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bookViews>
    <workbookView xWindow="-15" yWindow="-15" windowWidth="4770" windowHeight="5400" tabRatio="691" activeTab="1"/>
  </bookViews>
  <sheets>
    <sheet name="MAIN" sheetId="4" r:id="rId1"/>
    <sheet name="Anwendung DIAGNOSE" sheetId="1" r:id="rId2"/>
    <sheet name="Consult. MMH" sheetId="13" r:id="rId3"/>
    <sheet name="teste_app" sheetId="9" r:id="rId4"/>
    <sheet name="texte_fragen" sheetId="2" r:id="rId5"/>
    <sheet name="datenbank_heilmittel_effekte" sheetId="6" r:id="rId6"/>
    <sheet name="Calcul_Profil" sheetId="12" r:id="rId7"/>
    <sheet name="Calcul_correl" sheetId="10" r:id="rId8"/>
  </sheets>
  <definedNames>
    <definedName name="_IZ1">'Consult. MMH'!#REF!</definedName>
    <definedName name="_ZZ1">'Consult. MMH'!#REF!</definedName>
    <definedName name="AppLanguage">MAIN!$A$5</definedName>
    <definedName name="Coeff_modestie">#REF!</definedName>
    <definedName name="dix_racine_2">#REF!</definedName>
    <definedName name="dlib_profil">#REF!</definedName>
    <definedName name="hauteur_histo">Calcul_correl!$AZ$3</definedName>
    <definedName name="la_moyenne">Calcul_correl!$B$4</definedName>
    <definedName name="largeur_classes">Calcul_correl!$AW$5</definedName>
    <definedName name="largeur_histo">Calcul_correl!$AU$3</definedName>
    <definedName name="le_module">Calcul_correl!$B$5</definedName>
    <definedName name="max_ath">Calcul_correl!$AT$3</definedName>
    <definedName name="max_correl">Calcul_correl!$AS$5</definedName>
    <definedName name="max_reponses">#REF!</definedName>
    <definedName name="MaxDLib">#REF!</definedName>
    <definedName name="MaxProbaTable">#REF!</definedName>
    <definedName name="min_ath">Calcul_correl!$AT$5</definedName>
    <definedName name="min_correl">#REF!</definedName>
    <definedName name="moins_dlib">#REF!</definedName>
    <definedName name="nb_classes">Calcul_correl!$AW$3</definedName>
    <definedName name="nbre_dlib_mini">#REF!</definedName>
    <definedName name="non_reponse">'Anwendung DIAGNOSE'!$C$1</definedName>
    <definedName name="_xlnm.Print_Area" localSheetId="1">'Anwendung DIAGNOSE'!$A$1:$F$297</definedName>
    <definedName name="racine_2pi">#REF!</definedName>
    <definedName name="sur_ligne_1">MAIN!#REF!</definedName>
  </definedNames>
  <calcPr calcId="124519"/>
</workbook>
</file>

<file path=xl/calcChain.xml><?xml version="1.0" encoding="utf-8"?>
<calcChain xmlns="http://schemas.openxmlformats.org/spreadsheetml/2006/main">
  <c r="A29" i="4"/>
  <c r="A28"/>
  <c r="A26"/>
  <c r="A25"/>
  <c r="A24"/>
  <c r="A23"/>
  <c r="A21"/>
  <c r="A20"/>
  <c r="A19"/>
  <c r="A18"/>
  <c r="A16"/>
  <c r="A15"/>
  <c r="A14"/>
  <c r="A11"/>
  <c r="A10"/>
  <c r="A8"/>
  <c r="A6"/>
  <c r="A1"/>
  <c r="B1"/>
  <c r="C1"/>
  <c r="D1"/>
  <c r="E1"/>
  <c r="F1"/>
  <c r="G1"/>
  <c r="AS10" i="10"/>
  <c r="AT10"/>
  <c r="AS11"/>
  <c r="AS12"/>
  <c r="AS13"/>
  <c r="AS14"/>
  <c r="AS15"/>
  <c r="AS16"/>
  <c r="AS17"/>
  <c r="AS18"/>
  <c r="AS19"/>
  <c r="AS20"/>
  <c r="AS21"/>
  <c r="AS22"/>
  <c r="AS23"/>
  <c r="AS24"/>
  <c r="AS25"/>
  <c r="AS26"/>
  <c r="AS27"/>
  <c r="AS28"/>
  <c r="AS29"/>
  <c r="AS30"/>
  <c r="AS31"/>
  <c r="AS32"/>
  <c r="AS33"/>
  <c r="AS34"/>
  <c r="AS35"/>
  <c r="AS36"/>
  <c r="AS37"/>
  <c r="AS38"/>
  <c r="AS39"/>
  <c r="AS40"/>
  <c r="AS41"/>
  <c r="AS42"/>
  <c r="AS43"/>
  <c r="AS44"/>
  <c r="AS45"/>
  <c r="AS46"/>
  <c r="AS47"/>
  <c r="AS48"/>
  <c r="AS49"/>
  <c r="AS50"/>
  <c r="AS51"/>
  <c r="AS52"/>
  <c r="AS53"/>
  <c r="AS54"/>
  <c r="AS55"/>
  <c r="AS56"/>
  <c r="AS57"/>
  <c r="AS58"/>
  <c r="AS59"/>
  <c r="AS60"/>
  <c r="AS61"/>
  <c r="AS62"/>
  <c r="AS63"/>
  <c r="AS64"/>
  <c r="AS65"/>
  <c r="AS66"/>
  <c r="AS67"/>
  <c r="AS68"/>
  <c r="AS69"/>
  <c r="AS70"/>
  <c r="AS71"/>
  <c r="AS72"/>
  <c r="AS73"/>
  <c r="AS74"/>
  <c r="AS75"/>
  <c r="AS76"/>
  <c r="AS77"/>
  <c r="AS78"/>
  <c r="AS79"/>
  <c r="AS80"/>
  <c r="AS81"/>
  <c r="AS82"/>
  <c r="AS83"/>
  <c r="AS84"/>
  <c r="AS85"/>
  <c r="AS86"/>
  <c r="AS87"/>
  <c r="AS88"/>
  <c r="AS89"/>
  <c r="AS90"/>
  <c r="AS91"/>
  <c r="AS92"/>
  <c r="AS93"/>
  <c r="AS94"/>
  <c r="AS95"/>
  <c r="AS96"/>
  <c r="AS97"/>
  <c r="AS98"/>
  <c r="AS99"/>
  <c r="AS100"/>
  <c r="AS101"/>
  <c r="AS102"/>
  <c r="AS103"/>
  <c r="AS104"/>
  <c r="AS105"/>
  <c r="AS106"/>
  <c r="AS107"/>
  <c r="AS108"/>
  <c r="AS109"/>
  <c r="AS110"/>
  <c r="AS111"/>
  <c r="AS112"/>
  <c r="AS113"/>
  <c r="AS114"/>
  <c r="AS115"/>
  <c r="AS116"/>
  <c r="AS117"/>
  <c r="AS118"/>
  <c r="AS119"/>
  <c r="AS120"/>
  <c r="AS121"/>
  <c r="AS122"/>
  <c r="AS123"/>
  <c r="AS124"/>
  <c r="AS125"/>
  <c r="AS126"/>
  <c r="AS127"/>
  <c r="AS128"/>
  <c r="AS129"/>
  <c r="AS130"/>
  <c r="AS131"/>
  <c r="AS132"/>
  <c r="AS133"/>
  <c r="AS134"/>
  <c r="AS135"/>
  <c r="AS136"/>
  <c r="AS137"/>
  <c r="AS138"/>
  <c r="AS139"/>
  <c r="AS140"/>
  <c r="AS141"/>
  <c r="AS142"/>
  <c r="AS143"/>
  <c r="AS144"/>
  <c r="AS145"/>
  <c r="AS146"/>
  <c r="AS147"/>
  <c r="AS148"/>
  <c r="AS149"/>
  <c r="AS150"/>
  <c r="AS151"/>
  <c r="AS152"/>
  <c r="AS153"/>
  <c r="AS154"/>
  <c r="AS155"/>
  <c r="AS156"/>
  <c r="AS157"/>
  <c r="AS158"/>
  <c r="AS159"/>
  <c r="AS160"/>
  <c r="AS161"/>
  <c r="AS162"/>
  <c r="AS163"/>
  <c r="AS164"/>
  <c r="AS165"/>
  <c r="AS166"/>
  <c r="AS167"/>
  <c r="AS168"/>
  <c r="AS169"/>
  <c r="AS170"/>
  <c r="AS171"/>
  <c r="AS172"/>
  <c r="AS173"/>
  <c r="AS174"/>
  <c r="AS175"/>
  <c r="AS176"/>
  <c r="AS177"/>
  <c r="AS178"/>
  <c r="AS179"/>
  <c r="AS180"/>
  <c r="AS181"/>
  <c r="AS182"/>
  <c r="AS183"/>
  <c r="AS184"/>
  <c r="AS185"/>
  <c r="AS186"/>
  <c r="AS187"/>
  <c r="AS188"/>
  <c r="AS189"/>
  <c r="AS190"/>
  <c r="AS191"/>
  <c r="AS192"/>
  <c r="AS193"/>
  <c r="AS194"/>
  <c r="AS195"/>
  <c r="AS196"/>
  <c r="AS197"/>
  <c r="AS198"/>
  <c r="AS199"/>
  <c r="AS200"/>
  <c r="AS201"/>
  <c r="AS202"/>
  <c r="AS203"/>
  <c r="AS204"/>
  <c r="AS205"/>
  <c r="AS206"/>
  <c r="AS207"/>
  <c r="AS208"/>
  <c r="AS209"/>
  <c r="AS210"/>
  <c r="AS211"/>
  <c r="AS212"/>
  <c r="AS213"/>
  <c r="AS214"/>
  <c r="AS215"/>
  <c r="AS216"/>
  <c r="AS217"/>
  <c r="AS218"/>
  <c r="AS219"/>
  <c r="AS220"/>
  <c r="AS221"/>
  <c r="AS222"/>
  <c r="AS223"/>
  <c r="AS224"/>
  <c r="AS225"/>
  <c r="AS226"/>
  <c r="AS227"/>
  <c r="AS228"/>
  <c r="AS229"/>
  <c r="AS230"/>
  <c r="AS231"/>
  <c r="AS232"/>
  <c r="AS233"/>
  <c r="AS234"/>
  <c r="AS235"/>
  <c r="AS236"/>
  <c r="AS237"/>
  <c r="AS238"/>
  <c r="AS239"/>
  <c r="AS240"/>
  <c r="AS241"/>
  <c r="AS242"/>
  <c r="AS243"/>
  <c r="AS244"/>
  <c r="AS245"/>
  <c r="AS246"/>
  <c r="AS247"/>
  <c r="AS248"/>
  <c r="AS249"/>
  <c r="AS250"/>
  <c r="AS251"/>
  <c r="AS252"/>
  <c r="AS253"/>
  <c r="AS254"/>
  <c r="AS255"/>
  <c r="AS256"/>
  <c r="AS257"/>
  <c r="AS258"/>
  <c r="AS259"/>
  <c r="AS260"/>
  <c r="AS261"/>
  <c r="AS262"/>
  <c r="AS263"/>
  <c r="AS264"/>
  <c r="AS265"/>
  <c r="AS266"/>
  <c r="AS267"/>
  <c r="AS268"/>
  <c r="AS269"/>
  <c r="AS270"/>
  <c r="AS271"/>
  <c r="AS272"/>
  <c r="AS273"/>
  <c r="AS274"/>
  <c r="AS275"/>
  <c r="AS276"/>
  <c r="AS277"/>
  <c r="AS278"/>
  <c r="AS279"/>
  <c r="AS280"/>
  <c r="AS281"/>
  <c r="AS282"/>
  <c r="AS283"/>
  <c r="AS284"/>
  <c r="AS285"/>
  <c r="AS286"/>
  <c r="AS287"/>
  <c r="AS288"/>
  <c r="AS289"/>
  <c r="AS290"/>
  <c r="AS291"/>
  <c r="AS292"/>
  <c r="AS293"/>
  <c r="AS294"/>
  <c r="AS295"/>
  <c r="AS296"/>
  <c r="AS297"/>
  <c r="AS298"/>
  <c r="AS299"/>
  <c r="AS300"/>
  <c r="AS301"/>
  <c r="AS302"/>
  <c r="AS303"/>
  <c r="AS304"/>
  <c r="AS305"/>
  <c r="AS306"/>
  <c r="AS307"/>
  <c r="AS308"/>
  <c r="AS309"/>
  <c r="AS310"/>
  <c r="AS311"/>
  <c r="AS312"/>
  <c r="AS313"/>
  <c r="AS314"/>
  <c r="AS315"/>
  <c r="AS316"/>
  <c r="AS317"/>
  <c r="AS318"/>
  <c r="AS319"/>
  <c r="AS320"/>
  <c r="AS321"/>
  <c r="AS322"/>
  <c r="AS323"/>
  <c r="AS324"/>
  <c r="AS325"/>
  <c r="AS326"/>
  <c r="AS327"/>
  <c r="AS328"/>
  <c r="AS329"/>
  <c r="AS330"/>
  <c r="AS331"/>
  <c r="AS332"/>
  <c r="AS333"/>
  <c r="AS334"/>
  <c r="AS335"/>
  <c r="AS336"/>
  <c r="AS337"/>
  <c r="AS338"/>
  <c r="AS339"/>
  <c r="AS340"/>
  <c r="AS341"/>
  <c r="AS342"/>
  <c r="AS343"/>
  <c r="AS344"/>
  <c r="AS345"/>
  <c r="AS346"/>
  <c r="AS347"/>
  <c r="AS348"/>
  <c r="AS349"/>
  <c r="AS350"/>
  <c r="AS351"/>
  <c r="AS352"/>
  <c r="AS353"/>
  <c r="AS354"/>
  <c r="AS355"/>
  <c r="AS356"/>
  <c r="AS357"/>
  <c r="AS358"/>
  <c r="AS359"/>
  <c r="AS360"/>
  <c r="AS361"/>
  <c r="AS362"/>
  <c r="AS363"/>
  <c r="AS364"/>
  <c r="AS365"/>
  <c r="AS366"/>
  <c r="AS367"/>
  <c r="AS368"/>
  <c r="AS369"/>
  <c r="AS370"/>
  <c r="AS371"/>
  <c r="AS372"/>
  <c r="AS373"/>
  <c r="AS374"/>
  <c r="AS375"/>
  <c r="AS376"/>
  <c r="AS377"/>
  <c r="AS378"/>
  <c r="AS379"/>
  <c r="AS380"/>
  <c r="AS381"/>
  <c r="AS382"/>
  <c r="AS383"/>
  <c r="AS384"/>
  <c r="AS385"/>
  <c r="AS386"/>
  <c r="AS387"/>
  <c r="AS388"/>
  <c r="AS389"/>
  <c r="AS390"/>
  <c r="AS391"/>
  <c r="AS392"/>
  <c r="AS393"/>
  <c r="AS394"/>
  <c r="AS395"/>
  <c r="AS396"/>
  <c r="AS397"/>
  <c r="AS398"/>
  <c r="AS399"/>
  <c r="AS400"/>
  <c r="AS401"/>
  <c r="AS402"/>
  <c r="AS403"/>
  <c r="AS404"/>
  <c r="AS405"/>
  <c r="AS406"/>
  <c r="AS407"/>
  <c r="AS408"/>
  <c r="AU2" i="12"/>
  <c r="AZ2" s="1"/>
  <c r="BC2"/>
  <c r="AU3"/>
  <c r="AZ3" s="1"/>
  <c r="BC3"/>
  <c r="AU4"/>
  <c r="AZ4" s="1"/>
  <c r="BC4"/>
  <c r="AU5"/>
  <c r="BC5"/>
  <c r="AU6"/>
  <c r="AZ6" s="1"/>
  <c r="BC6"/>
  <c r="AU7"/>
  <c r="AZ7" s="1"/>
  <c r="BC7"/>
  <c r="AU8"/>
  <c r="AZ8" s="1"/>
  <c r="BC8"/>
  <c r="AU9"/>
  <c r="AZ9" s="1"/>
  <c r="BC9"/>
  <c r="AU10"/>
  <c r="AZ10" s="1"/>
  <c r="BC10"/>
  <c r="AU11"/>
  <c r="AZ11" s="1"/>
  <c r="BC11"/>
  <c r="AU12"/>
  <c r="AZ12" s="1"/>
  <c r="BC12"/>
  <c r="AU13"/>
  <c r="AZ13" s="1"/>
  <c r="BC13"/>
  <c r="AU14"/>
  <c r="AZ14" s="1"/>
  <c r="BC14"/>
  <c r="AU15"/>
  <c r="AZ15" s="1"/>
  <c r="BC15"/>
  <c r="AU16"/>
  <c r="AZ16" s="1"/>
  <c r="BC16"/>
  <c r="AU17"/>
  <c r="AZ17" s="1"/>
  <c r="BC17"/>
  <c r="AU18"/>
  <c r="AZ18" s="1"/>
  <c r="BC18"/>
  <c r="AU19"/>
  <c r="AZ19" s="1"/>
  <c r="BC19"/>
  <c r="AU20"/>
  <c r="AZ20" s="1"/>
  <c r="BC20"/>
  <c r="AU21"/>
  <c r="AZ21" s="1"/>
  <c r="BC21"/>
  <c r="AU22"/>
  <c r="AZ22" s="1"/>
  <c r="BC22"/>
  <c r="AU23"/>
  <c r="AZ23" s="1"/>
  <c r="BC23"/>
  <c r="AU24"/>
  <c r="AZ24" s="1"/>
  <c r="BC24"/>
  <c r="AU25"/>
  <c r="AZ25" s="1"/>
  <c r="BC25"/>
  <c r="AU26"/>
  <c r="AZ26"/>
  <c r="BC26"/>
  <c r="AU27"/>
  <c r="AZ27" s="1"/>
  <c r="BC27"/>
  <c r="AU28"/>
  <c r="AZ28" s="1"/>
  <c r="BC28"/>
  <c r="AU29"/>
  <c r="AZ29" s="1"/>
  <c r="BC29"/>
  <c r="AU30"/>
  <c r="AZ30" s="1"/>
  <c r="BC30"/>
  <c r="AU31"/>
  <c r="AZ31" s="1"/>
  <c r="BC31"/>
  <c r="AU32"/>
  <c r="AZ32" s="1"/>
  <c r="BC32"/>
  <c r="AU33"/>
  <c r="AZ33" s="1"/>
  <c r="BC33"/>
  <c r="AU34"/>
  <c r="AZ34" s="1"/>
  <c r="BC34"/>
  <c r="AU35"/>
  <c r="AZ35" s="1"/>
  <c r="BC35"/>
  <c r="AU36"/>
  <c r="AZ36" s="1"/>
  <c r="BC36"/>
  <c r="AU37"/>
  <c r="AZ37" s="1"/>
  <c r="BC37"/>
  <c r="AU38"/>
  <c r="AZ38" s="1"/>
  <c r="BC38"/>
  <c r="AU39"/>
  <c r="AZ39" s="1"/>
  <c r="BC39"/>
  <c r="AU40"/>
  <c r="AZ40" s="1"/>
  <c r="BC40"/>
  <c r="AU41"/>
  <c r="AZ41" s="1"/>
  <c r="BC41"/>
  <c r="AU42"/>
  <c r="AZ42" s="1"/>
  <c r="BC42"/>
  <c r="AU43"/>
  <c r="AZ43" s="1"/>
  <c r="BC43"/>
  <c r="AU44"/>
  <c r="AZ44" s="1"/>
  <c r="BC44"/>
  <c r="AU45"/>
  <c r="AZ45" s="1"/>
  <c r="BC45"/>
  <c r="AU46"/>
  <c r="AZ46" s="1"/>
  <c r="BC46"/>
  <c r="AU47"/>
  <c r="AZ47" s="1"/>
  <c r="BC47"/>
  <c r="AU48"/>
  <c r="AZ48" s="1"/>
  <c r="BC48"/>
  <c r="AU49"/>
  <c r="AZ49" s="1"/>
  <c r="BC49"/>
  <c r="AU50"/>
  <c r="AZ50" s="1"/>
  <c r="BC50"/>
  <c r="AU51"/>
  <c r="AZ51" s="1"/>
  <c r="BC51"/>
  <c r="AU52"/>
  <c r="AZ52" s="1"/>
  <c r="BC52"/>
  <c r="AU53"/>
  <c r="AZ53" s="1"/>
  <c r="BC53"/>
  <c r="AU54"/>
  <c r="AZ54" s="1"/>
  <c r="BC54"/>
  <c r="AU55"/>
  <c r="AZ55" s="1"/>
  <c r="BC55"/>
  <c r="AU56"/>
  <c r="AZ56" s="1"/>
  <c r="BC56"/>
  <c r="AU57"/>
  <c r="AZ57" s="1"/>
  <c r="BC57"/>
  <c r="AU58"/>
  <c r="AZ58"/>
  <c r="BC58"/>
  <c r="AU59"/>
  <c r="AZ59" s="1"/>
  <c r="BC59"/>
  <c r="AU60"/>
  <c r="AZ60" s="1"/>
  <c r="BC60"/>
  <c r="AU61"/>
  <c r="AZ61" s="1"/>
  <c r="BC61"/>
  <c r="AU62"/>
  <c r="AZ62" s="1"/>
  <c r="BC62"/>
  <c r="AU63"/>
  <c r="AZ63" s="1"/>
  <c r="BC63"/>
  <c r="AU64"/>
  <c r="AZ64" s="1"/>
  <c r="BC64"/>
  <c r="AU65"/>
  <c r="AZ65" s="1"/>
  <c r="BC65"/>
  <c r="AU66"/>
  <c r="AZ66" s="1"/>
  <c r="BC66"/>
  <c r="AU67"/>
  <c r="AZ67" s="1"/>
  <c r="BC67"/>
  <c r="AU68"/>
  <c r="AZ68" s="1"/>
  <c r="BC68"/>
  <c r="AU69"/>
  <c r="AZ69" s="1"/>
  <c r="BC69"/>
  <c r="AU70"/>
  <c r="AZ70" s="1"/>
  <c r="BC70"/>
  <c r="AU71"/>
  <c r="AZ71" s="1"/>
  <c r="BC71"/>
  <c r="AU72"/>
  <c r="AZ72" s="1"/>
  <c r="BC72"/>
  <c r="AU73"/>
  <c r="AZ73"/>
  <c r="BC73"/>
  <c r="AU74"/>
  <c r="AZ74" s="1"/>
  <c r="BC74"/>
  <c r="AU75"/>
  <c r="AZ75" s="1"/>
  <c r="BC75"/>
  <c r="AU76"/>
  <c r="AZ76" s="1"/>
  <c r="BC76"/>
  <c r="AU77"/>
  <c r="AZ77" s="1"/>
  <c r="BC77"/>
  <c r="AU78"/>
  <c r="AZ78" s="1"/>
  <c r="BC78"/>
  <c r="AU79"/>
  <c r="AZ79" s="1"/>
  <c r="BC79"/>
  <c r="AU80"/>
  <c r="AZ80" s="1"/>
  <c r="BC80"/>
  <c r="AU81"/>
  <c r="AZ81" s="1"/>
  <c r="BC81"/>
  <c r="AU82"/>
  <c r="AZ82" s="1"/>
  <c r="BC82"/>
  <c r="AU83"/>
  <c r="AZ83" s="1"/>
  <c r="BC83"/>
  <c r="AU84"/>
  <c r="AZ84" s="1"/>
  <c r="BC84"/>
  <c r="AU85"/>
  <c r="AZ85" s="1"/>
  <c r="BC85"/>
  <c r="AU86"/>
  <c r="AZ86" s="1"/>
  <c r="BC86"/>
  <c r="AU87"/>
  <c r="AZ87" s="1"/>
  <c r="BC87"/>
  <c r="AU88"/>
  <c r="AZ88" s="1"/>
  <c r="BC88"/>
  <c r="AU89"/>
  <c r="AZ89" s="1"/>
  <c r="BC89"/>
  <c r="AU90"/>
  <c r="AZ90" s="1"/>
  <c r="BC90"/>
  <c r="AU91"/>
  <c r="AZ91" s="1"/>
  <c r="BC91"/>
  <c r="AU92"/>
  <c r="AZ92" s="1"/>
  <c r="BC92"/>
  <c r="AU93"/>
  <c r="AZ93" s="1"/>
  <c r="BC93"/>
  <c r="AU94"/>
  <c r="AZ94" s="1"/>
  <c r="BC94"/>
  <c r="AU95"/>
  <c r="AZ95" s="1"/>
  <c r="BC95"/>
  <c r="AU96"/>
  <c r="AZ96" s="1"/>
  <c r="BC96"/>
  <c r="AU97"/>
  <c r="AZ97" s="1"/>
  <c r="BC97"/>
  <c r="AU98"/>
  <c r="AZ98" s="1"/>
  <c r="BC98"/>
  <c r="AU99"/>
  <c r="AZ99" s="1"/>
  <c r="BC99"/>
  <c r="AU100"/>
  <c r="AZ100" s="1"/>
  <c r="BC100"/>
  <c r="AU101"/>
  <c r="AZ101" s="1"/>
  <c r="BC101"/>
  <c r="AU102"/>
  <c r="AZ102" s="1"/>
  <c r="BC102"/>
  <c r="AU103"/>
  <c r="AZ103" s="1"/>
  <c r="BC103"/>
  <c r="AU104"/>
  <c r="AZ104" s="1"/>
  <c r="BC104"/>
  <c r="AU105"/>
  <c r="AZ105" s="1"/>
  <c r="BC105"/>
  <c r="AU106"/>
  <c r="AZ106" s="1"/>
  <c r="BC106"/>
  <c r="AU107"/>
  <c r="AZ107" s="1"/>
  <c r="BC107"/>
  <c r="AU108"/>
  <c r="AZ108" s="1"/>
  <c r="BC108"/>
  <c r="AU109"/>
  <c r="AZ109" s="1"/>
  <c r="BC109"/>
  <c r="AU110"/>
  <c r="AZ110" s="1"/>
  <c r="BC110"/>
  <c r="AU111"/>
  <c r="AZ111" s="1"/>
  <c r="BC111"/>
  <c r="AU112"/>
  <c r="AZ112" s="1"/>
  <c r="BC112"/>
  <c r="AU113"/>
  <c r="AZ113" s="1"/>
  <c r="BC113"/>
  <c r="AU114"/>
  <c r="AZ114" s="1"/>
  <c r="BC114"/>
  <c r="AU115"/>
  <c r="AZ115" s="1"/>
  <c r="BC115"/>
  <c r="AU116"/>
  <c r="AZ116" s="1"/>
  <c r="BC116"/>
  <c r="AU117"/>
  <c r="AZ117" s="1"/>
  <c r="BC117"/>
  <c r="AU118"/>
  <c r="AZ118" s="1"/>
  <c r="BC118"/>
  <c r="AU119"/>
  <c r="AZ119" s="1"/>
  <c r="BC119"/>
  <c r="AU120"/>
  <c r="AZ120" s="1"/>
  <c r="BC120"/>
  <c r="AU121"/>
  <c r="AZ121" s="1"/>
  <c r="BC121"/>
  <c r="AU122"/>
  <c r="AZ122" s="1"/>
  <c r="BC122"/>
  <c r="AU123"/>
  <c r="AZ123" s="1"/>
  <c r="BC123"/>
  <c r="AU124"/>
  <c r="AZ124" s="1"/>
  <c r="BC124"/>
  <c r="AU125"/>
  <c r="AZ125" s="1"/>
  <c r="BC125"/>
  <c r="AU126"/>
  <c r="AZ126" s="1"/>
  <c r="BC126"/>
  <c r="AU127"/>
  <c r="AZ127" s="1"/>
  <c r="BC127"/>
  <c r="AU128"/>
  <c r="AZ128" s="1"/>
  <c r="BC128"/>
  <c r="AU129"/>
  <c r="AZ129" s="1"/>
  <c r="BC129"/>
  <c r="AU130"/>
  <c r="AZ130" s="1"/>
  <c r="BC130"/>
  <c r="AU131"/>
  <c r="AZ131" s="1"/>
  <c r="BC131"/>
  <c r="AU132"/>
  <c r="AZ132" s="1"/>
  <c r="BC132"/>
  <c r="AU133"/>
  <c r="AZ133" s="1"/>
  <c r="BC133"/>
  <c r="AU134"/>
  <c r="AZ134" s="1"/>
  <c r="BC134"/>
  <c r="AU135"/>
  <c r="AZ135"/>
  <c r="BC135"/>
  <c r="AU136"/>
  <c r="AZ136" s="1"/>
  <c r="BC136"/>
  <c r="AU137"/>
  <c r="AZ137" s="1"/>
  <c r="BC137"/>
  <c r="AU138"/>
  <c r="AZ138" s="1"/>
  <c r="BC138"/>
  <c r="AU139"/>
  <c r="AZ139" s="1"/>
  <c r="BC139"/>
  <c r="AU140"/>
  <c r="AZ140" s="1"/>
  <c r="BC140"/>
  <c r="AU141"/>
  <c r="AZ141" s="1"/>
  <c r="BC141"/>
  <c r="AU142"/>
  <c r="AZ142" s="1"/>
  <c r="BC142"/>
  <c r="AU143"/>
  <c r="AZ143" s="1"/>
  <c r="BC143"/>
  <c r="AU144"/>
  <c r="AZ144" s="1"/>
  <c r="BC144"/>
  <c r="AU145"/>
  <c r="AZ145" s="1"/>
  <c r="BC145"/>
  <c r="AU146"/>
  <c r="AZ146" s="1"/>
  <c r="BC146"/>
  <c r="AU147"/>
  <c r="AZ147" s="1"/>
  <c r="BC147"/>
  <c r="AU148"/>
  <c r="AZ148" s="1"/>
  <c r="BC148"/>
  <c r="AU149"/>
  <c r="AZ149" s="1"/>
  <c r="BC149"/>
  <c r="AU150"/>
  <c r="AZ150" s="1"/>
  <c r="BC150"/>
  <c r="AU151"/>
  <c r="AZ151" s="1"/>
  <c r="BC151"/>
  <c r="AU152"/>
  <c r="AZ152" s="1"/>
  <c r="BC152"/>
  <c r="AU153"/>
  <c r="AZ153" s="1"/>
  <c r="BC153"/>
  <c r="AU154"/>
  <c r="AZ154" s="1"/>
  <c r="BC154"/>
  <c r="AU155"/>
  <c r="AZ155" s="1"/>
  <c r="BC155"/>
  <c r="AU156"/>
  <c r="AZ156" s="1"/>
  <c r="BC156"/>
  <c r="AU157"/>
  <c r="AZ157" s="1"/>
  <c r="BC157"/>
  <c r="AU158"/>
  <c r="AZ158" s="1"/>
  <c r="BC158"/>
  <c r="AU159"/>
  <c r="AZ159" s="1"/>
  <c r="BC159"/>
  <c r="AU160"/>
  <c r="AZ160" s="1"/>
  <c r="BC160"/>
  <c r="AU161"/>
  <c r="AZ161" s="1"/>
  <c r="BC161"/>
  <c r="AU162"/>
  <c r="AZ162" s="1"/>
  <c r="BC162"/>
  <c r="AU163"/>
  <c r="AZ163" s="1"/>
  <c r="BC163"/>
  <c r="AU164"/>
  <c r="AZ164" s="1"/>
  <c r="BC164"/>
  <c r="AU165"/>
  <c r="AZ165"/>
  <c r="BC165"/>
  <c r="AU166"/>
  <c r="AZ166" s="1"/>
  <c r="BC166"/>
  <c r="AU167"/>
  <c r="AZ167" s="1"/>
  <c r="BC167"/>
  <c r="AU168"/>
  <c r="AZ168" s="1"/>
  <c r="BC168"/>
  <c r="AU169"/>
  <c r="AZ169" s="1"/>
  <c r="BC169"/>
  <c r="AU170"/>
  <c r="AZ170" s="1"/>
  <c r="BC170"/>
  <c r="AU171"/>
  <c r="AZ171" s="1"/>
  <c r="BC171"/>
  <c r="AU172"/>
  <c r="AZ172" s="1"/>
  <c r="BC172"/>
  <c r="AU173"/>
  <c r="AZ173" s="1"/>
  <c r="BC173"/>
  <c r="AU174"/>
  <c r="AZ174" s="1"/>
  <c r="BC174"/>
  <c r="AU175"/>
  <c r="AZ175" s="1"/>
  <c r="BC175"/>
  <c r="AU176"/>
  <c r="AZ176" s="1"/>
  <c r="BC176"/>
  <c r="AU177"/>
  <c r="AZ177" s="1"/>
  <c r="BC177"/>
  <c r="AU178"/>
  <c r="AZ178" s="1"/>
  <c r="BC178"/>
  <c r="AU179"/>
  <c r="AZ179" s="1"/>
  <c r="BC179"/>
  <c r="AU180"/>
  <c r="AZ180" s="1"/>
  <c r="BC180"/>
  <c r="AU181"/>
  <c r="AZ181" s="1"/>
  <c r="BC181"/>
  <c r="AU182"/>
  <c r="AZ182"/>
  <c r="BC182"/>
  <c r="AU183"/>
  <c r="AZ183" s="1"/>
  <c r="BC183"/>
  <c r="AU184"/>
  <c r="AZ184" s="1"/>
  <c r="BC184"/>
  <c r="AU185"/>
  <c r="AZ185" s="1"/>
  <c r="BC185"/>
  <c r="AU186"/>
  <c r="AZ186" s="1"/>
  <c r="BC186"/>
  <c r="AU187"/>
  <c r="AZ187" s="1"/>
  <c r="BC187"/>
  <c r="AU188"/>
  <c r="AZ188" s="1"/>
  <c r="BC188"/>
  <c r="AU189"/>
  <c r="AZ189" s="1"/>
  <c r="BC189"/>
  <c r="AU190"/>
  <c r="AZ190" s="1"/>
  <c r="BC190"/>
  <c r="AU191"/>
  <c r="AZ191" s="1"/>
  <c r="BC191"/>
  <c r="AU192"/>
  <c r="AZ192" s="1"/>
  <c r="BC192"/>
  <c r="AU193"/>
  <c r="AZ193" s="1"/>
  <c r="BC193"/>
  <c r="AU194"/>
  <c r="AZ194" s="1"/>
  <c r="BC194"/>
  <c r="AU195"/>
  <c r="AZ195" s="1"/>
  <c r="BC195"/>
  <c r="AU196"/>
  <c r="AZ196" s="1"/>
  <c r="BC196"/>
  <c r="AU197"/>
  <c r="AZ197" s="1"/>
  <c r="BC197"/>
  <c r="AU198"/>
  <c r="AZ198" s="1"/>
  <c r="BC198"/>
  <c r="AU199"/>
  <c r="AZ199" s="1"/>
  <c r="BC199"/>
  <c r="AU200"/>
  <c r="AZ200" s="1"/>
  <c r="BC200"/>
  <c r="AU201"/>
  <c r="AZ201" s="1"/>
  <c r="BC201"/>
  <c r="AU202"/>
  <c r="AZ202"/>
  <c r="BC202"/>
  <c r="AU203"/>
  <c r="AZ203" s="1"/>
  <c r="BC203"/>
  <c r="AU204"/>
  <c r="AZ204" s="1"/>
  <c r="BC204"/>
  <c r="AU205"/>
  <c r="AZ205" s="1"/>
  <c r="BC205"/>
  <c r="AU206"/>
  <c r="AZ206" s="1"/>
  <c r="BC206"/>
  <c r="AU207"/>
  <c r="AZ207" s="1"/>
  <c r="BC207"/>
  <c r="AU208"/>
  <c r="AZ208" s="1"/>
  <c r="BC208"/>
  <c r="AU209"/>
  <c r="AZ209" s="1"/>
  <c r="BC209"/>
  <c r="AU210"/>
  <c r="AZ210" s="1"/>
  <c r="BC210"/>
  <c r="AU211"/>
  <c r="AZ211" s="1"/>
  <c r="BC211"/>
  <c r="AU212"/>
  <c r="AZ212" s="1"/>
  <c r="BC212"/>
  <c r="AU213"/>
  <c r="AZ213" s="1"/>
  <c r="BC213"/>
  <c r="AU214"/>
  <c r="AZ214" s="1"/>
  <c r="BC214"/>
  <c r="AU215"/>
  <c r="AZ215"/>
  <c r="BC215"/>
  <c r="AU216"/>
  <c r="AZ216" s="1"/>
  <c r="BC216"/>
  <c r="AU217"/>
  <c r="AZ217" s="1"/>
  <c r="BC217"/>
  <c r="AU218"/>
  <c r="AZ218" s="1"/>
  <c r="BC218"/>
  <c r="AU219"/>
  <c r="AZ219" s="1"/>
  <c r="BC219"/>
  <c r="AU220"/>
  <c r="AZ220" s="1"/>
  <c r="BC220"/>
  <c r="AU221"/>
  <c r="AZ221" s="1"/>
  <c r="BC221"/>
  <c r="AU222"/>
  <c r="AZ222" s="1"/>
  <c r="BC222"/>
  <c r="AU223"/>
  <c r="AZ223" s="1"/>
  <c r="BC223"/>
  <c r="AU224"/>
  <c r="AZ224" s="1"/>
  <c r="BC224"/>
  <c r="AU225"/>
  <c r="AZ225" s="1"/>
  <c r="BC225"/>
  <c r="AU226"/>
  <c r="AZ226" s="1"/>
  <c r="BC226"/>
  <c r="AU227"/>
  <c r="AZ227"/>
  <c r="BC227"/>
  <c r="AU228"/>
  <c r="AZ228" s="1"/>
  <c r="BC228"/>
  <c r="AU229"/>
  <c r="AZ229" s="1"/>
  <c r="BC229"/>
  <c r="AU230"/>
  <c r="AZ230" s="1"/>
  <c r="BC230"/>
  <c r="AU231"/>
  <c r="AZ231" s="1"/>
  <c r="BC231"/>
  <c r="AU232"/>
  <c r="AZ232" s="1"/>
  <c r="BC232"/>
  <c r="AU233"/>
  <c r="AZ233" s="1"/>
  <c r="BC233"/>
  <c r="AU234"/>
  <c r="AZ234" s="1"/>
  <c r="BC234"/>
  <c r="AU235"/>
  <c r="AZ235" s="1"/>
  <c r="BC235"/>
  <c r="AU236"/>
  <c r="AZ236" s="1"/>
  <c r="BC236"/>
  <c r="AU237"/>
  <c r="AZ237" s="1"/>
  <c r="BC237"/>
  <c r="AU238"/>
  <c r="AZ238" s="1"/>
  <c r="BC238"/>
  <c r="AU239"/>
  <c r="AZ239" s="1"/>
  <c r="BC239"/>
  <c r="AU240"/>
  <c r="AZ240" s="1"/>
  <c r="BC240"/>
  <c r="AU241"/>
  <c r="AZ241" s="1"/>
  <c r="BC241"/>
  <c r="AU242"/>
  <c r="AZ242" s="1"/>
  <c r="BC242"/>
  <c r="AU243"/>
  <c r="AZ243" s="1"/>
  <c r="BC243"/>
  <c r="AU244"/>
  <c r="AZ244" s="1"/>
  <c r="BC244"/>
  <c r="AU245"/>
  <c r="AZ245" s="1"/>
  <c r="BC245"/>
  <c r="AU246"/>
  <c r="AZ246"/>
  <c r="BC246"/>
  <c r="AU247"/>
  <c r="AZ247" s="1"/>
  <c r="BC247"/>
  <c r="AU248"/>
  <c r="AZ248" s="1"/>
  <c r="BC248"/>
  <c r="AU249"/>
  <c r="AZ249" s="1"/>
  <c r="BC249"/>
  <c r="AU250"/>
  <c r="AZ250" s="1"/>
  <c r="BC250"/>
  <c r="AU251"/>
  <c r="AZ251" s="1"/>
  <c r="BC251"/>
  <c r="AU252"/>
  <c r="AZ252" s="1"/>
  <c r="BC252"/>
  <c r="AU253"/>
  <c r="AZ253" s="1"/>
  <c r="BC253"/>
  <c r="AU254"/>
  <c r="AZ254" s="1"/>
  <c r="BC254"/>
  <c r="AU255"/>
  <c r="AZ255" s="1"/>
  <c r="BC255"/>
  <c r="AU256"/>
  <c r="AZ256" s="1"/>
  <c r="BC256"/>
  <c r="AU257"/>
  <c r="AZ257" s="1"/>
  <c r="BC257"/>
  <c r="AU258"/>
  <c r="AZ258" s="1"/>
  <c r="BC258"/>
  <c r="AU259"/>
  <c r="AZ259" s="1"/>
  <c r="BC259"/>
  <c r="AU260"/>
  <c r="AZ260" s="1"/>
  <c r="BC260"/>
  <c r="AU261"/>
  <c r="AZ261" s="1"/>
  <c r="BC261"/>
  <c r="AU262"/>
  <c r="AZ262" s="1"/>
  <c r="BC262"/>
  <c r="AU263"/>
  <c r="AZ263" s="1"/>
  <c r="BC263"/>
  <c r="AU264"/>
  <c r="AZ264" s="1"/>
  <c r="BC264"/>
  <c r="AU265"/>
  <c r="AZ265" s="1"/>
  <c r="BC265"/>
  <c r="AU266"/>
  <c r="AZ266" s="1"/>
  <c r="BC266"/>
  <c r="AU267"/>
  <c r="AZ267" s="1"/>
  <c r="BC267"/>
  <c r="AU268"/>
  <c r="AZ268" s="1"/>
  <c r="BC268"/>
  <c r="AU269"/>
  <c r="AZ269" s="1"/>
  <c r="BC269"/>
  <c r="AU270"/>
  <c r="AZ270" s="1"/>
  <c r="BC270"/>
  <c r="AU271"/>
  <c r="AZ271" s="1"/>
  <c r="BC271"/>
  <c r="AU272"/>
  <c r="AZ272" s="1"/>
  <c r="BC272"/>
  <c r="AU273"/>
  <c r="AZ273" s="1"/>
  <c r="BC273"/>
  <c r="AU274"/>
  <c r="AZ274" s="1"/>
  <c r="BC274"/>
  <c r="AU275"/>
  <c r="AZ275" s="1"/>
  <c r="BC275"/>
  <c r="AU276"/>
  <c r="AZ276" s="1"/>
  <c r="BC276"/>
  <c r="AU277"/>
  <c r="AZ277" s="1"/>
  <c r="BC277"/>
  <c r="AU278"/>
  <c r="AZ278" s="1"/>
  <c r="BC278"/>
  <c r="AU279"/>
  <c r="AZ279" s="1"/>
  <c r="BC279"/>
  <c r="AT280"/>
  <c r="BC280"/>
  <c r="AT281"/>
  <c r="BC281"/>
  <c r="AT282"/>
  <c r="BC282"/>
  <c r="AT283"/>
  <c r="BC283"/>
  <c r="AT284"/>
  <c r="BC284"/>
  <c r="AT285"/>
  <c r="BC285"/>
  <c r="AT286"/>
  <c r="BC286"/>
  <c r="AT287"/>
  <c r="BC287"/>
  <c r="AT288"/>
  <c r="BC288"/>
  <c r="AT289"/>
  <c r="BC289"/>
  <c r="AT290"/>
  <c r="BC290"/>
  <c r="AT291"/>
  <c r="BC291"/>
  <c r="AT292"/>
  <c r="BC292"/>
  <c r="AT293"/>
  <c r="AU293"/>
  <c r="BC293"/>
  <c r="AT294"/>
  <c r="BC294"/>
  <c r="AT295"/>
  <c r="BC295"/>
  <c r="AT296"/>
  <c r="BC296"/>
  <c r="AT297"/>
  <c r="BC297"/>
  <c r="AT298"/>
  <c r="BC298"/>
  <c r="AT299"/>
  <c r="BC299"/>
  <c r="AT300"/>
  <c r="BC300"/>
  <c r="AT301"/>
  <c r="BC301"/>
  <c r="AT302"/>
  <c r="BC302"/>
  <c r="AT303"/>
  <c r="BC303"/>
  <c r="AT304"/>
  <c r="BC304"/>
  <c r="AT305"/>
  <c r="BC305"/>
  <c r="AT306"/>
  <c r="BC306"/>
  <c r="AT307"/>
  <c r="BC307"/>
  <c r="AT308"/>
  <c r="BC308"/>
  <c r="AT309"/>
  <c r="BC309"/>
  <c r="AT310"/>
  <c r="BC310"/>
  <c r="AT311"/>
  <c r="BC311"/>
  <c r="AT312"/>
  <c r="BC312"/>
  <c r="AT313"/>
  <c r="BC313"/>
  <c r="AT314"/>
  <c r="BC314"/>
  <c r="AT315"/>
  <c r="BC315"/>
  <c r="AT316"/>
  <c r="BC316"/>
  <c r="AT317"/>
  <c r="BC317"/>
  <c r="AT318"/>
  <c r="BC318"/>
  <c r="AT319"/>
  <c r="BC319"/>
  <c r="AT320"/>
  <c r="BC320"/>
  <c r="AT321"/>
  <c r="BC321"/>
  <c r="AT322"/>
  <c r="BC322"/>
  <c r="AT323"/>
  <c r="BC323"/>
  <c r="AT324"/>
  <c r="BC324"/>
  <c r="AT325"/>
  <c r="BC325"/>
  <c r="AT326"/>
  <c r="BC326"/>
  <c r="AT327"/>
  <c r="BC327"/>
  <c r="AT328"/>
  <c r="BC328"/>
  <c r="AT329"/>
  <c r="BC329"/>
  <c r="AT330"/>
  <c r="BC330"/>
  <c r="AT331"/>
  <c r="BC331"/>
  <c r="AT332"/>
  <c r="BC332"/>
  <c r="AT333"/>
  <c r="BC333"/>
  <c r="AT334"/>
  <c r="BC334"/>
  <c r="AT335"/>
  <c r="BC335"/>
  <c r="AT336"/>
  <c r="BC336"/>
  <c r="AT337"/>
  <c r="BC337"/>
  <c r="AT338"/>
  <c r="BC338"/>
  <c r="AT339"/>
  <c r="BC339"/>
  <c r="AT340"/>
  <c r="BC340"/>
  <c r="AT341"/>
  <c r="BC341"/>
  <c r="AT342"/>
  <c r="BC342"/>
  <c r="AT343"/>
  <c r="BC343"/>
  <c r="AT344"/>
  <c r="BC344"/>
  <c r="AT345"/>
  <c r="BC345"/>
  <c r="AT346"/>
  <c r="BC346"/>
  <c r="AT347"/>
  <c r="BC347"/>
  <c r="AT348"/>
  <c r="BC348"/>
  <c r="AT349"/>
  <c r="BC349"/>
  <c r="AT350"/>
  <c r="BC350"/>
  <c r="AT351"/>
  <c r="BC351"/>
  <c r="AT352"/>
  <c r="BC352"/>
  <c r="AT353"/>
  <c r="BC353"/>
  <c r="AT354"/>
  <c r="BC354"/>
  <c r="AT355"/>
  <c r="BC355"/>
  <c r="AT356"/>
  <c r="BC356"/>
  <c r="AT357"/>
  <c r="BC357"/>
  <c r="AT358"/>
  <c r="BC358"/>
  <c r="AT359"/>
  <c r="BC359"/>
  <c r="AT360"/>
  <c r="BC360"/>
  <c r="AT361"/>
  <c r="BC361"/>
  <c r="AT362"/>
  <c r="BC362"/>
  <c r="AT363"/>
  <c r="BC363"/>
  <c r="AT364"/>
  <c r="BC364"/>
  <c r="AT365"/>
  <c r="BC365"/>
  <c r="AT366"/>
  <c r="BC366"/>
  <c r="AT367"/>
  <c r="BC367"/>
  <c r="AT368"/>
  <c r="BC368"/>
  <c r="AT369"/>
  <c r="BC369"/>
  <c r="AT370"/>
  <c r="BC370"/>
  <c r="AT371"/>
  <c r="BC371"/>
  <c r="AT372"/>
  <c r="BC372"/>
  <c r="AT373"/>
  <c r="BC373"/>
  <c r="AT374"/>
  <c r="BC374"/>
  <c r="AT375"/>
  <c r="BC375"/>
  <c r="AT376"/>
  <c r="BC376"/>
  <c r="AT377"/>
  <c r="BC377"/>
  <c r="AT378"/>
  <c r="BC378"/>
  <c r="AT379"/>
  <c r="BC379"/>
  <c r="AT380"/>
  <c r="BC380"/>
  <c r="AT381"/>
  <c r="BC381"/>
  <c r="AT382"/>
  <c r="BC382"/>
  <c r="AT383"/>
  <c r="BC383"/>
  <c r="AT384"/>
  <c r="BC384"/>
  <c r="AT385"/>
  <c r="BC385"/>
  <c r="AT386"/>
  <c r="BC386"/>
  <c r="AT387"/>
  <c r="BC387"/>
  <c r="AT388"/>
  <c r="BC388"/>
  <c r="AT389"/>
  <c r="BC389"/>
  <c r="AT390"/>
  <c r="BC390"/>
  <c r="AT391"/>
  <c r="BC391"/>
  <c r="AT392"/>
  <c r="BC392"/>
  <c r="AT393"/>
  <c r="BC393"/>
  <c r="AT394"/>
  <c r="BC394"/>
  <c r="AT395"/>
  <c r="BC395"/>
  <c r="AT396"/>
  <c r="BC396"/>
  <c r="AT397"/>
  <c r="BC397"/>
  <c r="AT398"/>
  <c r="BC398"/>
  <c r="AT399"/>
  <c r="BC399"/>
  <c r="AT400"/>
  <c r="BC400"/>
  <c r="AT401"/>
  <c r="BC401"/>
  <c r="AT402"/>
  <c r="BC402"/>
  <c r="AT403"/>
  <c r="BC403"/>
  <c r="AT404"/>
  <c r="BC404"/>
  <c r="AT405"/>
  <c r="BC405"/>
  <c r="AT406"/>
  <c r="BC406"/>
  <c r="AT407"/>
  <c r="BC407"/>
  <c r="AT408"/>
  <c r="BC408"/>
  <c r="AT409"/>
  <c r="BC409"/>
  <c r="AT410"/>
  <c r="BC410"/>
  <c r="AT411"/>
  <c r="BC411"/>
  <c r="AT412"/>
  <c r="BC412"/>
  <c r="AT413"/>
  <c r="BC413"/>
  <c r="AT414"/>
  <c r="BC414"/>
  <c r="AT415"/>
  <c r="BC415"/>
  <c r="AT416"/>
  <c r="BC416"/>
  <c r="AT417"/>
  <c r="BC417"/>
  <c r="AT418"/>
  <c r="BC418"/>
  <c r="AT419"/>
  <c r="BC419"/>
  <c r="AT420"/>
  <c r="BC420"/>
  <c r="AT421"/>
  <c r="BC421"/>
  <c r="AT422"/>
  <c r="BC422"/>
  <c r="AT423"/>
  <c r="BC423"/>
  <c r="AT424"/>
  <c r="BC424"/>
  <c r="AT425"/>
  <c r="BC425"/>
  <c r="AT426"/>
  <c r="BC426"/>
  <c r="AT427"/>
  <c r="BC427"/>
  <c r="AT428"/>
  <c r="BC428"/>
  <c r="AT429"/>
  <c r="BC429"/>
  <c r="AT430"/>
  <c r="BC430"/>
  <c r="AT431"/>
  <c r="BC431"/>
  <c r="AT432"/>
  <c r="BC432"/>
  <c r="AT433"/>
  <c r="BC433"/>
  <c r="AT434"/>
  <c r="BC434"/>
  <c r="AT435"/>
  <c r="BC435"/>
  <c r="AT436"/>
  <c r="BC436"/>
  <c r="AT437"/>
  <c r="BC437"/>
  <c r="AT438"/>
  <c r="BC438"/>
  <c r="AT439"/>
  <c r="BC439"/>
  <c r="AT440"/>
  <c r="BC440"/>
  <c r="AT441"/>
  <c r="BC441"/>
  <c r="AT442"/>
  <c r="BC442"/>
  <c r="AT443"/>
  <c r="BC443"/>
  <c r="AT444"/>
  <c r="BC444"/>
  <c r="AT445"/>
  <c r="BC445"/>
  <c r="AT446"/>
  <c r="BC446"/>
  <c r="AT447"/>
  <c r="BC447"/>
  <c r="AT448"/>
  <c r="BC448"/>
  <c r="AT449"/>
  <c r="BC449"/>
  <c r="AT450"/>
  <c r="BC450"/>
  <c r="AT451"/>
  <c r="BC451"/>
  <c r="AT452"/>
  <c r="BC452"/>
  <c r="AT453"/>
  <c r="BC453"/>
  <c r="AT454"/>
  <c r="BC454"/>
  <c r="AT455"/>
  <c r="BC455"/>
  <c r="AT456"/>
  <c r="BC456"/>
  <c r="AT457"/>
  <c r="BC457"/>
  <c r="AT458"/>
  <c r="BC458"/>
  <c r="AT459"/>
  <c r="BC459"/>
  <c r="AT460"/>
  <c r="BC460"/>
  <c r="AT461"/>
  <c r="BC461"/>
  <c r="AT462"/>
  <c r="BC462"/>
  <c r="AT463"/>
  <c r="BC463"/>
  <c r="AT464"/>
  <c r="BC464"/>
  <c r="AT465"/>
  <c r="BC465"/>
  <c r="AT466"/>
  <c r="BC466"/>
  <c r="AT467"/>
  <c r="BC467"/>
  <c r="AT468"/>
  <c r="BC468"/>
  <c r="AT469"/>
  <c r="BC469"/>
  <c r="AT470"/>
  <c r="BC470"/>
  <c r="AT471"/>
  <c r="BC471"/>
  <c r="AT472"/>
  <c r="BC472"/>
  <c r="AT473"/>
  <c r="BC473"/>
  <c r="AT474"/>
  <c r="BC474"/>
  <c r="AT475"/>
  <c r="BC475"/>
  <c r="AT476"/>
  <c r="BC476"/>
  <c r="AT477"/>
  <c r="BC477"/>
  <c r="AT478"/>
  <c r="BC478"/>
  <c r="AT479"/>
  <c r="BC479"/>
  <c r="AT480"/>
  <c r="BC480"/>
  <c r="AT481"/>
  <c r="BC481"/>
  <c r="AT482"/>
  <c r="BC482"/>
  <c r="AT483"/>
  <c r="BC483"/>
  <c r="AT484"/>
  <c r="BC484"/>
  <c r="AT485"/>
  <c r="BC485"/>
  <c r="AT486"/>
  <c r="BC486"/>
  <c r="AT487"/>
  <c r="BC487"/>
  <c r="AT488"/>
  <c r="BC488"/>
  <c r="AT489"/>
  <c r="BC489"/>
  <c r="AT490"/>
  <c r="BC490"/>
  <c r="AT491"/>
  <c r="BC491"/>
  <c r="AT492"/>
  <c r="BC492"/>
  <c r="AT493"/>
  <c r="BC493"/>
  <c r="AT494"/>
  <c r="BC494"/>
  <c r="AT495"/>
  <c r="BC495"/>
  <c r="AT496"/>
  <c r="BC496"/>
  <c r="AT497"/>
  <c r="BC497"/>
  <c r="AT498"/>
  <c r="BC498"/>
  <c r="AT499"/>
  <c r="BC499"/>
  <c r="AT500"/>
  <c r="BC500"/>
  <c r="AT501"/>
  <c r="BC501"/>
  <c r="AT502"/>
  <c r="BC502"/>
  <c r="AT503"/>
  <c r="BC503"/>
  <c r="AT504"/>
  <c r="BC504"/>
  <c r="AT505"/>
  <c r="BC505"/>
  <c r="AT506"/>
  <c r="BC506"/>
  <c r="AT507"/>
  <c r="BC507"/>
  <c r="AT508"/>
  <c r="BC508"/>
  <c r="AT509"/>
  <c r="BC509"/>
  <c r="AT510"/>
  <c r="BC510"/>
  <c r="AT511"/>
  <c r="BC511"/>
  <c r="AT512"/>
  <c r="BC512"/>
  <c r="AT513"/>
  <c r="BC513"/>
  <c r="AT514"/>
  <c r="BC514"/>
  <c r="AT515"/>
  <c r="BC515"/>
  <c r="AT516"/>
  <c r="BC516"/>
  <c r="AT517"/>
  <c r="BC517"/>
  <c r="AT518"/>
  <c r="BC518"/>
  <c r="AT519"/>
  <c r="BC519"/>
  <c r="AT520"/>
  <c r="BC520"/>
  <c r="AT521"/>
  <c r="BC521"/>
  <c r="AT522"/>
  <c r="BC522"/>
  <c r="AT523"/>
  <c r="BC523"/>
  <c r="AT524"/>
  <c r="BC524"/>
  <c r="AT525"/>
  <c r="BC525"/>
  <c r="AT526"/>
  <c r="BC526"/>
  <c r="AT527"/>
  <c r="BC527"/>
  <c r="AT528"/>
  <c r="BC528"/>
  <c r="AT529"/>
  <c r="BC529"/>
  <c r="AT530"/>
  <c r="BC530"/>
  <c r="AT531"/>
  <c r="BC531"/>
  <c r="AT532"/>
  <c r="BC532"/>
  <c r="AT533"/>
  <c r="BC533"/>
  <c r="AT534"/>
  <c r="BC534"/>
  <c r="AT535"/>
  <c r="BC535"/>
  <c r="AT536"/>
  <c r="BC536"/>
  <c r="AT537"/>
  <c r="BC537"/>
  <c r="AT538"/>
  <c r="BC538"/>
  <c r="AT539"/>
  <c r="BC539"/>
  <c r="AT540"/>
  <c r="BC540"/>
  <c r="AT541"/>
  <c r="BC541"/>
  <c r="AT542"/>
  <c r="BC542"/>
  <c r="AT543"/>
  <c r="BC543"/>
  <c r="AT544"/>
  <c r="BC544"/>
  <c r="AT545"/>
  <c r="BC545"/>
  <c r="AT546"/>
  <c r="BC546"/>
  <c r="AT547"/>
  <c r="BC547"/>
  <c r="AT548"/>
  <c r="BC548"/>
  <c r="AT549"/>
  <c r="BC549"/>
  <c r="AT550"/>
  <c r="BC550"/>
  <c r="AT551"/>
  <c r="BC551"/>
  <c r="AT552"/>
  <c r="BC552"/>
  <c r="AT553"/>
  <c r="BC553"/>
  <c r="AT554"/>
  <c r="BC554"/>
  <c r="AT555"/>
  <c r="BC555"/>
  <c r="AT556"/>
  <c r="BC556"/>
  <c r="AT557"/>
  <c r="BC557"/>
  <c r="C1" i="13"/>
  <c r="A4"/>
  <c r="A5"/>
  <c r="A6"/>
  <c r="D6"/>
  <c r="A7"/>
  <c r="D7"/>
  <c r="A8"/>
  <c r="C8"/>
  <c r="B8" s="1"/>
  <c r="D8"/>
  <c r="A9"/>
  <c r="C9"/>
  <c r="B9" s="1"/>
  <c r="D9"/>
  <c r="A10"/>
  <c r="C10"/>
  <c r="B10" s="1"/>
  <c r="D10"/>
  <c r="A11"/>
  <c r="D11"/>
  <c r="A12"/>
  <c r="C12"/>
  <c r="B12" s="1"/>
  <c r="D12"/>
  <c r="A13"/>
  <c r="C13"/>
  <c r="B13" s="1"/>
  <c r="D13"/>
  <c r="A14"/>
  <c r="C14"/>
  <c r="B14" s="1"/>
  <c r="D14"/>
  <c r="A15"/>
  <c r="C15"/>
  <c r="B15" s="1"/>
  <c r="D15"/>
  <c r="A16"/>
  <c r="D16"/>
  <c r="A17"/>
  <c r="C17"/>
  <c r="B17" s="1"/>
  <c r="D17"/>
  <c r="A18"/>
  <c r="C18"/>
  <c r="B18" s="1"/>
  <c r="D18"/>
  <c r="A19"/>
  <c r="C19"/>
  <c r="B19" s="1"/>
  <c r="D19"/>
  <c r="A20"/>
  <c r="C20"/>
  <c r="B20" s="1"/>
  <c r="D20"/>
  <c r="A21"/>
  <c r="D21"/>
  <c r="A22"/>
  <c r="C22"/>
  <c r="B22" s="1"/>
  <c r="D22"/>
  <c r="A23"/>
  <c r="C23"/>
  <c r="B23" s="1"/>
  <c r="D23"/>
  <c r="A24"/>
  <c r="C24"/>
  <c r="B24" s="1"/>
  <c r="D24"/>
  <c r="A25"/>
  <c r="D25"/>
  <c r="A26"/>
  <c r="C26"/>
  <c r="B26" s="1"/>
  <c r="D26"/>
  <c r="A27"/>
  <c r="C27"/>
  <c r="B27" s="1"/>
  <c r="D27"/>
  <c r="A28"/>
  <c r="C28"/>
  <c r="B28" s="1"/>
  <c r="D28"/>
  <c r="A29"/>
  <c r="C29"/>
  <c r="B29" s="1"/>
  <c r="D29"/>
  <c r="A30"/>
  <c r="C30"/>
  <c r="B30" s="1"/>
  <c r="D30"/>
  <c r="A31"/>
  <c r="D31"/>
  <c r="A32"/>
  <c r="C32"/>
  <c r="B32" s="1"/>
  <c r="D32"/>
  <c r="A33"/>
  <c r="C33"/>
  <c r="B33" s="1"/>
  <c r="D33"/>
  <c r="A34"/>
  <c r="D34"/>
  <c r="A35"/>
  <c r="C35"/>
  <c r="B35" s="1"/>
  <c r="D35"/>
  <c r="A36"/>
  <c r="D36"/>
  <c r="A37"/>
  <c r="C37"/>
  <c r="B37" s="1"/>
  <c r="D37"/>
  <c r="A38"/>
  <c r="C38"/>
  <c r="B38" s="1"/>
  <c r="D38"/>
  <c r="A39"/>
  <c r="C39"/>
  <c r="B39" s="1"/>
  <c r="D39"/>
  <c r="A40"/>
  <c r="D40"/>
  <c r="A41"/>
  <c r="D41"/>
  <c r="A42"/>
  <c r="C42"/>
  <c r="B42" s="1"/>
  <c r="D42"/>
  <c r="A43"/>
  <c r="C43"/>
  <c r="B43" s="1"/>
  <c r="D43"/>
  <c r="A44"/>
  <c r="C44"/>
  <c r="B44" s="1"/>
  <c r="D44"/>
  <c r="A45"/>
  <c r="C45"/>
  <c r="B45" s="1"/>
  <c r="D45"/>
  <c r="A46"/>
  <c r="D46"/>
  <c r="A47"/>
  <c r="C47"/>
  <c r="B47" s="1"/>
  <c r="D47"/>
  <c r="A48"/>
  <c r="C48"/>
  <c r="B48" s="1"/>
  <c r="D48"/>
  <c r="A49"/>
  <c r="C49"/>
  <c r="B49" s="1"/>
  <c r="D49"/>
  <c r="A50"/>
  <c r="C50"/>
  <c r="B50" s="1"/>
  <c r="D50"/>
  <c r="A51"/>
  <c r="C51"/>
  <c r="B51" s="1"/>
  <c r="D51"/>
  <c r="A52"/>
  <c r="C52"/>
  <c r="B52" s="1"/>
  <c r="D52"/>
  <c r="A53"/>
  <c r="C53"/>
  <c r="B53" s="1"/>
  <c r="D53"/>
  <c r="A54"/>
  <c r="C54"/>
  <c r="B54" s="1"/>
  <c r="D54"/>
  <c r="A55"/>
  <c r="C55"/>
  <c r="B55" s="1"/>
  <c r="D55"/>
  <c r="A56"/>
  <c r="C56"/>
  <c r="B56" s="1"/>
  <c r="D56"/>
  <c r="A57"/>
  <c r="C57"/>
  <c r="B57" s="1"/>
  <c r="D57"/>
  <c r="A58"/>
  <c r="C58"/>
  <c r="B58" s="1"/>
  <c r="D58"/>
  <c r="A59"/>
  <c r="D59"/>
  <c r="A60"/>
  <c r="C60"/>
  <c r="B60" s="1"/>
  <c r="D60"/>
  <c r="A61"/>
  <c r="C61"/>
  <c r="B61" s="1"/>
  <c r="D61"/>
  <c r="A62"/>
  <c r="C62"/>
  <c r="B62" s="1"/>
  <c r="D62"/>
  <c r="A63"/>
  <c r="C63"/>
  <c r="B63" s="1"/>
  <c r="D63"/>
  <c r="A64"/>
  <c r="C64"/>
  <c r="B64" s="1"/>
  <c r="D64"/>
  <c r="A65"/>
  <c r="C65"/>
  <c r="B65" s="1"/>
  <c r="D65"/>
  <c r="A66"/>
  <c r="C66"/>
  <c r="B66" s="1"/>
  <c r="D66"/>
  <c r="A67"/>
  <c r="C67"/>
  <c r="B67" s="1"/>
  <c r="D67"/>
  <c r="A68"/>
  <c r="C68"/>
  <c r="B68" s="1"/>
  <c r="D68"/>
  <c r="A69"/>
  <c r="C69"/>
  <c r="B69" s="1"/>
  <c r="D69"/>
  <c r="A70"/>
  <c r="C70"/>
  <c r="B70" s="1"/>
  <c r="D70"/>
  <c r="A71"/>
  <c r="C71"/>
  <c r="B71" s="1"/>
  <c r="D71"/>
  <c r="A72"/>
  <c r="C72"/>
  <c r="B72" s="1"/>
  <c r="D72"/>
  <c r="A73"/>
  <c r="D73"/>
  <c r="A74"/>
  <c r="C74"/>
  <c r="B74" s="1"/>
  <c r="D74"/>
  <c r="A75"/>
  <c r="C75"/>
  <c r="B75" s="1"/>
  <c r="D75"/>
  <c r="A76"/>
  <c r="C76"/>
  <c r="B76" s="1"/>
  <c r="D76"/>
  <c r="A77"/>
  <c r="D77"/>
  <c r="A78"/>
  <c r="C78"/>
  <c r="B78" s="1"/>
  <c r="D78"/>
  <c r="A79"/>
  <c r="C79"/>
  <c r="B79" s="1"/>
  <c r="D79"/>
  <c r="A80"/>
  <c r="C80"/>
  <c r="B80" s="1"/>
  <c r="D80"/>
  <c r="A81"/>
  <c r="D81"/>
  <c r="A82"/>
  <c r="C82"/>
  <c r="B82" s="1"/>
  <c r="D82"/>
  <c r="A83"/>
  <c r="C83"/>
  <c r="B83" s="1"/>
  <c r="D83"/>
  <c r="A84"/>
  <c r="C84"/>
  <c r="B84" s="1"/>
  <c r="D84"/>
  <c r="A85"/>
  <c r="C85"/>
  <c r="B85" s="1"/>
  <c r="D85"/>
  <c r="A86"/>
  <c r="C86"/>
  <c r="B86" s="1"/>
  <c r="D86"/>
  <c r="A87"/>
  <c r="D87"/>
  <c r="A88"/>
  <c r="C88"/>
  <c r="B88" s="1"/>
  <c r="D88"/>
  <c r="A89"/>
  <c r="C89"/>
  <c r="B89" s="1"/>
  <c r="D89"/>
  <c r="A90"/>
  <c r="C90"/>
  <c r="B90" s="1"/>
  <c r="D90"/>
  <c r="A91"/>
  <c r="D91"/>
  <c r="A92"/>
  <c r="C92"/>
  <c r="B92" s="1"/>
  <c r="D92"/>
  <c r="A93"/>
  <c r="C93"/>
  <c r="B93" s="1"/>
  <c r="D93"/>
  <c r="A94"/>
  <c r="C94"/>
  <c r="B94" s="1"/>
  <c r="D94"/>
  <c r="A95"/>
  <c r="D95"/>
  <c r="A96"/>
  <c r="D96"/>
  <c r="A97"/>
  <c r="C97"/>
  <c r="B97" s="1"/>
  <c r="D97"/>
  <c r="A98"/>
  <c r="B98"/>
  <c r="C98"/>
  <c r="D98"/>
  <c r="A99"/>
  <c r="C99"/>
  <c r="B99" s="1"/>
  <c r="D99"/>
  <c r="A100"/>
  <c r="C100"/>
  <c r="B100" s="1"/>
  <c r="D100"/>
  <c r="A101"/>
  <c r="D101"/>
  <c r="A102"/>
  <c r="C102"/>
  <c r="B102" s="1"/>
  <c r="D102"/>
  <c r="A103"/>
  <c r="C103"/>
  <c r="B103" s="1"/>
  <c r="D103"/>
  <c r="A104"/>
  <c r="D104"/>
  <c r="A105"/>
  <c r="C105"/>
  <c r="B105" s="1"/>
  <c r="D105"/>
  <c r="A106"/>
  <c r="C106"/>
  <c r="B106" s="1"/>
  <c r="D106"/>
  <c r="A107"/>
  <c r="C107"/>
  <c r="B107" s="1"/>
  <c r="D107"/>
  <c r="A108"/>
  <c r="D108"/>
  <c r="A109"/>
  <c r="C109"/>
  <c r="B109" s="1"/>
  <c r="D109"/>
  <c r="A110"/>
  <c r="D110"/>
  <c r="A111"/>
  <c r="C111"/>
  <c r="B111" s="1"/>
  <c r="D111"/>
  <c r="A112"/>
  <c r="C112"/>
  <c r="B112" s="1"/>
  <c r="D112"/>
  <c r="A113"/>
  <c r="D113"/>
  <c r="A114"/>
  <c r="C114"/>
  <c r="B114" s="1"/>
  <c r="D114"/>
  <c r="A115"/>
  <c r="C115"/>
  <c r="B115" s="1"/>
  <c r="D115"/>
  <c r="A116"/>
  <c r="C116"/>
  <c r="B116" s="1"/>
  <c r="D116"/>
  <c r="A117"/>
  <c r="D117"/>
  <c r="A118"/>
  <c r="C118"/>
  <c r="B118" s="1"/>
  <c r="D118"/>
  <c r="A119"/>
  <c r="D119"/>
  <c r="A120"/>
  <c r="C120"/>
  <c r="B120" s="1"/>
  <c r="D120"/>
  <c r="A121"/>
  <c r="C121"/>
  <c r="B121" s="1"/>
  <c r="D121"/>
  <c r="A122"/>
  <c r="D122"/>
  <c r="A123"/>
  <c r="C123"/>
  <c r="B123" s="1"/>
  <c r="D123"/>
  <c r="A124"/>
  <c r="C124"/>
  <c r="B124" s="1"/>
  <c r="D124"/>
  <c r="A125"/>
  <c r="C125"/>
  <c r="B125" s="1"/>
  <c r="D125"/>
  <c r="A126"/>
  <c r="C126"/>
  <c r="B126" s="1"/>
  <c r="D126"/>
  <c r="A127"/>
  <c r="C127"/>
  <c r="B127" s="1"/>
  <c r="D127"/>
  <c r="A128"/>
  <c r="D128"/>
  <c r="A129"/>
  <c r="C129"/>
  <c r="B129" s="1"/>
  <c r="D129"/>
  <c r="A130"/>
  <c r="C130"/>
  <c r="B130" s="1"/>
  <c r="D130"/>
  <c r="A131"/>
  <c r="C131"/>
  <c r="B131" s="1"/>
  <c r="D131"/>
  <c r="A132"/>
  <c r="C132"/>
  <c r="B132" s="1"/>
  <c r="D132"/>
  <c r="A133"/>
  <c r="D133"/>
  <c r="A134"/>
  <c r="C134"/>
  <c r="B134" s="1"/>
  <c r="D134"/>
  <c r="A135"/>
  <c r="C135"/>
  <c r="B135" s="1"/>
  <c r="D135"/>
  <c r="A136"/>
  <c r="C136"/>
  <c r="B136" s="1"/>
  <c r="D136"/>
  <c r="A137"/>
  <c r="C137"/>
  <c r="B137" s="1"/>
  <c r="D137"/>
  <c r="A138"/>
  <c r="C138"/>
  <c r="B138" s="1"/>
  <c r="D138"/>
  <c r="A139"/>
  <c r="C139"/>
  <c r="B139" s="1"/>
  <c r="D139"/>
  <c r="A140"/>
  <c r="D140"/>
  <c r="A141"/>
  <c r="C141"/>
  <c r="B141" s="1"/>
  <c r="D141"/>
  <c r="A142"/>
  <c r="C142"/>
  <c r="B142" s="1"/>
  <c r="D142"/>
  <c r="A143"/>
  <c r="C143"/>
  <c r="B143" s="1"/>
  <c r="D143"/>
  <c r="A144"/>
  <c r="D144"/>
  <c r="A145"/>
  <c r="C145"/>
  <c r="B145" s="1"/>
  <c r="D145"/>
  <c r="A146"/>
  <c r="C146"/>
  <c r="B146" s="1"/>
  <c r="D146"/>
  <c r="A147"/>
  <c r="C147"/>
  <c r="B147" s="1"/>
  <c r="D147"/>
  <c r="A148"/>
  <c r="D148"/>
  <c r="A149"/>
  <c r="C149"/>
  <c r="B149" s="1"/>
  <c r="D149"/>
  <c r="A150"/>
  <c r="C150"/>
  <c r="B150" s="1"/>
  <c r="D150"/>
  <c r="A151"/>
  <c r="C151"/>
  <c r="B151" s="1"/>
  <c r="D151"/>
  <c r="A152"/>
  <c r="C152"/>
  <c r="B152" s="1"/>
  <c r="D152"/>
  <c r="A153"/>
  <c r="D153"/>
  <c r="A154"/>
  <c r="C154"/>
  <c r="B154" s="1"/>
  <c r="D154"/>
  <c r="A155"/>
  <c r="D155"/>
  <c r="A156"/>
  <c r="C156"/>
  <c r="B156" s="1"/>
  <c r="D156"/>
  <c r="A157"/>
  <c r="C157"/>
  <c r="B157" s="1"/>
  <c r="D157"/>
  <c r="A158"/>
  <c r="D158"/>
  <c r="A159"/>
  <c r="C159"/>
  <c r="B159" s="1"/>
  <c r="D159"/>
  <c r="A160"/>
  <c r="C160"/>
  <c r="B160" s="1"/>
  <c r="D160"/>
  <c r="A161"/>
  <c r="C161"/>
  <c r="B161" s="1"/>
  <c r="D161"/>
  <c r="A162"/>
  <c r="D162"/>
  <c r="A163"/>
  <c r="C163"/>
  <c r="B163" s="1"/>
  <c r="D163"/>
  <c r="A164"/>
  <c r="C164"/>
  <c r="B164" s="1"/>
  <c r="D164"/>
  <c r="A165"/>
  <c r="C165"/>
  <c r="B165" s="1"/>
  <c r="D165"/>
  <c r="A166"/>
  <c r="D166"/>
  <c r="A167"/>
  <c r="C167"/>
  <c r="B167" s="1"/>
  <c r="D167"/>
  <c r="A168"/>
  <c r="C168"/>
  <c r="B168" s="1"/>
  <c r="D168"/>
  <c r="A169"/>
  <c r="C169"/>
  <c r="B169" s="1"/>
  <c r="D169"/>
  <c r="A170"/>
  <c r="C170"/>
  <c r="B170" s="1"/>
  <c r="D170"/>
  <c r="A171"/>
  <c r="D171"/>
  <c r="A172"/>
  <c r="C172"/>
  <c r="B172" s="1"/>
  <c r="D172"/>
  <c r="A173"/>
  <c r="C173"/>
  <c r="B173" s="1"/>
  <c r="D173"/>
  <c r="A174"/>
  <c r="C174"/>
  <c r="B174" s="1"/>
  <c r="D174"/>
  <c r="A175"/>
  <c r="C175"/>
  <c r="B175" s="1"/>
  <c r="D175"/>
  <c r="A176"/>
  <c r="D176"/>
  <c r="A177"/>
  <c r="C177"/>
  <c r="B177" s="1"/>
  <c r="D177"/>
  <c r="A178"/>
  <c r="C178"/>
  <c r="B178" s="1"/>
  <c r="D178"/>
  <c r="A179"/>
  <c r="C179"/>
  <c r="B179" s="1"/>
  <c r="D179"/>
  <c r="A180"/>
  <c r="C180"/>
  <c r="B180" s="1"/>
  <c r="D180"/>
  <c r="A181"/>
  <c r="C181"/>
  <c r="B181" s="1"/>
  <c r="D181"/>
  <c r="A182"/>
  <c r="D182"/>
  <c r="A183"/>
  <c r="C183"/>
  <c r="B183" s="1"/>
  <c r="D183"/>
  <c r="A184"/>
  <c r="C184"/>
  <c r="B184" s="1"/>
  <c r="D184"/>
  <c r="A185"/>
  <c r="C185"/>
  <c r="B185" s="1"/>
  <c r="D185"/>
  <c r="A186"/>
  <c r="D186"/>
  <c r="A187"/>
  <c r="D187"/>
  <c r="A188"/>
  <c r="C188"/>
  <c r="B188" s="1"/>
  <c r="D188"/>
  <c r="A189"/>
  <c r="D189"/>
  <c r="A190"/>
  <c r="C190"/>
  <c r="B190" s="1"/>
  <c r="D190"/>
  <c r="A191"/>
  <c r="D191"/>
  <c r="A192"/>
  <c r="C192"/>
  <c r="B192" s="1"/>
  <c r="D192"/>
  <c r="A193"/>
  <c r="C193"/>
  <c r="B193" s="1"/>
  <c r="D193"/>
  <c r="A194"/>
  <c r="C194"/>
  <c r="B194" s="1"/>
  <c r="D194"/>
  <c r="A195"/>
  <c r="D195"/>
  <c r="A196"/>
  <c r="C196"/>
  <c r="B196" s="1"/>
  <c r="D196"/>
  <c r="A197"/>
  <c r="C197"/>
  <c r="B197" s="1"/>
  <c r="D197"/>
  <c r="A198"/>
  <c r="D198"/>
  <c r="A199"/>
  <c r="C199"/>
  <c r="B199" s="1"/>
  <c r="D199"/>
  <c r="A200"/>
  <c r="C200"/>
  <c r="B200" s="1"/>
  <c r="D200"/>
  <c r="A201"/>
  <c r="C201"/>
  <c r="B201" s="1"/>
  <c r="D201"/>
  <c r="A202"/>
  <c r="C202"/>
  <c r="B202" s="1"/>
  <c r="D202"/>
  <c r="A203"/>
  <c r="D203"/>
  <c r="A204"/>
  <c r="B204"/>
  <c r="C204"/>
  <c r="D204"/>
  <c r="A205"/>
  <c r="D205"/>
  <c r="A206"/>
  <c r="C206"/>
  <c r="B206" s="1"/>
  <c r="D206"/>
  <c r="A207"/>
  <c r="C207"/>
  <c r="B207" s="1"/>
  <c r="D207"/>
  <c r="A208"/>
  <c r="C208"/>
  <c r="B208" s="1"/>
  <c r="D208"/>
  <c r="A209"/>
  <c r="D209"/>
  <c r="A210"/>
  <c r="C210"/>
  <c r="B210" s="1"/>
  <c r="D210"/>
  <c r="A211"/>
  <c r="D211"/>
  <c r="A212"/>
  <c r="C212"/>
  <c r="B212" s="1"/>
  <c r="D212"/>
  <c r="A213"/>
  <c r="C213"/>
  <c r="B213" s="1"/>
  <c r="D213"/>
  <c r="A214"/>
  <c r="D214"/>
  <c r="A215"/>
  <c r="C215"/>
  <c r="B215" s="1"/>
  <c r="D215"/>
  <c r="A216"/>
  <c r="C216"/>
  <c r="B216" s="1"/>
  <c r="D216"/>
  <c r="A217"/>
  <c r="C217"/>
  <c r="B217" s="1"/>
  <c r="D217"/>
  <c r="A218"/>
  <c r="B218"/>
  <c r="C218"/>
  <c r="D218"/>
  <c r="A219"/>
  <c r="C219"/>
  <c r="B219" s="1"/>
  <c r="D219"/>
  <c r="A220"/>
  <c r="C220"/>
  <c r="B220" s="1"/>
  <c r="D220"/>
  <c r="A221"/>
  <c r="D221"/>
  <c r="A222"/>
  <c r="C222"/>
  <c r="B222" s="1"/>
  <c r="D222"/>
  <c r="A223"/>
  <c r="C223"/>
  <c r="B223" s="1"/>
  <c r="D223"/>
  <c r="A224"/>
  <c r="C224"/>
  <c r="B224" s="1"/>
  <c r="D224"/>
  <c r="A225"/>
  <c r="C225"/>
  <c r="B225" s="1"/>
  <c r="D225"/>
  <c r="A226"/>
  <c r="C226"/>
  <c r="B226" s="1"/>
  <c r="D226"/>
  <c r="A227"/>
  <c r="D227"/>
  <c r="A228"/>
  <c r="C228"/>
  <c r="B228" s="1"/>
  <c r="D228"/>
  <c r="A229"/>
  <c r="C229"/>
  <c r="B229" s="1"/>
  <c r="D229"/>
  <c r="A230"/>
  <c r="B230"/>
  <c r="C230"/>
  <c r="D230"/>
  <c r="A231"/>
  <c r="C231"/>
  <c r="B231" s="1"/>
  <c r="D231"/>
  <c r="A232"/>
  <c r="C232"/>
  <c r="B232" s="1"/>
  <c r="D232"/>
  <c r="A233"/>
  <c r="D233"/>
  <c r="A234"/>
  <c r="C234"/>
  <c r="B234" s="1"/>
  <c r="D234"/>
  <c r="A235"/>
  <c r="C235"/>
  <c r="B235" s="1"/>
  <c r="D235"/>
  <c r="A236"/>
  <c r="D236"/>
  <c r="A237"/>
  <c r="C237"/>
  <c r="B237" s="1"/>
  <c r="D237"/>
  <c r="A238"/>
  <c r="C238"/>
  <c r="B238" s="1"/>
  <c r="D238"/>
  <c r="A239"/>
  <c r="C239"/>
  <c r="B239" s="1"/>
  <c r="D239"/>
  <c r="A240"/>
  <c r="D240"/>
  <c r="A241"/>
  <c r="C241"/>
  <c r="B241" s="1"/>
  <c r="D241"/>
  <c r="A242"/>
  <c r="C242"/>
  <c r="B242" s="1"/>
  <c r="D242"/>
  <c r="A243"/>
  <c r="D243"/>
  <c r="A244"/>
  <c r="C244"/>
  <c r="B244" s="1"/>
  <c r="D244"/>
  <c r="A245"/>
  <c r="C245"/>
  <c r="B245" s="1"/>
  <c r="D245"/>
  <c r="A246"/>
  <c r="C246"/>
  <c r="B246" s="1"/>
  <c r="D246"/>
  <c r="A247"/>
  <c r="C247"/>
  <c r="B247" s="1"/>
  <c r="D247"/>
  <c r="A248"/>
  <c r="D248"/>
  <c r="A249"/>
  <c r="C249"/>
  <c r="B249" s="1"/>
  <c r="D249"/>
  <c r="A250"/>
  <c r="C250"/>
  <c r="B250" s="1"/>
  <c r="D250"/>
  <c r="A251"/>
  <c r="C251"/>
  <c r="B251" s="1"/>
  <c r="D251"/>
  <c r="A252"/>
  <c r="D252"/>
  <c r="A253"/>
  <c r="C253"/>
  <c r="B253" s="1"/>
  <c r="D253"/>
  <c r="A254"/>
  <c r="C254"/>
  <c r="B254" s="1"/>
  <c r="D254"/>
  <c r="A255"/>
  <c r="D255"/>
  <c r="A256"/>
  <c r="C256"/>
  <c r="B256" s="1"/>
  <c r="D256"/>
  <c r="A257"/>
  <c r="C257"/>
  <c r="B257" s="1"/>
  <c r="D257"/>
  <c r="A258"/>
  <c r="C258"/>
  <c r="B258" s="1"/>
  <c r="D258"/>
  <c r="A259"/>
  <c r="D259"/>
  <c r="A260"/>
  <c r="C260"/>
  <c r="B260" s="1"/>
  <c r="D260"/>
  <c r="A261"/>
  <c r="C261"/>
  <c r="B261" s="1"/>
  <c r="D261"/>
  <c r="A262"/>
  <c r="C262"/>
  <c r="B262" s="1"/>
  <c r="D262"/>
  <c r="A263"/>
  <c r="D263"/>
  <c r="A264"/>
  <c r="C264"/>
  <c r="B264" s="1"/>
  <c r="D264"/>
  <c r="A265"/>
  <c r="C265"/>
  <c r="B265" s="1"/>
  <c r="D265"/>
  <c r="A266"/>
  <c r="C266"/>
  <c r="B266" s="1"/>
  <c r="D266"/>
  <c r="A267"/>
  <c r="C267"/>
  <c r="B267" s="1"/>
  <c r="D267"/>
  <c r="A268"/>
  <c r="D268"/>
  <c r="A269"/>
  <c r="C269"/>
  <c r="B269" s="1"/>
  <c r="D269"/>
  <c r="A270"/>
  <c r="D270"/>
  <c r="A271"/>
  <c r="C271"/>
  <c r="B271" s="1"/>
  <c r="D271"/>
  <c r="A272"/>
  <c r="B272"/>
  <c r="C272"/>
  <c r="D272"/>
  <c r="A273"/>
  <c r="D273"/>
  <c r="A274"/>
  <c r="C274"/>
  <c r="B274" s="1"/>
  <c r="D274"/>
  <c r="A275"/>
  <c r="C275"/>
  <c r="B275" s="1"/>
  <c r="D275"/>
  <c r="A276"/>
  <c r="D276"/>
  <c r="A277"/>
  <c r="C277"/>
  <c r="B277" s="1"/>
  <c r="D277"/>
  <c r="A278"/>
  <c r="D278"/>
  <c r="A279"/>
  <c r="C279"/>
  <c r="B279" s="1"/>
  <c r="D279"/>
  <c r="A280"/>
  <c r="C280"/>
  <c r="B280" s="1"/>
  <c r="D280"/>
  <c r="A281"/>
  <c r="D281"/>
  <c r="D282"/>
  <c r="D283"/>
  <c r="D284"/>
  <c r="B2" i="1"/>
  <c r="C288"/>
  <c r="C289" s="1"/>
  <c r="C290" s="1"/>
  <c r="C291" s="1"/>
  <c r="C292" s="1"/>
  <c r="C293" s="1"/>
  <c r="C294" s="1"/>
  <c r="C295" s="1"/>
  <c r="C296" s="1"/>
  <c r="A2" i="6" a="1"/>
  <c r="EY2" s="1"/>
  <c r="C2"/>
  <c r="E2"/>
  <c r="G2"/>
  <c r="I2"/>
  <c r="K2"/>
  <c r="M2"/>
  <c r="O2"/>
  <c r="Q2"/>
  <c r="S2"/>
  <c r="U2"/>
  <c r="W2"/>
  <c r="Y2"/>
  <c r="AA2"/>
  <c r="AC2"/>
  <c r="AE2"/>
  <c r="AG2"/>
  <c r="AI2"/>
  <c r="AK2"/>
  <c r="AM2"/>
  <c r="AO2"/>
  <c r="AQ2"/>
  <c r="AS2"/>
  <c r="AU2"/>
  <c r="AW2"/>
  <c r="AY2"/>
  <c r="BA2"/>
  <c r="BC2"/>
  <c r="BE2"/>
  <c r="BG2"/>
  <c r="BI2"/>
  <c r="BK2"/>
  <c r="BM2"/>
  <c r="BO2"/>
  <c r="BQ2"/>
  <c r="BS2"/>
  <c r="BU2"/>
  <c r="BW2"/>
  <c r="BY2"/>
  <c r="CA2"/>
  <c r="CC2"/>
  <c r="CE2"/>
  <c r="CG2"/>
  <c r="CI2"/>
  <c r="CK2"/>
  <c r="CM2"/>
  <c r="CO2"/>
  <c r="CQ2"/>
  <c r="CS2"/>
  <c r="CU2"/>
  <c r="CW2"/>
  <c r="CY2"/>
  <c r="DA2"/>
  <c r="DC2"/>
  <c r="DE2"/>
  <c r="DG2"/>
  <c r="DI2"/>
  <c r="DK2"/>
  <c r="DM2"/>
  <c r="DO2"/>
  <c r="DQ2"/>
  <c r="DS2"/>
  <c r="DU2"/>
  <c r="DW2"/>
  <c r="DY2"/>
  <c r="EA2"/>
  <c r="EC2"/>
  <c r="EE2"/>
  <c r="EG2"/>
  <c r="EI2"/>
  <c r="EK2"/>
  <c r="EM2"/>
  <c r="EO2"/>
  <c r="EQ2"/>
  <c r="ES2"/>
  <c r="EU2"/>
  <c r="EW2"/>
  <c r="EZ2"/>
  <c r="FB2"/>
  <c r="FE2"/>
  <c r="FH2"/>
  <c r="FJ2"/>
  <c r="FM2"/>
  <c r="FP2"/>
  <c r="FR2"/>
  <c r="FU2"/>
  <c r="FX2"/>
  <c r="FZ2"/>
  <c r="GC2"/>
  <c r="GF2"/>
  <c r="GH2"/>
  <c r="GK2"/>
  <c r="GN2"/>
  <c r="GP2"/>
  <c r="A284" a="1"/>
  <c r="C284" s="1"/>
  <c r="D284"/>
  <c r="F284"/>
  <c r="I284"/>
  <c r="L284"/>
  <c r="N284"/>
  <c r="Q284"/>
  <c r="T284"/>
  <c r="V284"/>
  <c r="Y284"/>
  <c r="AB284"/>
  <c r="AD284"/>
  <c r="AG284"/>
  <c r="AJ284"/>
  <c r="AL284"/>
  <c r="AO284"/>
  <c r="AR284"/>
  <c r="AT284"/>
  <c r="AW284"/>
  <c r="AZ284"/>
  <c r="BB284"/>
  <c r="BE284"/>
  <c r="BH284"/>
  <c r="BJ284"/>
  <c r="BM284"/>
  <c r="BP284"/>
  <c r="BR284"/>
  <c r="BU284"/>
  <c r="BX284"/>
  <c r="BZ284"/>
  <c r="CC284"/>
  <c r="CF284"/>
  <c r="CH284"/>
  <c r="CK284"/>
  <c r="CN284"/>
  <c r="CP284"/>
  <c r="CS284"/>
  <c r="CV284"/>
  <c r="CX284"/>
  <c r="DA284"/>
  <c r="DD284"/>
  <c r="DF284"/>
  <c r="DI284"/>
  <c r="DL284"/>
  <c r="DN284"/>
  <c r="DQ284"/>
  <c r="DT284"/>
  <c r="DV284"/>
  <c r="DY284"/>
  <c r="EB284"/>
  <c r="ED284"/>
  <c r="EG284"/>
  <c r="EJ284"/>
  <c r="EL284"/>
  <c r="EO284"/>
  <c r="ER284"/>
  <c r="ET284"/>
  <c r="EW284"/>
  <c r="EZ284"/>
  <c r="FB284"/>
  <c r="FE284"/>
  <c r="FH284"/>
  <c r="FJ284"/>
  <c r="FM284"/>
  <c r="FP284"/>
  <c r="FR284"/>
  <c r="FU284"/>
  <c r="FX284"/>
  <c r="FZ284"/>
  <c r="GC284"/>
  <c r="GF284"/>
  <c r="GH284"/>
  <c r="GK284"/>
  <c r="GN284"/>
  <c r="GP284"/>
  <c r="C2" i="2"/>
  <c r="D2"/>
  <c r="E2"/>
  <c r="F2"/>
  <c r="G2"/>
  <c r="H2"/>
  <c r="I2"/>
  <c r="AX4" i="12"/>
  <c r="AX7"/>
  <c r="AX99"/>
  <c r="AX50"/>
  <c r="AX57"/>
  <c r="AX160"/>
  <c r="AX232"/>
  <c r="AX2"/>
  <c r="AY140"/>
  <c r="AX174"/>
  <c r="AX247"/>
  <c r="AX56"/>
  <c r="AY141"/>
  <c r="AX171"/>
  <c r="AX248"/>
  <c r="AX169"/>
  <c r="AX67"/>
  <c r="AX249"/>
  <c r="AX17"/>
  <c r="AX250"/>
  <c r="AX209"/>
  <c r="AY94"/>
  <c r="AY150"/>
  <c r="AX256"/>
  <c r="AX172"/>
  <c r="AX54"/>
  <c r="AX16"/>
  <c r="AX244"/>
  <c r="AX143"/>
  <c r="AX251"/>
  <c r="AX144"/>
  <c r="AX252"/>
  <c r="AY68"/>
  <c r="AX6"/>
  <c r="AX66"/>
  <c r="AX41"/>
  <c r="AX42"/>
  <c r="AX146"/>
  <c r="AX194"/>
  <c r="AX254"/>
  <c r="AY89"/>
  <c r="AX161"/>
  <c r="AX233"/>
  <c r="AX48"/>
  <c r="AX100"/>
  <c r="AX168"/>
  <c r="AX234"/>
  <c r="AY267"/>
  <c r="AX253"/>
  <c r="AX145"/>
  <c r="AX257"/>
  <c r="AX58"/>
  <c r="AX12"/>
  <c r="AX63"/>
  <c r="AX184"/>
  <c r="AY87"/>
  <c r="AY149"/>
  <c r="AX255"/>
  <c r="AX210"/>
  <c r="AX231"/>
  <c r="AX243"/>
  <c r="AX11"/>
  <c r="AX55"/>
  <c r="AX173"/>
  <c r="AX65"/>
  <c r="AX185"/>
  <c r="AX64"/>
  <c r="AY188"/>
  <c r="AX193"/>
  <c r="AY153"/>
  <c r="AX3"/>
  <c r="AX5"/>
  <c r="AZ293" l="1"/>
  <c r="B275" i="1"/>
  <c r="C276" i="13" s="1"/>
  <c r="B276" s="1"/>
  <c r="D282" i="1"/>
  <c r="E284" i="13" s="1"/>
  <c r="GL284" i="6"/>
  <c r="GG284"/>
  <c r="GB284"/>
  <c r="FV284"/>
  <c r="FQ284"/>
  <c r="FL284"/>
  <c r="FF284"/>
  <c r="FA284"/>
  <c r="EV284"/>
  <c r="EP284"/>
  <c r="EK284"/>
  <c r="EF284"/>
  <c r="DZ284"/>
  <c r="DU284"/>
  <c r="DP284"/>
  <c r="DJ284"/>
  <c r="DE284"/>
  <c r="CZ284"/>
  <c r="CT284"/>
  <c r="CO284"/>
  <c r="CJ284"/>
  <c r="CD284"/>
  <c r="BY284"/>
  <c r="BT284"/>
  <c r="BN284"/>
  <c r="BI284"/>
  <c r="BD284"/>
  <c r="AX284"/>
  <c r="AS284"/>
  <c r="AN284"/>
  <c r="AH284"/>
  <c r="AC284"/>
  <c r="X284"/>
  <c r="R284"/>
  <c r="M284"/>
  <c r="H284"/>
  <c r="B284"/>
  <c r="GO2"/>
  <c r="GJ2"/>
  <c r="GD2"/>
  <c r="FY2"/>
  <c r="FT2"/>
  <c r="FN2"/>
  <c r="FI2"/>
  <c r="FD2"/>
  <c r="EX2"/>
  <c r="ET2"/>
  <c r="EP2"/>
  <c r="EL2"/>
  <c r="EH2"/>
  <c r="ED2"/>
  <c r="DZ2"/>
  <c r="DV2"/>
  <c r="DR2"/>
  <c r="DN2"/>
  <c r="DJ2"/>
  <c r="DF2"/>
  <c r="DB2"/>
  <c r="CX2"/>
  <c r="CT2"/>
  <c r="CP2"/>
  <c r="CL2"/>
  <c r="CH2"/>
  <c r="CD2"/>
  <c r="BZ2"/>
  <c r="BV2"/>
  <c r="BR2"/>
  <c r="BN2"/>
  <c r="BJ2"/>
  <c r="BF2"/>
  <c r="BB2"/>
  <c r="AX2"/>
  <c r="AT2"/>
  <c r="AP2"/>
  <c r="AL2"/>
  <c r="AH2"/>
  <c r="AD2"/>
  <c r="Z2"/>
  <c r="V2"/>
  <c r="R2"/>
  <c r="N2"/>
  <c r="J2"/>
  <c r="F2"/>
  <c r="B2"/>
  <c r="GO284"/>
  <c r="GJ284"/>
  <c r="GD284"/>
  <c r="FY284"/>
  <c r="FT284"/>
  <c r="FN284"/>
  <c r="FI284"/>
  <c r="FD284"/>
  <c r="EX284"/>
  <c r="ES284"/>
  <c r="EN284"/>
  <c r="EH284"/>
  <c r="EC284"/>
  <c r="DX284"/>
  <c r="DR284"/>
  <c r="DM284"/>
  <c r="DH284"/>
  <c r="DB284"/>
  <c r="CW284"/>
  <c r="CR284"/>
  <c r="CL284"/>
  <c r="CG284"/>
  <c r="CB284"/>
  <c r="BV284"/>
  <c r="BQ284"/>
  <c r="BL284"/>
  <c r="BF284"/>
  <c r="BA284"/>
  <c r="AV284"/>
  <c r="AP284"/>
  <c r="AK284"/>
  <c r="AF284"/>
  <c r="Z284"/>
  <c r="U284"/>
  <c r="P284"/>
  <c r="J284"/>
  <c r="E284"/>
  <c r="A284"/>
  <c r="A3" i="13" s="1"/>
  <c r="F7" s="1"/>
  <c r="GL2" i="6"/>
  <c r="GG2"/>
  <c r="GB2"/>
  <c r="FV2"/>
  <c r="FQ2"/>
  <c r="FL2"/>
  <c r="FF2"/>
  <c r="FA2"/>
  <c r="EV2"/>
  <c r="ER2"/>
  <c r="EN2"/>
  <c r="EJ2"/>
  <c r="EF2"/>
  <c r="EB2"/>
  <c r="DX2"/>
  <c r="DT2"/>
  <c r="DP2"/>
  <c r="DL2"/>
  <c r="DH2"/>
  <c r="DD2"/>
  <c r="CZ2"/>
  <c r="CV2"/>
  <c r="CR2"/>
  <c r="CN2"/>
  <c r="CJ2"/>
  <c r="CF2"/>
  <c r="CB2"/>
  <c r="BX2"/>
  <c r="BT2"/>
  <c r="BP2"/>
  <c r="BL2"/>
  <c r="BH2"/>
  <c r="BD2"/>
  <c r="AZ2"/>
  <c r="AV2"/>
  <c r="AR2"/>
  <c r="AN2"/>
  <c r="AJ2"/>
  <c r="AF2"/>
  <c r="AB2"/>
  <c r="X2"/>
  <c r="T2"/>
  <c r="P2"/>
  <c r="L2"/>
  <c r="H2"/>
  <c r="D2"/>
  <c r="A2"/>
  <c r="D277" i="1"/>
  <c r="E278" i="13" s="1"/>
  <c r="E286" i="1"/>
  <c r="GQ284" i="6"/>
  <c r="GM284"/>
  <c r="GI284"/>
  <c r="GE284"/>
  <c r="GA284"/>
  <c r="FW284"/>
  <c r="FS284"/>
  <c r="FO284"/>
  <c r="FK284"/>
  <c r="FG284"/>
  <c r="FC284"/>
  <c r="EY284"/>
  <c r="EU284"/>
  <c r="EQ284"/>
  <c r="EM284"/>
  <c r="EI284"/>
  <c r="EE284"/>
  <c r="EA284"/>
  <c r="DW284"/>
  <c r="DS284"/>
  <c r="DO284"/>
  <c r="DK284"/>
  <c r="DG284"/>
  <c r="DC284"/>
  <c r="CY284"/>
  <c r="CU284"/>
  <c r="CQ284"/>
  <c r="CM284"/>
  <c r="CI284"/>
  <c r="CE284"/>
  <c r="CA284"/>
  <c r="BW284"/>
  <c r="BS284"/>
  <c r="BO284"/>
  <c r="BK284"/>
  <c r="BG284"/>
  <c r="BC284"/>
  <c r="AY284"/>
  <c r="AU284"/>
  <c r="AQ284"/>
  <c r="AM284"/>
  <c r="AI284"/>
  <c r="AE284"/>
  <c r="AA284"/>
  <c r="W284"/>
  <c r="S284"/>
  <c r="O284"/>
  <c r="K284"/>
  <c r="G284"/>
  <c r="GQ2"/>
  <c r="GM2"/>
  <c r="GI2"/>
  <c r="GE2"/>
  <c r="GA2"/>
  <c r="FW2"/>
  <c r="FS2"/>
  <c r="FO2"/>
  <c r="FK2"/>
  <c r="FG2"/>
  <c r="FC2"/>
  <c r="C301" i="1"/>
  <c r="BG24" i="10"/>
  <c r="BG28"/>
  <c r="BG23"/>
  <c r="BG29"/>
  <c r="BG27"/>
  <c r="BG25"/>
  <c r="BG26"/>
  <c r="A5" i="1"/>
  <c r="D6"/>
  <c r="E7" i="13" s="1"/>
  <c r="B10" i="1"/>
  <c r="C11" i="13" s="1"/>
  <c r="B11" s="1"/>
  <c r="D11" i="1"/>
  <c r="E12" i="13" s="1"/>
  <c r="B15" i="1"/>
  <c r="C16" i="13" s="1"/>
  <c r="B16" s="1"/>
  <c r="D16" i="1"/>
  <c r="E17" i="13" s="1"/>
  <c r="A20" i="1"/>
  <c r="B21" i="13" s="1"/>
  <c r="D22" i="1"/>
  <c r="E23" i="13" s="1"/>
  <c r="D27" i="1"/>
  <c r="E28" i="13" s="1"/>
  <c r="D32" i="1"/>
  <c r="E33" i="13" s="1"/>
  <c r="B33" i="1"/>
  <c r="C34" i="13" s="1"/>
  <c r="D34" i="1"/>
  <c r="E35" i="13" s="1"/>
  <c r="D35" i="1"/>
  <c r="E36" i="13" s="1"/>
  <c r="B39" i="1"/>
  <c r="C40" i="13" s="1"/>
  <c r="B40" s="1"/>
  <c r="B40" i="1"/>
  <c r="C41" i="13" s="1"/>
  <c r="B41" s="1"/>
  <c r="D41" i="1"/>
  <c r="E42" i="13" s="1"/>
  <c r="A45" i="1"/>
  <c r="D47"/>
  <c r="E48" i="13" s="1"/>
  <c r="D51" i="1"/>
  <c r="E52" i="13" s="1"/>
  <c r="D55" i="1"/>
  <c r="E56" i="13" s="1"/>
  <c r="D61" i="1"/>
  <c r="E62" i="13" s="1"/>
  <c r="D65" i="1"/>
  <c r="E66" i="13" s="1"/>
  <c r="D69" i="1"/>
  <c r="E70" i="13" s="1"/>
  <c r="D75" i="1"/>
  <c r="E76" i="13" s="1"/>
  <c r="D76" i="1"/>
  <c r="E77" i="13" s="1"/>
  <c r="B80" i="1"/>
  <c r="C81" i="13" s="1"/>
  <c r="B81" s="1"/>
  <c r="D81" i="1"/>
  <c r="E82" i="13" s="1"/>
  <c r="D85" i="1"/>
  <c r="E86" i="13" s="1"/>
  <c r="B86" i="1"/>
  <c r="C87" i="13" s="1"/>
  <c r="D87" i="1"/>
  <c r="E88" i="13" s="1"/>
  <c r="D95" i="1"/>
  <c r="E96" i="13" s="1"/>
  <c r="D99" i="1"/>
  <c r="E100" i="13" s="1"/>
  <c r="D100" i="1"/>
  <c r="E101" i="13" s="1"/>
  <c r="D105" i="1"/>
  <c r="E106" i="13" s="1"/>
  <c r="B112" i="1"/>
  <c r="C113" i="13" s="1"/>
  <c r="B113" s="1"/>
  <c r="D120" i="1"/>
  <c r="E121" i="13" s="1"/>
  <c r="D141" i="1"/>
  <c r="E142" i="13" s="1"/>
  <c r="D148" i="1"/>
  <c r="E149" i="13" s="1"/>
  <c r="D155" i="1"/>
  <c r="E156" i="13" s="1"/>
  <c r="D162" i="1"/>
  <c r="E163" i="13" s="1"/>
  <c r="D178" i="1"/>
  <c r="E179" i="13" s="1"/>
  <c r="A190" i="1"/>
  <c r="B191" i="13" s="1"/>
  <c r="B197" i="1"/>
  <c r="C198" i="13" s="1"/>
  <c r="B198" s="1"/>
  <c r="B204" i="1"/>
  <c r="C205" i="13" s="1"/>
  <c r="B205" s="1"/>
  <c r="B210" i="1"/>
  <c r="C211" i="13" s="1"/>
  <c r="B211" s="1"/>
  <c r="A226" i="1"/>
  <c r="B227" i="13" s="1"/>
  <c r="B239" i="1"/>
  <c r="C240" i="13" s="1"/>
  <c r="D252" i="1"/>
  <c r="E253" i="13" s="1"/>
  <c r="D257" i="1"/>
  <c r="E258" i="13" s="1"/>
  <c r="B267" i="1"/>
  <c r="C268" i="13" s="1"/>
  <c r="B268" s="1"/>
  <c r="C4"/>
  <c r="E5" i="1"/>
  <c r="B6"/>
  <c r="C7" i="13" s="1"/>
  <c r="D7" i="1"/>
  <c r="E8" i="13" s="1"/>
  <c r="D12" i="1"/>
  <c r="E13" i="13" s="1"/>
  <c r="D17" i="1"/>
  <c r="E18" i="13" s="1"/>
  <c r="D23" i="1"/>
  <c r="E24" i="13" s="1"/>
  <c r="D24" i="1"/>
  <c r="E25" i="13" s="1"/>
  <c r="D28" i="1"/>
  <c r="E29" i="13" s="1"/>
  <c r="A33" i="1"/>
  <c r="B34" i="13" s="1"/>
  <c r="B35" i="1"/>
  <c r="C36" i="13" s="1"/>
  <c r="B36" s="1"/>
  <c r="D36" i="1"/>
  <c r="E37" i="13" s="1"/>
  <c r="D42" i="1"/>
  <c r="E43" i="13" s="1"/>
  <c r="D48" i="1"/>
  <c r="E49" i="13" s="1"/>
  <c r="D52" i="1"/>
  <c r="E53" i="13" s="1"/>
  <c r="D56" i="1"/>
  <c r="E57" i="13" s="1"/>
  <c r="D58" i="1"/>
  <c r="E59" i="13" s="1"/>
  <c r="D62" i="1"/>
  <c r="E63" i="13" s="1"/>
  <c r="D66" i="1"/>
  <c r="E67" i="13" s="1"/>
  <c r="D70" i="1"/>
  <c r="E71" i="13" s="1"/>
  <c r="D72" i="1"/>
  <c r="E73" i="13" s="1"/>
  <c r="B76" i="1"/>
  <c r="C77" i="13" s="1"/>
  <c r="B77" s="1"/>
  <c r="D77" i="1"/>
  <c r="E78" i="13" s="1"/>
  <c r="D82" i="1"/>
  <c r="E83" i="13" s="1"/>
  <c r="A86" i="1"/>
  <c r="B87" i="13" s="1"/>
  <c r="D88" i="1"/>
  <c r="E89" i="13" s="1"/>
  <c r="D93" i="1"/>
  <c r="E94" i="13" s="1"/>
  <c r="D94" i="1"/>
  <c r="E95" i="13" s="1"/>
  <c r="B95" i="1"/>
  <c r="C96" i="13" s="1"/>
  <c r="D96" i="1"/>
  <c r="E97" i="13" s="1"/>
  <c r="B100" i="1"/>
  <c r="C101" i="13" s="1"/>
  <c r="B101" s="1"/>
  <c r="D101" i="1"/>
  <c r="E102" i="13" s="1"/>
  <c r="D106" i="1"/>
  <c r="E107" i="13" s="1"/>
  <c r="B107" i="1"/>
  <c r="C108" i="13" s="1"/>
  <c r="D108" i="1"/>
  <c r="E109" i="13" s="1"/>
  <c r="D109" i="1"/>
  <c r="E110" i="13" s="1"/>
  <c r="D114" i="1"/>
  <c r="E115" i="13" s="1"/>
  <c r="B121" i="1"/>
  <c r="C122" i="13" s="1"/>
  <c r="B122" s="1"/>
  <c r="D122" i="1"/>
  <c r="E123" i="13" s="1"/>
  <c r="D126" i="1"/>
  <c r="E127" i="13" s="1"/>
  <c r="D127" i="1"/>
  <c r="E128" i="13" s="1"/>
  <c r="D131" i="1"/>
  <c r="E132" i="13" s="1"/>
  <c r="B132" i="1"/>
  <c r="C133" i="13" s="1"/>
  <c r="D133" i="1"/>
  <c r="E134" i="13" s="1"/>
  <c r="D137" i="1"/>
  <c r="E138" i="13" s="1"/>
  <c r="D142" i="1"/>
  <c r="E143" i="13" s="1"/>
  <c r="B143" i="1"/>
  <c r="C144" i="13" s="1"/>
  <c r="D144" i="1"/>
  <c r="E145" i="13" s="1"/>
  <c r="D149" i="1"/>
  <c r="E150" i="13" s="1"/>
  <c r="D156" i="1"/>
  <c r="E157" i="13" s="1"/>
  <c r="D157" i="1"/>
  <c r="E158" i="13" s="1"/>
  <c r="A161" i="1"/>
  <c r="B162" i="13" s="1"/>
  <c r="D163" i="1"/>
  <c r="E164" i="13" s="1"/>
  <c r="D168" i="1"/>
  <c r="E169" i="13" s="1"/>
  <c r="D173" i="1"/>
  <c r="E174" i="13" s="1"/>
  <c r="D175" i="1"/>
  <c r="E176" i="13" s="1"/>
  <c r="D179" i="1"/>
  <c r="E180" i="13" s="1"/>
  <c r="D184" i="1"/>
  <c r="E185" i="13" s="1"/>
  <c r="D185" i="1"/>
  <c r="E186" i="13" s="1"/>
  <c r="D186" i="1"/>
  <c r="E187" i="13" s="1"/>
  <c r="D193" i="1"/>
  <c r="E194" i="13" s="1"/>
  <c r="D194" i="1"/>
  <c r="E195" i="13" s="1"/>
  <c r="D199" i="1"/>
  <c r="E200" i="13" s="1"/>
  <c r="D206" i="1"/>
  <c r="E207" i="13" s="1"/>
  <c r="D212" i="1"/>
  <c r="E213" i="13" s="1"/>
  <c r="B213" i="1"/>
  <c r="C214" i="13" s="1"/>
  <c r="D214" i="1"/>
  <c r="E215" i="13" s="1"/>
  <c r="D218" i="1"/>
  <c r="E219" i="13" s="1"/>
  <c r="D223" i="1"/>
  <c r="E224" i="13" s="1"/>
  <c r="D229" i="1"/>
  <c r="E230" i="13" s="1"/>
  <c r="D234" i="1"/>
  <c r="E235" i="13" s="1"/>
  <c r="D235" i="1"/>
  <c r="E236" i="13" s="1"/>
  <c r="A239" i="1"/>
  <c r="B240" i="13" s="1"/>
  <c r="D241" i="1"/>
  <c r="E242" i="13" s="1"/>
  <c r="D242" i="1"/>
  <c r="E243" i="13" s="1"/>
  <c r="D246" i="1"/>
  <c r="E247" i="13" s="1"/>
  <c r="D247" i="1"/>
  <c r="E248" i="13" s="1"/>
  <c r="A251" i="1"/>
  <c r="B252" i="13" s="1"/>
  <c r="D253" i="1"/>
  <c r="E254" i="13" s="1"/>
  <c r="D254" i="1"/>
  <c r="E255" i="13" s="1"/>
  <c r="B258" i="1"/>
  <c r="C259" i="13" s="1"/>
  <c r="B259" s="1"/>
  <c r="D259" i="1"/>
  <c r="E260" i="13" s="1"/>
  <c r="D264" i="1"/>
  <c r="E265" i="13" s="1"/>
  <c r="B269" i="1"/>
  <c r="C270" i="13" s="1"/>
  <c r="B270" s="1"/>
  <c r="D270" i="1"/>
  <c r="E271" i="13" s="1"/>
  <c r="D272" i="1"/>
  <c r="E273" i="13" s="1"/>
  <c r="B277" i="1"/>
  <c r="C278" i="13" s="1"/>
  <c r="B278" s="1"/>
  <c r="D278" i="1"/>
  <c r="E279" i="13" s="1"/>
  <c r="D283" i="1"/>
  <c r="D286"/>
  <c r="C300"/>
  <c r="C305"/>
  <c r="B3"/>
  <c r="D9"/>
  <c r="E10" i="13" s="1"/>
  <c r="D15" i="1"/>
  <c r="E16" i="13" s="1"/>
  <c r="B20" i="1"/>
  <c r="C21" i="13" s="1"/>
  <c r="B30" i="1"/>
  <c r="C31" i="13" s="1"/>
  <c r="B31" s="1"/>
  <c r="D39" i="1"/>
  <c r="E40" i="13" s="1"/>
  <c r="D44" i="1"/>
  <c r="E45" i="13" s="1"/>
  <c r="D50" i="1"/>
  <c r="E51" i="13" s="1"/>
  <c r="A58" i="1"/>
  <c r="D68"/>
  <c r="E69" i="13" s="1"/>
  <c r="D79" i="1"/>
  <c r="E80" i="13" s="1"/>
  <c r="D84" i="1"/>
  <c r="E85" i="13" s="1"/>
  <c r="D91" i="1"/>
  <c r="E92" i="13" s="1"/>
  <c r="B103" i="1"/>
  <c r="C104" i="13" s="1"/>
  <c r="B104" s="1"/>
  <c r="D112" i="1"/>
  <c r="E113" i="13" s="1"/>
  <c r="D117" i="1"/>
  <c r="E118" i="13" s="1"/>
  <c r="D129" i="1"/>
  <c r="E130" i="13" s="1"/>
  <c r="D135" i="1"/>
  <c r="E136" i="13" s="1"/>
  <c r="D146" i="1"/>
  <c r="E147" i="13" s="1"/>
  <c r="B152" i="1"/>
  <c r="C153" i="13" s="1"/>
  <c r="D161" i="1"/>
  <c r="E162" i="13" s="1"/>
  <c r="D166" i="1"/>
  <c r="E167" i="13" s="1"/>
  <c r="D171" i="1"/>
  <c r="E172" i="13" s="1"/>
  <c r="D182" i="1"/>
  <c r="E183" i="13" s="1"/>
  <c r="D189" i="1"/>
  <c r="E190" i="13" s="1"/>
  <c r="D191" i="1"/>
  <c r="E192" i="13" s="1"/>
  <c r="D197" i="1"/>
  <c r="E198" i="13" s="1"/>
  <c r="B202" i="1"/>
  <c r="C203" i="13" s="1"/>
  <c r="B208" i="1"/>
  <c r="C209" i="13" s="1"/>
  <c r="B209" s="1"/>
  <c r="B220" i="1"/>
  <c r="C221" i="13" s="1"/>
  <c r="B221" s="1"/>
  <c r="B226" i="1"/>
  <c r="C227" i="13" s="1"/>
  <c r="D231" i="1"/>
  <c r="E232" i="13" s="1"/>
  <c r="D244" i="1"/>
  <c r="E245" i="13" s="1"/>
  <c r="D251" i="1"/>
  <c r="E252" i="13" s="1"/>
  <c r="D261" i="1"/>
  <c r="E262" i="13" s="1"/>
  <c r="D266" i="1"/>
  <c r="E267" i="13" s="1"/>
  <c r="D275" i="1"/>
  <c r="E276" i="13" s="1"/>
  <c r="B280" i="1"/>
  <c r="C302"/>
  <c r="D92"/>
  <c r="E93" i="13" s="1"/>
  <c r="D113" i="1"/>
  <c r="E114" i="13" s="1"/>
  <c r="D121" i="1"/>
  <c r="E122" i="13" s="1"/>
  <c r="D130" i="1"/>
  <c r="E131" i="13" s="1"/>
  <c r="D143" i="1"/>
  <c r="E144" i="13" s="1"/>
  <c r="A152" i="1"/>
  <c r="B153" i="13" s="1"/>
  <c r="D160" i="1"/>
  <c r="E161" i="13" s="1"/>
  <c r="D167" i="1"/>
  <c r="E168" i="13" s="1"/>
  <c r="D192" i="1"/>
  <c r="E193" i="13" s="1"/>
  <c r="A202" i="1"/>
  <c r="B203" i="13" s="1"/>
  <c r="D213" i="1"/>
  <c r="E214" i="13" s="1"/>
  <c r="D222" i="1"/>
  <c r="E223" i="13" s="1"/>
  <c r="B232" i="1"/>
  <c r="C233" i="13" s="1"/>
  <c r="B233" s="1"/>
  <c r="D238" i="1"/>
  <c r="E239" i="13" s="1"/>
  <c r="D250" i="1"/>
  <c r="E251" i="13" s="1"/>
  <c r="D258" i="1"/>
  <c r="E259" i="13" s="1"/>
  <c r="D263" i="1"/>
  <c r="E264" i="13" s="1"/>
  <c r="D269" i="1"/>
  <c r="E270" i="13" s="1"/>
  <c r="B4" i="1"/>
  <c r="D5"/>
  <c r="E6" i="13" s="1"/>
  <c r="A6" i="1"/>
  <c r="B7" i="13" s="1"/>
  <c r="D8" i="1"/>
  <c r="E9" i="13" s="1"/>
  <c r="D13" i="1"/>
  <c r="E14" i="13" s="1"/>
  <c r="D18" i="1"/>
  <c r="E19" i="13" s="1"/>
  <c r="D20" i="1"/>
  <c r="E21" i="13" s="1"/>
  <c r="B24" i="1"/>
  <c r="C25" i="13" s="1"/>
  <c r="B25" s="1"/>
  <c r="D25" i="1"/>
  <c r="E26" i="13" s="1"/>
  <c r="D29" i="1"/>
  <c r="E30" i="13" s="1"/>
  <c r="D30" i="1"/>
  <c r="E31" i="13" s="1"/>
  <c r="D37" i="1"/>
  <c r="E38" i="13" s="1"/>
  <c r="D43" i="1"/>
  <c r="E44" i="13" s="1"/>
  <c r="D45" i="1"/>
  <c r="E46" i="13" s="1"/>
  <c r="D49" i="1"/>
  <c r="E50" i="13" s="1"/>
  <c r="D53" i="1"/>
  <c r="E54" i="13" s="1"/>
  <c r="D57" i="1"/>
  <c r="E58" i="13" s="1"/>
  <c r="D59" i="1"/>
  <c r="E60" i="13" s="1"/>
  <c r="D63" i="1"/>
  <c r="E64" i="13" s="1"/>
  <c r="D67" i="1"/>
  <c r="E68" i="13" s="1"/>
  <c r="D71" i="1"/>
  <c r="E72" i="13" s="1"/>
  <c r="B72" i="1"/>
  <c r="C73" i="13" s="1"/>
  <c r="D73" i="1"/>
  <c r="E74" i="13" s="1"/>
  <c r="D78" i="1"/>
  <c r="E79" i="13" s="1"/>
  <c r="D83" i="1"/>
  <c r="E84" i="13" s="1"/>
  <c r="D89" i="1"/>
  <c r="E90" i="13" s="1"/>
  <c r="D90" i="1"/>
  <c r="E91" i="13" s="1"/>
  <c r="B94" i="1"/>
  <c r="C95" i="13" s="1"/>
  <c r="B95" s="1"/>
  <c r="A95" i="1"/>
  <c r="B96" i="13" s="1"/>
  <c r="D97" i="1"/>
  <c r="E98" i="13" s="1"/>
  <c r="D102" i="1"/>
  <c r="E103" i="13" s="1"/>
  <c r="D103" i="1"/>
  <c r="E104" i="13" s="1"/>
  <c r="A107" i="1"/>
  <c r="B108" i="13" s="1"/>
  <c r="B109" i="1"/>
  <c r="C110" i="13" s="1"/>
  <c r="B110" s="1"/>
  <c r="D110" i="1"/>
  <c r="E111" i="13" s="1"/>
  <c r="D115" i="1"/>
  <c r="E116" i="13" s="1"/>
  <c r="D116" i="1"/>
  <c r="E117" i="13" s="1"/>
  <c r="D118" i="1"/>
  <c r="E119" i="13" s="1"/>
  <c r="D123" i="1"/>
  <c r="E124" i="13" s="1"/>
  <c r="B127" i="1"/>
  <c r="C128" i="13" s="1"/>
  <c r="B128" s="1"/>
  <c r="D128" i="1"/>
  <c r="E129" i="13" s="1"/>
  <c r="A132" i="1"/>
  <c r="B133" i="13" s="1"/>
  <c r="D134" i="1"/>
  <c r="E135" i="13" s="1"/>
  <c r="D138" i="1"/>
  <c r="E139" i="13" s="1"/>
  <c r="D139" i="1"/>
  <c r="E140" i="13" s="1"/>
  <c r="A143" i="1"/>
  <c r="B144" i="13" s="1"/>
  <c r="D145" i="1"/>
  <c r="E146" i="13" s="1"/>
  <c r="D150" i="1"/>
  <c r="E151" i="13" s="1"/>
  <c r="D152" i="1"/>
  <c r="E153" i="13" s="1"/>
  <c r="B157" i="1"/>
  <c r="C158" i="13" s="1"/>
  <c r="B158" s="1"/>
  <c r="D158" i="1"/>
  <c r="E159" i="13" s="1"/>
  <c r="D164" i="1"/>
  <c r="E165" i="13" s="1"/>
  <c r="D165" i="1"/>
  <c r="E166" i="13" s="1"/>
  <c r="D169" i="1"/>
  <c r="E170" i="13" s="1"/>
  <c r="D170" i="1"/>
  <c r="E171" i="13" s="1"/>
  <c r="D174" i="1"/>
  <c r="E175" i="13" s="1"/>
  <c r="B175" i="1"/>
  <c r="C176" i="13" s="1"/>
  <c r="D176" i="1"/>
  <c r="E177" i="13" s="1"/>
  <c r="D180" i="1"/>
  <c r="E181" i="13" s="1"/>
  <c r="D181" i="1"/>
  <c r="E182" i="13" s="1"/>
  <c r="B185" i="1"/>
  <c r="C186" i="13" s="1"/>
  <c r="B186" s="1"/>
  <c r="B186" i="1"/>
  <c r="C187" i="13" s="1"/>
  <c r="B187" s="1"/>
  <c r="D187" i="1"/>
  <c r="E188" i="13" s="1"/>
  <c r="D188" i="1"/>
  <c r="E189" i="13" s="1"/>
  <c r="D190" i="1"/>
  <c r="E191" i="13" s="1"/>
  <c r="B194" i="1"/>
  <c r="C195" i="13" s="1"/>
  <c r="B195" s="1"/>
  <c r="D195" i="1"/>
  <c r="E196" i="13" s="1"/>
  <c r="D200" i="1"/>
  <c r="E201" i="13" s="1"/>
  <c r="D202" i="1"/>
  <c r="E203" i="13" s="1"/>
  <c r="D207" i="1"/>
  <c r="E208" i="13" s="1"/>
  <c r="D208" i="1"/>
  <c r="E209" i="13" s="1"/>
  <c r="A213" i="1"/>
  <c r="B214" i="13" s="1"/>
  <c r="D215" i="1"/>
  <c r="E216" i="13" s="1"/>
  <c r="D219" i="1"/>
  <c r="E220" i="13" s="1"/>
  <c r="D220" i="1"/>
  <c r="E221" i="13" s="1"/>
  <c r="D224" i="1"/>
  <c r="E225" i="13" s="1"/>
  <c r="D226" i="1"/>
  <c r="E227" i="13" s="1"/>
  <c r="D230" i="1"/>
  <c r="E231" i="13" s="1"/>
  <c r="B235" i="1"/>
  <c r="C236" i="13" s="1"/>
  <c r="B236" s="1"/>
  <c r="D236" i="1"/>
  <c r="E237" i="13" s="1"/>
  <c r="B242" i="1"/>
  <c r="C243" i="13" s="1"/>
  <c r="B243" s="1"/>
  <c r="D243" i="1"/>
  <c r="E244" i="13" s="1"/>
  <c r="B247" i="1"/>
  <c r="C248" i="13" s="1"/>
  <c r="B248" s="1"/>
  <c r="D248" i="1"/>
  <c r="E249" i="13" s="1"/>
  <c r="B254" i="1"/>
  <c r="C255" i="13" s="1"/>
  <c r="B255" s="1"/>
  <c r="D255" i="1"/>
  <c r="E256" i="13" s="1"/>
  <c r="D260" i="1"/>
  <c r="E261" i="13" s="1"/>
  <c r="D265" i="1"/>
  <c r="E266" i="13" s="1"/>
  <c r="D271" i="1"/>
  <c r="E272" i="13" s="1"/>
  <c r="B272" i="1"/>
  <c r="C273" i="13" s="1"/>
  <c r="D273" i="1"/>
  <c r="E274" i="13" s="1"/>
  <c r="D279" i="1"/>
  <c r="E280" i="13" s="1"/>
  <c r="D280" i="1"/>
  <c r="E281" i="13" s="1"/>
  <c r="C285" i="1"/>
  <c r="C299"/>
  <c r="C304"/>
  <c r="C3" i="13"/>
  <c r="C5"/>
  <c r="B5" i="1"/>
  <c r="C6" i="13" s="1"/>
  <c r="G5" i="1"/>
  <c r="D10"/>
  <c r="E11" i="13" s="1"/>
  <c r="D14" i="1"/>
  <c r="E15" i="13" s="1"/>
  <c r="D19" i="1"/>
  <c r="E20" i="13" s="1"/>
  <c r="D21" i="1"/>
  <c r="E22" i="13" s="1"/>
  <c r="D26" i="1"/>
  <c r="E27" i="13" s="1"/>
  <c r="D31" i="1"/>
  <c r="E32" i="13" s="1"/>
  <c r="D33" i="1"/>
  <c r="E34" i="13" s="1"/>
  <c r="D38" i="1"/>
  <c r="E39" i="13" s="1"/>
  <c r="D40" i="1"/>
  <c r="E41" i="13" s="1"/>
  <c r="D46" i="1"/>
  <c r="E47" i="13" s="1"/>
  <c r="D54" i="1"/>
  <c r="E55" i="13" s="1"/>
  <c r="D60" i="1"/>
  <c r="E61" i="13" s="1"/>
  <c r="D64" i="1"/>
  <c r="E65" i="13" s="1"/>
  <c r="A72" i="1"/>
  <c r="B73" i="13" s="1"/>
  <c r="D74" i="1"/>
  <c r="E75" i="13" s="1"/>
  <c r="D80" i="1"/>
  <c r="E81" i="13" s="1"/>
  <c r="D86" i="1"/>
  <c r="E87" i="13" s="1"/>
  <c r="B90" i="1"/>
  <c r="C91" i="13" s="1"/>
  <c r="B91" s="1"/>
  <c r="D98" i="1"/>
  <c r="E99" i="13" s="1"/>
  <c r="D104" i="1"/>
  <c r="E105" i="13" s="1"/>
  <c r="D111" i="1"/>
  <c r="E112" i="13" s="1"/>
  <c r="B116" i="1"/>
  <c r="C117" i="13" s="1"/>
  <c r="B117" s="1"/>
  <c r="B118" i="1"/>
  <c r="C119" i="13" s="1"/>
  <c r="D119" i="1"/>
  <c r="E120" i="13" s="1"/>
  <c r="D124" i="1"/>
  <c r="E125" i="13" s="1"/>
  <c r="B139" i="1"/>
  <c r="C140" i="13" s="1"/>
  <c r="B140" s="1"/>
  <c r="D140" i="1"/>
  <c r="E141" i="13" s="1"/>
  <c r="D147" i="1"/>
  <c r="E148" i="13" s="1"/>
  <c r="D151" i="1"/>
  <c r="E152" i="13" s="1"/>
  <c r="D153" i="1"/>
  <c r="E154" i="13" s="1"/>
  <c r="D154" i="1"/>
  <c r="E155" i="13" s="1"/>
  <c r="D159" i="1"/>
  <c r="E160" i="13" s="1"/>
  <c r="B165" i="1"/>
  <c r="C166" i="13" s="1"/>
  <c r="B166" s="1"/>
  <c r="B170" i="1"/>
  <c r="C171" i="13" s="1"/>
  <c r="B171" s="1"/>
  <c r="A175" i="1"/>
  <c r="B176" i="13" s="1"/>
  <c r="D177" i="1"/>
  <c r="E178" i="13" s="1"/>
  <c r="B181" i="1"/>
  <c r="C182" i="13" s="1"/>
  <c r="B182" s="1"/>
  <c r="B188" i="1"/>
  <c r="C189" i="13" s="1"/>
  <c r="B189" s="1"/>
  <c r="B190" i="1"/>
  <c r="C191" i="13" s="1"/>
  <c r="D196" i="1"/>
  <c r="E197" i="13" s="1"/>
  <c r="D201" i="1"/>
  <c r="E202" i="13" s="1"/>
  <c r="D203" i="1"/>
  <c r="E204" i="13" s="1"/>
  <c r="D204" i="1"/>
  <c r="E205" i="13" s="1"/>
  <c r="D209" i="1"/>
  <c r="E210" i="13" s="1"/>
  <c r="D210" i="1"/>
  <c r="E211" i="13" s="1"/>
  <c r="D216" i="1"/>
  <c r="E217" i="13" s="1"/>
  <c r="D221" i="1"/>
  <c r="E222" i="13" s="1"/>
  <c r="D225" i="1"/>
  <c r="E226" i="13" s="1"/>
  <c r="D227" i="1"/>
  <c r="E228" i="13" s="1"/>
  <c r="D232" i="1"/>
  <c r="E233" i="13" s="1"/>
  <c r="D237" i="1"/>
  <c r="E238" i="13" s="1"/>
  <c r="D239" i="1"/>
  <c r="E240" i="13" s="1"/>
  <c r="D249" i="1"/>
  <c r="E250" i="13" s="1"/>
  <c r="D256" i="1"/>
  <c r="E257" i="13" s="1"/>
  <c r="D262" i="1"/>
  <c r="E263" i="13" s="1"/>
  <c r="D267" i="1"/>
  <c r="E268" i="13" s="1"/>
  <c r="A272" i="1"/>
  <c r="B273" i="13" s="1"/>
  <c r="D274" i="1"/>
  <c r="E275" i="13" s="1"/>
  <c r="D281" i="1"/>
  <c r="E282" i="13" s="1"/>
  <c r="G286" i="1"/>
  <c r="C298"/>
  <c r="D107"/>
  <c r="E108" i="13" s="1"/>
  <c r="A118" i="1"/>
  <c r="B119" i="13" s="1"/>
  <c r="D125" i="1"/>
  <c r="E126" i="13" s="1"/>
  <c r="D132" i="1"/>
  <c r="E133" i="13" s="1"/>
  <c r="D136" i="1"/>
  <c r="E137" i="13" s="1"/>
  <c r="B147" i="1"/>
  <c r="C148" i="13" s="1"/>
  <c r="B148" s="1"/>
  <c r="B154" i="1"/>
  <c r="C155" i="13" s="1"/>
  <c r="B155" s="1"/>
  <c r="B161" i="1"/>
  <c r="C162" i="13" s="1"/>
  <c r="D172" i="1"/>
  <c r="E173" i="13" s="1"/>
  <c r="D183" i="1"/>
  <c r="E184" i="13" s="1"/>
  <c r="D198" i="1"/>
  <c r="E199" i="13" s="1"/>
  <c r="D205" i="1"/>
  <c r="E206" i="13" s="1"/>
  <c r="D211" i="1"/>
  <c r="E212" i="13" s="1"/>
  <c r="D217" i="1"/>
  <c r="E218" i="13" s="1"/>
  <c r="D228" i="1"/>
  <c r="E229" i="13" s="1"/>
  <c r="D233" i="1"/>
  <c r="E234" i="13" s="1"/>
  <c r="D240" i="1"/>
  <c r="E241" i="13" s="1"/>
  <c r="D245" i="1"/>
  <c r="E246" i="13" s="1"/>
  <c r="B251" i="1"/>
  <c r="C252" i="13" s="1"/>
  <c r="B262" i="1"/>
  <c r="C263" i="13" s="1"/>
  <c r="B263" s="1"/>
  <c r="D268" i="1"/>
  <c r="E269" i="13" s="1"/>
  <c r="C306" i="1"/>
  <c r="D276"/>
  <c r="E277" i="13" s="1"/>
  <c r="BA15" i="12"/>
  <c r="BB15" s="1"/>
  <c r="BA293"/>
  <c r="BB293" s="1"/>
  <c r="F261" i="13"/>
  <c r="AZ5" i="12"/>
  <c r="AR5"/>
  <c r="AU280" s="1"/>
  <c r="AZ280" s="1"/>
  <c r="F133" i="13" l="1"/>
  <c r="F210"/>
  <c r="F101"/>
  <c r="F229"/>
  <c r="F162"/>
  <c r="F37"/>
  <c r="F56"/>
  <c r="F197"/>
  <c r="F200"/>
  <c r="F110"/>
  <c r="F69"/>
  <c r="F165"/>
  <c r="F114"/>
  <c r="F54"/>
  <c r="F260"/>
  <c r="F40"/>
  <c r="F125"/>
  <c r="F189"/>
  <c r="F253"/>
  <c r="F180"/>
  <c r="F38"/>
  <c r="F150"/>
  <c r="F248"/>
  <c r="F45"/>
  <c r="F24"/>
  <c r="F282"/>
  <c r="F117"/>
  <c r="F149"/>
  <c r="F181"/>
  <c r="F213"/>
  <c r="F245"/>
  <c r="F277"/>
  <c r="F154"/>
  <c r="F246"/>
  <c r="F22"/>
  <c r="F86"/>
  <c r="F140"/>
  <c r="F184"/>
  <c r="F234"/>
  <c r="F85"/>
  <c r="F53"/>
  <c r="F21"/>
  <c r="F93"/>
  <c r="F157"/>
  <c r="F221"/>
  <c r="F90"/>
  <c r="F274"/>
  <c r="F98"/>
  <c r="F198"/>
  <c r="F77"/>
  <c r="F13"/>
  <c r="F8"/>
  <c r="F72"/>
  <c r="F109"/>
  <c r="F141"/>
  <c r="F173"/>
  <c r="F205"/>
  <c r="F237"/>
  <c r="F269"/>
  <c r="F128"/>
  <c r="F222"/>
  <c r="F70"/>
  <c r="F126"/>
  <c r="F172"/>
  <c r="F224"/>
  <c r="F270"/>
  <c r="F61"/>
  <c r="F29"/>
  <c r="E283"/>
  <c r="F11"/>
  <c r="F36"/>
  <c r="F68"/>
  <c r="F91"/>
  <c r="F107"/>
  <c r="F123"/>
  <c r="F139"/>
  <c r="F155"/>
  <c r="F171"/>
  <c r="F187"/>
  <c r="F203"/>
  <c r="F219"/>
  <c r="F235"/>
  <c r="F251"/>
  <c r="F259"/>
  <c r="F275"/>
  <c r="F102"/>
  <c r="F122"/>
  <c r="F174"/>
  <c r="F196"/>
  <c r="F218"/>
  <c r="F242"/>
  <c r="F262"/>
  <c r="F18"/>
  <c r="F50"/>
  <c r="F82"/>
  <c r="F108"/>
  <c r="F146"/>
  <c r="F168"/>
  <c r="F194"/>
  <c r="F220"/>
  <c r="F244"/>
  <c r="F268"/>
  <c r="F278"/>
  <c r="F71"/>
  <c r="F47"/>
  <c r="F23"/>
  <c r="F16"/>
  <c r="F32"/>
  <c r="F48"/>
  <c r="F64"/>
  <c r="F80"/>
  <c r="F89"/>
  <c r="F97"/>
  <c r="F105"/>
  <c r="F113"/>
  <c r="F121"/>
  <c r="F129"/>
  <c r="F137"/>
  <c r="F145"/>
  <c r="F153"/>
  <c r="F161"/>
  <c r="F169"/>
  <c r="F177"/>
  <c r="F185"/>
  <c r="F193"/>
  <c r="F201"/>
  <c r="F209"/>
  <c r="F217"/>
  <c r="F225"/>
  <c r="F233"/>
  <c r="F241"/>
  <c r="F249"/>
  <c r="F257"/>
  <c r="F265"/>
  <c r="F273"/>
  <c r="F283"/>
  <c r="F100"/>
  <c r="F120"/>
  <c r="F136"/>
  <c r="F170"/>
  <c r="F190"/>
  <c r="F212"/>
  <c r="F238"/>
  <c r="F256"/>
  <c r="F281"/>
  <c r="F14"/>
  <c r="F30"/>
  <c r="F46"/>
  <c r="F62"/>
  <c r="F78"/>
  <c r="F92"/>
  <c r="F106"/>
  <c r="F118"/>
  <c r="F134"/>
  <c r="F144"/>
  <c r="F158"/>
  <c r="F166"/>
  <c r="F178"/>
  <c r="F192"/>
  <c r="F204"/>
  <c r="F216"/>
  <c r="F230"/>
  <c r="F240"/>
  <c r="F254"/>
  <c r="F266"/>
  <c r="F276"/>
  <c r="F81"/>
  <c r="F73"/>
  <c r="F65"/>
  <c r="F57"/>
  <c r="F49"/>
  <c r="F41"/>
  <c r="F33"/>
  <c r="F25"/>
  <c r="F17"/>
  <c r="F9"/>
  <c r="F20"/>
  <c r="F52"/>
  <c r="F84"/>
  <c r="F99"/>
  <c r="F115"/>
  <c r="F131"/>
  <c r="F147"/>
  <c r="F163"/>
  <c r="F179"/>
  <c r="F195"/>
  <c r="F211"/>
  <c r="F227"/>
  <c r="F243"/>
  <c r="F267"/>
  <c r="F88"/>
  <c r="F148"/>
  <c r="F34"/>
  <c r="F66"/>
  <c r="F96"/>
  <c r="F124"/>
  <c r="F138"/>
  <c r="F160"/>
  <c r="F182"/>
  <c r="F208"/>
  <c r="F232"/>
  <c r="F258"/>
  <c r="F79"/>
  <c r="F63"/>
  <c r="F55"/>
  <c r="F39"/>
  <c r="F31"/>
  <c r="F15"/>
  <c r="F12"/>
  <c r="F28"/>
  <c r="F44"/>
  <c r="F60"/>
  <c r="F76"/>
  <c r="F87"/>
  <c r="F95"/>
  <c r="F103"/>
  <c r="F111"/>
  <c r="F119"/>
  <c r="F127"/>
  <c r="F135"/>
  <c r="F143"/>
  <c r="F151"/>
  <c r="F159"/>
  <c r="F167"/>
  <c r="F175"/>
  <c r="F183"/>
  <c r="F191"/>
  <c r="F199"/>
  <c r="F207"/>
  <c r="F215"/>
  <c r="F223"/>
  <c r="F231"/>
  <c r="F239"/>
  <c r="F247"/>
  <c r="F255"/>
  <c r="F263"/>
  <c r="F271"/>
  <c r="F279"/>
  <c r="F94"/>
  <c r="F116"/>
  <c r="F132"/>
  <c r="F156"/>
  <c r="F186"/>
  <c r="F206"/>
  <c r="F228"/>
  <c r="F252"/>
  <c r="F280"/>
  <c r="F10"/>
  <c r="F26"/>
  <c r="F42"/>
  <c r="F58"/>
  <c r="F74"/>
  <c r="F284"/>
  <c r="F104"/>
  <c r="F112"/>
  <c r="F130"/>
  <c r="F142"/>
  <c r="F152"/>
  <c r="F164"/>
  <c r="F176"/>
  <c r="F188"/>
  <c r="F202"/>
  <c r="F214"/>
  <c r="F226"/>
  <c r="F236"/>
  <c r="F250"/>
  <c r="F264"/>
  <c r="F272"/>
  <c r="F83"/>
  <c r="F75"/>
  <c r="F67"/>
  <c r="F59"/>
  <c r="F51"/>
  <c r="F43"/>
  <c r="F35"/>
  <c r="F27"/>
  <c r="F19"/>
  <c r="AU282" i="12"/>
  <c r="AZ282" s="1"/>
  <c r="AU286"/>
  <c r="AZ286" s="1"/>
  <c r="AU290"/>
  <c r="AZ290" s="1"/>
  <c r="AU294"/>
  <c r="AZ294" s="1"/>
  <c r="AU298"/>
  <c r="AZ298" s="1"/>
  <c r="AU302"/>
  <c r="AZ302" s="1"/>
  <c r="AU306"/>
  <c r="AZ306" s="1"/>
  <c r="AU310"/>
  <c r="AZ310" s="1"/>
  <c r="AU314"/>
  <c r="AZ314" s="1"/>
  <c r="AU318"/>
  <c r="AZ318" s="1"/>
  <c r="AU322"/>
  <c r="AZ322" s="1"/>
  <c r="AU326"/>
  <c r="AZ326" s="1"/>
  <c r="AU330"/>
  <c r="AZ330" s="1"/>
  <c r="AU334"/>
  <c r="AZ334" s="1"/>
  <c r="AU281"/>
  <c r="AZ281" s="1"/>
  <c r="AU289"/>
  <c r="AZ289" s="1"/>
  <c r="AU297"/>
  <c r="AZ297" s="1"/>
  <c r="AU305"/>
  <c r="AZ305" s="1"/>
  <c r="AU313"/>
  <c r="AZ313" s="1"/>
  <c r="AU321"/>
  <c r="AZ321" s="1"/>
  <c r="AU329"/>
  <c r="AZ329" s="1"/>
  <c r="AU346"/>
  <c r="AZ346" s="1"/>
  <c r="AU362"/>
  <c r="AZ362" s="1"/>
  <c r="AU378"/>
  <c r="AZ378" s="1"/>
  <c r="AU394"/>
  <c r="AZ394" s="1"/>
  <c r="AU410"/>
  <c r="AZ410" s="1"/>
  <c r="AU426"/>
  <c r="AZ426" s="1"/>
  <c r="AU350"/>
  <c r="AZ350" s="1"/>
  <c r="AU366"/>
  <c r="AZ366" s="1"/>
  <c r="AU382"/>
  <c r="AZ382" s="1"/>
  <c r="AU398"/>
  <c r="AZ398" s="1"/>
  <c r="AU414"/>
  <c r="AZ414" s="1"/>
  <c r="AU342"/>
  <c r="AZ342" s="1"/>
  <c r="AU344"/>
  <c r="AZ344" s="1"/>
  <c r="AU349"/>
  <c r="AZ349" s="1"/>
  <c r="AU358"/>
  <c r="AZ358" s="1"/>
  <c r="AU360"/>
  <c r="AZ360" s="1"/>
  <c r="AU365"/>
  <c r="AZ365" s="1"/>
  <c r="AU374"/>
  <c r="AZ374" s="1"/>
  <c r="AU376"/>
  <c r="AZ376" s="1"/>
  <c r="AU381"/>
  <c r="AZ381" s="1"/>
  <c r="AU390"/>
  <c r="AZ390" s="1"/>
  <c r="AU392"/>
  <c r="AZ392" s="1"/>
  <c r="AU397"/>
  <c r="AZ397" s="1"/>
  <c r="AU406"/>
  <c r="AZ406" s="1"/>
  <c r="AU408"/>
  <c r="AZ408" s="1"/>
  <c r="AU413"/>
  <c r="AZ413" s="1"/>
  <c r="AU422"/>
  <c r="AZ422" s="1"/>
  <c r="AU424"/>
  <c r="AZ424" s="1"/>
  <c r="AU429"/>
  <c r="AZ429" s="1"/>
  <c r="AU433"/>
  <c r="AZ433" s="1"/>
  <c r="AU437"/>
  <c r="AZ437" s="1"/>
  <c r="AU441"/>
  <c r="AZ441" s="1"/>
  <c r="AU445"/>
  <c r="AZ445" s="1"/>
  <c r="AU449"/>
  <c r="AZ449" s="1"/>
  <c r="AU453"/>
  <c r="AZ453" s="1"/>
  <c r="AU457"/>
  <c r="AZ457" s="1"/>
  <c r="AU461"/>
  <c r="AZ461" s="1"/>
  <c r="AU465"/>
  <c r="AZ465" s="1"/>
  <c r="AU469"/>
  <c r="AZ469" s="1"/>
  <c r="AU473"/>
  <c r="AZ473" s="1"/>
  <c r="AU477"/>
  <c r="AZ477" s="1"/>
  <c r="AU481"/>
  <c r="AZ481" s="1"/>
  <c r="AU485"/>
  <c r="AZ485" s="1"/>
  <c r="AU489"/>
  <c r="AZ489" s="1"/>
  <c r="AU493"/>
  <c r="AZ493" s="1"/>
  <c r="AU497"/>
  <c r="AZ497" s="1"/>
  <c r="AU501"/>
  <c r="AZ501" s="1"/>
  <c r="AU292"/>
  <c r="AZ292" s="1"/>
  <c r="AU301"/>
  <c r="AZ301" s="1"/>
  <c r="AU324"/>
  <c r="AZ324" s="1"/>
  <c r="AU333"/>
  <c r="AZ333" s="1"/>
  <c r="AU340"/>
  <c r="AZ340" s="1"/>
  <c r="AU354"/>
  <c r="AZ354" s="1"/>
  <c r="AU361"/>
  <c r="AZ361" s="1"/>
  <c r="AU404"/>
  <c r="AZ404" s="1"/>
  <c r="AU418"/>
  <c r="AZ418" s="1"/>
  <c r="AU425"/>
  <c r="AZ425" s="1"/>
  <c r="AU432"/>
  <c r="AZ432" s="1"/>
  <c r="AU448"/>
  <c r="AZ448" s="1"/>
  <c r="AU464"/>
  <c r="AZ464" s="1"/>
  <c r="AU480"/>
  <c r="AZ480" s="1"/>
  <c r="AU505"/>
  <c r="AZ505" s="1"/>
  <c r="AU507"/>
  <c r="AZ507" s="1"/>
  <c r="AU512"/>
  <c r="AZ512" s="1"/>
  <c r="AU521"/>
  <c r="AZ521" s="1"/>
  <c r="AU523"/>
  <c r="AZ523" s="1"/>
  <c r="AU528"/>
  <c r="AZ528" s="1"/>
  <c r="AU537"/>
  <c r="AZ537" s="1"/>
  <c r="AU539"/>
  <c r="AZ539" s="1"/>
  <c r="AU544"/>
  <c r="AZ544" s="1"/>
  <c r="AU553"/>
  <c r="AZ553" s="1"/>
  <c r="AU555"/>
  <c r="AZ555" s="1"/>
  <c r="AU284"/>
  <c r="AZ284" s="1"/>
  <c r="AU316"/>
  <c r="AZ316" s="1"/>
  <c r="AU325"/>
  <c r="AZ325" s="1"/>
  <c r="AU356"/>
  <c r="AZ356" s="1"/>
  <c r="AU370"/>
  <c r="AZ370" s="1"/>
  <c r="AU377"/>
  <c r="AZ377" s="1"/>
  <c r="AU420"/>
  <c r="AZ420" s="1"/>
  <c r="AU444"/>
  <c r="AZ444" s="1"/>
  <c r="AU460"/>
  <c r="AZ460" s="1"/>
  <c r="AU476"/>
  <c r="AZ476" s="1"/>
  <c r="AU492"/>
  <c r="AZ492" s="1"/>
  <c r="AU495"/>
  <c r="AZ495" s="1"/>
  <c r="AU496"/>
  <c r="AZ496" s="1"/>
  <c r="AU509"/>
  <c r="AZ509" s="1"/>
  <c r="AU511"/>
  <c r="AZ511" s="1"/>
  <c r="AU516"/>
  <c r="AZ516" s="1"/>
  <c r="AU525"/>
  <c r="AZ525" s="1"/>
  <c r="AU527"/>
  <c r="AZ527" s="1"/>
  <c r="AU532"/>
  <c r="AZ532" s="1"/>
  <c r="AU541"/>
  <c r="AZ541" s="1"/>
  <c r="AU543"/>
  <c r="AZ543" s="1"/>
  <c r="AU548"/>
  <c r="AZ548" s="1"/>
  <c r="AU557"/>
  <c r="AZ557" s="1"/>
  <c r="AU499"/>
  <c r="AZ499" s="1"/>
  <c r="AU500"/>
  <c r="AZ500" s="1"/>
  <c r="AU508"/>
  <c r="AZ508" s="1"/>
  <c r="AU540"/>
  <c r="AZ540" s="1"/>
  <c r="AU551"/>
  <c r="AZ551" s="1"/>
  <c r="AU556"/>
  <c r="AZ556" s="1"/>
  <c r="AU285"/>
  <c r="AZ285" s="1"/>
  <c r="AU308"/>
  <c r="AZ308" s="1"/>
  <c r="AU317"/>
  <c r="AZ317" s="1"/>
  <c r="AU372"/>
  <c r="AZ372" s="1"/>
  <c r="AU386"/>
  <c r="AZ386" s="1"/>
  <c r="AU393"/>
  <c r="AZ393" s="1"/>
  <c r="AU440"/>
  <c r="AZ440" s="1"/>
  <c r="AU456"/>
  <c r="AZ456" s="1"/>
  <c r="AU472"/>
  <c r="AZ472" s="1"/>
  <c r="AU488"/>
  <c r="AZ488" s="1"/>
  <c r="AU513"/>
  <c r="AZ513" s="1"/>
  <c r="AU529"/>
  <c r="AZ529" s="1"/>
  <c r="AU545"/>
  <c r="AZ545" s="1"/>
  <c r="AU300"/>
  <c r="AZ300" s="1"/>
  <c r="AU309"/>
  <c r="AZ309" s="1"/>
  <c r="AU332"/>
  <c r="AZ332" s="1"/>
  <c r="AU338"/>
  <c r="AZ338" s="1"/>
  <c r="AU345"/>
  <c r="AZ345" s="1"/>
  <c r="AU388"/>
  <c r="AZ388" s="1"/>
  <c r="AU402"/>
  <c r="AZ402" s="1"/>
  <c r="AU409"/>
  <c r="AZ409" s="1"/>
  <c r="AU436"/>
  <c r="AZ436" s="1"/>
  <c r="AU452"/>
  <c r="AZ452" s="1"/>
  <c r="AU468"/>
  <c r="AZ468" s="1"/>
  <c r="AU484"/>
  <c r="AZ484" s="1"/>
  <c r="AU503"/>
  <c r="AZ503" s="1"/>
  <c r="AU517"/>
  <c r="AZ517" s="1"/>
  <c r="AU519"/>
  <c r="AZ519" s="1"/>
  <c r="AU524"/>
  <c r="AZ524" s="1"/>
  <c r="AU533"/>
  <c r="AZ533" s="1"/>
  <c r="AU535"/>
  <c r="AZ535" s="1"/>
  <c r="AU549"/>
  <c r="AZ549" s="1"/>
  <c r="B59" i="13"/>
  <c r="B58" i="1"/>
  <c r="C59" i="13" s="1"/>
  <c r="AU383" i="12"/>
  <c r="AZ383" s="1"/>
  <c r="AU327"/>
  <c r="AZ327" s="1"/>
  <c r="AU283"/>
  <c r="AZ283" s="1"/>
  <c r="AU363"/>
  <c r="AZ363" s="1"/>
  <c r="AU427"/>
  <c r="AZ427" s="1"/>
  <c r="AU417"/>
  <c r="AZ417" s="1"/>
  <c r="AU458"/>
  <c r="AZ458" s="1"/>
  <c r="AU542"/>
  <c r="AZ542" s="1"/>
  <c r="AU400"/>
  <c r="AZ400" s="1"/>
  <c r="AU443"/>
  <c r="AZ443" s="1"/>
  <c r="AU475"/>
  <c r="AZ475" s="1"/>
  <c r="AU530"/>
  <c r="AZ530" s="1"/>
  <c r="AU328"/>
  <c r="AZ328" s="1"/>
  <c r="AU364"/>
  <c r="AZ364" s="1"/>
  <c r="AU423"/>
  <c r="AZ423" s="1"/>
  <c r="AU450"/>
  <c r="AZ450" s="1"/>
  <c r="AU482"/>
  <c r="AZ482" s="1"/>
  <c r="AU518"/>
  <c r="AZ518" s="1"/>
  <c r="AU288"/>
  <c r="AZ288" s="1"/>
  <c r="AU368"/>
  <c r="AZ368" s="1"/>
  <c r="AU421"/>
  <c r="AZ421" s="1"/>
  <c r="AU451"/>
  <c r="AZ451" s="1"/>
  <c r="AU547"/>
  <c r="AZ547" s="1"/>
  <c r="AU552"/>
  <c r="AZ552" s="1"/>
  <c r="AU367"/>
  <c r="AZ367" s="1"/>
  <c r="AU287"/>
  <c r="AZ287" s="1"/>
  <c r="AU319"/>
  <c r="AZ319" s="1"/>
  <c r="AU355"/>
  <c r="AZ355" s="1"/>
  <c r="AU419"/>
  <c r="AZ419" s="1"/>
  <c r="AU307"/>
  <c r="AZ307" s="1"/>
  <c r="AU347"/>
  <c r="AZ347" s="1"/>
  <c r="AU411"/>
  <c r="AZ411" s="1"/>
  <c r="AU353"/>
  <c r="AZ353" s="1"/>
  <c r="AU396"/>
  <c r="AZ396" s="1"/>
  <c r="AU447"/>
  <c r="AZ447" s="1"/>
  <c r="AU479"/>
  <c r="AZ479" s="1"/>
  <c r="AU526"/>
  <c r="AZ526" s="1"/>
  <c r="AU336"/>
  <c r="AZ336" s="1"/>
  <c r="AU389"/>
  <c r="AZ389" s="1"/>
  <c r="AU438"/>
  <c r="AZ438" s="1"/>
  <c r="AU470"/>
  <c r="AZ470" s="1"/>
  <c r="AU514"/>
  <c r="AZ514" s="1"/>
  <c r="AU538"/>
  <c r="AZ538" s="1"/>
  <c r="AU296"/>
  <c r="AZ296" s="1"/>
  <c r="AU359"/>
  <c r="AZ359" s="1"/>
  <c r="AU416"/>
  <c r="AZ416" s="1"/>
  <c r="AU439"/>
  <c r="AZ439" s="1"/>
  <c r="AU471"/>
  <c r="AZ471" s="1"/>
  <c r="AU502"/>
  <c r="AZ502" s="1"/>
  <c r="AU357"/>
  <c r="AZ357" s="1"/>
  <c r="AU401"/>
  <c r="AZ401" s="1"/>
  <c r="AU446"/>
  <c r="AZ446" s="1"/>
  <c r="AU522"/>
  <c r="AZ522" s="1"/>
  <c r="AU531"/>
  <c r="AZ531" s="1"/>
  <c r="AU536"/>
  <c r="AZ536" s="1"/>
  <c r="F5" i="1"/>
  <c r="F6" i="13"/>
  <c r="AU295" i="12"/>
  <c r="AZ295" s="1"/>
  <c r="AU371"/>
  <c r="AZ371" s="1"/>
  <c r="AU315"/>
  <c r="AZ315" s="1"/>
  <c r="AU373"/>
  <c r="AZ373" s="1"/>
  <c r="AU490"/>
  <c r="AZ490" s="1"/>
  <c r="AU467"/>
  <c r="AZ467" s="1"/>
  <c r="AU554"/>
  <c r="AZ554" s="1"/>
  <c r="AU351"/>
  <c r="AZ351" s="1"/>
  <c r="AU415"/>
  <c r="AZ415" s="1"/>
  <c r="AU311"/>
  <c r="AZ311" s="1"/>
  <c r="AU339"/>
  <c r="AZ339" s="1"/>
  <c r="AU403"/>
  <c r="AZ403" s="1"/>
  <c r="AU299"/>
  <c r="AZ299" s="1"/>
  <c r="AU331"/>
  <c r="AZ331" s="1"/>
  <c r="AU395"/>
  <c r="AZ395" s="1"/>
  <c r="AU312"/>
  <c r="AZ312" s="1"/>
  <c r="AU391"/>
  <c r="AZ391" s="1"/>
  <c r="AU442"/>
  <c r="AZ442" s="1"/>
  <c r="AU474"/>
  <c r="AZ474" s="1"/>
  <c r="AU510"/>
  <c r="AZ510" s="1"/>
  <c r="AU304"/>
  <c r="AZ304" s="1"/>
  <c r="AU369"/>
  <c r="AZ369" s="1"/>
  <c r="AU412"/>
  <c r="AZ412" s="1"/>
  <c r="AU459"/>
  <c r="AZ459" s="1"/>
  <c r="AU491"/>
  <c r="AZ491" s="1"/>
  <c r="AU506"/>
  <c r="AZ506" s="1"/>
  <c r="AU352"/>
  <c r="AZ352" s="1"/>
  <c r="AU405"/>
  <c r="AZ405" s="1"/>
  <c r="AU434"/>
  <c r="AZ434" s="1"/>
  <c r="AU466"/>
  <c r="AZ466" s="1"/>
  <c r="AU494"/>
  <c r="AZ494" s="1"/>
  <c r="AU550"/>
  <c r="AZ550" s="1"/>
  <c r="AU337"/>
  <c r="AZ337" s="1"/>
  <c r="AU380"/>
  <c r="AZ380" s="1"/>
  <c r="AU435"/>
  <c r="AZ435" s="1"/>
  <c r="AU478"/>
  <c r="AZ478" s="1"/>
  <c r="AU515"/>
  <c r="AZ515" s="1"/>
  <c r="AU520"/>
  <c r="AZ520" s="1"/>
  <c r="BA2"/>
  <c r="BB2" s="1"/>
  <c r="BA280"/>
  <c r="BB280" s="1"/>
  <c r="B46" i="13"/>
  <c r="B45" i="1"/>
  <c r="C46" i="13" s="1"/>
  <c r="AU343" i="12"/>
  <c r="AZ343" s="1"/>
  <c r="AU399"/>
  <c r="AZ399" s="1"/>
  <c r="AU303"/>
  <c r="AZ303" s="1"/>
  <c r="AU335"/>
  <c r="AZ335" s="1"/>
  <c r="AU387"/>
  <c r="AZ387" s="1"/>
  <c r="AU291"/>
  <c r="AZ291" s="1"/>
  <c r="AU323"/>
  <c r="AZ323" s="1"/>
  <c r="AU379"/>
  <c r="AZ379" s="1"/>
  <c r="AU384"/>
  <c r="AZ384" s="1"/>
  <c r="AU431"/>
  <c r="AZ431" s="1"/>
  <c r="AU463"/>
  <c r="AZ463" s="1"/>
  <c r="AU498"/>
  <c r="AZ498" s="1"/>
  <c r="AU348"/>
  <c r="AZ348" s="1"/>
  <c r="AU407"/>
  <c r="AZ407" s="1"/>
  <c r="AU454"/>
  <c r="AZ454" s="1"/>
  <c r="AU486"/>
  <c r="AZ486" s="1"/>
  <c r="AU546"/>
  <c r="AZ546" s="1"/>
  <c r="AU483"/>
  <c r="AZ483" s="1"/>
  <c r="AU341"/>
  <c r="AZ341" s="1"/>
  <c r="AU385"/>
  <c r="AZ385" s="1"/>
  <c r="AU428"/>
  <c r="AZ428" s="1"/>
  <c r="AU455"/>
  <c r="AZ455" s="1"/>
  <c r="AU487"/>
  <c r="AZ487" s="1"/>
  <c r="AU534"/>
  <c r="AZ534" s="1"/>
  <c r="AU320"/>
  <c r="AZ320" s="1"/>
  <c r="AU375"/>
  <c r="AZ375" s="1"/>
  <c r="AU430"/>
  <c r="AZ430" s="1"/>
  <c r="AU462"/>
  <c r="AZ462" s="1"/>
  <c r="AU504"/>
  <c r="AZ504" s="1"/>
  <c r="BA97" l="1"/>
  <c r="BB97" s="1"/>
  <c r="BA375"/>
  <c r="BB375" s="1"/>
  <c r="BA177"/>
  <c r="BB177" s="1"/>
  <c r="BA455"/>
  <c r="BB455" s="1"/>
  <c r="BA153"/>
  <c r="BB153" s="1"/>
  <c r="BA431"/>
  <c r="BB431" s="1"/>
  <c r="BA200"/>
  <c r="BB200" s="1"/>
  <c r="BA478"/>
  <c r="BB478" s="1"/>
  <c r="BA181"/>
  <c r="BB181" s="1"/>
  <c r="BA459"/>
  <c r="BB459" s="1"/>
  <c r="BA125"/>
  <c r="BB125" s="1"/>
  <c r="BA403"/>
  <c r="BB403" s="1"/>
  <c r="BA244"/>
  <c r="BB244" s="1"/>
  <c r="BA522"/>
  <c r="BB522" s="1"/>
  <c r="BA192"/>
  <c r="BB192" s="1"/>
  <c r="BA470"/>
  <c r="BB470" s="1"/>
  <c r="BA75"/>
  <c r="BB75" s="1"/>
  <c r="BA353"/>
  <c r="BB353" s="1"/>
  <c r="BA89"/>
  <c r="BB89" s="1"/>
  <c r="BA367"/>
  <c r="BB367" s="1"/>
  <c r="BA204"/>
  <c r="BB204" s="1"/>
  <c r="BA482"/>
  <c r="BB482" s="1"/>
  <c r="BA122"/>
  <c r="BB122" s="1"/>
  <c r="BA400"/>
  <c r="BB400" s="1"/>
  <c r="BA427"/>
  <c r="BB427" s="1"/>
  <c r="BA149"/>
  <c r="BB149" s="1"/>
  <c r="BA105"/>
  <c r="BB105" s="1"/>
  <c r="BA383"/>
  <c r="BB383" s="1"/>
  <c r="BA257"/>
  <c r="BB257" s="1"/>
  <c r="BA535"/>
  <c r="BB535" s="1"/>
  <c r="BA239"/>
  <c r="BB239" s="1"/>
  <c r="BA517"/>
  <c r="BB517" s="1"/>
  <c r="BA452"/>
  <c r="BB452" s="1"/>
  <c r="BA174"/>
  <c r="BB174" s="1"/>
  <c r="BA110"/>
  <c r="BB110" s="1"/>
  <c r="BA388"/>
  <c r="BB388" s="1"/>
  <c r="BA31"/>
  <c r="BB31" s="1"/>
  <c r="BA309"/>
  <c r="BB309" s="1"/>
  <c r="BA235"/>
  <c r="BB235" s="1"/>
  <c r="BA513"/>
  <c r="BB513" s="1"/>
  <c r="BA162"/>
  <c r="BB162" s="1"/>
  <c r="BA440"/>
  <c r="BB440" s="1"/>
  <c r="BA39"/>
  <c r="BB39" s="1"/>
  <c r="BA317"/>
  <c r="BB317" s="1"/>
  <c r="BA273"/>
  <c r="BB273" s="1"/>
  <c r="BA551"/>
  <c r="BB551" s="1"/>
  <c r="BA221"/>
  <c r="BB221" s="1"/>
  <c r="BA499"/>
  <c r="BB499" s="1"/>
  <c r="BA263"/>
  <c r="BB263" s="1"/>
  <c r="BA541"/>
  <c r="BB541" s="1"/>
  <c r="BA238"/>
  <c r="BB238" s="1"/>
  <c r="BA516"/>
  <c r="BB516" s="1"/>
  <c r="BA217"/>
  <c r="BB217" s="1"/>
  <c r="BA495"/>
  <c r="BB495" s="1"/>
  <c r="BA166"/>
  <c r="BB166" s="1"/>
  <c r="BA444"/>
  <c r="BB444" s="1"/>
  <c r="BA78"/>
  <c r="BB78" s="1"/>
  <c r="BA356"/>
  <c r="BB356" s="1"/>
  <c r="BA277"/>
  <c r="BB277" s="1"/>
  <c r="BA555"/>
  <c r="BB555" s="1"/>
  <c r="BA259"/>
  <c r="BB259" s="1"/>
  <c r="BA537"/>
  <c r="BB537" s="1"/>
  <c r="BA234"/>
  <c r="BB234" s="1"/>
  <c r="BA512"/>
  <c r="BB512" s="1"/>
  <c r="BA186"/>
  <c r="BB186" s="1"/>
  <c r="BA464"/>
  <c r="BB464" s="1"/>
  <c r="BA140"/>
  <c r="BB140" s="1"/>
  <c r="BA418"/>
  <c r="BB418" s="1"/>
  <c r="BA62"/>
  <c r="BB62" s="1"/>
  <c r="BA340"/>
  <c r="BB340" s="1"/>
  <c r="BA14"/>
  <c r="BB14" s="1"/>
  <c r="BA292"/>
  <c r="BB292" s="1"/>
  <c r="BA211"/>
  <c r="BB211" s="1"/>
  <c r="BA489"/>
  <c r="BB489" s="1"/>
  <c r="BA195"/>
  <c r="BB195" s="1"/>
  <c r="BA473"/>
  <c r="BB473" s="1"/>
  <c r="BA179"/>
  <c r="BB179" s="1"/>
  <c r="BA457"/>
  <c r="BB457" s="1"/>
  <c r="BA163"/>
  <c r="BB163" s="1"/>
  <c r="BA441"/>
  <c r="BB441" s="1"/>
  <c r="BA146"/>
  <c r="BB146" s="1"/>
  <c r="BA424"/>
  <c r="BB424" s="1"/>
  <c r="BA128"/>
  <c r="BB128" s="1"/>
  <c r="BA406"/>
  <c r="BB406" s="1"/>
  <c r="BA103"/>
  <c r="BB103" s="1"/>
  <c r="BA381"/>
  <c r="BB381" s="1"/>
  <c r="BA82"/>
  <c r="BB82" s="1"/>
  <c r="BA360"/>
  <c r="BB360" s="1"/>
  <c r="BA64"/>
  <c r="BB64" s="1"/>
  <c r="BA342"/>
  <c r="BB342" s="1"/>
  <c r="BA88"/>
  <c r="BB88" s="1"/>
  <c r="BA366"/>
  <c r="BB366" s="1"/>
  <c r="BA116"/>
  <c r="BB116" s="1"/>
  <c r="BA394"/>
  <c r="BB394" s="1"/>
  <c r="BA51"/>
  <c r="BB51" s="1"/>
  <c r="BA329"/>
  <c r="BB329" s="1"/>
  <c r="BA19"/>
  <c r="BB19" s="1"/>
  <c r="BA297"/>
  <c r="BB297" s="1"/>
  <c r="BA52"/>
  <c r="BB52" s="1"/>
  <c r="BA330"/>
  <c r="BB330" s="1"/>
  <c r="BA36"/>
  <c r="BB36" s="1"/>
  <c r="BA314"/>
  <c r="BB314" s="1"/>
  <c r="BA20"/>
  <c r="BB20" s="1"/>
  <c r="BA298"/>
  <c r="BB298" s="1"/>
  <c r="BA4"/>
  <c r="BB4" s="1"/>
  <c r="BA282"/>
  <c r="BB282" s="1"/>
  <c r="BA152"/>
  <c r="BB152" s="1"/>
  <c r="BA430"/>
  <c r="BB430" s="1"/>
  <c r="BA209"/>
  <c r="BB209" s="1"/>
  <c r="BA487"/>
  <c r="BB487" s="1"/>
  <c r="BA63"/>
  <c r="BB63" s="1"/>
  <c r="BA341"/>
  <c r="BB341" s="1"/>
  <c r="BA176"/>
  <c r="BB176" s="1"/>
  <c r="BA454"/>
  <c r="BB454" s="1"/>
  <c r="BA185"/>
  <c r="BB185" s="1"/>
  <c r="BA463"/>
  <c r="BB463" s="1"/>
  <c r="BA45"/>
  <c r="BB45" s="1"/>
  <c r="BA323"/>
  <c r="BB323" s="1"/>
  <c r="BA25"/>
  <c r="BB25" s="1"/>
  <c r="BA303"/>
  <c r="BB303" s="1"/>
  <c r="BA237"/>
  <c r="BB237" s="1"/>
  <c r="BA515"/>
  <c r="BB515" s="1"/>
  <c r="BA59"/>
  <c r="BB59" s="1"/>
  <c r="BA337"/>
  <c r="BB337" s="1"/>
  <c r="BA156"/>
  <c r="BB156" s="1"/>
  <c r="BA434"/>
  <c r="BB434" s="1"/>
  <c r="BA213"/>
  <c r="BB213" s="1"/>
  <c r="BA491"/>
  <c r="BB491" s="1"/>
  <c r="BA26"/>
  <c r="BB26" s="1"/>
  <c r="BA304"/>
  <c r="BB304" s="1"/>
  <c r="BA113"/>
  <c r="BB113" s="1"/>
  <c r="BA391"/>
  <c r="BB391" s="1"/>
  <c r="BA21"/>
  <c r="BB21" s="1"/>
  <c r="BA299"/>
  <c r="BB299" s="1"/>
  <c r="BA137"/>
  <c r="BB137" s="1"/>
  <c r="BA415"/>
  <c r="BB415" s="1"/>
  <c r="BA212"/>
  <c r="BB212" s="1"/>
  <c r="BA490"/>
  <c r="BB490" s="1"/>
  <c r="BA17"/>
  <c r="BB17" s="1"/>
  <c r="BA295"/>
  <c r="BB295" s="1"/>
  <c r="BA253"/>
  <c r="BB253" s="1"/>
  <c r="BA531"/>
  <c r="BB531" s="1"/>
  <c r="BA79"/>
  <c r="BB79" s="1"/>
  <c r="BA357"/>
  <c r="BB357" s="1"/>
  <c r="BA138"/>
  <c r="BB138" s="1"/>
  <c r="BA416"/>
  <c r="BB416" s="1"/>
  <c r="BA236"/>
  <c r="BB236" s="1"/>
  <c r="BA514"/>
  <c r="BB514" s="1"/>
  <c r="BA58"/>
  <c r="BB58" s="1"/>
  <c r="BA336"/>
  <c r="BB336" s="1"/>
  <c r="BA118"/>
  <c r="BB118" s="1"/>
  <c r="BA396"/>
  <c r="BB396" s="1"/>
  <c r="BA29"/>
  <c r="BB29" s="1"/>
  <c r="BA307"/>
  <c r="BB307" s="1"/>
  <c r="BA9"/>
  <c r="BB9" s="1"/>
  <c r="BA287"/>
  <c r="BB287" s="1"/>
  <c r="BA173"/>
  <c r="BB173" s="1"/>
  <c r="BA451"/>
  <c r="BB451" s="1"/>
  <c r="BA240"/>
  <c r="BB240" s="1"/>
  <c r="BA518"/>
  <c r="BB518" s="1"/>
  <c r="BA86"/>
  <c r="BB86" s="1"/>
  <c r="BA364"/>
  <c r="BB364" s="1"/>
  <c r="BA165"/>
  <c r="BB165" s="1"/>
  <c r="BA443"/>
  <c r="BB443" s="1"/>
  <c r="BA139"/>
  <c r="BB139" s="1"/>
  <c r="BA417"/>
  <c r="BB417" s="1"/>
  <c r="BA49"/>
  <c r="BB49" s="1"/>
  <c r="BA327"/>
  <c r="BB327" s="1"/>
  <c r="BA271"/>
  <c r="BB271" s="1"/>
  <c r="BA549"/>
  <c r="BB549" s="1"/>
  <c r="BA241"/>
  <c r="BB241" s="1"/>
  <c r="BA519"/>
  <c r="BB519" s="1"/>
  <c r="BA190"/>
  <c r="BB190" s="1"/>
  <c r="BA468"/>
  <c r="BB468" s="1"/>
  <c r="BA124"/>
  <c r="BB124" s="1"/>
  <c r="BA402"/>
  <c r="BB402" s="1"/>
  <c r="BA332"/>
  <c r="BB332" s="1"/>
  <c r="BA54"/>
  <c r="BB54" s="1"/>
  <c r="BA251"/>
  <c r="BB251" s="1"/>
  <c r="BA529"/>
  <c r="BB529" s="1"/>
  <c r="BA456"/>
  <c r="BB456" s="1"/>
  <c r="BA178"/>
  <c r="BB178" s="1"/>
  <c r="BA94"/>
  <c r="BB94" s="1"/>
  <c r="BA372"/>
  <c r="BB372" s="1"/>
  <c r="BA278"/>
  <c r="BB278" s="1"/>
  <c r="BA556"/>
  <c r="BB556" s="1"/>
  <c r="BA222"/>
  <c r="BB222" s="1"/>
  <c r="BA500"/>
  <c r="BB500" s="1"/>
  <c r="BA265"/>
  <c r="BB265" s="1"/>
  <c r="BA543"/>
  <c r="BB543" s="1"/>
  <c r="BA247"/>
  <c r="BB247" s="1"/>
  <c r="BA525"/>
  <c r="BB525" s="1"/>
  <c r="BA218"/>
  <c r="BB218" s="1"/>
  <c r="BA496"/>
  <c r="BB496" s="1"/>
  <c r="BA460"/>
  <c r="BB460" s="1"/>
  <c r="BA182"/>
  <c r="BB182" s="1"/>
  <c r="BA92"/>
  <c r="BB92" s="1"/>
  <c r="BA370"/>
  <c r="BB370" s="1"/>
  <c r="BA6"/>
  <c r="BB6" s="1"/>
  <c r="BA284"/>
  <c r="BB284" s="1"/>
  <c r="BA261"/>
  <c r="BB261" s="1"/>
  <c r="BA539"/>
  <c r="BB539" s="1"/>
  <c r="BA243"/>
  <c r="BB243" s="1"/>
  <c r="BA521"/>
  <c r="BB521" s="1"/>
  <c r="BA202"/>
  <c r="BB202" s="1"/>
  <c r="BA480"/>
  <c r="BB480" s="1"/>
  <c r="BA147"/>
  <c r="BB147" s="1"/>
  <c r="BA425"/>
  <c r="BB425" s="1"/>
  <c r="BA76"/>
  <c r="BB76" s="1"/>
  <c r="BA354"/>
  <c r="BB354" s="1"/>
  <c r="BA23"/>
  <c r="BB23" s="1"/>
  <c r="BA301"/>
  <c r="BB301" s="1"/>
  <c r="BA215"/>
  <c r="BB215" s="1"/>
  <c r="BA493"/>
  <c r="BB493" s="1"/>
  <c r="BA199"/>
  <c r="BB199" s="1"/>
  <c r="BA477"/>
  <c r="BB477" s="1"/>
  <c r="BA183"/>
  <c r="BB183" s="1"/>
  <c r="BA461"/>
  <c r="BB461" s="1"/>
  <c r="BA167"/>
  <c r="BB167" s="1"/>
  <c r="BA445"/>
  <c r="BB445" s="1"/>
  <c r="BA151"/>
  <c r="BB151" s="1"/>
  <c r="BA429"/>
  <c r="BB429" s="1"/>
  <c r="BA130"/>
  <c r="BB130" s="1"/>
  <c r="BA408"/>
  <c r="BB408" s="1"/>
  <c r="BA112"/>
  <c r="BB112" s="1"/>
  <c r="BA390"/>
  <c r="BB390" s="1"/>
  <c r="BA365"/>
  <c r="BB365" s="1"/>
  <c r="BA87"/>
  <c r="BB87" s="1"/>
  <c r="BA66"/>
  <c r="BB66" s="1"/>
  <c r="BA344"/>
  <c r="BB344" s="1"/>
  <c r="BA382"/>
  <c r="BB382" s="1"/>
  <c r="BA104"/>
  <c r="BB104" s="1"/>
  <c r="BA132"/>
  <c r="BB132" s="1"/>
  <c r="BA410"/>
  <c r="BB410" s="1"/>
  <c r="BA68"/>
  <c r="BB68" s="1"/>
  <c r="BA346"/>
  <c r="BB346" s="1"/>
  <c r="BA27"/>
  <c r="BB27" s="1"/>
  <c r="BA305"/>
  <c r="BB305" s="1"/>
  <c r="BA56"/>
  <c r="BB56" s="1"/>
  <c r="BA334"/>
  <c r="BB334" s="1"/>
  <c r="BA40"/>
  <c r="BB40" s="1"/>
  <c r="BA318"/>
  <c r="BB318" s="1"/>
  <c r="BA24"/>
  <c r="BB24" s="1"/>
  <c r="BA302"/>
  <c r="BB302" s="1"/>
  <c r="BA8"/>
  <c r="BB8" s="1"/>
  <c r="BA286"/>
  <c r="BB286" s="1"/>
  <c r="BA129"/>
  <c r="BB129" s="1"/>
  <c r="BA407"/>
  <c r="BB407" s="1"/>
  <c r="BA121"/>
  <c r="BB121" s="1"/>
  <c r="BA399"/>
  <c r="BB399" s="1"/>
  <c r="BA127"/>
  <c r="BB127" s="1"/>
  <c r="BA405"/>
  <c r="BB405" s="1"/>
  <c r="BA232"/>
  <c r="BB232" s="1"/>
  <c r="BA510"/>
  <c r="BB510" s="1"/>
  <c r="BA73"/>
  <c r="BB73" s="1"/>
  <c r="BA351"/>
  <c r="BB351" s="1"/>
  <c r="BA224"/>
  <c r="BB224" s="1"/>
  <c r="BA502"/>
  <c r="BB502" s="1"/>
  <c r="BA248"/>
  <c r="BB248" s="1"/>
  <c r="BA526"/>
  <c r="BB526" s="1"/>
  <c r="BA421"/>
  <c r="BB421" s="1"/>
  <c r="BA143"/>
  <c r="BB143" s="1"/>
  <c r="BA184"/>
  <c r="BB184" s="1"/>
  <c r="BA462"/>
  <c r="BB462" s="1"/>
  <c r="BA256"/>
  <c r="BB256" s="1"/>
  <c r="BA534"/>
  <c r="BB534" s="1"/>
  <c r="BA107"/>
  <c r="BB107" s="1"/>
  <c r="BA385"/>
  <c r="BB385" s="1"/>
  <c r="BA208"/>
  <c r="BB208" s="1"/>
  <c r="BA486"/>
  <c r="BB486" s="1"/>
  <c r="BA220"/>
  <c r="BB220" s="1"/>
  <c r="BA498"/>
  <c r="BB498" s="1"/>
  <c r="BA101"/>
  <c r="BB101" s="1"/>
  <c r="BA379"/>
  <c r="BB379" s="1"/>
  <c r="BA57"/>
  <c r="BB57" s="1"/>
  <c r="BA335"/>
  <c r="BB335" s="1"/>
  <c r="BA242"/>
  <c r="BB242" s="1"/>
  <c r="BA520"/>
  <c r="BB520" s="1"/>
  <c r="BA102"/>
  <c r="BB102" s="1"/>
  <c r="BA380"/>
  <c r="BB380" s="1"/>
  <c r="BA188"/>
  <c r="BB188" s="1"/>
  <c r="BA466"/>
  <c r="BB466" s="1"/>
  <c r="BA228"/>
  <c r="BB228" s="1"/>
  <c r="BA506"/>
  <c r="BB506" s="1"/>
  <c r="BA91"/>
  <c r="BB91" s="1"/>
  <c r="BA369"/>
  <c r="BB369" s="1"/>
  <c r="BA164"/>
  <c r="BB164" s="1"/>
  <c r="BA442"/>
  <c r="BB442" s="1"/>
  <c r="BA53"/>
  <c r="BB53" s="1"/>
  <c r="BA331"/>
  <c r="BB331" s="1"/>
  <c r="BA33"/>
  <c r="BB33" s="1"/>
  <c r="BA311"/>
  <c r="BB311" s="1"/>
  <c r="BA189"/>
  <c r="BB189" s="1"/>
  <c r="BA467"/>
  <c r="BB467" s="1"/>
  <c r="BA93"/>
  <c r="BB93" s="1"/>
  <c r="BA371"/>
  <c r="BB371" s="1"/>
  <c r="BA536"/>
  <c r="BB536" s="1"/>
  <c r="BA258"/>
  <c r="BB258" s="1"/>
  <c r="BA123"/>
  <c r="BB123" s="1"/>
  <c r="BA401"/>
  <c r="BB401" s="1"/>
  <c r="BA161"/>
  <c r="BB161" s="1"/>
  <c r="BA439"/>
  <c r="BB439" s="1"/>
  <c r="BA260"/>
  <c r="BB260" s="1"/>
  <c r="BA538"/>
  <c r="BB538" s="1"/>
  <c r="BA111"/>
  <c r="BB111" s="1"/>
  <c r="BA389"/>
  <c r="BB389" s="1"/>
  <c r="BA169"/>
  <c r="BB169" s="1"/>
  <c r="BA447"/>
  <c r="BB447" s="1"/>
  <c r="BA69"/>
  <c r="BB69" s="1"/>
  <c r="BA347"/>
  <c r="BB347" s="1"/>
  <c r="BA41"/>
  <c r="BB41" s="1"/>
  <c r="BA319"/>
  <c r="BB319" s="1"/>
  <c r="BA269"/>
  <c r="BB269" s="1"/>
  <c r="BA547"/>
  <c r="BB547" s="1"/>
  <c r="BA10"/>
  <c r="BB10" s="1"/>
  <c r="BA288"/>
  <c r="BB288" s="1"/>
  <c r="BA145"/>
  <c r="BB145" s="1"/>
  <c r="BA423"/>
  <c r="BB423" s="1"/>
  <c r="BA197"/>
  <c r="BB197" s="1"/>
  <c r="BA475"/>
  <c r="BB475" s="1"/>
  <c r="BA180"/>
  <c r="BB180" s="1"/>
  <c r="BA458"/>
  <c r="BB458" s="1"/>
  <c r="BA5"/>
  <c r="BB5" s="1"/>
  <c r="BA283"/>
  <c r="BB283" s="1"/>
  <c r="BA246"/>
  <c r="BB246" s="1"/>
  <c r="BA524"/>
  <c r="BB524" s="1"/>
  <c r="BA206"/>
  <c r="BB206" s="1"/>
  <c r="BA484"/>
  <c r="BB484" s="1"/>
  <c r="BA131"/>
  <c r="BB131" s="1"/>
  <c r="BA409"/>
  <c r="BB409" s="1"/>
  <c r="BA60"/>
  <c r="BB60" s="1"/>
  <c r="BA338"/>
  <c r="BB338" s="1"/>
  <c r="BA267"/>
  <c r="BB267" s="1"/>
  <c r="BA545"/>
  <c r="BB545" s="1"/>
  <c r="BA194"/>
  <c r="BB194" s="1"/>
  <c r="BA472"/>
  <c r="BB472" s="1"/>
  <c r="BA108"/>
  <c r="BB108" s="1"/>
  <c r="BA386"/>
  <c r="BB386" s="1"/>
  <c r="BA7"/>
  <c r="BB7" s="1"/>
  <c r="BA285"/>
  <c r="BB285" s="1"/>
  <c r="BA230"/>
  <c r="BB230" s="1"/>
  <c r="BA508"/>
  <c r="BB508" s="1"/>
  <c r="BA270"/>
  <c r="BB270" s="1"/>
  <c r="BA548"/>
  <c r="BB548" s="1"/>
  <c r="BA249"/>
  <c r="BB249" s="1"/>
  <c r="BA527"/>
  <c r="BB527" s="1"/>
  <c r="BA231"/>
  <c r="BB231" s="1"/>
  <c r="BA509"/>
  <c r="BB509" s="1"/>
  <c r="BA198"/>
  <c r="BB198" s="1"/>
  <c r="BA476"/>
  <c r="BB476" s="1"/>
  <c r="BA99"/>
  <c r="BB99" s="1"/>
  <c r="BA377"/>
  <c r="BB377" s="1"/>
  <c r="BA38"/>
  <c r="BB38" s="1"/>
  <c r="BA316"/>
  <c r="BB316" s="1"/>
  <c r="BA544"/>
  <c r="BB544" s="1"/>
  <c r="BA266"/>
  <c r="BB266" s="1"/>
  <c r="BA245"/>
  <c r="BB245" s="1"/>
  <c r="BA523"/>
  <c r="BB523" s="1"/>
  <c r="BA227"/>
  <c r="BB227" s="1"/>
  <c r="BA505"/>
  <c r="BB505" s="1"/>
  <c r="BA432"/>
  <c r="BB432" s="1"/>
  <c r="BA154"/>
  <c r="BB154" s="1"/>
  <c r="BA83"/>
  <c r="BB83" s="1"/>
  <c r="BA361"/>
  <c r="BB361" s="1"/>
  <c r="BA46"/>
  <c r="BB46" s="1"/>
  <c r="BA324"/>
  <c r="BB324" s="1"/>
  <c r="BA219"/>
  <c r="BB219" s="1"/>
  <c r="BA497"/>
  <c r="BB497" s="1"/>
  <c r="BA203"/>
  <c r="BB203" s="1"/>
  <c r="BA481"/>
  <c r="BB481" s="1"/>
  <c r="BA187"/>
  <c r="BB187" s="1"/>
  <c r="BA465"/>
  <c r="BB465" s="1"/>
  <c r="BA171"/>
  <c r="BB171" s="1"/>
  <c r="BA449"/>
  <c r="BB449" s="1"/>
  <c r="BA155"/>
  <c r="BB155" s="1"/>
  <c r="BA433"/>
  <c r="BB433" s="1"/>
  <c r="BA135"/>
  <c r="BB135" s="1"/>
  <c r="BA413"/>
  <c r="BB413" s="1"/>
  <c r="BA114"/>
  <c r="BB114" s="1"/>
  <c r="BA392"/>
  <c r="BB392" s="1"/>
  <c r="BA96"/>
  <c r="BB96" s="1"/>
  <c r="BA374"/>
  <c r="BB374" s="1"/>
  <c r="BA71"/>
  <c r="BB71" s="1"/>
  <c r="BA349"/>
  <c r="BB349" s="1"/>
  <c r="BA120"/>
  <c r="BB120" s="1"/>
  <c r="BA398"/>
  <c r="BB398" s="1"/>
  <c r="BA148"/>
  <c r="BB148" s="1"/>
  <c r="BA426"/>
  <c r="BB426" s="1"/>
  <c r="BA84"/>
  <c r="BB84" s="1"/>
  <c r="BA362"/>
  <c r="BB362" s="1"/>
  <c r="BA35"/>
  <c r="BB35" s="1"/>
  <c r="BA313"/>
  <c r="BB313" s="1"/>
  <c r="BA3"/>
  <c r="BB3" s="1"/>
  <c r="BA281"/>
  <c r="BB281" s="1"/>
  <c r="BA44"/>
  <c r="BB44" s="1"/>
  <c r="BA322"/>
  <c r="BB322" s="1"/>
  <c r="BA28"/>
  <c r="BB28" s="1"/>
  <c r="BA306"/>
  <c r="BB306" s="1"/>
  <c r="BA12"/>
  <c r="BB12" s="1"/>
  <c r="BA290"/>
  <c r="BB290" s="1"/>
  <c r="BA205"/>
  <c r="BB205" s="1"/>
  <c r="BA483"/>
  <c r="BB483" s="1"/>
  <c r="BA13"/>
  <c r="BB13" s="1"/>
  <c r="BA291"/>
  <c r="BB291" s="1"/>
  <c r="BA272"/>
  <c r="BB272" s="1"/>
  <c r="BA550"/>
  <c r="BB550" s="1"/>
  <c r="BA34"/>
  <c r="BB34" s="1"/>
  <c r="BA312"/>
  <c r="BB312" s="1"/>
  <c r="BA95"/>
  <c r="BB95" s="1"/>
  <c r="BA373"/>
  <c r="BB373" s="1"/>
  <c r="BA359"/>
  <c r="BB359" s="1"/>
  <c r="BA81"/>
  <c r="BB81" s="1"/>
  <c r="BA141"/>
  <c r="BB141" s="1"/>
  <c r="BA419"/>
  <c r="BB419" s="1"/>
  <c r="BA50"/>
  <c r="BB50" s="1"/>
  <c r="BA328"/>
  <c r="BB328" s="1"/>
  <c r="BA226"/>
  <c r="BB226" s="1"/>
  <c r="BA504"/>
  <c r="BB504" s="1"/>
  <c r="BA42"/>
  <c r="BB42" s="1"/>
  <c r="BA320"/>
  <c r="BB320" s="1"/>
  <c r="BA150"/>
  <c r="BB150" s="1"/>
  <c r="BA428"/>
  <c r="BB428" s="1"/>
  <c r="BA268"/>
  <c r="BB268" s="1"/>
  <c r="BA546"/>
  <c r="BB546" s="1"/>
  <c r="BA70"/>
  <c r="BB70" s="1"/>
  <c r="BA348"/>
  <c r="BB348" s="1"/>
  <c r="BA106"/>
  <c r="BB106" s="1"/>
  <c r="BA384"/>
  <c r="BB384" s="1"/>
  <c r="BA109"/>
  <c r="BB109" s="1"/>
  <c r="BA387"/>
  <c r="BB387" s="1"/>
  <c r="BA343"/>
  <c r="BB343" s="1"/>
  <c r="BA65"/>
  <c r="BB65" s="1"/>
  <c r="BA157"/>
  <c r="BB157" s="1"/>
  <c r="BA435"/>
  <c r="BB435" s="1"/>
  <c r="BA216"/>
  <c r="BB216" s="1"/>
  <c r="BA494"/>
  <c r="BB494" s="1"/>
  <c r="BA74"/>
  <c r="BB74" s="1"/>
  <c r="BA352"/>
  <c r="BB352" s="1"/>
  <c r="BA134"/>
  <c r="BB134" s="1"/>
  <c r="BA412"/>
  <c r="BB412" s="1"/>
  <c r="BA196"/>
  <c r="BB196" s="1"/>
  <c r="BA474"/>
  <c r="BB474" s="1"/>
  <c r="BA117"/>
  <c r="BB117" s="1"/>
  <c r="BA395"/>
  <c r="BB395" s="1"/>
  <c r="BA61"/>
  <c r="BB61" s="1"/>
  <c r="BA339"/>
  <c r="BB339" s="1"/>
  <c r="BA276"/>
  <c r="BB276" s="1"/>
  <c r="BA554"/>
  <c r="BB554" s="1"/>
  <c r="BA37"/>
  <c r="BB37" s="1"/>
  <c r="BA315"/>
  <c r="BB315" s="1"/>
  <c r="BA168"/>
  <c r="BB168" s="1"/>
  <c r="BA446"/>
  <c r="BB446" s="1"/>
  <c r="BA193"/>
  <c r="BB193" s="1"/>
  <c r="BA471"/>
  <c r="BB471" s="1"/>
  <c r="BA18"/>
  <c r="BB18" s="1"/>
  <c r="BA296"/>
  <c r="BB296" s="1"/>
  <c r="BA160"/>
  <c r="BB160" s="1"/>
  <c r="BA438"/>
  <c r="BB438" s="1"/>
  <c r="BA201"/>
  <c r="BB201" s="1"/>
  <c r="BA479"/>
  <c r="BB479" s="1"/>
  <c r="BA133"/>
  <c r="BB133" s="1"/>
  <c r="BA411"/>
  <c r="BB411" s="1"/>
  <c r="BA77"/>
  <c r="BB77" s="1"/>
  <c r="BA355"/>
  <c r="BB355" s="1"/>
  <c r="BA274"/>
  <c r="BB274" s="1"/>
  <c r="BA552"/>
  <c r="BB552" s="1"/>
  <c r="BA368"/>
  <c r="BB368" s="1"/>
  <c r="BA90"/>
  <c r="BB90" s="1"/>
  <c r="BA172"/>
  <c r="BB172" s="1"/>
  <c r="BA450"/>
  <c r="BB450" s="1"/>
  <c r="BA252"/>
  <c r="BB252" s="1"/>
  <c r="BA530"/>
  <c r="BB530" s="1"/>
  <c r="BA264"/>
  <c r="BB264" s="1"/>
  <c r="BA542"/>
  <c r="BB542" s="1"/>
  <c r="BA85"/>
  <c r="BB85" s="1"/>
  <c r="BA363"/>
  <c r="BB363" s="1"/>
  <c r="BA255"/>
  <c r="BB255" s="1"/>
  <c r="BA533"/>
  <c r="BB533" s="1"/>
  <c r="BA225"/>
  <c r="BB225" s="1"/>
  <c r="BA503"/>
  <c r="BB503" s="1"/>
  <c r="BA436"/>
  <c r="BB436" s="1"/>
  <c r="BA158"/>
  <c r="BB158" s="1"/>
  <c r="BA67"/>
  <c r="BB67" s="1"/>
  <c r="BA345"/>
  <c r="BB345" s="1"/>
  <c r="BA300"/>
  <c r="BB300" s="1"/>
  <c r="BA22"/>
  <c r="BB22" s="1"/>
  <c r="BA210"/>
  <c r="BB210" s="1"/>
  <c r="BA488"/>
  <c r="BB488" s="1"/>
  <c r="BA115"/>
  <c r="BB115" s="1"/>
  <c r="BA393"/>
  <c r="BB393" s="1"/>
  <c r="BA30"/>
  <c r="BB30" s="1"/>
  <c r="BA308"/>
  <c r="BB308" s="1"/>
  <c r="BA540"/>
  <c r="BB540" s="1"/>
  <c r="BA262"/>
  <c r="BB262" s="1"/>
  <c r="BA279"/>
  <c r="BB279" s="1"/>
  <c r="BA557"/>
  <c r="BB557" s="1"/>
  <c r="BA254"/>
  <c r="BB254" s="1"/>
  <c r="BA532"/>
  <c r="BB532" s="1"/>
  <c r="BA511"/>
  <c r="BB511" s="1"/>
  <c r="BA233"/>
  <c r="BB233" s="1"/>
  <c r="BA214"/>
  <c r="BB214" s="1"/>
  <c r="BA492"/>
  <c r="BB492" s="1"/>
  <c r="BA142"/>
  <c r="BB142" s="1"/>
  <c r="BA420"/>
  <c r="BB420" s="1"/>
  <c r="BA47"/>
  <c r="BB47" s="1"/>
  <c r="BA325"/>
  <c r="BB325" s="1"/>
  <c r="BA275"/>
  <c r="BB275" s="1"/>
  <c r="BA553"/>
  <c r="BB553" s="1"/>
  <c r="BA250"/>
  <c r="BB250" s="1"/>
  <c r="BA528"/>
  <c r="BB528" s="1"/>
  <c r="BA229"/>
  <c r="BB229" s="1"/>
  <c r="BA507"/>
  <c r="BB507" s="1"/>
  <c r="BA448"/>
  <c r="BB448" s="1"/>
  <c r="BA170"/>
  <c r="BB170" s="1"/>
  <c r="BA126"/>
  <c r="BB126" s="1"/>
  <c r="BA404"/>
  <c r="BB404" s="1"/>
  <c r="BA55"/>
  <c r="BB55" s="1"/>
  <c r="BA333"/>
  <c r="BB333" s="1"/>
  <c r="BA223"/>
  <c r="BB223" s="1"/>
  <c r="BA501"/>
  <c r="BB501" s="1"/>
  <c r="BA207"/>
  <c r="BB207" s="1"/>
  <c r="BA485"/>
  <c r="BB485" s="1"/>
  <c r="BA191"/>
  <c r="BB191" s="1"/>
  <c r="BA469"/>
  <c r="BB469" s="1"/>
  <c r="BA175"/>
  <c r="BB175" s="1"/>
  <c r="BA453"/>
  <c r="BB453" s="1"/>
  <c r="BA159"/>
  <c r="BB159" s="1"/>
  <c r="BA437"/>
  <c r="BB437" s="1"/>
  <c r="BA144"/>
  <c r="BB144" s="1"/>
  <c r="BA422"/>
  <c r="BB422" s="1"/>
  <c r="BA119"/>
  <c r="BB119" s="1"/>
  <c r="BA397"/>
  <c r="BB397" s="1"/>
  <c r="BA98"/>
  <c r="BB98" s="1"/>
  <c r="BA376"/>
  <c r="BB376" s="1"/>
  <c r="BA80"/>
  <c r="BB80" s="1"/>
  <c r="BA358"/>
  <c r="BB358" s="1"/>
  <c r="BA136"/>
  <c r="BB136" s="1"/>
  <c r="BA414"/>
  <c r="BB414" s="1"/>
  <c r="BA72"/>
  <c r="BB72" s="1"/>
  <c r="BA350"/>
  <c r="BB350" s="1"/>
  <c r="BA100"/>
  <c r="BB100" s="1"/>
  <c r="BA378"/>
  <c r="BB378" s="1"/>
  <c r="BA43"/>
  <c r="BB43" s="1"/>
  <c r="BA321"/>
  <c r="BB321" s="1"/>
  <c r="BA11"/>
  <c r="BB11" s="1"/>
  <c r="BA289"/>
  <c r="BB289" s="1"/>
  <c r="BA48"/>
  <c r="BB48" s="1"/>
  <c r="BA326"/>
  <c r="BB326" s="1"/>
  <c r="BA32"/>
  <c r="BB32" s="1"/>
  <c r="BA310"/>
  <c r="BB310" s="1"/>
  <c r="BA16"/>
  <c r="BB16" s="1"/>
  <c r="BA294"/>
  <c r="BB294" s="1"/>
  <c r="M3" i="10" l="1"/>
  <c r="Z3"/>
  <c r="T3"/>
  <c r="AP3"/>
  <c r="AG3"/>
  <c r="AD3"/>
  <c r="N3"/>
  <c r="S3"/>
  <c r="X3"/>
  <c r="H3"/>
  <c r="AC3"/>
  <c r="I3"/>
  <c r="U3"/>
  <c r="AH3"/>
  <c r="R3"/>
  <c r="AM3"/>
  <c r="W3"/>
  <c r="G3"/>
  <c r="AB3"/>
  <c r="L3"/>
  <c r="E3"/>
  <c r="AI3"/>
  <c r="AN3"/>
  <c r="Y3"/>
  <c r="AK3"/>
  <c r="AL3"/>
  <c r="V3"/>
  <c r="F3"/>
  <c r="AA3"/>
  <c r="K3"/>
  <c r="AF3"/>
  <c r="P3"/>
  <c r="AO3"/>
  <c r="Q3"/>
  <c r="J3"/>
  <c r="AE3"/>
  <c r="O3"/>
  <c r="AJ3"/>
  <c r="B4" l="1"/>
  <c r="AH4" s="1"/>
  <c r="X4" l="1"/>
  <c r="S4"/>
  <c r="AO4"/>
  <c r="E4"/>
  <c r="P4"/>
  <c r="V4"/>
  <c r="Q4"/>
  <c r="F4"/>
  <c r="AN4"/>
  <c r="U4"/>
  <c r="I4"/>
  <c r="AB4"/>
  <c r="M4"/>
  <c r="AP4"/>
  <c r="T4"/>
  <c r="Z4"/>
  <c r="G4"/>
  <c r="K4"/>
  <c r="Y4"/>
  <c r="L4"/>
  <c r="AC4"/>
  <c r="O4"/>
  <c r="R4"/>
  <c r="H4"/>
  <c r="AG4"/>
  <c r="AK4"/>
  <c r="J4"/>
  <c r="AL4"/>
  <c r="AD4"/>
  <c r="W4"/>
  <c r="AE4"/>
  <c r="AM4"/>
  <c r="AF4"/>
  <c r="N4"/>
  <c r="AI4"/>
  <c r="AJ4"/>
  <c r="AA4"/>
  <c r="B5" l="1"/>
  <c r="C5" s="1"/>
  <c r="AN5" s="1"/>
  <c r="AO5" l="1"/>
  <c r="AK5"/>
  <c r="AD5"/>
  <c r="R5"/>
  <c r="P5"/>
  <c r="AF5"/>
  <c r="J5"/>
  <c r="E5"/>
  <c r="H5"/>
  <c r="Z5"/>
  <c r="AC5"/>
  <c r="Q5"/>
  <c r="I5"/>
  <c r="AB5"/>
  <c r="O5"/>
  <c r="T5"/>
  <c r="AH5"/>
  <c r="AM5"/>
  <c r="S5"/>
  <c r="Y5"/>
  <c r="AG5"/>
  <c r="V5"/>
  <c r="AJ5"/>
  <c r="N5"/>
  <c r="M5"/>
  <c r="X5"/>
  <c r="AP5"/>
  <c r="L5"/>
  <c r="K5"/>
  <c r="W5"/>
  <c r="AA5"/>
  <c r="AE5"/>
  <c r="G5"/>
  <c r="U5"/>
  <c r="AI5"/>
  <c r="F5"/>
  <c r="AL5"/>
  <c r="AR288" l="1"/>
  <c r="AT288" s="1"/>
  <c r="AU288" s="1"/>
  <c r="AR20"/>
  <c r="AT20" s="1"/>
  <c r="AU20" s="1"/>
  <c r="AR126"/>
  <c r="AT126" s="1"/>
  <c r="AU126" s="1"/>
  <c r="AR215"/>
  <c r="AT215" s="1"/>
  <c r="AU215" s="1"/>
  <c r="AR401"/>
  <c r="AT401" s="1"/>
  <c r="AU401" s="1"/>
  <c r="AR310"/>
  <c r="AT310" s="1"/>
  <c r="AU310" s="1"/>
  <c r="AR27"/>
  <c r="AT27" s="1"/>
  <c r="AU27" s="1"/>
  <c r="AR352"/>
  <c r="AT352" s="1"/>
  <c r="AU352" s="1"/>
  <c r="AR231"/>
  <c r="AT231" s="1"/>
  <c r="AU231" s="1"/>
  <c r="AR52"/>
  <c r="AT52" s="1"/>
  <c r="AU52" s="1"/>
  <c r="AR379"/>
  <c r="AT379" s="1"/>
  <c r="AU379" s="1"/>
  <c r="AR201"/>
  <c r="AT201" s="1"/>
  <c r="AU201" s="1"/>
  <c r="AR167"/>
  <c r="AT167" s="1"/>
  <c r="AU167" s="1"/>
  <c r="AR247"/>
  <c r="AT247" s="1"/>
  <c r="AU247" s="1"/>
  <c r="AR138"/>
  <c r="AT138" s="1"/>
  <c r="AU138" s="1"/>
  <c r="AR84"/>
  <c r="AT84" s="1"/>
  <c r="AU84" s="1"/>
  <c r="AR315"/>
  <c r="AT315" s="1"/>
  <c r="AU315" s="1"/>
  <c r="AR143"/>
  <c r="AT143" s="1"/>
  <c r="AU143" s="1"/>
  <c r="AR109"/>
  <c r="AT109" s="1"/>
  <c r="AU109" s="1"/>
  <c r="AR322"/>
  <c r="AT322" s="1"/>
  <c r="AU322" s="1"/>
  <c r="AR337"/>
  <c r="AT337" s="1"/>
  <c r="AU337" s="1"/>
  <c r="AR183"/>
  <c r="AT183" s="1"/>
  <c r="AU183" s="1"/>
  <c r="AR263"/>
  <c r="AT263" s="1"/>
  <c r="AU263" s="1"/>
  <c r="AR81"/>
  <c r="AT81" s="1"/>
  <c r="AU81" s="1"/>
  <c r="AR94"/>
  <c r="AT94" s="1"/>
  <c r="AU94" s="1"/>
  <c r="AR36"/>
  <c r="AT36" s="1"/>
  <c r="AU36" s="1"/>
  <c r="AR342"/>
  <c r="AT342" s="1"/>
  <c r="AU342" s="1"/>
  <c r="AR354"/>
  <c r="AT354" s="1"/>
  <c r="AU354" s="1"/>
  <c r="AR395"/>
  <c r="AT395" s="1"/>
  <c r="AU395" s="1"/>
  <c r="AR331"/>
  <c r="AT331" s="1"/>
  <c r="AU331" s="1"/>
  <c r="AR105"/>
  <c r="AT105" s="1"/>
  <c r="AU105" s="1"/>
  <c r="AR353"/>
  <c r="AT353" s="1"/>
  <c r="AU353" s="1"/>
  <c r="AR289"/>
  <c r="AT289" s="1"/>
  <c r="AU289" s="1"/>
  <c r="AR368"/>
  <c r="AT368" s="1"/>
  <c r="AU368" s="1"/>
  <c r="AR304"/>
  <c r="AT304" s="1"/>
  <c r="AU304" s="1"/>
  <c r="AR187"/>
  <c r="AT187" s="1"/>
  <c r="AU187" s="1"/>
  <c r="AR171"/>
  <c r="AT171" s="1"/>
  <c r="AU171" s="1"/>
  <c r="AR151"/>
  <c r="AT151" s="1"/>
  <c r="AU151" s="1"/>
  <c r="AR75"/>
  <c r="AT75" s="1"/>
  <c r="AU75" s="1"/>
  <c r="AR267"/>
  <c r="AT267" s="1"/>
  <c r="AU267" s="1"/>
  <c r="AR251"/>
  <c r="AT251" s="1"/>
  <c r="AU251" s="1"/>
  <c r="AR235"/>
  <c r="AT235" s="1"/>
  <c r="AU235" s="1"/>
  <c r="AR219"/>
  <c r="AT219" s="1"/>
  <c r="AU219" s="1"/>
  <c r="AR194"/>
  <c r="AT194" s="1"/>
  <c r="AU194" s="1"/>
  <c r="AR146"/>
  <c r="AT146" s="1"/>
  <c r="AU146" s="1"/>
  <c r="AR35"/>
  <c r="AT35" s="1"/>
  <c r="AU35" s="1"/>
  <c r="AR28"/>
  <c r="AT28" s="1"/>
  <c r="AU28" s="1"/>
  <c r="AR102"/>
  <c r="AT102" s="1"/>
  <c r="AU102" s="1"/>
  <c r="AR92"/>
  <c r="AT92" s="1"/>
  <c r="AU92" s="1"/>
  <c r="AR60"/>
  <c r="AT60" s="1"/>
  <c r="AU60" s="1"/>
  <c r="AR26"/>
  <c r="AT26" s="1"/>
  <c r="AU26" s="1"/>
  <c r="AR374"/>
  <c r="AT374" s="1"/>
  <c r="AU374" s="1"/>
  <c r="AR386"/>
  <c r="AT386" s="1"/>
  <c r="AU386" s="1"/>
  <c r="AR15"/>
  <c r="AT15" s="1"/>
  <c r="AU15" s="1"/>
  <c r="AR347"/>
  <c r="AT347" s="1"/>
  <c r="AU347" s="1"/>
  <c r="AR283"/>
  <c r="AT283" s="1"/>
  <c r="AU283" s="1"/>
  <c r="AR369"/>
  <c r="AT369" s="1"/>
  <c r="AU369" s="1"/>
  <c r="AR305"/>
  <c r="AT305" s="1"/>
  <c r="AU305" s="1"/>
  <c r="AR384"/>
  <c r="AT384" s="1"/>
  <c r="AU384" s="1"/>
  <c r="AR320"/>
  <c r="AT320" s="1"/>
  <c r="AU320" s="1"/>
  <c r="AR191"/>
  <c r="AT191" s="1"/>
  <c r="AU191" s="1"/>
  <c r="AR175"/>
  <c r="AT175" s="1"/>
  <c r="AU175" s="1"/>
  <c r="AR159"/>
  <c r="AT159" s="1"/>
  <c r="AU159" s="1"/>
  <c r="AR127"/>
  <c r="AT127" s="1"/>
  <c r="AU127" s="1"/>
  <c r="AR271"/>
  <c r="AT271" s="1"/>
  <c r="AU271" s="1"/>
  <c r="AR255"/>
  <c r="AT255" s="1"/>
  <c r="AU255" s="1"/>
  <c r="AR239"/>
  <c r="AT239" s="1"/>
  <c r="AU239" s="1"/>
  <c r="AR223"/>
  <c r="AT223" s="1"/>
  <c r="AU223" s="1"/>
  <c r="AR202"/>
  <c r="AT202" s="1"/>
  <c r="AU202" s="1"/>
  <c r="AR154"/>
  <c r="AT154" s="1"/>
  <c r="AU154" s="1"/>
  <c r="AR103"/>
  <c r="AT103" s="1"/>
  <c r="AU103" s="1"/>
  <c r="AR47"/>
  <c r="AT47" s="1"/>
  <c r="AU47" s="1"/>
  <c r="AR110"/>
  <c r="AT110" s="1"/>
  <c r="AU110" s="1"/>
  <c r="AR23"/>
  <c r="AT23" s="1"/>
  <c r="AU23" s="1"/>
  <c r="AR68"/>
  <c r="AT68" s="1"/>
  <c r="AU68" s="1"/>
  <c r="AR406"/>
  <c r="AT406" s="1"/>
  <c r="AU406" s="1"/>
  <c r="AR278"/>
  <c r="AT278" s="1"/>
  <c r="AU278" s="1"/>
  <c r="AR290"/>
  <c r="AT290" s="1"/>
  <c r="AU290" s="1"/>
  <c r="AR363"/>
  <c r="AT363" s="1"/>
  <c r="AU363" s="1"/>
  <c r="AR299"/>
  <c r="AT299" s="1"/>
  <c r="AU299" s="1"/>
  <c r="AR385"/>
  <c r="AT385" s="1"/>
  <c r="AU385" s="1"/>
  <c r="AR321"/>
  <c r="AT321" s="1"/>
  <c r="AU321" s="1"/>
  <c r="AR400"/>
  <c r="AT400" s="1"/>
  <c r="AU400" s="1"/>
  <c r="AR336"/>
  <c r="AT336" s="1"/>
  <c r="AU336" s="1"/>
  <c r="AR199"/>
  <c r="AT199" s="1"/>
  <c r="AU199" s="1"/>
  <c r="AR179"/>
  <c r="AT179" s="1"/>
  <c r="AU179" s="1"/>
  <c r="AR163"/>
  <c r="AT163" s="1"/>
  <c r="AU163" s="1"/>
  <c r="AR135"/>
  <c r="AT135" s="1"/>
  <c r="AU135" s="1"/>
  <c r="AR275"/>
  <c r="AT275" s="1"/>
  <c r="AU275" s="1"/>
  <c r="AR259"/>
  <c r="AT259" s="1"/>
  <c r="AU259" s="1"/>
  <c r="AR243"/>
  <c r="AT243" s="1"/>
  <c r="AU243" s="1"/>
  <c r="AR227"/>
  <c r="AT227" s="1"/>
  <c r="AU227" s="1"/>
  <c r="AR210"/>
  <c r="AT210" s="1"/>
  <c r="AU210" s="1"/>
  <c r="AR25"/>
  <c r="AT25" s="1"/>
  <c r="AU25" s="1"/>
  <c r="AR130"/>
  <c r="AT130" s="1"/>
  <c r="AU130" s="1"/>
  <c r="AR79"/>
  <c r="AT79" s="1"/>
  <c r="AU79" s="1"/>
  <c r="AR118"/>
  <c r="AT118" s="1"/>
  <c r="AU118" s="1"/>
  <c r="AR61"/>
  <c r="AT61" s="1"/>
  <c r="AU61" s="1"/>
  <c r="AR76"/>
  <c r="AT76" s="1"/>
  <c r="AU76" s="1"/>
  <c r="AR44"/>
  <c r="AT44" s="1"/>
  <c r="AU44" s="1"/>
  <c r="AR16"/>
  <c r="AT16" s="1"/>
  <c r="AU16" s="1"/>
  <c r="AR382"/>
  <c r="AT382" s="1"/>
  <c r="AU382" s="1"/>
  <c r="AR318"/>
  <c r="AT318" s="1"/>
  <c r="AU318" s="1"/>
  <c r="AR394"/>
  <c r="AT394" s="1"/>
  <c r="AU394" s="1"/>
  <c r="AR330"/>
  <c r="AT330" s="1"/>
  <c r="AU330" s="1"/>
  <c r="AR298"/>
  <c r="AT298" s="1"/>
  <c r="AU298" s="1"/>
  <c r="AR83"/>
  <c r="AT83" s="1"/>
  <c r="AU83" s="1"/>
  <c r="AR399"/>
  <c r="AT399" s="1"/>
  <c r="AU399" s="1"/>
  <c r="AR367"/>
  <c r="AT367" s="1"/>
  <c r="AU367" s="1"/>
  <c r="AR335"/>
  <c r="AT335" s="1"/>
  <c r="AU335" s="1"/>
  <c r="AR303"/>
  <c r="AT303" s="1"/>
  <c r="AU303" s="1"/>
  <c r="AR197"/>
  <c r="AT197" s="1"/>
  <c r="AU197" s="1"/>
  <c r="AR405"/>
  <c r="AT405" s="1"/>
  <c r="AU405" s="1"/>
  <c r="AR389"/>
  <c r="AT389" s="1"/>
  <c r="AU389" s="1"/>
  <c r="AR373"/>
  <c r="AT373" s="1"/>
  <c r="AU373" s="1"/>
  <c r="AR357"/>
  <c r="AT357" s="1"/>
  <c r="AU357" s="1"/>
  <c r="AR341"/>
  <c r="AT341" s="1"/>
  <c r="AU341" s="1"/>
  <c r="AR325"/>
  <c r="AT325" s="1"/>
  <c r="AU325" s="1"/>
  <c r="AR309"/>
  <c r="AT309" s="1"/>
  <c r="AU309" s="1"/>
  <c r="AR293"/>
  <c r="AT293" s="1"/>
  <c r="AU293" s="1"/>
  <c r="AR209"/>
  <c r="AT209" s="1"/>
  <c r="AU209" s="1"/>
  <c r="AR404"/>
  <c r="AT404" s="1"/>
  <c r="AU404" s="1"/>
  <c r="AR388"/>
  <c r="AT388" s="1"/>
  <c r="AU388" s="1"/>
  <c r="AR372"/>
  <c r="AT372" s="1"/>
  <c r="AU372" s="1"/>
  <c r="AR356"/>
  <c r="AT356" s="1"/>
  <c r="AU356" s="1"/>
  <c r="AR340"/>
  <c r="AT340" s="1"/>
  <c r="AU340" s="1"/>
  <c r="AR324"/>
  <c r="AT324" s="1"/>
  <c r="AU324" s="1"/>
  <c r="AR308"/>
  <c r="AT308" s="1"/>
  <c r="AU308" s="1"/>
  <c r="AR292"/>
  <c r="AT292" s="1"/>
  <c r="AU292" s="1"/>
  <c r="AR207"/>
  <c r="AT207" s="1"/>
  <c r="AU207" s="1"/>
  <c r="AR192"/>
  <c r="AT192" s="1"/>
  <c r="AU192" s="1"/>
  <c r="AR188"/>
  <c r="AT188" s="1"/>
  <c r="AU188" s="1"/>
  <c r="AR184"/>
  <c r="AT184" s="1"/>
  <c r="AU184" s="1"/>
  <c r="AR180"/>
  <c r="AT180" s="1"/>
  <c r="AU180" s="1"/>
  <c r="AR176"/>
  <c r="AT176" s="1"/>
  <c r="AU176" s="1"/>
  <c r="AR172"/>
  <c r="AT172" s="1"/>
  <c r="AU172" s="1"/>
  <c r="AR168"/>
  <c r="AT168" s="1"/>
  <c r="AU168" s="1"/>
  <c r="AR164"/>
  <c r="AT164" s="1"/>
  <c r="AU164" s="1"/>
  <c r="AR160"/>
  <c r="AT160" s="1"/>
  <c r="AU160" s="1"/>
  <c r="AR153"/>
  <c r="AT153" s="1"/>
  <c r="AU153" s="1"/>
  <c r="AR145"/>
  <c r="AT145" s="1"/>
  <c r="AU145" s="1"/>
  <c r="AR137"/>
  <c r="AT137" s="1"/>
  <c r="AU137" s="1"/>
  <c r="AR129"/>
  <c r="AT129" s="1"/>
  <c r="AU129" s="1"/>
  <c r="AR97"/>
  <c r="AT97" s="1"/>
  <c r="AU97" s="1"/>
  <c r="AR33"/>
  <c r="AT33" s="1"/>
  <c r="AU33" s="1"/>
  <c r="AR276"/>
  <c r="AT276" s="1"/>
  <c r="AU276" s="1"/>
  <c r="AR272"/>
  <c r="AT272" s="1"/>
  <c r="AU272" s="1"/>
  <c r="AR268"/>
  <c r="AT268" s="1"/>
  <c r="AU268" s="1"/>
  <c r="AR264"/>
  <c r="AT264" s="1"/>
  <c r="AU264" s="1"/>
  <c r="AR260"/>
  <c r="AT260" s="1"/>
  <c r="AU260" s="1"/>
  <c r="AR256"/>
  <c r="AT256" s="1"/>
  <c r="AU256" s="1"/>
  <c r="AR252"/>
  <c r="AT252" s="1"/>
  <c r="AU252" s="1"/>
  <c r="AR248"/>
  <c r="AT248" s="1"/>
  <c r="AU248" s="1"/>
  <c r="AR244"/>
  <c r="AT244" s="1"/>
  <c r="AU244" s="1"/>
  <c r="AR240"/>
  <c r="AT240" s="1"/>
  <c r="AU240" s="1"/>
  <c r="AR236"/>
  <c r="AT236" s="1"/>
  <c r="AU236" s="1"/>
  <c r="AR232"/>
  <c r="AT232" s="1"/>
  <c r="AU232" s="1"/>
  <c r="AR228"/>
  <c r="AT228" s="1"/>
  <c r="AU228" s="1"/>
  <c r="AR224"/>
  <c r="AT224" s="1"/>
  <c r="AU224" s="1"/>
  <c r="AR220"/>
  <c r="AT220" s="1"/>
  <c r="AU220" s="1"/>
  <c r="AR216"/>
  <c r="AT216" s="1"/>
  <c r="AU216" s="1"/>
  <c r="AR212"/>
  <c r="AT212" s="1"/>
  <c r="AU212" s="1"/>
  <c r="AR204"/>
  <c r="AT204" s="1"/>
  <c r="AU204" s="1"/>
  <c r="AR196"/>
  <c r="AT196" s="1"/>
  <c r="AU196" s="1"/>
  <c r="AR99"/>
  <c r="AT99" s="1"/>
  <c r="AU99" s="1"/>
  <c r="AR51"/>
  <c r="AT51" s="1"/>
  <c r="AU51" s="1"/>
  <c r="AR156"/>
  <c r="AT156" s="1"/>
  <c r="AU156" s="1"/>
  <c r="AR148"/>
  <c r="AT148" s="1"/>
  <c r="AU148" s="1"/>
  <c r="AR140"/>
  <c r="AT140" s="1"/>
  <c r="AU140" s="1"/>
  <c r="AR132"/>
  <c r="AT132" s="1"/>
  <c r="AU132" s="1"/>
  <c r="AR113"/>
  <c r="AT113" s="1"/>
  <c r="AU113" s="1"/>
  <c r="AR41"/>
  <c r="AT41" s="1"/>
  <c r="AU41" s="1"/>
  <c r="AR117"/>
  <c r="AT117" s="1"/>
  <c r="AU117" s="1"/>
  <c r="AR87"/>
  <c r="AT87" s="1"/>
  <c r="AU87" s="1"/>
  <c r="AR55"/>
  <c r="AT55" s="1"/>
  <c r="AU55" s="1"/>
  <c r="AR29"/>
  <c r="AT29" s="1"/>
  <c r="AU29" s="1"/>
  <c r="AR11"/>
  <c r="AT11" s="1"/>
  <c r="AR120"/>
  <c r="AT120" s="1"/>
  <c r="AU120" s="1"/>
  <c r="AR112"/>
  <c r="AT112" s="1"/>
  <c r="AU112" s="1"/>
  <c r="AR104"/>
  <c r="AT104" s="1"/>
  <c r="AU104" s="1"/>
  <c r="AR96"/>
  <c r="AT96" s="1"/>
  <c r="AU96" s="1"/>
  <c r="AR69"/>
  <c r="AT69" s="1"/>
  <c r="AU69" s="1"/>
  <c r="AR37"/>
  <c r="AT37" s="1"/>
  <c r="AU37" s="1"/>
  <c r="AR13"/>
  <c r="AT13" s="1"/>
  <c r="AU13" s="1"/>
  <c r="AR86"/>
  <c r="AT86" s="1"/>
  <c r="AU86" s="1"/>
  <c r="AR78"/>
  <c r="AT78" s="1"/>
  <c r="AU78" s="1"/>
  <c r="AR70"/>
  <c r="AT70" s="1"/>
  <c r="AU70" s="1"/>
  <c r="AR62"/>
  <c r="AT62" s="1"/>
  <c r="AU62" s="1"/>
  <c r="AR54"/>
  <c r="AT54" s="1"/>
  <c r="AU54" s="1"/>
  <c r="AR46"/>
  <c r="AT46" s="1"/>
  <c r="AU46" s="1"/>
  <c r="AR38"/>
  <c r="AT38" s="1"/>
  <c r="AU38" s="1"/>
  <c r="AR30"/>
  <c r="AT30" s="1"/>
  <c r="AU30" s="1"/>
  <c r="AR12"/>
  <c r="AT12" s="1"/>
  <c r="AU12" s="1"/>
  <c r="AR95"/>
  <c r="AT95" s="1"/>
  <c r="AU95" s="1"/>
  <c r="AR390"/>
  <c r="AT390" s="1"/>
  <c r="AU390" s="1"/>
  <c r="AR358"/>
  <c r="AT358" s="1"/>
  <c r="AU358" s="1"/>
  <c r="AR326"/>
  <c r="AT326" s="1"/>
  <c r="AU326" s="1"/>
  <c r="AR294"/>
  <c r="AT294" s="1"/>
  <c r="AU294" s="1"/>
  <c r="AR402"/>
  <c r="AT402" s="1"/>
  <c r="AU402" s="1"/>
  <c r="AR370"/>
  <c r="AT370" s="1"/>
  <c r="AU370" s="1"/>
  <c r="AR338"/>
  <c r="AT338" s="1"/>
  <c r="AU338" s="1"/>
  <c r="AR306"/>
  <c r="AT306" s="1"/>
  <c r="AU306" s="1"/>
  <c r="AR195"/>
  <c r="AT195" s="1"/>
  <c r="AU195" s="1"/>
  <c r="AR403"/>
  <c r="AT403" s="1"/>
  <c r="AU403" s="1"/>
  <c r="AR387"/>
  <c r="AT387" s="1"/>
  <c r="AU387" s="1"/>
  <c r="AR371"/>
  <c r="AT371" s="1"/>
  <c r="AU371" s="1"/>
  <c r="AR355"/>
  <c r="AT355" s="1"/>
  <c r="AU355" s="1"/>
  <c r="AR339"/>
  <c r="AT339" s="1"/>
  <c r="AU339" s="1"/>
  <c r="AR323"/>
  <c r="AT323" s="1"/>
  <c r="AU323" s="1"/>
  <c r="AR307"/>
  <c r="AT307" s="1"/>
  <c r="AU307" s="1"/>
  <c r="AR291"/>
  <c r="AT291" s="1"/>
  <c r="AU291" s="1"/>
  <c r="AR205"/>
  <c r="AT205" s="1"/>
  <c r="AU205" s="1"/>
  <c r="AR89"/>
  <c r="AT89" s="1"/>
  <c r="AU89" s="1"/>
  <c r="AR393"/>
  <c r="AT393" s="1"/>
  <c r="AU393" s="1"/>
  <c r="AR377"/>
  <c r="AT377" s="1"/>
  <c r="AU377" s="1"/>
  <c r="AR361"/>
  <c r="AT361" s="1"/>
  <c r="AU361" s="1"/>
  <c r="AR345"/>
  <c r="AT345" s="1"/>
  <c r="AU345" s="1"/>
  <c r="AR329"/>
  <c r="AT329" s="1"/>
  <c r="AU329" s="1"/>
  <c r="AR313"/>
  <c r="AT313" s="1"/>
  <c r="AU313" s="1"/>
  <c r="AR297"/>
  <c r="AT297" s="1"/>
  <c r="AU297" s="1"/>
  <c r="AR281"/>
  <c r="AT281" s="1"/>
  <c r="AU281" s="1"/>
  <c r="AR408"/>
  <c r="AT408" s="1"/>
  <c r="AU408" s="1"/>
  <c r="AR392"/>
  <c r="AT392" s="1"/>
  <c r="AU392" s="1"/>
  <c r="AR376"/>
  <c r="AT376" s="1"/>
  <c r="AU376" s="1"/>
  <c r="AR360"/>
  <c r="AT360" s="1"/>
  <c r="AU360" s="1"/>
  <c r="AR344"/>
  <c r="AT344" s="1"/>
  <c r="AU344" s="1"/>
  <c r="AR328"/>
  <c r="AT328" s="1"/>
  <c r="AU328" s="1"/>
  <c r="AR312"/>
  <c r="AT312" s="1"/>
  <c r="AU312" s="1"/>
  <c r="AR296"/>
  <c r="AT296" s="1"/>
  <c r="AU296" s="1"/>
  <c r="AR280"/>
  <c r="AT280" s="1"/>
  <c r="AU280" s="1"/>
  <c r="AR193"/>
  <c r="AT193" s="1"/>
  <c r="AU193" s="1"/>
  <c r="AR189"/>
  <c r="AT189" s="1"/>
  <c r="AU189" s="1"/>
  <c r="AR185"/>
  <c r="AT185" s="1"/>
  <c r="AU185" s="1"/>
  <c r="AR181"/>
  <c r="AT181" s="1"/>
  <c r="AU181" s="1"/>
  <c r="AR177"/>
  <c r="AT177" s="1"/>
  <c r="AU177" s="1"/>
  <c r="AR173"/>
  <c r="AT173" s="1"/>
  <c r="AU173" s="1"/>
  <c r="AR169"/>
  <c r="AT169" s="1"/>
  <c r="AU169" s="1"/>
  <c r="AR165"/>
  <c r="AT165" s="1"/>
  <c r="AU165" s="1"/>
  <c r="AR161"/>
  <c r="AT161" s="1"/>
  <c r="AU161" s="1"/>
  <c r="AR155"/>
  <c r="AT155" s="1"/>
  <c r="AU155" s="1"/>
  <c r="AR147"/>
  <c r="AT147" s="1"/>
  <c r="AU147" s="1"/>
  <c r="AR139"/>
  <c r="AT139" s="1"/>
  <c r="AU139" s="1"/>
  <c r="AR131"/>
  <c r="AT131" s="1"/>
  <c r="AU131" s="1"/>
  <c r="AR107"/>
  <c r="AT107" s="1"/>
  <c r="AU107" s="1"/>
  <c r="AR67"/>
  <c r="AT67" s="1"/>
  <c r="AU67" s="1"/>
  <c r="AR277"/>
  <c r="AT277" s="1"/>
  <c r="AU277" s="1"/>
  <c r="AR273"/>
  <c r="AT273" s="1"/>
  <c r="AU273" s="1"/>
  <c r="AR269"/>
  <c r="AT269" s="1"/>
  <c r="AU269" s="1"/>
  <c r="AR265"/>
  <c r="AT265" s="1"/>
  <c r="AU265" s="1"/>
  <c r="AR261"/>
  <c r="AT261" s="1"/>
  <c r="AU261" s="1"/>
  <c r="AR257"/>
  <c r="AT257" s="1"/>
  <c r="AU257" s="1"/>
  <c r="AR253"/>
  <c r="AT253" s="1"/>
  <c r="AU253" s="1"/>
  <c r="AR249"/>
  <c r="AT249" s="1"/>
  <c r="AU249" s="1"/>
  <c r="AR245"/>
  <c r="AT245" s="1"/>
  <c r="AU245" s="1"/>
  <c r="AR241"/>
  <c r="AT241" s="1"/>
  <c r="AU241" s="1"/>
  <c r="AR237"/>
  <c r="AT237" s="1"/>
  <c r="AU237" s="1"/>
  <c r="AR233"/>
  <c r="AT233" s="1"/>
  <c r="AU233" s="1"/>
  <c r="AR229"/>
  <c r="AT229" s="1"/>
  <c r="AU229" s="1"/>
  <c r="AR225"/>
  <c r="AT225" s="1"/>
  <c r="AU225" s="1"/>
  <c r="AR221"/>
  <c r="AT221" s="1"/>
  <c r="AU221" s="1"/>
  <c r="AR217"/>
  <c r="AT217" s="1"/>
  <c r="AU217" s="1"/>
  <c r="AR213"/>
  <c r="AT213" s="1"/>
  <c r="AU213" s="1"/>
  <c r="AR206"/>
  <c r="AT206" s="1"/>
  <c r="AU206" s="1"/>
  <c r="AR198"/>
  <c r="AT198" s="1"/>
  <c r="AU198" s="1"/>
  <c r="AR111"/>
  <c r="AT111" s="1"/>
  <c r="AU111" s="1"/>
  <c r="AR57"/>
  <c r="AT57" s="1"/>
  <c r="AU57" s="1"/>
  <c r="AR158"/>
  <c r="AT158" s="1"/>
  <c r="AU158" s="1"/>
  <c r="AR150"/>
  <c r="AT150" s="1"/>
  <c r="AU150" s="1"/>
  <c r="AR142"/>
  <c r="AT142" s="1"/>
  <c r="AU142" s="1"/>
  <c r="AR134"/>
  <c r="AT134" s="1"/>
  <c r="AU134" s="1"/>
  <c r="AR123"/>
  <c r="AT123" s="1"/>
  <c r="AU123" s="1"/>
  <c r="AR43"/>
  <c r="AT43" s="1"/>
  <c r="AU43" s="1"/>
  <c r="AR125"/>
  <c r="AT125" s="1"/>
  <c r="AU125" s="1"/>
  <c r="AR93"/>
  <c r="AT93" s="1"/>
  <c r="AU93" s="1"/>
  <c r="AR63"/>
  <c r="AT63" s="1"/>
  <c r="AU63" s="1"/>
  <c r="AR31"/>
  <c r="AT31" s="1"/>
  <c r="AU31" s="1"/>
  <c r="AR14"/>
  <c r="AT14" s="1"/>
  <c r="AU14" s="1"/>
  <c r="AR122"/>
  <c r="AT122" s="1"/>
  <c r="AU122" s="1"/>
  <c r="AR114"/>
  <c r="AT114" s="1"/>
  <c r="AU114" s="1"/>
  <c r="AR106"/>
  <c r="AT106" s="1"/>
  <c r="AU106" s="1"/>
  <c r="AR98"/>
  <c r="AT98" s="1"/>
  <c r="AU98" s="1"/>
  <c r="AR77"/>
  <c r="AT77" s="1"/>
  <c r="AU77" s="1"/>
  <c r="AR45"/>
  <c r="AT45" s="1"/>
  <c r="AU45" s="1"/>
  <c r="AR21"/>
  <c r="AT21" s="1"/>
  <c r="AU21" s="1"/>
  <c r="AR88"/>
  <c r="AT88" s="1"/>
  <c r="AU88" s="1"/>
  <c r="AR80"/>
  <c r="AT80" s="1"/>
  <c r="AU80" s="1"/>
  <c r="AR72"/>
  <c r="AT72" s="1"/>
  <c r="AU72" s="1"/>
  <c r="AR64"/>
  <c r="AT64" s="1"/>
  <c r="AU64" s="1"/>
  <c r="AR56"/>
  <c r="AT56" s="1"/>
  <c r="AU56" s="1"/>
  <c r="AR48"/>
  <c r="AT48" s="1"/>
  <c r="AU48" s="1"/>
  <c r="AR40"/>
  <c r="AT40" s="1"/>
  <c r="AU40" s="1"/>
  <c r="AR32"/>
  <c r="AT32" s="1"/>
  <c r="AU32" s="1"/>
  <c r="AR203"/>
  <c r="AT203" s="1"/>
  <c r="AU203" s="1"/>
  <c r="AR350"/>
  <c r="AT350" s="1"/>
  <c r="AU350" s="1"/>
  <c r="AR286"/>
  <c r="AT286" s="1"/>
  <c r="AU286" s="1"/>
  <c r="AR362"/>
  <c r="AT362" s="1"/>
  <c r="AU362" s="1"/>
  <c r="AR383"/>
  <c r="AT383" s="1"/>
  <c r="AU383" s="1"/>
  <c r="AR351"/>
  <c r="AT351" s="1"/>
  <c r="AU351" s="1"/>
  <c r="AR319"/>
  <c r="AT319" s="1"/>
  <c r="AU319" s="1"/>
  <c r="AR287"/>
  <c r="AT287" s="1"/>
  <c r="AU287" s="1"/>
  <c r="AR398"/>
  <c r="AT398" s="1"/>
  <c r="AU398" s="1"/>
  <c r="AR366"/>
  <c r="AT366" s="1"/>
  <c r="AU366" s="1"/>
  <c r="AR334"/>
  <c r="AT334" s="1"/>
  <c r="AU334" s="1"/>
  <c r="AR302"/>
  <c r="AT302" s="1"/>
  <c r="AU302" s="1"/>
  <c r="AR211"/>
  <c r="AT211" s="1"/>
  <c r="AU211" s="1"/>
  <c r="AR378"/>
  <c r="AT378" s="1"/>
  <c r="AU378" s="1"/>
  <c r="AR346"/>
  <c r="AT346" s="1"/>
  <c r="AU346" s="1"/>
  <c r="AR314"/>
  <c r="AT314" s="1"/>
  <c r="AU314" s="1"/>
  <c r="AR282"/>
  <c r="AT282" s="1"/>
  <c r="AU282" s="1"/>
  <c r="AR407"/>
  <c r="AT407" s="1"/>
  <c r="AU407" s="1"/>
  <c r="AR391"/>
  <c r="AT391" s="1"/>
  <c r="AU391" s="1"/>
  <c r="AR375"/>
  <c r="AT375" s="1"/>
  <c r="AU375" s="1"/>
  <c r="AR359"/>
  <c r="AT359" s="1"/>
  <c r="AU359" s="1"/>
  <c r="AR343"/>
  <c r="AT343" s="1"/>
  <c r="AU343" s="1"/>
  <c r="AR327"/>
  <c r="AT327" s="1"/>
  <c r="AU327" s="1"/>
  <c r="AR311"/>
  <c r="AT311" s="1"/>
  <c r="AU311" s="1"/>
  <c r="AR295"/>
  <c r="AT295" s="1"/>
  <c r="AU295" s="1"/>
  <c r="AR279"/>
  <c r="AT279" s="1"/>
  <c r="AU279" s="1"/>
  <c r="AR91"/>
  <c r="AT91" s="1"/>
  <c r="AU91" s="1"/>
  <c r="AR397"/>
  <c r="AT397" s="1"/>
  <c r="AU397" s="1"/>
  <c r="AR381"/>
  <c r="AT381" s="1"/>
  <c r="AU381" s="1"/>
  <c r="AR365"/>
  <c r="AT365" s="1"/>
  <c r="AU365" s="1"/>
  <c r="AR349"/>
  <c r="AT349" s="1"/>
  <c r="AU349" s="1"/>
  <c r="AR333"/>
  <c r="AT333" s="1"/>
  <c r="AU333" s="1"/>
  <c r="AR317"/>
  <c r="AT317" s="1"/>
  <c r="AU317" s="1"/>
  <c r="AR301"/>
  <c r="AT301" s="1"/>
  <c r="AU301" s="1"/>
  <c r="AR285"/>
  <c r="AT285" s="1"/>
  <c r="AU285" s="1"/>
  <c r="AR49"/>
  <c r="AT49" s="1"/>
  <c r="AU49" s="1"/>
  <c r="AR396"/>
  <c r="AT396" s="1"/>
  <c r="AU396" s="1"/>
  <c r="AR380"/>
  <c r="AT380" s="1"/>
  <c r="AU380" s="1"/>
  <c r="AR364"/>
  <c r="AT364" s="1"/>
  <c r="AU364" s="1"/>
  <c r="AR348"/>
  <c r="AT348" s="1"/>
  <c r="AU348" s="1"/>
  <c r="AR332"/>
  <c r="AT332" s="1"/>
  <c r="AU332" s="1"/>
  <c r="AR316"/>
  <c r="AT316" s="1"/>
  <c r="AU316" s="1"/>
  <c r="AR300"/>
  <c r="AT300" s="1"/>
  <c r="AU300" s="1"/>
  <c r="AR284"/>
  <c r="AT284" s="1"/>
  <c r="AU284" s="1"/>
  <c r="AR115"/>
  <c r="AT115" s="1"/>
  <c r="AU115" s="1"/>
  <c r="AR190"/>
  <c r="AT190" s="1"/>
  <c r="AU190" s="1"/>
  <c r="AR186"/>
  <c r="AT186" s="1"/>
  <c r="AU186" s="1"/>
  <c r="AR182"/>
  <c r="AT182" s="1"/>
  <c r="AU182" s="1"/>
  <c r="AR178"/>
  <c r="AT178" s="1"/>
  <c r="AU178" s="1"/>
  <c r="AR174"/>
  <c r="AT174" s="1"/>
  <c r="AU174" s="1"/>
  <c r="AR170"/>
  <c r="AT170" s="1"/>
  <c r="AU170" s="1"/>
  <c r="AR166"/>
  <c r="AT166" s="1"/>
  <c r="AU166" s="1"/>
  <c r="AR162"/>
  <c r="AT162" s="1"/>
  <c r="AU162" s="1"/>
  <c r="AR157"/>
  <c r="AT157" s="1"/>
  <c r="AU157" s="1"/>
  <c r="AR149"/>
  <c r="AT149" s="1"/>
  <c r="AU149" s="1"/>
  <c r="AR141"/>
  <c r="AT141" s="1"/>
  <c r="AU141" s="1"/>
  <c r="AR133"/>
  <c r="AT133" s="1"/>
  <c r="AU133" s="1"/>
  <c r="AR119"/>
  <c r="AT119" s="1"/>
  <c r="AU119" s="1"/>
  <c r="AR73"/>
  <c r="AT73" s="1"/>
  <c r="AU73" s="1"/>
  <c r="AR17"/>
  <c r="AT17" s="1"/>
  <c r="AU17" s="1"/>
  <c r="AR274"/>
  <c r="AT274" s="1"/>
  <c r="AU274" s="1"/>
  <c r="AR270"/>
  <c r="AT270" s="1"/>
  <c r="AU270" s="1"/>
  <c r="AR266"/>
  <c r="AT266" s="1"/>
  <c r="AU266" s="1"/>
  <c r="AR262"/>
  <c r="AT262" s="1"/>
  <c r="AU262" s="1"/>
  <c r="AR258"/>
  <c r="AT258" s="1"/>
  <c r="AU258" s="1"/>
  <c r="AR254"/>
  <c r="AT254" s="1"/>
  <c r="AU254" s="1"/>
  <c r="AR250"/>
  <c r="AT250" s="1"/>
  <c r="AU250" s="1"/>
  <c r="AR246"/>
  <c r="AT246" s="1"/>
  <c r="AU246" s="1"/>
  <c r="AR242"/>
  <c r="AT242" s="1"/>
  <c r="AU242" s="1"/>
  <c r="AR238"/>
  <c r="AT238" s="1"/>
  <c r="AU238" s="1"/>
  <c r="AR234"/>
  <c r="AT234" s="1"/>
  <c r="AU234" s="1"/>
  <c r="AR230"/>
  <c r="AT230" s="1"/>
  <c r="AU230" s="1"/>
  <c r="AR226"/>
  <c r="AT226" s="1"/>
  <c r="AU226" s="1"/>
  <c r="AR222"/>
  <c r="AT222" s="1"/>
  <c r="AU222" s="1"/>
  <c r="AR218"/>
  <c r="AT218" s="1"/>
  <c r="AU218" s="1"/>
  <c r="AR214"/>
  <c r="AT214" s="1"/>
  <c r="AU214" s="1"/>
  <c r="AR208"/>
  <c r="AT208" s="1"/>
  <c r="AU208" s="1"/>
  <c r="AR200"/>
  <c r="AT200" s="1"/>
  <c r="AU200" s="1"/>
  <c r="AR121"/>
  <c r="AT121" s="1"/>
  <c r="AU121" s="1"/>
  <c r="AR59"/>
  <c r="AT59" s="1"/>
  <c r="AU59" s="1"/>
  <c r="AR18"/>
  <c r="AT18" s="1"/>
  <c r="AU18" s="1"/>
  <c r="AR152"/>
  <c r="AT152" s="1"/>
  <c r="AU152" s="1"/>
  <c r="AR144"/>
  <c r="AT144" s="1"/>
  <c r="AU144" s="1"/>
  <c r="AR136"/>
  <c r="AT136" s="1"/>
  <c r="AU136" s="1"/>
  <c r="AR128"/>
  <c r="AT128" s="1"/>
  <c r="AU128" s="1"/>
  <c r="AR65"/>
  <c r="AT65" s="1"/>
  <c r="AU65" s="1"/>
  <c r="AR24"/>
  <c r="AT24" s="1"/>
  <c r="AU24" s="1"/>
  <c r="AR101"/>
  <c r="AT101" s="1"/>
  <c r="AU101" s="1"/>
  <c r="AR71"/>
  <c r="AT71" s="1"/>
  <c r="AU71" s="1"/>
  <c r="AR39"/>
  <c r="AT39" s="1"/>
  <c r="AU39" s="1"/>
  <c r="AR19"/>
  <c r="AT19" s="1"/>
  <c r="AU19" s="1"/>
  <c r="AR124"/>
  <c r="AT124" s="1"/>
  <c r="AU124" s="1"/>
  <c r="AR116"/>
  <c r="AT116" s="1"/>
  <c r="AU116" s="1"/>
  <c r="AR108"/>
  <c r="AT108" s="1"/>
  <c r="AU108" s="1"/>
  <c r="AR100"/>
  <c r="AT100" s="1"/>
  <c r="AU100" s="1"/>
  <c r="AR85"/>
  <c r="AT85" s="1"/>
  <c r="AU85" s="1"/>
  <c r="AR53"/>
  <c r="AT53" s="1"/>
  <c r="AU53" s="1"/>
  <c r="AR22"/>
  <c r="AT22" s="1"/>
  <c r="AU22" s="1"/>
  <c r="AR90"/>
  <c r="AT90" s="1"/>
  <c r="AU90" s="1"/>
  <c r="AR82"/>
  <c r="AT82" s="1"/>
  <c r="AU82" s="1"/>
  <c r="AR74"/>
  <c r="AT74" s="1"/>
  <c r="AU74" s="1"/>
  <c r="AR66"/>
  <c r="AT66" s="1"/>
  <c r="AU66" s="1"/>
  <c r="AR58"/>
  <c r="AT58" s="1"/>
  <c r="AU58" s="1"/>
  <c r="AR50"/>
  <c r="AT50" s="1"/>
  <c r="AU50" s="1"/>
  <c r="AR42"/>
  <c r="AT42" s="1"/>
  <c r="AU42" s="1"/>
  <c r="AR34"/>
  <c r="AT34" s="1"/>
  <c r="AU34" s="1"/>
  <c r="BE17" l="1"/>
  <c r="BG17" s="1"/>
  <c r="BE14"/>
  <c r="BF14" s="1"/>
  <c r="D290" i="1" s="1"/>
  <c r="BE15" i="10"/>
  <c r="BF15" s="1"/>
  <c r="D291" i="1" s="1"/>
  <c r="BE19" i="10"/>
  <c r="BF19" s="1"/>
  <c r="D295" i="1" s="1"/>
  <c r="BE18" i="10"/>
  <c r="BG18" s="1"/>
  <c r="BE12"/>
  <c r="BF12" s="1"/>
  <c r="D288" i="1" s="1"/>
  <c r="BE11" i="10"/>
  <c r="BF11" s="1"/>
  <c r="BE16"/>
  <c r="BG16" s="1"/>
  <c r="BE20"/>
  <c r="BF20" s="1"/>
  <c r="D296" i="1" s="1"/>
  <c r="BE13" i="10"/>
  <c r="BG13" s="1"/>
  <c r="AT5"/>
  <c r="AU11"/>
  <c r="AU5" s="1"/>
  <c r="AT3"/>
  <c r="BG19" l="1"/>
  <c r="BG11"/>
  <c r="BG15"/>
  <c r="BF16"/>
  <c r="D292" i="1" s="1"/>
  <c r="BG12" i="10"/>
  <c r="BF18"/>
  <c r="D294" i="1" s="1"/>
  <c r="BG20" i="10"/>
  <c r="BF17"/>
  <c r="D293" i="1" s="1"/>
  <c r="BG14" i="10"/>
  <c r="BF13"/>
  <c r="D289" i="1" s="1"/>
  <c r="AU3" i="10"/>
  <c r="AZ7" s="1"/>
  <c r="BH7" s="1"/>
  <c r="AZ3"/>
  <c r="BH3"/>
  <c r="AW5"/>
  <c r="AW7" s="1"/>
  <c r="AW11" s="1"/>
  <c r="B411"/>
  <c r="D287" i="1"/>
  <c r="AW12" i="10" l="1"/>
  <c r="AX11"/>
  <c r="AY11" s="1"/>
  <c r="BA11"/>
  <c r="G411"/>
  <c r="K411"/>
  <c r="O411"/>
  <c r="S411"/>
  <c r="W411"/>
  <c r="AA411"/>
  <c r="AE411"/>
  <c r="AI411"/>
  <c r="AM411"/>
  <c r="E411"/>
  <c r="J411"/>
  <c r="P411"/>
  <c r="U411"/>
  <c r="Z411"/>
  <c r="AF411"/>
  <c r="AK411"/>
  <c r="AP411"/>
  <c r="I411"/>
  <c r="N411"/>
  <c r="T411"/>
  <c r="Y411"/>
  <c r="AD411"/>
  <c r="AJ411"/>
  <c r="AO411"/>
  <c r="F411"/>
  <c r="L411"/>
  <c r="Q411"/>
  <c r="V411"/>
  <c r="AB411"/>
  <c r="AG411"/>
  <c r="AL411"/>
  <c r="M411"/>
  <c r="AH411"/>
  <c r="H411"/>
  <c r="AC411"/>
  <c r="X411"/>
  <c r="AN411"/>
  <c r="R411"/>
  <c r="AZ10"/>
  <c r="A3" i="1"/>
  <c r="F4"/>
  <c r="BI3" i="10"/>
  <c r="BH13"/>
  <c r="BH17"/>
  <c r="BH12"/>
  <c r="BH15"/>
  <c r="BH18"/>
  <c r="BH20"/>
  <c r="BH11"/>
  <c r="BH16"/>
  <c r="BH19"/>
  <c r="BH14"/>
  <c r="BH2" i="12" l="1"/>
  <c r="F282" i="1"/>
  <c r="F280"/>
  <c r="F7"/>
  <c r="F12"/>
  <c r="F17"/>
  <c r="F23"/>
  <c r="F24"/>
  <c r="F28"/>
  <c r="F36"/>
  <c r="F42"/>
  <c r="F48"/>
  <c r="F52"/>
  <c r="F56"/>
  <c r="F58"/>
  <c r="F62"/>
  <c r="F66"/>
  <c r="F70"/>
  <c r="F72"/>
  <c r="F77"/>
  <c r="F82"/>
  <c r="F88"/>
  <c r="F93"/>
  <c r="F94"/>
  <c r="F96"/>
  <c r="F101"/>
  <c r="F106"/>
  <c r="F108"/>
  <c r="F126"/>
  <c r="F131"/>
  <c r="F133"/>
  <c r="F173"/>
  <c r="F185"/>
  <c r="F223"/>
  <c r="F234"/>
  <c r="F235"/>
  <c r="F242"/>
  <c r="F246"/>
  <c r="F264"/>
  <c r="F8"/>
  <c r="F13"/>
  <c r="F18"/>
  <c r="F20"/>
  <c r="F25"/>
  <c r="F29"/>
  <c r="F30"/>
  <c r="F37"/>
  <c r="F43"/>
  <c r="F45"/>
  <c r="F49"/>
  <c r="F53"/>
  <c r="F57"/>
  <c r="F59"/>
  <c r="F63"/>
  <c r="F67"/>
  <c r="F71"/>
  <c r="F73"/>
  <c r="F78"/>
  <c r="F83"/>
  <c r="F89"/>
  <c r="F90"/>
  <c r="F97"/>
  <c r="F102"/>
  <c r="F103"/>
  <c r="F110"/>
  <c r="F115"/>
  <c r="F116"/>
  <c r="F118"/>
  <c r="F123"/>
  <c r="F128"/>
  <c r="F134"/>
  <c r="F138"/>
  <c r="F139"/>
  <c r="F145"/>
  <c r="F150"/>
  <c r="F152"/>
  <c r="F158"/>
  <c r="F164"/>
  <c r="F165"/>
  <c r="F169"/>
  <c r="F170"/>
  <c r="F174"/>
  <c r="F176"/>
  <c r="F180"/>
  <c r="F181"/>
  <c r="F187"/>
  <c r="F188"/>
  <c r="F190"/>
  <c r="F195"/>
  <c r="F200"/>
  <c r="F202"/>
  <c r="F207"/>
  <c r="F208"/>
  <c r="F215"/>
  <c r="F219"/>
  <c r="F220"/>
  <c r="F224"/>
  <c r="F226"/>
  <c r="F230"/>
  <c r="F236"/>
  <c r="F243"/>
  <c r="F248"/>
  <c r="F255"/>
  <c r="F260"/>
  <c r="F265"/>
  <c r="F271"/>
  <c r="F273"/>
  <c r="F279"/>
  <c r="F27"/>
  <c r="F34"/>
  <c r="F35"/>
  <c r="F41"/>
  <c r="F47"/>
  <c r="F55"/>
  <c r="F65"/>
  <c r="F75"/>
  <c r="F99"/>
  <c r="F100"/>
  <c r="F107"/>
  <c r="F120"/>
  <c r="F125"/>
  <c r="F141"/>
  <c r="F155"/>
  <c r="F160"/>
  <c r="F178"/>
  <c r="F205"/>
  <c r="F211"/>
  <c r="F217"/>
  <c r="F238"/>
  <c r="F240"/>
  <c r="F250"/>
  <c r="F257"/>
  <c r="F258"/>
  <c r="F263"/>
  <c r="F109"/>
  <c r="F127"/>
  <c r="F137"/>
  <c r="F149"/>
  <c r="F157"/>
  <c r="F175"/>
  <c r="F179"/>
  <c r="F184"/>
  <c r="F186"/>
  <c r="F199"/>
  <c r="F206"/>
  <c r="F212"/>
  <c r="F218"/>
  <c r="F229"/>
  <c r="F247"/>
  <c r="F254"/>
  <c r="F9"/>
  <c r="F10"/>
  <c r="F14"/>
  <c r="F15"/>
  <c r="F19"/>
  <c r="F21"/>
  <c r="F26"/>
  <c r="F31"/>
  <c r="F33"/>
  <c r="F38"/>
  <c r="F39"/>
  <c r="F40"/>
  <c r="F44"/>
  <c r="F46"/>
  <c r="F50"/>
  <c r="F54"/>
  <c r="F60"/>
  <c r="F64"/>
  <c r="F68"/>
  <c r="F74"/>
  <c r="F80"/>
  <c r="F84"/>
  <c r="F91"/>
  <c r="F98"/>
  <c r="F104"/>
  <c r="F111"/>
  <c r="F112"/>
  <c r="F117"/>
  <c r="F119"/>
  <c r="F124"/>
  <c r="F129"/>
  <c r="F135"/>
  <c r="F140"/>
  <c r="F146"/>
  <c r="F147"/>
  <c r="F151"/>
  <c r="F153"/>
  <c r="F154"/>
  <c r="F159"/>
  <c r="F161"/>
  <c r="F166"/>
  <c r="F171"/>
  <c r="F177"/>
  <c r="F182"/>
  <c r="F189"/>
  <c r="F191"/>
  <c r="F196"/>
  <c r="F197"/>
  <c r="F201"/>
  <c r="F203"/>
  <c r="F204"/>
  <c r="F209"/>
  <c r="F210"/>
  <c r="F216"/>
  <c r="F221"/>
  <c r="F225"/>
  <c r="F227"/>
  <c r="F231"/>
  <c r="F232"/>
  <c r="F237"/>
  <c r="F239"/>
  <c r="F244"/>
  <c r="F249"/>
  <c r="F251"/>
  <c r="F256"/>
  <c r="F261"/>
  <c r="F262"/>
  <c r="F266"/>
  <c r="F267"/>
  <c r="F274"/>
  <c r="F275"/>
  <c r="F281"/>
  <c r="F6"/>
  <c r="F11"/>
  <c r="F16"/>
  <c r="F22"/>
  <c r="F32"/>
  <c r="F51"/>
  <c r="F61"/>
  <c r="F81"/>
  <c r="F85"/>
  <c r="F87"/>
  <c r="F92"/>
  <c r="F95"/>
  <c r="F105"/>
  <c r="F113"/>
  <c r="F121"/>
  <c r="F130"/>
  <c r="F132"/>
  <c r="F136"/>
  <c r="F143"/>
  <c r="F148"/>
  <c r="F162"/>
  <c r="F167"/>
  <c r="F172"/>
  <c r="F183"/>
  <c r="F192"/>
  <c r="F198"/>
  <c r="F213"/>
  <c r="F222"/>
  <c r="F228"/>
  <c r="F233"/>
  <c r="F245"/>
  <c r="F252"/>
  <c r="F268"/>
  <c r="F269"/>
  <c r="F276"/>
  <c r="F277"/>
  <c r="F114"/>
  <c r="F122"/>
  <c r="F142"/>
  <c r="F144"/>
  <c r="F156"/>
  <c r="F163"/>
  <c r="F168"/>
  <c r="F193"/>
  <c r="F194"/>
  <c r="F214"/>
  <c r="F241"/>
  <c r="F253"/>
  <c r="F259"/>
  <c r="F270"/>
  <c r="F272"/>
  <c r="F278"/>
  <c r="F283"/>
  <c r="BH6" i="12"/>
  <c r="BH11"/>
  <c r="BH16"/>
  <c r="BH3"/>
  <c r="BH7"/>
  <c r="BH13"/>
  <c r="BH14"/>
  <c r="BH20"/>
  <c r="BH21"/>
  <c r="BH28"/>
  <c r="BH29"/>
  <c r="BH36"/>
  <c r="BH37"/>
  <c r="BH43"/>
  <c r="BH45"/>
  <c r="BH47"/>
  <c r="BH50"/>
  <c r="BH52"/>
  <c r="BH55"/>
  <c r="BH63"/>
  <c r="BH67"/>
  <c r="BH88"/>
  <c r="BH95"/>
  <c r="BH97"/>
  <c r="BH100"/>
  <c r="BH102"/>
  <c r="BH104"/>
  <c r="BH106"/>
  <c r="BH108"/>
  <c r="BH5"/>
  <c r="BH12"/>
  <c r="BH18"/>
  <c r="BH19"/>
  <c r="BH26"/>
  <c r="BH27"/>
  <c r="BH34"/>
  <c r="BH35"/>
  <c r="BH41"/>
  <c r="BH48"/>
  <c r="BH56"/>
  <c r="BH59"/>
  <c r="BH61"/>
  <c r="BH4"/>
  <c r="BH8"/>
  <c r="BH9"/>
  <c r="BH15"/>
  <c r="BH22"/>
  <c r="BH23"/>
  <c r="BH30"/>
  <c r="BH31"/>
  <c r="BH38"/>
  <c r="BH39"/>
  <c r="BH49"/>
  <c r="BH54"/>
  <c r="BH58"/>
  <c r="BH60"/>
  <c r="BH24"/>
  <c r="BH33"/>
  <c r="BH57"/>
  <c r="BH66"/>
  <c r="BH73"/>
  <c r="BH74"/>
  <c r="BH81"/>
  <c r="BH82"/>
  <c r="BH90"/>
  <c r="BH91"/>
  <c r="BH98"/>
  <c r="BH103"/>
  <c r="BH140"/>
  <c r="BH143"/>
  <c r="BH149"/>
  <c r="BH154"/>
  <c r="BH156"/>
  <c r="BH158"/>
  <c r="BH161"/>
  <c r="BH163"/>
  <c r="BH165"/>
  <c r="BH167"/>
  <c r="BH170"/>
  <c r="BH174"/>
  <c r="BH176"/>
  <c r="BH178"/>
  <c r="BH180"/>
  <c r="BH182"/>
  <c r="BH185"/>
  <c r="BH187"/>
  <c r="BH209"/>
  <c r="BH233"/>
  <c r="BH247"/>
  <c r="BH251"/>
  <c r="BH255"/>
  <c r="BH258"/>
  <c r="BH260"/>
  <c r="BH25"/>
  <c r="BH46"/>
  <c r="BH62"/>
  <c r="BH65"/>
  <c r="BH71"/>
  <c r="BH72"/>
  <c r="BH79"/>
  <c r="BH80"/>
  <c r="BH87"/>
  <c r="BH89"/>
  <c r="BH105"/>
  <c r="BH110"/>
  <c r="BH112"/>
  <c r="BH114"/>
  <c r="BH116"/>
  <c r="BH118"/>
  <c r="BH120"/>
  <c r="BH122"/>
  <c r="BH124"/>
  <c r="BH126"/>
  <c r="BH128"/>
  <c r="BH130"/>
  <c r="BH132"/>
  <c r="BH134"/>
  <c r="BH136"/>
  <c r="BH138"/>
  <c r="BH141"/>
  <c r="BH144"/>
  <c r="BH147"/>
  <c r="BH150"/>
  <c r="BH152"/>
  <c r="BH168"/>
  <c r="BH171"/>
  <c r="BH188"/>
  <c r="BH190"/>
  <c r="BH192"/>
  <c r="BH195"/>
  <c r="BH197"/>
  <c r="BH199"/>
  <c r="BH201"/>
  <c r="BH203"/>
  <c r="BH205"/>
  <c r="BH207"/>
  <c r="BH210"/>
  <c r="BH212"/>
  <c r="BH214"/>
  <c r="BH216"/>
  <c r="BH218"/>
  <c r="BH220"/>
  <c r="BH222"/>
  <c r="BH224"/>
  <c r="BH226"/>
  <c r="BH228"/>
  <c r="BH230"/>
  <c r="BH234"/>
  <c r="BH236"/>
  <c r="BH238"/>
  <c r="BH240"/>
  <c r="BH242"/>
  <c r="BH245"/>
  <c r="BH248"/>
  <c r="BH252"/>
  <c r="BH256"/>
  <c r="BH267"/>
  <c r="BH269"/>
  <c r="BH271"/>
  <c r="BH273"/>
  <c r="BH275"/>
  <c r="BH277"/>
  <c r="BH279"/>
  <c r="BH283"/>
  <c r="BH287"/>
  <c r="BH291"/>
  <c r="BH295"/>
  <c r="BH299"/>
  <c r="BH303"/>
  <c r="BH307"/>
  <c r="BH311"/>
  <c r="BH315"/>
  <c r="BH319"/>
  <c r="BH323"/>
  <c r="BH327"/>
  <c r="BH331"/>
  <c r="BH335"/>
  <c r="BH10"/>
  <c r="BH17"/>
  <c r="BH40"/>
  <c r="BH44"/>
  <c r="BH53"/>
  <c r="BH64"/>
  <c r="BH69"/>
  <c r="BH70"/>
  <c r="BH77"/>
  <c r="BH78"/>
  <c r="BH85"/>
  <c r="BH86"/>
  <c r="BH94"/>
  <c r="BH107"/>
  <c r="BH145"/>
  <c r="BH153"/>
  <c r="BH155"/>
  <c r="BH157"/>
  <c r="BH159"/>
  <c r="BH162"/>
  <c r="BH164"/>
  <c r="BH166"/>
  <c r="BH169"/>
  <c r="BH172"/>
  <c r="BH175"/>
  <c r="BH177"/>
  <c r="BH179"/>
  <c r="BH181"/>
  <c r="BH183"/>
  <c r="BH186"/>
  <c r="BH193"/>
  <c r="BH231"/>
  <c r="BH243"/>
  <c r="BH249"/>
  <c r="BH253"/>
  <c r="BH257"/>
  <c r="BH259"/>
  <c r="BH261"/>
  <c r="BH263"/>
  <c r="BH265"/>
  <c r="BH280"/>
  <c r="BH284"/>
  <c r="BH288"/>
  <c r="BH292"/>
  <c r="BH296"/>
  <c r="BH300"/>
  <c r="BH304"/>
  <c r="BH308"/>
  <c r="BH312"/>
  <c r="BH316"/>
  <c r="BH320"/>
  <c r="BH324"/>
  <c r="BH328"/>
  <c r="BH332"/>
  <c r="BH336"/>
  <c r="BH340"/>
  <c r="BH344"/>
  <c r="BH348"/>
  <c r="BH352"/>
  <c r="BH356"/>
  <c r="BH360"/>
  <c r="BH364"/>
  <c r="BH368"/>
  <c r="BH372"/>
  <c r="BH376"/>
  <c r="BH380"/>
  <c r="BH384"/>
  <c r="BH388"/>
  <c r="BH392"/>
  <c r="BH396"/>
  <c r="BH400"/>
  <c r="BH404"/>
  <c r="BH408"/>
  <c r="BH412"/>
  <c r="BH416"/>
  <c r="BH420"/>
  <c r="BH424"/>
  <c r="BH428"/>
  <c r="BH83"/>
  <c r="BH93"/>
  <c r="BH99"/>
  <c r="BH115"/>
  <c r="BH123"/>
  <c r="BH131"/>
  <c r="BH139"/>
  <c r="BH146"/>
  <c r="BH160"/>
  <c r="BH184"/>
  <c r="BH191"/>
  <c r="BH196"/>
  <c r="BH200"/>
  <c r="BH204"/>
  <c r="BH208"/>
  <c r="BH213"/>
  <c r="BH217"/>
  <c r="BH221"/>
  <c r="BH225"/>
  <c r="BH229"/>
  <c r="BH235"/>
  <c r="BH239"/>
  <c r="BH244"/>
  <c r="BH250"/>
  <c r="BH262"/>
  <c r="BH264"/>
  <c r="BH266"/>
  <c r="BH268"/>
  <c r="BH276"/>
  <c r="BH282"/>
  <c r="BH290"/>
  <c r="BH298"/>
  <c r="BH306"/>
  <c r="BH314"/>
  <c r="BH322"/>
  <c r="BH330"/>
  <c r="BH337"/>
  <c r="BH339"/>
  <c r="BH346"/>
  <c r="BH353"/>
  <c r="BH355"/>
  <c r="BH362"/>
  <c r="BH369"/>
  <c r="BH371"/>
  <c r="BH378"/>
  <c r="BH385"/>
  <c r="BH387"/>
  <c r="BH394"/>
  <c r="BH401"/>
  <c r="BH403"/>
  <c r="BH410"/>
  <c r="BH417"/>
  <c r="BH419"/>
  <c r="BH426"/>
  <c r="BH431"/>
  <c r="BH435"/>
  <c r="BH439"/>
  <c r="BH443"/>
  <c r="BH447"/>
  <c r="BH451"/>
  <c r="BH455"/>
  <c r="BH459"/>
  <c r="BH463"/>
  <c r="BH467"/>
  <c r="BH471"/>
  <c r="BH475"/>
  <c r="BH479"/>
  <c r="BH483"/>
  <c r="BH487"/>
  <c r="BH491"/>
  <c r="BH495"/>
  <c r="BH499"/>
  <c r="BH503"/>
  <c r="BH507"/>
  <c r="BH511"/>
  <c r="BH515"/>
  <c r="BH519"/>
  <c r="BH523"/>
  <c r="BH527"/>
  <c r="BH531"/>
  <c r="BH535"/>
  <c r="BH539"/>
  <c r="BH543"/>
  <c r="BH547"/>
  <c r="BH551"/>
  <c r="BH555"/>
  <c r="BH42"/>
  <c r="BH75"/>
  <c r="BI75" s="1"/>
  <c r="BH84"/>
  <c r="BH113"/>
  <c r="BH121"/>
  <c r="BH129"/>
  <c r="BH137"/>
  <c r="BH151"/>
  <c r="BH173"/>
  <c r="BH274"/>
  <c r="BH281"/>
  <c r="BH289"/>
  <c r="BH297"/>
  <c r="BH305"/>
  <c r="BH313"/>
  <c r="BH321"/>
  <c r="BH329"/>
  <c r="BH341"/>
  <c r="BH343"/>
  <c r="BH350"/>
  <c r="BH357"/>
  <c r="BH359"/>
  <c r="BH366"/>
  <c r="BH373"/>
  <c r="BH375"/>
  <c r="BH382"/>
  <c r="BH389"/>
  <c r="BH391"/>
  <c r="BH398"/>
  <c r="BH405"/>
  <c r="BH407"/>
  <c r="BH414"/>
  <c r="BH421"/>
  <c r="BH423"/>
  <c r="BH432"/>
  <c r="BH436"/>
  <c r="BH440"/>
  <c r="BH444"/>
  <c r="BH448"/>
  <c r="BH452"/>
  <c r="BH456"/>
  <c r="BH460"/>
  <c r="BH464"/>
  <c r="BH468"/>
  <c r="BH472"/>
  <c r="BH476"/>
  <c r="BH480"/>
  <c r="BH484"/>
  <c r="BH488"/>
  <c r="BH492"/>
  <c r="BH32"/>
  <c r="BH51"/>
  <c r="BH68"/>
  <c r="BI68" s="1"/>
  <c r="BH92"/>
  <c r="BH96"/>
  <c r="BH101"/>
  <c r="BH109"/>
  <c r="BI109" s="1"/>
  <c r="BH117"/>
  <c r="BH125"/>
  <c r="BH133"/>
  <c r="BH148"/>
  <c r="BH270"/>
  <c r="BH278"/>
  <c r="BH285"/>
  <c r="BH293"/>
  <c r="BH301"/>
  <c r="BH309"/>
  <c r="BH317"/>
  <c r="BH325"/>
  <c r="BH333"/>
  <c r="BH342"/>
  <c r="BH349"/>
  <c r="BH351"/>
  <c r="BH358"/>
  <c r="BH365"/>
  <c r="BH367"/>
  <c r="BH374"/>
  <c r="BH381"/>
  <c r="BH383"/>
  <c r="BH390"/>
  <c r="BH397"/>
  <c r="BH399"/>
  <c r="BH406"/>
  <c r="BH413"/>
  <c r="BH415"/>
  <c r="BH422"/>
  <c r="BH430"/>
  <c r="BH434"/>
  <c r="BH438"/>
  <c r="BH442"/>
  <c r="BH446"/>
  <c r="BH450"/>
  <c r="BH454"/>
  <c r="BH458"/>
  <c r="BH462"/>
  <c r="BH466"/>
  <c r="BH470"/>
  <c r="BH474"/>
  <c r="BH478"/>
  <c r="BH482"/>
  <c r="BH486"/>
  <c r="BH490"/>
  <c r="BH494"/>
  <c r="BH498"/>
  <c r="BH111"/>
  <c r="BH119"/>
  <c r="BH127"/>
  <c r="BH135"/>
  <c r="BI135" s="1"/>
  <c r="BH189"/>
  <c r="BH202"/>
  <c r="BH215"/>
  <c r="BH241"/>
  <c r="BH302"/>
  <c r="BH334"/>
  <c r="BH379"/>
  <c r="BH386"/>
  <c r="BH393"/>
  <c r="BH429"/>
  <c r="BH445"/>
  <c r="BH461"/>
  <c r="BH477"/>
  <c r="BH500"/>
  <c r="BH505"/>
  <c r="BH512"/>
  <c r="BH514"/>
  <c r="BH521"/>
  <c r="BH528"/>
  <c r="BH530"/>
  <c r="BH537"/>
  <c r="BH544"/>
  <c r="BH546"/>
  <c r="BH553"/>
  <c r="BH76"/>
  <c r="BH206"/>
  <c r="BH219"/>
  <c r="BH232"/>
  <c r="BH294"/>
  <c r="BH326"/>
  <c r="BH338"/>
  <c r="BH345"/>
  <c r="BH395"/>
  <c r="BH402"/>
  <c r="BH409"/>
  <c r="BH441"/>
  <c r="BH457"/>
  <c r="BH473"/>
  <c r="BH489"/>
  <c r="BH497"/>
  <c r="BH502"/>
  <c r="BH509"/>
  <c r="BH516"/>
  <c r="BH518"/>
  <c r="BH525"/>
  <c r="BH532"/>
  <c r="BH534"/>
  <c r="BH541"/>
  <c r="BH548"/>
  <c r="BH550"/>
  <c r="BH557"/>
  <c r="BH449"/>
  <c r="BH465"/>
  <c r="BH481"/>
  <c r="BH493"/>
  <c r="BH501"/>
  <c r="BH508"/>
  <c r="BH540"/>
  <c r="BH556"/>
  <c r="BH142"/>
  <c r="BI142" s="1"/>
  <c r="BH194"/>
  <c r="BI194" s="1"/>
  <c r="BH223"/>
  <c r="BH246"/>
  <c r="BH286"/>
  <c r="BH318"/>
  <c r="BH347"/>
  <c r="BH354"/>
  <c r="BH361"/>
  <c r="BH411"/>
  <c r="BH418"/>
  <c r="BH425"/>
  <c r="BH437"/>
  <c r="BH453"/>
  <c r="BH469"/>
  <c r="BH485"/>
  <c r="BH496"/>
  <c r="BH504"/>
  <c r="BH506"/>
  <c r="BH513"/>
  <c r="BH520"/>
  <c r="BH522"/>
  <c r="BH529"/>
  <c r="BH536"/>
  <c r="BH538"/>
  <c r="BH545"/>
  <c r="BH552"/>
  <c r="BH554"/>
  <c r="BH198"/>
  <c r="BH211"/>
  <c r="BH227"/>
  <c r="BH237"/>
  <c r="BH254"/>
  <c r="BH272"/>
  <c r="BH310"/>
  <c r="BH363"/>
  <c r="BH370"/>
  <c r="BH377"/>
  <c r="BH427"/>
  <c r="BH433"/>
  <c r="BH510"/>
  <c r="BH517"/>
  <c r="BH524"/>
  <c r="BH526"/>
  <c r="BH533"/>
  <c r="BH542"/>
  <c r="BH549"/>
  <c r="BA12" i="10"/>
  <c r="AW13"/>
  <c r="AZ13" s="1"/>
  <c r="AX12"/>
  <c r="AY12" s="1"/>
  <c r="AZ11"/>
  <c r="AZ12"/>
  <c r="BI2" i="12" l="1"/>
  <c r="BJ2" s="1"/>
  <c r="BI4"/>
  <c r="BI119"/>
  <c r="BJ119" s="1"/>
  <c r="BI96"/>
  <c r="BJ96" s="1"/>
  <c r="BI137"/>
  <c r="BJ137" s="1"/>
  <c r="BI217"/>
  <c r="BJ217" s="1"/>
  <c r="BI160"/>
  <c r="BJ160" s="1"/>
  <c r="BI179"/>
  <c r="BJ179" s="1"/>
  <c r="BI169"/>
  <c r="BJ169" s="1"/>
  <c r="BI236"/>
  <c r="BJ236" s="1"/>
  <c r="BI210"/>
  <c r="BJ210" s="1"/>
  <c r="BI201"/>
  <c r="BJ201" s="1"/>
  <c r="BI192"/>
  <c r="BJ192" s="1"/>
  <c r="BI185"/>
  <c r="BJ185" s="1"/>
  <c r="BI49"/>
  <c r="BJ49" s="1"/>
  <c r="BI146"/>
  <c r="BJ146" s="1"/>
  <c r="BI17"/>
  <c r="BJ17" s="1"/>
  <c r="BI127"/>
  <c r="BJ127" s="1"/>
  <c r="BI253"/>
  <c r="BJ253" s="1"/>
  <c r="BI145"/>
  <c r="BJ145" s="1"/>
  <c r="BI134"/>
  <c r="BJ134" s="1"/>
  <c r="BI118"/>
  <c r="BI237"/>
  <c r="BJ237" s="1"/>
  <c r="BI246"/>
  <c r="BJ246" s="1"/>
  <c r="BI40"/>
  <c r="BJ40" s="1"/>
  <c r="BI267"/>
  <c r="BJ267" s="1"/>
  <c r="BI226"/>
  <c r="BJ226" s="1"/>
  <c r="BI176"/>
  <c r="BJ176" s="1"/>
  <c r="BI254"/>
  <c r="BJ254" s="1"/>
  <c r="BI198"/>
  <c r="BJ198" s="1"/>
  <c r="BI241"/>
  <c r="BJ241" s="1"/>
  <c r="BI133"/>
  <c r="BJ133" s="1"/>
  <c r="BI51"/>
  <c r="BJ51" s="1"/>
  <c r="BI151"/>
  <c r="BJ151" s="1"/>
  <c r="BI264"/>
  <c r="BJ264" s="1"/>
  <c r="BI239"/>
  <c r="BJ239" s="1"/>
  <c r="BI221"/>
  <c r="BJ221" s="1"/>
  <c r="BI93"/>
  <c r="BJ93" s="1"/>
  <c r="BI265"/>
  <c r="BJ265" s="1"/>
  <c r="BI257"/>
  <c r="BI231"/>
  <c r="BJ231" s="1"/>
  <c r="BI162"/>
  <c r="BJ162" s="1"/>
  <c r="BI153"/>
  <c r="BJ153" s="1"/>
  <c r="BI86"/>
  <c r="BJ86" s="1"/>
  <c r="BI70"/>
  <c r="BJ70" s="1"/>
  <c r="BI44"/>
  <c r="BJ44" s="1"/>
  <c r="BI269"/>
  <c r="BJ269" s="1"/>
  <c r="BI228"/>
  <c r="BJ228" s="1"/>
  <c r="BI212"/>
  <c r="BJ212" s="1"/>
  <c r="BI203"/>
  <c r="BJ203" s="1"/>
  <c r="BI195"/>
  <c r="BJ195" s="1"/>
  <c r="BI120"/>
  <c r="BJ120" s="1"/>
  <c r="BI25"/>
  <c r="BJ25" s="1"/>
  <c r="BI187"/>
  <c r="BJ187" s="1"/>
  <c r="BI178"/>
  <c r="BJ178" s="1"/>
  <c r="BI143"/>
  <c r="BJ143" s="1"/>
  <c r="BI91"/>
  <c r="BJ91" s="1"/>
  <c r="BI74"/>
  <c r="BJ74" s="1"/>
  <c r="BI33"/>
  <c r="BJ33" s="1"/>
  <c r="BI54"/>
  <c r="BJ54" s="1"/>
  <c r="BI15"/>
  <c r="BJ15" s="1"/>
  <c r="BI41"/>
  <c r="BJ41" s="1"/>
  <c r="BI26"/>
  <c r="BJ26" s="1"/>
  <c r="BI5"/>
  <c r="BJ5" s="1"/>
  <c r="BI102"/>
  <c r="BJ102" s="1"/>
  <c r="BI52"/>
  <c r="BJ52" s="1"/>
  <c r="BI32"/>
  <c r="BJ32" s="1"/>
  <c r="BI270"/>
  <c r="BJ270" s="1"/>
  <c r="BI117"/>
  <c r="BJ117" s="1"/>
  <c r="BI249"/>
  <c r="BJ249" s="1"/>
  <c r="BJ135"/>
  <c r="AX13" i="10"/>
  <c r="AY13" s="1"/>
  <c r="BA13"/>
  <c r="AW14"/>
  <c r="BJ194" i="12"/>
  <c r="BJ109"/>
  <c r="BJ68"/>
  <c r="BI101"/>
  <c r="BI113"/>
  <c r="BI184"/>
  <c r="BI172"/>
  <c r="BI277"/>
  <c r="BI248"/>
  <c r="BI238"/>
  <c r="BI220"/>
  <c r="BI171"/>
  <c r="BI147"/>
  <c r="BI136"/>
  <c r="BI128"/>
  <c r="BI112"/>
  <c r="BI87"/>
  <c r="BI71"/>
  <c r="BI251"/>
  <c r="BI167"/>
  <c r="BI158"/>
  <c r="BI31"/>
  <c r="BI61"/>
  <c r="BI88"/>
  <c r="BI43"/>
  <c r="BI28"/>
  <c r="BI13"/>
  <c r="BI11"/>
  <c r="BI272"/>
  <c r="BI211"/>
  <c r="BI76"/>
  <c r="BI189"/>
  <c r="BI111"/>
  <c r="BI148"/>
  <c r="BI173"/>
  <c r="BI121"/>
  <c r="BI42"/>
  <c r="BI266"/>
  <c r="BI244"/>
  <c r="BI225"/>
  <c r="BI208"/>
  <c r="BI191"/>
  <c r="BI139"/>
  <c r="BI99"/>
  <c r="BI259"/>
  <c r="BI243"/>
  <c r="BI183"/>
  <c r="BI175"/>
  <c r="BI164"/>
  <c r="BI155"/>
  <c r="BI94"/>
  <c r="BI77"/>
  <c r="BI53"/>
  <c r="BI10"/>
  <c r="BJ10" s="1"/>
  <c r="BI279"/>
  <c r="BI271"/>
  <c r="BI252"/>
  <c r="BI240"/>
  <c r="BI230"/>
  <c r="BI222"/>
  <c r="BI214"/>
  <c r="BI205"/>
  <c r="BI197"/>
  <c r="BI188"/>
  <c r="BI150"/>
  <c r="BI138"/>
  <c r="BI130"/>
  <c r="BI122"/>
  <c r="BI114"/>
  <c r="BI89"/>
  <c r="BI72"/>
  <c r="BI46"/>
  <c r="BI255"/>
  <c r="BI209"/>
  <c r="BI180"/>
  <c r="BI170"/>
  <c r="BI161"/>
  <c r="BI149"/>
  <c r="BI98"/>
  <c r="BI81"/>
  <c r="BI57"/>
  <c r="BI58"/>
  <c r="BI38"/>
  <c r="BI22"/>
  <c r="BI48"/>
  <c r="BI27"/>
  <c r="BI12"/>
  <c r="BI104"/>
  <c r="BI95"/>
  <c r="BI55"/>
  <c r="BI45"/>
  <c r="BI29"/>
  <c r="BI14"/>
  <c r="BI16"/>
  <c r="BJ142"/>
  <c r="BJ75"/>
  <c r="BI232"/>
  <c r="BI204"/>
  <c r="BI131"/>
  <c r="BI181"/>
  <c r="BI227"/>
  <c r="BI223"/>
  <c r="BI206"/>
  <c r="BI202"/>
  <c r="BI92"/>
  <c r="BI274"/>
  <c r="BI129"/>
  <c r="BI268"/>
  <c r="BI250"/>
  <c r="BI229"/>
  <c r="BI213"/>
  <c r="BI196"/>
  <c r="BI115"/>
  <c r="BI261"/>
  <c r="BI186"/>
  <c r="BI177"/>
  <c r="BI166"/>
  <c r="BI157"/>
  <c r="BI107"/>
  <c r="BI78"/>
  <c r="BI64"/>
  <c r="BI273"/>
  <c r="BI256"/>
  <c r="BI242"/>
  <c r="BI234"/>
  <c r="BI224"/>
  <c r="BI216"/>
  <c r="BI207"/>
  <c r="BI199"/>
  <c r="BI190"/>
  <c r="BI152"/>
  <c r="BI141"/>
  <c r="BI132"/>
  <c r="BI124"/>
  <c r="BI116"/>
  <c r="BI105"/>
  <c r="BI79"/>
  <c r="BI62"/>
  <c r="BI258"/>
  <c r="BI233"/>
  <c r="BI182"/>
  <c r="BI174"/>
  <c r="BI163"/>
  <c r="BI154"/>
  <c r="BI103"/>
  <c r="BI82"/>
  <c r="BI66"/>
  <c r="BI60"/>
  <c r="BI39"/>
  <c r="BI23"/>
  <c r="BJ23" s="1"/>
  <c r="BI8"/>
  <c r="BI56"/>
  <c r="BI34"/>
  <c r="BI18"/>
  <c r="BI106"/>
  <c r="BI97"/>
  <c r="BI63"/>
  <c r="BI47"/>
  <c r="BI36"/>
  <c r="BI20"/>
  <c r="BI3"/>
  <c r="BJ3" s="1"/>
  <c r="BI219"/>
  <c r="BI215"/>
  <c r="BI278"/>
  <c r="BI125"/>
  <c r="BI84"/>
  <c r="BI276"/>
  <c r="BI262"/>
  <c r="BI235"/>
  <c r="BI200"/>
  <c r="BI123"/>
  <c r="BI83"/>
  <c r="BI263"/>
  <c r="BI193"/>
  <c r="BI159"/>
  <c r="BI85"/>
  <c r="BI69"/>
  <c r="BI275"/>
  <c r="BI245"/>
  <c r="BI218"/>
  <c r="BI168"/>
  <c r="BI144"/>
  <c r="BI126"/>
  <c r="BI110"/>
  <c r="BI80"/>
  <c r="BI65"/>
  <c r="BI260"/>
  <c r="BI247"/>
  <c r="BI165"/>
  <c r="BI156"/>
  <c r="BI140"/>
  <c r="BI90"/>
  <c r="BI73"/>
  <c r="BI24"/>
  <c r="BI30"/>
  <c r="BI9"/>
  <c r="BJ9" s="1"/>
  <c r="BI59"/>
  <c r="BI35"/>
  <c r="BI19"/>
  <c r="BI108"/>
  <c r="BI100"/>
  <c r="BI67"/>
  <c r="BI50"/>
  <c r="BI37"/>
  <c r="BI21"/>
  <c r="BI7"/>
  <c r="BI6"/>
  <c r="BJ118" l="1"/>
  <c r="BJ257"/>
  <c r="BJ100"/>
  <c r="BJ59"/>
  <c r="BJ80"/>
  <c r="BJ69"/>
  <c r="BJ235"/>
  <c r="BJ8"/>
  <c r="BJ66"/>
  <c r="BJ116"/>
  <c r="BJ152"/>
  <c r="BJ107"/>
  <c r="BJ186"/>
  <c r="BJ206"/>
  <c r="BJ95"/>
  <c r="BJ7"/>
  <c r="BJ67"/>
  <c r="BJ24"/>
  <c r="BJ156"/>
  <c r="BJ144"/>
  <c r="BJ193"/>
  <c r="BJ84"/>
  <c r="BJ20"/>
  <c r="BJ56"/>
  <c r="BJ60"/>
  <c r="BJ233"/>
  <c r="BJ141"/>
  <c r="BJ207"/>
  <c r="BJ78"/>
  <c r="BJ177"/>
  <c r="BJ268"/>
  <c r="BJ202"/>
  <c r="BJ16"/>
  <c r="BJ55"/>
  <c r="BJ27"/>
  <c r="BJ98"/>
  <c r="BJ180"/>
  <c r="BJ72"/>
  <c r="BJ130"/>
  <c r="BJ197"/>
  <c r="BJ230"/>
  <c r="BJ279"/>
  <c r="BJ94"/>
  <c r="BJ183"/>
  <c r="BJ139"/>
  <c r="BJ244"/>
  <c r="BJ173"/>
  <c r="BJ76"/>
  <c r="BJ13"/>
  <c r="BJ61"/>
  <c r="BJ251"/>
  <c r="BJ128"/>
  <c r="BJ220"/>
  <c r="BJ172"/>
  <c r="BJ6"/>
  <c r="BJ50"/>
  <c r="BJ19"/>
  <c r="BJ30"/>
  <c r="BJ140"/>
  <c r="BJ260"/>
  <c r="BJ126"/>
  <c r="BJ245"/>
  <c r="BJ159"/>
  <c r="BJ123"/>
  <c r="BJ276"/>
  <c r="BJ215"/>
  <c r="BJ63"/>
  <c r="BJ34"/>
  <c r="BJ39"/>
  <c r="BJ103"/>
  <c r="BJ182"/>
  <c r="BJ79"/>
  <c r="BJ132"/>
  <c r="BJ199"/>
  <c r="BJ234"/>
  <c r="BJ64"/>
  <c r="BJ166"/>
  <c r="BJ115"/>
  <c r="BJ250"/>
  <c r="BJ92"/>
  <c r="BJ227"/>
  <c r="BJ232"/>
  <c r="BJ45"/>
  <c r="BJ12"/>
  <c r="BJ22"/>
  <c r="BJ81"/>
  <c r="BJ170"/>
  <c r="BJ46"/>
  <c r="BJ122"/>
  <c r="BJ188"/>
  <c r="BJ222"/>
  <c r="BJ271"/>
  <c r="BJ77"/>
  <c r="BJ175"/>
  <c r="BJ99"/>
  <c r="BJ225"/>
  <c r="BJ121"/>
  <c r="BJ189"/>
  <c r="BJ11"/>
  <c r="BJ88"/>
  <c r="BJ167"/>
  <c r="BJ112"/>
  <c r="BJ171"/>
  <c r="BJ277"/>
  <c r="BJ101"/>
  <c r="BJ21"/>
  <c r="BJ73"/>
  <c r="BJ168"/>
  <c r="BJ125"/>
  <c r="BJ106"/>
  <c r="BJ258"/>
  <c r="BJ256"/>
  <c r="BJ213"/>
  <c r="BJ131"/>
  <c r="BJ48"/>
  <c r="BJ35"/>
  <c r="BJ65"/>
  <c r="BJ275"/>
  <c r="BJ200"/>
  <c r="BJ219"/>
  <c r="BJ97"/>
  <c r="BJ154"/>
  <c r="BJ105"/>
  <c r="BJ242"/>
  <c r="BJ196"/>
  <c r="BJ181"/>
  <c r="BJ38"/>
  <c r="BJ37"/>
  <c r="BJ108"/>
  <c r="BJ90"/>
  <c r="BJ247"/>
  <c r="BJ110"/>
  <c r="BJ218"/>
  <c r="BJ85"/>
  <c r="BJ83"/>
  <c r="BJ262"/>
  <c r="BJ278"/>
  <c r="BJ47"/>
  <c r="BJ18"/>
  <c r="BJ82"/>
  <c r="BJ174"/>
  <c r="BJ62"/>
  <c r="BJ124"/>
  <c r="BJ190"/>
  <c r="BJ224"/>
  <c r="BJ273"/>
  <c r="BJ157"/>
  <c r="BJ261"/>
  <c r="BJ229"/>
  <c r="BJ274"/>
  <c r="BJ223"/>
  <c r="BJ204"/>
  <c r="BJ29"/>
  <c r="BJ104"/>
  <c r="BJ4"/>
  <c r="BJ57"/>
  <c r="BJ161"/>
  <c r="BJ255"/>
  <c r="BJ114"/>
  <c r="BJ150"/>
  <c r="BJ214"/>
  <c r="BJ252"/>
  <c r="BJ53"/>
  <c r="BJ164"/>
  <c r="BJ259"/>
  <c r="BJ208"/>
  <c r="BJ42"/>
  <c r="BJ111"/>
  <c r="BJ272"/>
  <c r="BJ43"/>
  <c r="BJ158"/>
  <c r="BJ87"/>
  <c r="BJ147"/>
  <c r="BJ248"/>
  <c r="BJ113"/>
  <c r="AW15" i="10"/>
  <c r="AX14"/>
  <c r="AY14" s="1"/>
  <c r="BA14"/>
  <c r="AZ14"/>
  <c r="BJ165" i="12"/>
  <c r="BJ263"/>
  <c r="BJ36"/>
  <c r="BJ163"/>
  <c r="BJ216"/>
  <c r="BJ129"/>
  <c r="BJ14"/>
  <c r="BJ58"/>
  <c r="BJ149"/>
  <c r="BJ209"/>
  <c r="BJ89"/>
  <c r="BJ138"/>
  <c r="BJ205"/>
  <c r="BJ240"/>
  <c r="BJ155"/>
  <c r="BJ243"/>
  <c r="BJ191"/>
  <c r="BJ266"/>
  <c r="BJ148"/>
  <c r="BJ211"/>
  <c r="BJ28"/>
  <c r="BJ31"/>
  <c r="BJ71"/>
  <c r="BJ136"/>
  <c r="BJ238"/>
  <c r="BJ184"/>
  <c r="BM2" l="1"/>
  <c r="BK2" s="1"/>
  <c r="AW16" i="10"/>
  <c r="BA15"/>
  <c r="AX15"/>
  <c r="AY15" s="1"/>
  <c r="AZ15"/>
  <c r="BK254" i="12" l="1"/>
  <c r="BL254" s="1"/>
  <c r="G258" i="1" s="1"/>
  <c r="BK57" i="12"/>
  <c r="BL57" s="1"/>
  <c r="G61" i="1" s="1"/>
  <c r="BK159" i="12"/>
  <c r="BL159" s="1"/>
  <c r="G163" i="1" s="1"/>
  <c r="BK216" i="12"/>
  <c r="BL216" s="1"/>
  <c r="G220" i="1" s="1"/>
  <c r="BK127" i="12"/>
  <c r="BL127" s="1"/>
  <c r="G131" i="1" s="1"/>
  <c r="BK242" i="12"/>
  <c r="BL242" s="1"/>
  <c r="G246" i="1" s="1"/>
  <c r="BK203" i="12"/>
  <c r="BL203" s="1"/>
  <c r="G207" i="1" s="1"/>
  <c r="BK214" i="12"/>
  <c r="BL214" s="1"/>
  <c r="G218" i="1" s="1"/>
  <c r="BK170" i="12"/>
  <c r="BL170" s="1"/>
  <c r="G174" i="1" s="1"/>
  <c r="BK128" i="12"/>
  <c r="BL128" s="1"/>
  <c r="G132" i="1" s="1"/>
  <c r="BK51" i="12"/>
  <c r="BL51" s="1"/>
  <c r="G55" i="1" s="1"/>
  <c r="BK151" i="12"/>
  <c r="BL151" s="1"/>
  <c r="G155" i="1" s="1"/>
  <c r="BK198" i="12"/>
  <c r="BL198" s="1"/>
  <c r="G202" i="1" s="1"/>
  <c r="BK253" i="12"/>
  <c r="BL253" s="1"/>
  <c r="G257" i="1" s="1"/>
  <c r="BL2" i="12"/>
  <c r="G6" i="1" s="1"/>
  <c r="BK83" i="12"/>
  <c r="BL83" s="1"/>
  <c r="G87" i="1" s="1"/>
  <c r="BK271" i="12"/>
  <c r="BL271" s="1"/>
  <c r="G275" i="1" s="1"/>
  <c r="BK139" i="12"/>
  <c r="BL139" s="1"/>
  <c r="G143" i="1" s="1"/>
  <c r="BK228" i="12"/>
  <c r="BL228" s="1"/>
  <c r="G232" i="1" s="1"/>
  <c r="BK71" i="12"/>
  <c r="BL71" s="1"/>
  <c r="G75" i="1" s="1"/>
  <c r="BK231" i="12"/>
  <c r="BL231" s="1"/>
  <c r="G235" i="1" s="1"/>
  <c r="BK85" i="12"/>
  <c r="BL85" s="1"/>
  <c r="G89" i="1" s="1"/>
  <c r="BK99" i="12"/>
  <c r="BL99" s="1"/>
  <c r="G103" i="1" s="1"/>
  <c r="BK245" i="12"/>
  <c r="BL245" s="1"/>
  <c r="G249" i="1" s="1"/>
  <c r="BK24" i="12"/>
  <c r="BL24" s="1"/>
  <c r="G28" i="1" s="1"/>
  <c r="BK241" i="12"/>
  <c r="BL241" s="1"/>
  <c r="G245" i="1" s="1"/>
  <c r="BK181" i="12"/>
  <c r="BL181" s="1"/>
  <c r="G185" i="1" s="1"/>
  <c r="BK27" i="12"/>
  <c r="BL27" s="1"/>
  <c r="G31" i="1" s="1"/>
  <c r="BK160" i="12"/>
  <c r="BL160" s="1"/>
  <c r="G164" i="1" s="1"/>
  <c r="BK42" i="12"/>
  <c r="BL42" s="1"/>
  <c r="G46" i="1" s="1"/>
  <c r="BK177" i="12"/>
  <c r="BL177" s="1"/>
  <c r="G181" i="1" s="1"/>
  <c r="BK134" i="12"/>
  <c r="BL134" s="1"/>
  <c r="G138" i="1" s="1"/>
  <c r="BK104" i="12"/>
  <c r="BL104" s="1"/>
  <c r="G108" i="1" s="1"/>
  <c r="BK131" i="12"/>
  <c r="BL131" s="1"/>
  <c r="G135" i="1" s="1"/>
  <c r="BK79" i="12"/>
  <c r="BL79" s="1"/>
  <c r="G83" i="1" s="1"/>
  <c r="BK20" i="12"/>
  <c r="BL20" s="1"/>
  <c r="G24" i="1" s="1"/>
  <c r="BK176" i="12"/>
  <c r="BL176" s="1"/>
  <c r="G180" i="1" s="1"/>
  <c r="BK129" i="12"/>
  <c r="BL129" s="1"/>
  <c r="G133" i="1" s="1"/>
  <c r="BK223" i="12"/>
  <c r="BL223" s="1"/>
  <c r="G227" i="1" s="1"/>
  <c r="BK213" i="12"/>
  <c r="BL213" s="1"/>
  <c r="G217" i="1" s="1"/>
  <c r="BK250" i="12"/>
  <c r="BL250" s="1"/>
  <c r="G254" i="1" s="1"/>
  <c r="BK279" i="12"/>
  <c r="BL279" s="1"/>
  <c r="G283" i="1" s="1"/>
  <c r="BK96" i="12"/>
  <c r="BL96" s="1"/>
  <c r="G100" i="1" s="1"/>
  <c r="BK217" i="12"/>
  <c r="BL217" s="1"/>
  <c r="G221" i="1" s="1"/>
  <c r="BK172" i="12"/>
  <c r="BL172" s="1"/>
  <c r="G176" i="1" s="1"/>
  <c r="BK208" i="12"/>
  <c r="BL208" s="1"/>
  <c r="G212" i="1" s="1"/>
  <c r="BK92" i="12"/>
  <c r="BL92" s="1"/>
  <c r="G96" i="1" s="1"/>
  <c r="BK16" i="12"/>
  <c r="BL16" s="1"/>
  <c r="G20" i="1" s="1"/>
  <c r="BK240" i="12"/>
  <c r="BL240" s="1"/>
  <c r="G244" i="1" s="1"/>
  <c r="BK38" i="12"/>
  <c r="BL38" s="1"/>
  <c r="G42" i="1" s="1"/>
  <c r="BK69" i="12"/>
  <c r="BL69" s="1"/>
  <c r="G73" i="1" s="1"/>
  <c r="BK12" i="12"/>
  <c r="BL12" s="1"/>
  <c r="G16" i="1" s="1"/>
  <c r="BK266" i="12"/>
  <c r="BL266" s="1"/>
  <c r="G270" i="1" s="1"/>
  <c r="BK93" i="12"/>
  <c r="BL93" s="1"/>
  <c r="G97" i="1" s="1"/>
  <c r="BK80" i="12"/>
  <c r="BL80" s="1"/>
  <c r="G84" i="1" s="1"/>
  <c r="BK184" i="12"/>
  <c r="BL184" s="1"/>
  <c r="G188" i="1" s="1"/>
  <c r="BK157" i="12"/>
  <c r="BL157" s="1"/>
  <c r="G161" i="1" s="1"/>
  <c r="BK59" i="12"/>
  <c r="BL59" s="1"/>
  <c r="G63" i="1" s="1"/>
  <c r="BK91" i="12"/>
  <c r="BL91" s="1"/>
  <c r="G95" i="1" s="1"/>
  <c r="BK190" i="12"/>
  <c r="BL190" s="1"/>
  <c r="G194" i="1" s="1"/>
  <c r="BK277" i="12"/>
  <c r="BL277" s="1"/>
  <c r="G281" i="1" s="1"/>
  <c r="BK220" i="12"/>
  <c r="BL220" s="1"/>
  <c r="G224" i="1" s="1"/>
  <c r="BK152" i="12"/>
  <c r="BL152" s="1"/>
  <c r="G156" i="1" s="1"/>
  <c r="BK269" i="12"/>
  <c r="BL269" s="1"/>
  <c r="G273" i="1" s="1"/>
  <c r="BK86" i="12"/>
  <c r="BL86" s="1"/>
  <c r="G90" i="1" s="1"/>
  <c r="BK174" i="12"/>
  <c r="BL174" s="1"/>
  <c r="G178" i="1" s="1"/>
  <c r="BK239" i="12"/>
  <c r="BL239" s="1"/>
  <c r="G243" i="1" s="1"/>
  <c r="BK39" i="12"/>
  <c r="BL39" s="1"/>
  <c r="G43" i="1" s="1"/>
  <c r="BK207" i="12"/>
  <c r="BL207" s="1"/>
  <c r="G211" i="1" s="1"/>
  <c r="BK210" i="12"/>
  <c r="BL210" s="1"/>
  <c r="G214" i="1" s="1"/>
  <c r="BK37" i="12"/>
  <c r="BL37" s="1"/>
  <c r="G41" i="1" s="1"/>
  <c r="BK46" i="12"/>
  <c r="BL46" s="1"/>
  <c r="G50" i="1" s="1"/>
  <c r="BK94" i="12"/>
  <c r="BL94" s="1"/>
  <c r="G98" i="1" s="1"/>
  <c r="BK146" i="12"/>
  <c r="BL146" s="1"/>
  <c r="G150" i="1" s="1"/>
  <c r="BK118" i="12"/>
  <c r="BL118" s="1"/>
  <c r="G122" i="1" s="1"/>
  <c r="BK211" i="12"/>
  <c r="BL211" s="1"/>
  <c r="G215" i="1" s="1"/>
  <c r="BK272" i="12"/>
  <c r="BL272" s="1"/>
  <c r="G276" i="1" s="1"/>
  <c r="BK48" i="12"/>
  <c r="BL48" s="1"/>
  <c r="G52" i="1" s="1"/>
  <c r="BK166" i="12"/>
  <c r="BL166" s="1"/>
  <c r="G170" i="1" s="1"/>
  <c r="BK107" i="12"/>
  <c r="BL107" s="1"/>
  <c r="G111" i="1" s="1"/>
  <c r="BK142" i="12"/>
  <c r="BL142" s="1"/>
  <c r="G146" i="1" s="1"/>
  <c r="BK212" i="12"/>
  <c r="BL212" s="1"/>
  <c r="G216" i="1" s="1"/>
  <c r="BK111" i="12"/>
  <c r="BL111" s="1"/>
  <c r="G115" i="1" s="1"/>
  <c r="BK273" i="12"/>
  <c r="BL273" s="1"/>
  <c r="G277" i="1" s="1"/>
  <c r="BK9" i="12"/>
  <c r="BL9" s="1"/>
  <c r="G13" i="1" s="1"/>
  <c r="BK70" i="12"/>
  <c r="BL70" s="1"/>
  <c r="G74" i="1" s="1"/>
  <c r="BK232" i="12"/>
  <c r="BL232" s="1"/>
  <c r="G236" i="1" s="1"/>
  <c r="BK140" i="12"/>
  <c r="BL140" s="1"/>
  <c r="G144" i="1" s="1"/>
  <c r="BK180" i="12"/>
  <c r="BL180" s="1"/>
  <c r="G184" i="1" s="1"/>
  <c r="BK95" i="12"/>
  <c r="BL95" s="1"/>
  <c r="G99" i="1" s="1"/>
  <c r="BK265" i="12"/>
  <c r="BL265" s="1"/>
  <c r="G269" i="1" s="1"/>
  <c r="BK117" i="12"/>
  <c r="BL117" s="1"/>
  <c r="G121" i="1" s="1"/>
  <c r="BK191" i="12"/>
  <c r="BL191" s="1"/>
  <c r="G195" i="1" s="1"/>
  <c r="BK153" i="12"/>
  <c r="BL153" s="1"/>
  <c r="G157" i="1" s="1"/>
  <c r="BK158" i="12"/>
  <c r="BL158" s="1"/>
  <c r="G162" i="1" s="1"/>
  <c r="BK124" i="12"/>
  <c r="BL124" s="1"/>
  <c r="G128" i="1" s="1"/>
  <c r="BK108" i="12"/>
  <c r="BL108" s="1"/>
  <c r="G112" i="1" s="1"/>
  <c r="BK73" i="12"/>
  <c r="BL73" s="1"/>
  <c r="G77" i="1" s="1"/>
  <c r="BK121" i="12"/>
  <c r="BL121" s="1"/>
  <c r="G125" i="1" s="1"/>
  <c r="BK227" i="12"/>
  <c r="BL227" s="1"/>
  <c r="G231" i="1" s="1"/>
  <c r="BK123" i="12"/>
  <c r="BL123" s="1"/>
  <c r="G127" i="1" s="1"/>
  <c r="BK244" i="12"/>
  <c r="BL244" s="1"/>
  <c r="G248" i="1" s="1"/>
  <c r="BK201" i="12"/>
  <c r="BL201" s="1"/>
  <c r="G205" i="1" s="1"/>
  <c r="BK87" i="12"/>
  <c r="BL87" s="1"/>
  <c r="G91" i="1" s="1"/>
  <c r="BK278" i="12"/>
  <c r="BL278" s="1"/>
  <c r="G282" i="1" s="1"/>
  <c r="BK106" i="12"/>
  <c r="BL106" s="1"/>
  <c r="G110" i="1" s="1"/>
  <c r="BK175" i="12"/>
  <c r="BL175" s="1"/>
  <c r="G179" i="1" s="1"/>
  <c r="BK3" i="12"/>
  <c r="BL3" s="1"/>
  <c r="G7" i="1" s="1"/>
  <c r="BK6" i="12"/>
  <c r="BL6" s="1"/>
  <c r="G10" i="1" s="1"/>
  <c r="BK193" i="12"/>
  <c r="BL193" s="1"/>
  <c r="G197" i="1" s="1"/>
  <c r="BK74" i="12"/>
  <c r="BL74" s="1"/>
  <c r="G78" i="1" s="1"/>
  <c r="BK109" i="12"/>
  <c r="BL109" s="1"/>
  <c r="G113" i="1" s="1"/>
  <c r="BK41" i="12"/>
  <c r="BL41" s="1"/>
  <c r="G45" i="1" s="1"/>
  <c r="BK195" i="12"/>
  <c r="BL195" s="1"/>
  <c r="G199" i="1" s="1"/>
  <c r="BK31" i="12"/>
  <c r="BL31" s="1"/>
  <c r="G35" i="1" s="1"/>
  <c r="BK205" i="12"/>
  <c r="BL205" s="1"/>
  <c r="G209" i="1" s="1"/>
  <c r="BK165" i="12"/>
  <c r="BL165" s="1"/>
  <c r="G169" i="1" s="1"/>
  <c r="BK53" i="12"/>
  <c r="BL53" s="1"/>
  <c r="G57" i="1" s="1"/>
  <c r="BK65" i="12"/>
  <c r="BL65" s="1"/>
  <c r="G69" i="1" s="1"/>
  <c r="BK11" i="12"/>
  <c r="BL11" s="1"/>
  <c r="G15" i="1" s="1"/>
  <c r="BK72" i="12"/>
  <c r="BL72" s="1"/>
  <c r="G76" i="1" s="1"/>
  <c r="BK7" i="12"/>
  <c r="BL7" s="1"/>
  <c r="G11" i="1" s="1"/>
  <c r="BK246" i="12"/>
  <c r="BL246" s="1"/>
  <c r="G250" i="1" s="1"/>
  <c r="BK143" i="12"/>
  <c r="BL143" s="1"/>
  <c r="G147" i="1" s="1"/>
  <c r="BK187" i="12"/>
  <c r="BL187" s="1"/>
  <c r="G191" i="1" s="1"/>
  <c r="BK49" i="12"/>
  <c r="BL49" s="1"/>
  <c r="G53" i="1" s="1"/>
  <c r="BK89" i="12"/>
  <c r="BL89" s="1"/>
  <c r="G93" i="1" s="1"/>
  <c r="BK43" i="12"/>
  <c r="BL43" s="1"/>
  <c r="G47" i="1" s="1"/>
  <c r="BK150" i="12"/>
  <c r="BL150" s="1"/>
  <c r="G154" i="1" s="1"/>
  <c r="BK261" i="12"/>
  <c r="BL261" s="1"/>
  <c r="G265" i="1" s="1"/>
  <c r="BK82" i="12"/>
  <c r="BL82" s="1"/>
  <c r="G86" i="1" s="1"/>
  <c r="BK247" i="12"/>
  <c r="BL247" s="1"/>
  <c r="G251" i="1" s="1"/>
  <c r="BK219" i="12"/>
  <c r="BL219" s="1"/>
  <c r="G223" i="1" s="1"/>
  <c r="BK168" i="12"/>
  <c r="BL168" s="1"/>
  <c r="G172" i="1" s="1"/>
  <c r="BK189" i="12"/>
  <c r="BL189" s="1"/>
  <c r="G193" i="1" s="1"/>
  <c r="BK81" i="12"/>
  <c r="BL81" s="1"/>
  <c r="G85" i="1" s="1"/>
  <c r="BK64" i="12"/>
  <c r="BL64" s="1"/>
  <c r="G68" i="1" s="1"/>
  <c r="BK126" i="12"/>
  <c r="BL126" s="1"/>
  <c r="G130" i="1" s="1"/>
  <c r="BK13" i="12"/>
  <c r="BL13" s="1"/>
  <c r="G17" i="1" s="1"/>
  <c r="BK130" i="12"/>
  <c r="BL130" s="1"/>
  <c r="G134" i="1" s="1"/>
  <c r="BK141" i="12"/>
  <c r="BL141" s="1"/>
  <c r="G145" i="1" s="1"/>
  <c r="BK67" i="12"/>
  <c r="BL67" s="1"/>
  <c r="G71" i="1" s="1"/>
  <c r="BK235" i="12"/>
  <c r="BL235" s="1"/>
  <c r="G239" i="1" s="1"/>
  <c r="BK17" i="12"/>
  <c r="BL17" s="1"/>
  <c r="G21" i="1" s="1"/>
  <c r="BK249" i="12"/>
  <c r="BL249" s="1"/>
  <c r="G253" i="1" s="1"/>
  <c r="BK194" i="12"/>
  <c r="BL194" s="1"/>
  <c r="G198" i="1" s="1"/>
  <c r="BK26" i="12"/>
  <c r="BL26" s="1"/>
  <c r="G30" i="1" s="1"/>
  <c r="BK148" i="12"/>
  <c r="BL148" s="1"/>
  <c r="G152" i="1" s="1"/>
  <c r="BK209" i="12"/>
  <c r="BL209" s="1"/>
  <c r="G213" i="1" s="1"/>
  <c r="BK263" i="12"/>
  <c r="BL263" s="1"/>
  <c r="G267" i="1" s="1"/>
  <c r="BK15" i="12"/>
  <c r="BL15" s="1"/>
  <c r="G19" i="1" s="1"/>
  <c r="BK147" i="12"/>
  <c r="BL147" s="1"/>
  <c r="G151" i="1" s="1"/>
  <c r="BK161" i="12"/>
  <c r="BL161" s="1"/>
  <c r="G165" i="1" s="1"/>
  <c r="BK224" i="12"/>
  <c r="BL224" s="1"/>
  <c r="G228" i="1" s="1"/>
  <c r="BK47" i="12"/>
  <c r="BL47" s="1"/>
  <c r="G51" i="1" s="1"/>
  <c r="BK90" i="12"/>
  <c r="BL90" s="1"/>
  <c r="G94" i="1" s="1"/>
  <c r="BK97" i="12"/>
  <c r="BL97" s="1"/>
  <c r="G101" i="1" s="1"/>
  <c r="BK125" i="12"/>
  <c r="BL125" s="1"/>
  <c r="G129" i="1" s="1"/>
  <c r="BK167" i="12"/>
  <c r="BL167" s="1"/>
  <c r="G171" i="1" s="1"/>
  <c r="BK222" i="12"/>
  <c r="BL222" s="1"/>
  <c r="G226" i="1" s="1"/>
  <c r="BK45" i="12"/>
  <c r="BL45" s="1"/>
  <c r="G49" i="1" s="1"/>
  <c r="BK132" i="12"/>
  <c r="BL132" s="1"/>
  <c r="G136" i="1" s="1"/>
  <c r="BK215" i="12"/>
  <c r="BL215" s="1"/>
  <c r="G219" i="1" s="1"/>
  <c r="BK30" i="12"/>
  <c r="BL30" s="1"/>
  <c r="G34" i="1" s="1"/>
  <c r="BK76" i="12"/>
  <c r="BL76" s="1"/>
  <c r="G80" i="1" s="1"/>
  <c r="BK55" i="12"/>
  <c r="BL55" s="1"/>
  <c r="G59" i="1" s="1"/>
  <c r="BK84" i="12"/>
  <c r="BL84" s="1"/>
  <c r="G88" i="1" s="1"/>
  <c r="BK116" i="12"/>
  <c r="BL116" s="1"/>
  <c r="G120" i="1" s="1"/>
  <c r="BK119" i="12"/>
  <c r="BL119" s="1"/>
  <c r="G123" i="1" s="1"/>
  <c r="BK133" i="12"/>
  <c r="BL133" s="1"/>
  <c r="G137" i="1" s="1"/>
  <c r="BK5" i="12"/>
  <c r="BL5" s="1"/>
  <c r="G9" i="1" s="1"/>
  <c r="BK137" i="12"/>
  <c r="BL137" s="1"/>
  <c r="G141" i="1" s="1"/>
  <c r="BK68" i="12"/>
  <c r="BL68" s="1"/>
  <c r="G72" i="1" s="1"/>
  <c r="BK164" i="12"/>
  <c r="BL164" s="1"/>
  <c r="G168" i="1" s="1"/>
  <c r="BK21" i="12"/>
  <c r="BL21" s="1"/>
  <c r="G25" i="1" s="1"/>
  <c r="BK276" i="12"/>
  <c r="BL276" s="1"/>
  <c r="G280" i="1" s="1"/>
  <c r="BK186" i="12"/>
  <c r="BL186" s="1"/>
  <c r="G190" i="1" s="1"/>
  <c r="BK270" i="12"/>
  <c r="BL270" s="1"/>
  <c r="G274" i="1" s="1"/>
  <c r="BK33" i="12"/>
  <c r="BL33" s="1"/>
  <c r="G37" i="1" s="1"/>
  <c r="BK149" i="12"/>
  <c r="BL149" s="1"/>
  <c r="G153" i="1" s="1"/>
  <c r="BK29" i="12"/>
  <c r="BL29" s="1"/>
  <c r="G33" i="1" s="1"/>
  <c r="BK98" i="12"/>
  <c r="BL98" s="1"/>
  <c r="G102" i="1" s="1"/>
  <c r="BK264" i="12"/>
  <c r="BL264" s="1"/>
  <c r="G268" i="1" s="1"/>
  <c r="BK179" i="12"/>
  <c r="BL179" s="1"/>
  <c r="G183" i="1" s="1"/>
  <c r="BK14" i="12"/>
  <c r="BL14" s="1"/>
  <c r="G18" i="1" s="1"/>
  <c r="BK255" i="12"/>
  <c r="BL255" s="1"/>
  <c r="G259" i="1" s="1"/>
  <c r="BK18" i="12"/>
  <c r="BL18" s="1"/>
  <c r="G22" i="1" s="1"/>
  <c r="BK275" i="12"/>
  <c r="BL275" s="1"/>
  <c r="G279" i="1" s="1"/>
  <c r="BK225" i="12"/>
  <c r="BL225" s="1"/>
  <c r="G229" i="1" s="1"/>
  <c r="BK199" i="12"/>
  <c r="BL199" s="1"/>
  <c r="G203" i="1" s="1"/>
  <c r="BK173" i="12"/>
  <c r="BL173" s="1"/>
  <c r="G177" i="1" s="1"/>
  <c r="BK60" i="12"/>
  <c r="BL60" s="1"/>
  <c r="G64" i="1" s="1"/>
  <c r="BK100" i="12"/>
  <c r="BL100" s="1"/>
  <c r="G104" i="1" s="1"/>
  <c r="BK40" i="12"/>
  <c r="BL40" s="1"/>
  <c r="G44" i="1" s="1"/>
  <c r="BK238" i="12"/>
  <c r="BL238" s="1"/>
  <c r="G242" i="1" s="1"/>
  <c r="BK58" i="12"/>
  <c r="BL58" s="1"/>
  <c r="G62" i="1" s="1"/>
  <c r="BK155" i="12"/>
  <c r="BL155" s="1"/>
  <c r="G159" i="1" s="1"/>
  <c r="BK4" i="12"/>
  <c r="BL4" s="1"/>
  <c r="G8" i="1" s="1"/>
  <c r="BK262" i="12"/>
  <c r="BL262" s="1"/>
  <c r="G266" i="1" s="1"/>
  <c r="BK200" i="12"/>
  <c r="BL200" s="1"/>
  <c r="G204" i="1" s="1"/>
  <c r="BK122" i="12"/>
  <c r="BL122" s="1"/>
  <c r="G126" i="1" s="1"/>
  <c r="BK182" i="12"/>
  <c r="BL182" s="1"/>
  <c r="G186" i="1" s="1"/>
  <c r="BK50" i="12"/>
  <c r="BL50" s="1"/>
  <c r="G54" i="1" s="1"/>
  <c r="BK202" i="12"/>
  <c r="BL202" s="1"/>
  <c r="G206" i="1" s="1"/>
  <c r="BK144" i="12"/>
  <c r="BL144" s="1"/>
  <c r="G148" i="1" s="1"/>
  <c r="BK8" i="12"/>
  <c r="BL8" s="1"/>
  <c r="G12" i="1" s="1"/>
  <c r="BK169" i="12"/>
  <c r="BL169" s="1"/>
  <c r="G173" i="1" s="1"/>
  <c r="BK32" i="12"/>
  <c r="BL32" s="1"/>
  <c r="G36" i="1" s="1"/>
  <c r="BK267" i="12"/>
  <c r="BL267" s="1"/>
  <c r="G271" i="1" s="1"/>
  <c r="BK135" i="12"/>
  <c r="BL135" s="1"/>
  <c r="G139" i="1" s="1"/>
  <c r="BK274" i="12"/>
  <c r="BL274" s="1"/>
  <c r="G278" i="1" s="1"/>
  <c r="BK35" i="12"/>
  <c r="BL35" s="1"/>
  <c r="G39" i="1" s="1"/>
  <c r="BK88" i="12"/>
  <c r="BL88" s="1"/>
  <c r="G92" i="1" s="1"/>
  <c r="BK103" i="12"/>
  <c r="BL103" s="1"/>
  <c r="G107" i="1" s="1"/>
  <c r="BK19" i="12"/>
  <c r="BL19" s="1"/>
  <c r="G23" i="1" s="1"/>
  <c r="BK268" i="12"/>
  <c r="BL268" s="1"/>
  <c r="G272" i="1" s="1"/>
  <c r="BK162" i="12"/>
  <c r="BL162" s="1"/>
  <c r="G166" i="1" s="1"/>
  <c r="BK145" i="12"/>
  <c r="BL145" s="1"/>
  <c r="G149" i="1" s="1"/>
  <c r="BK192" i="12"/>
  <c r="BL192" s="1"/>
  <c r="G196" i="1" s="1"/>
  <c r="BK221" i="12"/>
  <c r="BL221" s="1"/>
  <c r="G225" i="1" s="1"/>
  <c r="BK136" i="12"/>
  <c r="BL136" s="1"/>
  <c r="G140" i="1" s="1"/>
  <c r="BK10" i="12"/>
  <c r="BL10" s="1"/>
  <c r="G14" i="1" s="1"/>
  <c r="BK36" i="12"/>
  <c r="BL36" s="1"/>
  <c r="G40" i="1" s="1"/>
  <c r="BK259" i="12"/>
  <c r="BL259" s="1"/>
  <c r="G263" i="1" s="1"/>
  <c r="BK105" i="12"/>
  <c r="BL105" s="1"/>
  <c r="G109" i="1" s="1"/>
  <c r="BK101" i="12"/>
  <c r="BL101" s="1"/>
  <c r="G105" i="1" s="1"/>
  <c r="BK183" i="12"/>
  <c r="BL183" s="1"/>
  <c r="G187" i="1" s="1"/>
  <c r="BK56" i="12"/>
  <c r="BL56" s="1"/>
  <c r="G60" i="1" s="1"/>
  <c r="BK44" i="12"/>
  <c r="BL44" s="1"/>
  <c r="G48" i="1" s="1"/>
  <c r="BK75" i="12"/>
  <c r="BL75" s="1"/>
  <c r="G79" i="1" s="1"/>
  <c r="BK236" i="12"/>
  <c r="BL236" s="1"/>
  <c r="G240" i="1" s="1"/>
  <c r="BK226" i="12"/>
  <c r="BL226" s="1"/>
  <c r="G230" i="1" s="1"/>
  <c r="BK243" i="12"/>
  <c r="BL243" s="1"/>
  <c r="G247" i="1" s="1"/>
  <c r="BK248" i="12"/>
  <c r="BL248" s="1"/>
  <c r="G252" i="1" s="1"/>
  <c r="BK252" i="12"/>
  <c r="BL252" s="1"/>
  <c r="G256" i="1" s="1"/>
  <c r="BK204" i="12"/>
  <c r="BL204" s="1"/>
  <c r="G208" i="1" s="1"/>
  <c r="BK62" i="12"/>
  <c r="BL62" s="1"/>
  <c r="G66" i="1" s="1"/>
  <c r="BK218" i="12"/>
  <c r="BL218" s="1"/>
  <c r="G222" i="1" s="1"/>
  <c r="BK154" i="12"/>
  <c r="BL154" s="1"/>
  <c r="G158" i="1" s="1"/>
  <c r="BK256" i="12"/>
  <c r="BL256" s="1"/>
  <c r="G260" i="1" s="1"/>
  <c r="BK112" i="12"/>
  <c r="BL112" s="1"/>
  <c r="G116" i="1" s="1"/>
  <c r="BK188" i="12"/>
  <c r="BL188" s="1"/>
  <c r="G192" i="1" s="1"/>
  <c r="BK115" i="12"/>
  <c r="BL115" s="1"/>
  <c r="G119" i="1" s="1"/>
  <c r="BK34" i="12"/>
  <c r="BL34" s="1"/>
  <c r="G38" i="1" s="1"/>
  <c r="BK251" i="12"/>
  <c r="BL251" s="1"/>
  <c r="G255" i="1" s="1"/>
  <c r="BK230" i="12"/>
  <c r="BL230" s="1"/>
  <c r="G234" i="1" s="1"/>
  <c r="BK78" i="12"/>
  <c r="BL78" s="1"/>
  <c r="G82" i="1" s="1"/>
  <c r="BK156" i="12"/>
  <c r="BL156" s="1"/>
  <c r="G160" i="1" s="1"/>
  <c r="BK66" i="12"/>
  <c r="BL66" s="1"/>
  <c r="G70" i="1" s="1"/>
  <c r="BK52" i="12"/>
  <c r="BL52" s="1"/>
  <c r="G56" i="1" s="1"/>
  <c r="BK237" i="12"/>
  <c r="BL237" s="1"/>
  <c r="G241" i="1" s="1"/>
  <c r="BK102" i="12"/>
  <c r="BL102" s="1"/>
  <c r="G106" i="1" s="1"/>
  <c r="BK178" i="12"/>
  <c r="BL178" s="1"/>
  <c r="G182" i="1" s="1"/>
  <c r="BK28" i="12"/>
  <c r="BL28" s="1"/>
  <c r="G32" i="1" s="1"/>
  <c r="BK138" i="12"/>
  <c r="BL138" s="1"/>
  <c r="G142" i="1" s="1"/>
  <c r="BK163" i="12"/>
  <c r="BL163" s="1"/>
  <c r="G167" i="1" s="1"/>
  <c r="BK25" i="12"/>
  <c r="BL25" s="1"/>
  <c r="G29" i="1" s="1"/>
  <c r="BK113" i="12"/>
  <c r="BL113" s="1"/>
  <c r="G117" i="1" s="1"/>
  <c r="BK114" i="12"/>
  <c r="BL114" s="1"/>
  <c r="G118" i="1" s="1"/>
  <c r="BK229" i="12"/>
  <c r="BL229" s="1"/>
  <c r="G233" i="1" s="1"/>
  <c r="BK23" i="12"/>
  <c r="BL23" s="1"/>
  <c r="G27" i="1" s="1"/>
  <c r="BK110" i="12"/>
  <c r="BL110" s="1"/>
  <c r="G114" i="1" s="1"/>
  <c r="BK196" i="12"/>
  <c r="BL196" s="1"/>
  <c r="G200" i="1" s="1"/>
  <c r="BK258" i="12"/>
  <c r="BL258" s="1"/>
  <c r="G262" i="1" s="1"/>
  <c r="BK171" i="12"/>
  <c r="BL171" s="1"/>
  <c r="G175" i="1" s="1"/>
  <c r="BK77" i="12"/>
  <c r="BL77" s="1"/>
  <c r="G81" i="1" s="1"/>
  <c r="BK22" i="12"/>
  <c r="BL22" s="1"/>
  <c r="G26" i="1" s="1"/>
  <c r="BK234" i="12"/>
  <c r="BL234" s="1"/>
  <c r="G238" i="1" s="1"/>
  <c r="BK63" i="12"/>
  <c r="BL63" s="1"/>
  <c r="G67" i="1" s="1"/>
  <c r="BK260" i="12"/>
  <c r="BL260" s="1"/>
  <c r="G264" i="1" s="1"/>
  <c r="BK61" i="12"/>
  <c r="BL61" s="1"/>
  <c r="G65" i="1" s="1"/>
  <c r="BK197" i="12"/>
  <c r="BL197" s="1"/>
  <c r="G201" i="1" s="1"/>
  <c r="BK233" i="12"/>
  <c r="BL233" s="1"/>
  <c r="G237" i="1" s="1"/>
  <c r="BK206" i="12"/>
  <c r="BL206" s="1"/>
  <c r="G210" i="1" s="1"/>
  <c r="BK257" i="12"/>
  <c r="BL257" s="1"/>
  <c r="G261" i="1" s="1"/>
  <c r="BK120" i="12"/>
  <c r="BL120" s="1"/>
  <c r="G124" i="1" s="1"/>
  <c r="BK54" i="12"/>
  <c r="BL54" s="1"/>
  <c r="G58" i="1" s="1"/>
  <c r="BK185" i="12"/>
  <c r="BL185" s="1"/>
  <c r="G189" i="1" s="1"/>
  <c r="BA16" i="10"/>
  <c r="AX16"/>
  <c r="AY16" s="1"/>
  <c r="AW17"/>
  <c r="AZ16"/>
  <c r="AX17" l="1"/>
  <c r="AY17" s="1"/>
  <c r="AW18"/>
  <c r="BA17"/>
  <c r="AZ17"/>
  <c r="BA18" l="1"/>
  <c r="AW19"/>
  <c r="AX18"/>
  <c r="AY18" s="1"/>
  <c r="AZ18"/>
  <c r="AW20" l="1"/>
  <c r="AX19"/>
  <c r="AY19" s="1"/>
  <c r="BA19"/>
  <c r="AZ19"/>
  <c r="BA20" l="1"/>
  <c r="AW21"/>
  <c r="AX20"/>
  <c r="AY20" s="1"/>
  <c r="AZ20"/>
  <c r="AX21" l="1"/>
  <c r="AY21" s="1"/>
  <c r="BA21"/>
  <c r="AW22"/>
  <c r="AZ21"/>
  <c r="AX22" l="1"/>
  <c r="AY22" s="1"/>
  <c r="AW23"/>
  <c r="BA22"/>
  <c r="AZ22"/>
  <c r="AX23" l="1"/>
  <c r="AY23" s="1"/>
  <c r="AW24"/>
  <c r="BA23"/>
  <c r="AZ23"/>
  <c r="AW25" l="1"/>
  <c r="BA24"/>
  <c r="AX24"/>
  <c r="AY24" s="1"/>
  <c r="AZ24"/>
  <c r="AW26" l="1"/>
  <c r="BA25"/>
  <c r="AX25"/>
  <c r="AY25" s="1"/>
  <c r="AZ25"/>
  <c r="BA26" l="1"/>
  <c r="AX26"/>
  <c r="AY26" s="1"/>
  <c r="AW27"/>
  <c r="AZ26"/>
  <c r="AX27" l="1"/>
  <c r="AY27" s="1"/>
  <c r="BA27"/>
  <c r="AW28"/>
  <c r="AZ27"/>
  <c r="AX28" l="1"/>
  <c r="AY28" s="1"/>
  <c r="BA28"/>
  <c r="AW29"/>
  <c r="AZ28"/>
  <c r="AW30" l="1"/>
  <c r="AX29"/>
  <c r="AY29" s="1"/>
  <c r="BA29"/>
  <c r="AZ29"/>
  <c r="BA30" l="1"/>
  <c r="AX30"/>
  <c r="AY30" s="1"/>
  <c r="AW31"/>
  <c r="AZ30"/>
  <c r="AW32" l="1"/>
  <c r="AX31"/>
  <c r="AY31" s="1"/>
  <c r="BA31"/>
  <c r="AZ31"/>
  <c r="BA32" l="1"/>
  <c r="AW33"/>
  <c r="AX32"/>
  <c r="AY32" s="1"/>
  <c r="AZ32"/>
  <c r="AW34" l="1"/>
  <c r="BA33"/>
  <c r="AX33"/>
  <c r="AY33" s="1"/>
  <c r="AZ33"/>
  <c r="BA34" l="1"/>
  <c r="AW35"/>
  <c r="AX34"/>
  <c r="AY34" s="1"/>
  <c r="AZ34"/>
  <c r="AW36" l="1"/>
  <c r="BA35"/>
  <c r="AX35"/>
  <c r="AY35" s="1"/>
  <c r="AZ35"/>
  <c r="BA36" l="1"/>
  <c r="AX36"/>
  <c r="AY36" s="1"/>
  <c r="AW37"/>
  <c r="AZ36"/>
  <c r="AW38" l="1"/>
  <c r="AX37"/>
  <c r="AY37" s="1"/>
  <c r="BA37"/>
  <c r="AZ37"/>
  <c r="BA38" l="1"/>
  <c r="AX38"/>
  <c r="AY38" s="1"/>
  <c r="AW39"/>
  <c r="AZ38"/>
  <c r="AW40" l="1"/>
  <c r="AX39"/>
  <c r="AY39" s="1"/>
  <c r="BA39"/>
  <c r="AZ39"/>
  <c r="BA40" l="1"/>
  <c r="AX40"/>
  <c r="AY40" s="1"/>
  <c r="AW41"/>
  <c r="AZ40"/>
  <c r="AW42" l="1"/>
  <c r="BA41"/>
  <c r="AX41"/>
  <c r="AY41" s="1"/>
  <c r="AZ41"/>
  <c r="BA42" l="1"/>
  <c r="AW43"/>
  <c r="AX42"/>
  <c r="AY42" s="1"/>
  <c r="AZ42"/>
  <c r="AW44" l="1"/>
  <c r="BA43"/>
  <c r="AX43"/>
  <c r="AY43" s="1"/>
  <c r="AZ43"/>
  <c r="BA44" l="1"/>
  <c r="AX44"/>
  <c r="AY44" s="1"/>
  <c r="AW45"/>
  <c r="AZ44"/>
  <c r="AW46" l="1"/>
  <c r="AX45"/>
  <c r="AY45" s="1"/>
  <c r="BA45"/>
  <c r="AZ45"/>
  <c r="BA46" l="1"/>
  <c r="AX46"/>
  <c r="AY46" s="1"/>
  <c r="AW47"/>
  <c r="AZ46"/>
  <c r="AW48" l="1"/>
  <c r="AX47"/>
  <c r="AY47" s="1"/>
  <c r="BA47"/>
  <c r="AZ47"/>
  <c r="BA48" l="1"/>
  <c r="AX48"/>
  <c r="AY48" s="1"/>
  <c r="AW49"/>
  <c r="AZ48"/>
  <c r="AW50" l="1"/>
  <c r="BA49"/>
  <c r="AX49"/>
  <c r="AY49" s="1"/>
  <c r="AZ49"/>
  <c r="BA50" l="1"/>
  <c r="AW51"/>
  <c r="AX50"/>
  <c r="AY50" s="1"/>
  <c r="AZ50"/>
  <c r="AW52" l="1"/>
  <c r="AX51"/>
  <c r="AY51" s="1"/>
  <c r="BA51" s="1"/>
  <c r="AZ51"/>
  <c r="AX52" l="1"/>
  <c r="AY52" s="1"/>
  <c r="BA52" s="1"/>
  <c r="AW53"/>
  <c r="AZ52"/>
  <c r="AW54" l="1"/>
  <c r="AX53"/>
  <c r="AY53" s="1"/>
  <c r="BA53" s="1"/>
  <c r="AZ53"/>
  <c r="AX54" l="1"/>
  <c r="AY54" s="1"/>
  <c r="BA54" s="1"/>
  <c r="AW55"/>
  <c r="AZ54"/>
  <c r="AW56" l="1"/>
  <c r="AX55"/>
  <c r="AY55" s="1"/>
  <c r="BA55" s="1"/>
  <c r="AZ55"/>
  <c r="AX56" l="1"/>
  <c r="AY56" s="1"/>
  <c r="BA56" s="1"/>
  <c r="AW57"/>
  <c r="AZ56"/>
  <c r="AW58" l="1"/>
  <c r="AX57"/>
  <c r="AY57" s="1"/>
  <c r="BA57" s="1"/>
  <c r="AZ57"/>
  <c r="AW59" l="1"/>
  <c r="AX58"/>
  <c r="AY58" s="1"/>
  <c r="BA58" s="1"/>
  <c r="AZ58"/>
  <c r="AW60" l="1"/>
  <c r="AX59"/>
  <c r="AY59" s="1"/>
  <c r="BA59" s="1"/>
  <c r="AZ59"/>
  <c r="AX60" l="1"/>
  <c r="AY60" s="1"/>
  <c r="BA60" s="1"/>
  <c r="AW61"/>
  <c r="AZ60"/>
  <c r="AW62" l="1"/>
  <c r="AX61"/>
  <c r="AY61" s="1"/>
  <c r="BA61" s="1"/>
  <c r="AZ61"/>
  <c r="AX62" l="1"/>
  <c r="AY62" s="1"/>
  <c r="BA62" s="1"/>
  <c r="AW63"/>
  <c r="AZ62"/>
  <c r="AW64" l="1"/>
  <c r="AX63"/>
  <c r="AY63" s="1"/>
  <c r="BA63" s="1"/>
  <c r="AZ63"/>
  <c r="AX64" l="1"/>
  <c r="AY64" s="1"/>
  <c r="BA64" s="1"/>
  <c r="AW65"/>
  <c r="AZ64"/>
  <c r="AW66" l="1"/>
  <c r="AX65"/>
  <c r="AY65" s="1"/>
  <c r="BA65" s="1"/>
  <c r="AZ65"/>
  <c r="AW67" l="1"/>
  <c r="AX66"/>
  <c r="AY66" s="1"/>
  <c r="BA66" s="1"/>
  <c r="AZ66"/>
  <c r="AW68" l="1"/>
  <c r="AX67"/>
  <c r="AY67" s="1"/>
  <c r="BA67" s="1"/>
  <c r="AZ67"/>
  <c r="AX68" l="1"/>
  <c r="AY68" s="1"/>
  <c r="BA68" s="1"/>
  <c r="AW69"/>
  <c r="AZ68"/>
  <c r="AW70" l="1"/>
  <c r="AX69"/>
  <c r="AY69" s="1"/>
  <c r="BA69" s="1"/>
  <c r="AZ69"/>
  <c r="AX70" l="1"/>
  <c r="AY70" s="1"/>
  <c r="BA70" s="1"/>
  <c r="AW71"/>
  <c r="AZ70"/>
  <c r="AW72" l="1"/>
  <c r="AX71"/>
  <c r="AY71" s="1"/>
  <c r="BA71" s="1"/>
  <c r="AZ71"/>
  <c r="AX72" l="1"/>
  <c r="AY72" s="1"/>
  <c r="BA72" s="1"/>
  <c r="AW73"/>
  <c r="AZ72"/>
  <c r="AW74" l="1"/>
  <c r="AX73"/>
  <c r="AY73" s="1"/>
  <c r="BA73" s="1"/>
  <c r="AZ73"/>
  <c r="AW75" l="1"/>
  <c r="AX74"/>
  <c r="AY74" s="1"/>
  <c r="BA74" s="1"/>
  <c r="AZ74"/>
  <c r="AW76" l="1"/>
  <c r="AX75"/>
  <c r="AY75" s="1"/>
  <c r="BA75" s="1"/>
  <c r="AZ75"/>
  <c r="AX76" l="1"/>
  <c r="AY76" s="1"/>
  <c r="BA76" s="1"/>
  <c r="AW77"/>
  <c r="AZ76"/>
  <c r="AW78" l="1"/>
  <c r="AX77"/>
  <c r="AY77" s="1"/>
  <c r="BA77" s="1"/>
  <c r="AZ77"/>
  <c r="AX78" l="1"/>
  <c r="AY78" s="1"/>
  <c r="BA78" s="1"/>
  <c r="AW79"/>
  <c r="AZ78"/>
  <c r="AW80" l="1"/>
  <c r="AX79"/>
  <c r="AY79" s="1"/>
  <c r="BA79" s="1"/>
  <c r="AZ79"/>
  <c r="AX80" l="1"/>
  <c r="AY80" s="1"/>
  <c r="BA80" s="1"/>
  <c r="AW81"/>
  <c r="AZ80"/>
  <c r="AW82" l="1"/>
  <c r="AX81"/>
  <c r="AY81" s="1"/>
  <c r="BA81" s="1"/>
  <c r="AZ81"/>
  <c r="AW83" l="1"/>
  <c r="AX82"/>
  <c r="AY82" s="1"/>
  <c r="BA82" s="1"/>
  <c r="AZ82"/>
  <c r="AW84" l="1"/>
  <c r="AX83"/>
  <c r="AY83" s="1"/>
  <c r="BA83" s="1"/>
  <c r="AZ83"/>
  <c r="AX84" l="1"/>
  <c r="AY84" s="1"/>
  <c r="BA84" s="1"/>
  <c r="AW85"/>
  <c r="AZ84"/>
  <c r="AW86" l="1"/>
  <c r="AX85"/>
  <c r="AY85" s="1"/>
  <c r="BA85" s="1"/>
  <c r="AZ85"/>
  <c r="AX86" l="1"/>
  <c r="AY86" s="1"/>
  <c r="BA86" s="1"/>
  <c r="AW87"/>
  <c r="AZ86"/>
  <c r="AW88" l="1"/>
  <c r="AX87"/>
  <c r="AY87" s="1"/>
  <c r="BA87" s="1"/>
  <c r="AZ87"/>
  <c r="AX88" l="1"/>
  <c r="AY88" s="1"/>
  <c r="BA88" s="1"/>
  <c r="AW89"/>
  <c r="AZ88"/>
  <c r="AW90" l="1"/>
  <c r="AX89"/>
  <c r="AY89" s="1"/>
  <c r="BA89" s="1"/>
  <c r="AZ89"/>
  <c r="AW91" l="1"/>
  <c r="AX90"/>
  <c r="AY90" s="1"/>
  <c r="BA90" s="1"/>
  <c r="AZ90"/>
  <c r="AW92" l="1"/>
  <c r="AX91"/>
  <c r="AY91" s="1"/>
  <c r="BA91" s="1"/>
  <c r="AZ91"/>
  <c r="AW93" l="1"/>
  <c r="AX92"/>
  <c r="AY92" s="1"/>
  <c r="BA92" s="1"/>
  <c r="AZ92"/>
  <c r="AW94" l="1"/>
  <c r="AX93"/>
  <c r="AY93" s="1"/>
  <c r="BA93" s="1"/>
  <c r="AZ93"/>
  <c r="AX94" l="1"/>
  <c r="AY94" s="1"/>
  <c r="BA94" s="1"/>
  <c r="AW95"/>
  <c r="AZ94"/>
  <c r="AW96" l="1"/>
  <c r="AX95"/>
  <c r="AY95" s="1"/>
  <c r="BA95" s="1"/>
  <c r="AZ95"/>
  <c r="AX96" l="1"/>
  <c r="AY96" s="1"/>
  <c r="AW97"/>
  <c r="AZ96"/>
  <c r="BA96" l="1"/>
  <c r="AW98"/>
  <c r="AX97"/>
  <c r="AY97" s="1"/>
  <c r="AZ97"/>
  <c r="BA97" l="1"/>
  <c r="AW99"/>
  <c r="AX98"/>
  <c r="AY98" s="1"/>
  <c r="BA98" s="1"/>
  <c r="AZ98"/>
  <c r="AW100" l="1"/>
  <c r="AX99"/>
  <c r="AY99" s="1"/>
  <c r="BA99" s="1"/>
  <c r="AZ99"/>
  <c r="AW101" l="1"/>
  <c r="AX100"/>
  <c r="AY100" s="1"/>
  <c r="BA100" s="1"/>
  <c r="AZ100"/>
  <c r="AW102" l="1"/>
  <c r="AX101"/>
  <c r="AY101" s="1"/>
  <c r="AZ101"/>
  <c r="BA101" l="1"/>
  <c r="AX102"/>
  <c r="AY102" s="1"/>
  <c r="AW103"/>
  <c r="AZ102"/>
  <c r="BA102" l="1"/>
  <c r="AW104"/>
  <c r="AX103"/>
  <c r="AY103" s="1"/>
  <c r="BA103" s="1"/>
  <c r="AZ103"/>
  <c r="AX104" l="1"/>
  <c r="AY104" s="1"/>
  <c r="AW105"/>
  <c r="AZ104"/>
  <c r="BA104" l="1"/>
  <c r="AW106"/>
  <c r="AX105"/>
  <c r="AY105" s="1"/>
  <c r="AZ105"/>
  <c r="BA105" l="1"/>
  <c r="AW107"/>
  <c r="AX106"/>
  <c r="AY106" s="1"/>
  <c r="BA106" s="1"/>
  <c r="AZ106"/>
  <c r="AW108" l="1"/>
  <c r="AX107"/>
  <c r="AY107" s="1"/>
  <c r="BA107" s="1"/>
  <c r="AZ107"/>
  <c r="AX108" l="1"/>
  <c r="AY108" s="1"/>
  <c r="AW109"/>
  <c r="AZ108"/>
  <c r="BA108" l="1"/>
  <c r="AW110"/>
  <c r="AX109"/>
  <c r="AY109" s="1"/>
  <c r="BA109" s="1"/>
  <c r="AZ109"/>
  <c r="AX110" l="1"/>
  <c r="AY110" s="1"/>
  <c r="AW111"/>
  <c r="AZ110"/>
  <c r="BA110" l="1"/>
  <c r="AW112"/>
  <c r="AX111"/>
  <c r="AY111" s="1"/>
  <c r="BA111" s="1"/>
  <c r="AZ111"/>
  <c r="AX112" l="1"/>
  <c r="AY112" s="1"/>
  <c r="AW113"/>
  <c r="AZ112"/>
  <c r="BA112" l="1"/>
  <c r="AW114"/>
  <c r="AX113"/>
  <c r="AY113" s="1"/>
  <c r="AZ113"/>
  <c r="BA113" l="1"/>
  <c r="AW115"/>
  <c r="AX114"/>
  <c r="AY114" s="1"/>
  <c r="AZ114"/>
  <c r="BA114" l="1"/>
  <c r="AW116"/>
  <c r="AX115"/>
  <c r="AY115" s="1"/>
  <c r="AZ115"/>
  <c r="BA115" l="1"/>
  <c r="AW117"/>
  <c r="AX116"/>
  <c r="AY116" s="1"/>
  <c r="AZ116"/>
  <c r="BA116" l="1"/>
  <c r="AW118"/>
  <c r="AX117"/>
  <c r="AY117" s="1"/>
  <c r="AZ117"/>
  <c r="BA117" l="1"/>
  <c r="AX118"/>
  <c r="AY118" s="1"/>
  <c r="AW119"/>
  <c r="AZ118"/>
  <c r="BA118" l="1"/>
  <c r="AW120"/>
  <c r="AX119"/>
  <c r="AY119" s="1"/>
  <c r="AZ119"/>
  <c r="BA119" l="1"/>
  <c r="AX120"/>
  <c r="AY120" s="1"/>
  <c r="AW121"/>
  <c r="AZ120"/>
  <c r="BA120" l="1"/>
  <c r="AW122"/>
  <c r="AX121"/>
  <c r="AY121" s="1"/>
  <c r="AZ121"/>
  <c r="BA121" l="1"/>
  <c r="AW123"/>
  <c r="AX122"/>
  <c r="AY122" s="1"/>
  <c r="BA122" s="1"/>
  <c r="AZ122"/>
  <c r="AW124" l="1"/>
  <c r="AX123"/>
  <c r="AY123" s="1"/>
  <c r="AZ123"/>
  <c r="BA123" l="1"/>
  <c r="AW125"/>
  <c r="AX124"/>
  <c r="AY124" s="1"/>
  <c r="AZ124"/>
  <c r="BA124" l="1"/>
  <c r="AX125"/>
  <c r="AY125" s="1"/>
  <c r="AW126"/>
  <c r="AZ125"/>
  <c r="BA125" l="1"/>
  <c r="AX126"/>
  <c r="AY126" s="1"/>
  <c r="AW127"/>
  <c r="AZ126"/>
  <c r="BA126" l="1"/>
  <c r="AX127"/>
  <c r="AY127" s="1"/>
  <c r="AW128"/>
  <c r="AZ127"/>
  <c r="BA127" l="1"/>
  <c r="AX128"/>
  <c r="AY128" s="1"/>
  <c r="AW129"/>
  <c r="AZ128"/>
  <c r="BA128" l="1"/>
  <c r="AX129"/>
  <c r="AY129" s="1"/>
  <c r="AW130"/>
  <c r="AZ129"/>
  <c r="BA129" l="1"/>
  <c r="AX130"/>
  <c r="AY130" s="1"/>
  <c r="AW131"/>
  <c r="AZ130"/>
  <c r="BA130" l="1"/>
  <c r="AX131"/>
  <c r="AY131" s="1"/>
  <c r="AW132"/>
  <c r="AZ131"/>
  <c r="BA131" l="1"/>
  <c r="AX132"/>
  <c r="AY132" s="1"/>
  <c r="AW133"/>
  <c r="AZ132"/>
  <c r="BA132" l="1"/>
  <c r="AX133"/>
  <c r="AY133" s="1"/>
  <c r="AW134"/>
  <c r="AZ133"/>
  <c r="BA133" l="1"/>
  <c r="AX134"/>
  <c r="AY134" s="1"/>
  <c r="AW135"/>
  <c r="AZ134"/>
  <c r="BA134" l="1"/>
  <c r="AX135"/>
  <c r="AY135" s="1"/>
  <c r="AW136"/>
  <c r="AZ135"/>
  <c r="BA135" l="1"/>
  <c r="AX136"/>
  <c r="AY136" s="1"/>
  <c r="AW137"/>
  <c r="AZ136"/>
  <c r="BA136" l="1"/>
  <c r="AX137"/>
  <c r="AY137" s="1"/>
  <c r="AW138"/>
  <c r="AZ137"/>
  <c r="BA137" l="1"/>
  <c r="AX138"/>
  <c r="AY138" s="1"/>
  <c r="AW139"/>
  <c r="AZ138"/>
  <c r="BA138" l="1"/>
  <c r="AX139"/>
  <c r="AY139" s="1"/>
  <c r="AW140"/>
  <c r="AZ139"/>
  <c r="BA139" l="1"/>
  <c r="AX140"/>
  <c r="AY140" s="1"/>
  <c r="AW141"/>
  <c r="AZ140"/>
  <c r="BA140" l="1"/>
  <c r="AX141"/>
  <c r="AY141" s="1"/>
  <c r="BA141" s="1"/>
  <c r="AW142"/>
  <c r="AZ141"/>
  <c r="AX142" l="1"/>
  <c r="AY142" s="1"/>
  <c r="AW143"/>
  <c r="AZ142"/>
  <c r="BA142" l="1"/>
  <c r="AX143"/>
  <c r="AY143" s="1"/>
  <c r="BA143" s="1"/>
  <c r="AW144"/>
  <c r="AZ143"/>
  <c r="AX144" l="1"/>
  <c r="AY144" s="1"/>
  <c r="AW145"/>
  <c r="AZ144"/>
  <c r="BA144" l="1"/>
  <c r="AX145"/>
  <c r="AY145" s="1"/>
  <c r="AW146"/>
  <c r="AZ145"/>
  <c r="BA145" l="1"/>
  <c r="AX146"/>
  <c r="AY146" s="1"/>
  <c r="AW147"/>
  <c r="AZ146"/>
  <c r="BA146" l="1"/>
  <c r="AX147"/>
  <c r="AY147" s="1"/>
  <c r="AW148"/>
  <c r="AZ147"/>
  <c r="BA147" l="1"/>
  <c r="AX148"/>
  <c r="AY148" s="1"/>
  <c r="BA148" s="1"/>
  <c r="AW149"/>
  <c r="AZ148"/>
  <c r="AX149" l="1"/>
  <c r="AY149" s="1"/>
  <c r="AW150"/>
  <c r="AZ149"/>
  <c r="BA149" l="1"/>
  <c r="AX150"/>
  <c r="AY150" s="1"/>
  <c r="AW151"/>
  <c r="AZ150"/>
  <c r="BA150" l="1"/>
  <c r="AX151"/>
  <c r="AY151" s="1"/>
  <c r="AW152"/>
  <c r="AZ151"/>
  <c r="BA151" l="1"/>
  <c r="AX152"/>
  <c r="AY152" s="1"/>
  <c r="BA152" s="1"/>
  <c r="AW153"/>
  <c r="AZ152"/>
  <c r="AX153" l="1"/>
  <c r="AY153" s="1"/>
  <c r="AW154"/>
  <c r="AZ153"/>
  <c r="BA153" l="1"/>
  <c r="AX154"/>
  <c r="AY154" s="1"/>
  <c r="AW155"/>
  <c r="AZ154"/>
  <c r="BA154" l="1"/>
  <c r="AX155"/>
  <c r="AY155" s="1"/>
  <c r="AW156"/>
  <c r="AZ155"/>
  <c r="BA155" l="1"/>
  <c r="AX156"/>
  <c r="AY156" s="1"/>
  <c r="AW157"/>
  <c r="AZ156"/>
  <c r="BA156" l="1"/>
  <c r="AX157"/>
  <c r="AY157" s="1"/>
  <c r="AW158"/>
  <c r="AZ157"/>
  <c r="BA157" l="1"/>
  <c r="AX158"/>
  <c r="AY158" s="1"/>
  <c r="AW159"/>
  <c r="AZ158"/>
  <c r="BA158" l="1"/>
  <c r="AX159"/>
  <c r="AY159" s="1"/>
  <c r="AW160"/>
  <c r="AZ159"/>
  <c r="BA159" l="1"/>
  <c r="AX160"/>
  <c r="AY160" s="1"/>
  <c r="AW161"/>
  <c r="AZ160"/>
  <c r="BA160" l="1"/>
  <c r="AX161"/>
  <c r="AY161" s="1"/>
  <c r="AW162"/>
  <c r="AZ161"/>
  <c r="BA161" l="1"/>
  <c r="AX162"/>
  <c r="AY162" s="1"/>
  <c r="AW163"/>
  <c r="AZ162"/>
  <c r="BA162" l="1"/>
  <c r="AX163"/>
  <c r="AY163" s="1"/>
  <c r="AW164"/>
  <c r="AZ163"/>
  <c r="BA163" l="1"/>
  <c r="AX164"/>
  <c r="AY164" s="1"/>
  <c r="AW165"/>
  <c r="AZ164"/>
  <c r="BA164" l="1"/>
  <c r="AX165"/>
  <c r="AY165" s="1"/>
  <c r="AW166"/>
  <c r="AZ165"/>
  <c r="BA165" l="1"/>
  <c r="AX166"/>
  <c r="AY166" s="1"/>
  <c r="AW167"/>
  <c r="AZ166"/>
  <c r="BA166" l="1"/>
  <c r="AX167"/>
  <c r="AY167" s="1"/>
  <c r="AW168"/>
  <c r="AZ167"/>
  <c r="BA167" l="1"/>
  <c r="AX168"/>
  <c r="AY168" s="1"/>
  <c r="AW169"/>
  <c r="AZ168"/>
  <c r="BA168" l="1"/>
  <c r="AX169"/>
  <c r="AY169" s="1"/>
  <c r="AW170"/>
  <c r="AZ169"/>
  <c r="BA169" l="1"/>
  <c r="AX170"/>
  <c r="AY170" s="1"/>
  <c r="AW171"/>
  <c r="AZ170"/>
  <c r="BA170" l="1"/>
  <c r="AX171"/>
  <c r="AY171" s="1"/>
  <c r="AW172"/>
  <c r="AZ171"/>
  <c r="BA171" l="1"/>
  <c r="AX172"/>
  <c r="AY172" s="1"/>
  <c r="AW173"/>
  <c r="AZ172"/>
  <c r="BA172" l="1"/>
  <c r="AX173"/>
  <c r="AY173" s="1"/>
  <c r="AW174"/>
  <c r="AZ173"/>
  <c r="BA173" l="1"/>
  <c r="AX174"/>
  <c r="AY174" s="1"/>
  <c r="AW175"/>
  <c r="AZ174"/>
  <c r="BA174" l="1"/>
  <c r="AX175"/>
  <c r="AY175" s="1"/>
  <c r="AW176"/>
  <c r="AZ175"/>
  <c r="BA175" l="1"/>
  <c r="AX176"/>
  <c r="AY176" s="1"/>
  <c r="AW177"/>
  <c r="AZ176"/>
  <c r="BA176" l="1"/>
  <c r="AX177"/>
  <c r="AY177" s="1"/>
  <c r="AW178"/>
  <c r="AZ177"/>
  <c r="BA177" l="1"/>
  <c r="AX178"/>
  <c r="AY178" s="1"/>
  <c r="AW179"/>
  <c r="AZ178"/>
  <c r="BA178" l="1"/>
  <c r="AX179"/>
  <c r="AY179" s="1"/>
  <c r="AW180"/>
  <c r="AZ179"/>
  <c r="BA179" l="1"/>
  <c r="AX180"/>
  <c r="AY180" s="1"/>
  <c r="AW181"/>
  <c r="AZ180"/>
  <c r="BA180" l="1"/>
  <c r="AX181"/>
  <c r="AY181" s="1"/>
  <c r="AW182"/>
  <c r="AZ181"/>
  <c r="BA181" l="1"/>
  <c r="AX182"/>
  <c r="AY182" s="1"/>
  <c r="AW183"/>
  <c r="AZ182"/>
  <c r="BA182" l="1"/>
  <c r="AX183"/>
  <c r="AY183" s="1"/>
  <c r="AW184"/>
  <c r="AZ183"/>
  <c r="BA183" l="1"/>
  <c r="AX184"/>
  <c r="AY184" s="1"/>
  <c r="AW185"/>
  <c r="AZ184"/>
  <c r="BA184" l="1"/>
  <c r="AX185"/>
  <c r="AY185" s="1"/>
  <c r="AW186"/>
  <c r="AZ185"/>
  <c r="BA185" l="1"/>
  <c r="AX186"/>
  <c r="AY186" s="1"/>
  <c r="AW187"/>
  <c r="AZ186"/>
  <c r="BA186" l="1"/>
  <c r="AX187"/>
  <c r="AY187" s="1"/>
  <c r="AW188"/>
  <c r="AZ187"/>
  <c r="BA187" l="1"/>
  <c r="AX188"/>
  <c r="AY188" s="1"/>
  <c r="AW189"/>
  <c r="AZ188"/>
  <c r="BA188" l="1"/>
  <c r="AX189"/>
  <c r="AY189" s="1"/>
  <c r="AW190"/>
  <c r="AZ189"/>
  <c r="BA189" l="1"/>
  <c r="AX190"/>
  <c r="AY190" s="1"/>
  <c r="AW191"/>
  <c r="AZ190"/>
  <c r="BA190" l="1"/>
  <c r="AX191"/>
  <c r="AY191" s="1"/>
  <c r="AW192"/>
  <c r="AZ191"/>
  <c r="BA191" l="1"/>
  <c r="AX192"/>
  <c r="AY192" s="1"/>
  <c r="AW193"/>
  <c r="AZ192"/>
  <c r="BA192" l="1"/>
  <c r="AW194"/>
  <c r="AX193"/>
  <c r="AY193" s="1"/>
  <c r="AZ193"/>
  <c r="BA193" l="1"/>
  <c r="AX194"/>
  <c r="AY194" s="1"/>
  <c r="AW195"/>
  <c r="AZ194"/>
  <c r="BA194" l="1"/>
  <c r="AW196"/>
  <c r="AX195"/>
  <c r="AY195" s="1"/>
  <c r="BA195" s="1"/>
  <c r="AZ195"/>
  <c r="AX196" l="1"/>
  <c r="AY196" s="1"/>
  <c r="AW197"/>
  <c r="AZ196"/>
  <c r="BA196" l="1"/>
  <c r="AW198"/>
  <c r="AX197"/>
  <c r="AY197" s="1"/>
  <c r="BA197" s="1"/>
  <c r="AZ197"/>
  <c r="AX198" l="1"/>
  <c r="AY198" s="1"/>
  <c r="AW199"/>
  <c r="AZ198"/>
  <c r="BA198" l="1"/>
  <c r="AW200"/>
  <c r="AX199"/>
  <c r="AY199" s="1"/>
  <c r="AZ199"/>
  <c r="BA199" l="1"/>
  <c r="AX200"/>
  <c r="AY200" s="1"/>
  <c r="AW201"/>
  <c r="AZ200"/>
  <c r="BA200" l="1"/>
  <c r="AW202"/>
  <c r="AX201"/>
  <c r="AY201" s="1"/>
  <c r="AZ201"/>
  <c r="BA201" l="1"/>
  <c r="AX202"/>
  <c r="AY202" s="1"/>
  <c r="AW203"/>
  <c r="AZ202"/>
  <c r="BA202" l="1"/>
  <c r="AW204"/>
  <c r="AX203"/>
  <c r="AY203" s="1"/>
  <c r="AZ203"/>
  <c r="BA203" l="1"/>
  <c r="AX204"/>
  <c r="AY204" s="1"/>
  <c r="AW205"/>
  <c r="AZ204"/>
  <c r="BA204" l="1"/>
  <c r="AW206"/>
  <c r="AX205"/>
  <c r="AY205" s="1"/>
  <c r="AZ205"/>
  <c r="BA205" l="1"/>
  <c r="AX206"/>
  <c r="AY206" s="1"/>
  <c r="AW207"/>
  <c r="AZ206"/>
  <c r="BA206" l="1"/>
  <c r="AW208"/>
  <c r="AX207"/>
  <c r="AY207" s="1"/>
  <c r="AZ207"/>
  <c r="BA207" l="1"/>
  <c r="AX208"/>
  <c r="AY208" s="1"/>
  <c r="AW209"/>
  <c r="AZ208"/>
  <c r="BA208" l="1"/>
  <c r="AW210"/>
  <c r="AX209"/>
  <c r="AY209" s="1"/>
  <c r="AZ209"/>
  <c r="BA209" l="1"/>
  <c r="AX210"/>
  <c r="AY210" s="1"/>
  <c r="AW211"/>
  <c r="AZ210"/>
  <c r="BA210" l="1"/>
  <c r="AX211"/>
  <c r="AY211" s="1"/>
  <c r="AZ211"/>
  <c r="BA211" l="1"/>
  <c r="BB3" s="1"/>
  <c r="BB5" s="1"/>
  <c r="BB11" s="1"/>
  <c r="BB210" l="1"/>
  <c r="BB206"/>
  <c r="BB202"/>
  <c r="BB198"/>
  <c r="BB194"/>
  <c r="BB190"/>
  <c r="BB186"/>
  <c r="BB182"/>
  <c r="BB178"/>
  <c r="BB174"/>
  <c r="BB170"/>
  <c r="BB166"/>
  <c r="BB162"/>
  <c r="BB158"/>
  <c r="BB154"/>
  <c r="BB150"/>
  <c r="BB146"/>
  <c r="BB142"/>
  <c r="BB138"/>
  <c r="BB134"/>
  <c r="BB130"/>
  <c r="BB126"/>
  <c r="BB122"/>
  <c r="BB118"/>
  <c r="BB114"/>
  <c r="BB110"/>
  <c r="BB106"/>
  <c r="BB102"/>
  <c r="BB98"/>
  <c r="BB94"/>
  <c r="BB90"/>
  <c r="BB86"/>
  <c r="BB82"/>
  <c r="BB78"/>
  <c r="BB74"/>
  <c r="BB70"/>
  <c r="BB66"/>
  <c r="BB62"/>
  <c r="BB58"/>
  <c r="BB54"/>
  <c r="BB50"/>
  <c r="BB46"/>
  <c r="BB42"/>
  <c r="BB38"/>
  <c r="BB34"/>
  <c r="BB30"/>
  <c r="BB26"/>
  <c r="BB22"/>
  <c r="BB18"/>
  <c r="BB14"/>
  <c r="BI5"/>
  <c r="BB208"/>
  <c r="BB204"/>
  <c r="BB200"/>
  <c r="BB196"/>
  <c r="BB192"/>
  <c r="BB188"/>
  <c r="BB184"/>
  <c r="BB180"/>
  <c r="BB176"/>
  <c r="BB172"/>
  <c r="BB168"/>
  <c r="BB164"/>
  <c r="BB160"/>
  <c r="BB156"/>
  <c r="BB152"/>
  <c r="BB148"/>
  <c r="BB144"/>
  <c r="BB140"/>
  <c r="BB136"/>
  <c r="BB132"/>
  <c r="BB128"/>
  <c r="BB124"/>
  <c r="BB120"/>
  <c r="BB116"/>
  <c r="BB112"/>
  <c r="BB108"/>
  <c r="BB104"/>
  <c r="BB100"/>
  <c r="BB96"/>
  <c r="BB92"/>
  <c r="BB88"/>
  <c r="BB84"/>
  <c r="BB80"/>
  <c r="BB76"/>
  <c r="BB72"/>
  <c r="BB68"/>
  <c r="BB64"/>
  <c r="BB60"/>
  <c r="BB56"/>
  <c r="BB52"/>
  <c r="BB48"/>
  <c r="BB44"/>
  <c r="BB40"/>
  <c r="BB36"/>
  <c r="BB32"/>
  <c r="BB28"/>
  <c r="BB24"/>
  <c r="BB20"/>
  <c r="BB16"/>
  <c r="BB12"/>
  <c r="BB209"/>
  <c r="BB205"/>
  <c r="BB201"/>
  <c r="BB197"/>
  <c r="BB193"/>
  <c r="BB189"/>
  <c r="BB185"/>
  <c r="BB181"/>
  <c r="BB177"/>
  <c r="BB173"/>
  <c r="BB169"/>
  <c r="BB165"/>
  <c r="BB161"/>
  <c r="BB157"/>
  <c r="BB153"/>
  <c r="BB149"/>
  <c r="BB145"/>
  <c r="BB141"/>
  <c r="BB137"/>
  <c r="BB133"/>
  <c r="BB129"/>
  <c r="BB125"/>
  <c r="BB121"/>
  <c r="BB117"/>
  <c r="BB113"/>
  <c r="BB109"/>
  <c r="BB105"/>
  <c r="BB101"/>
  <c r="BB97"/>
  <c r="BB93"/>
  <c r="BB89"/>
  <c r="BB85"/>
  <c r="BB81"/>
  <c r="BB77"/>
  <c r="BB73"/>
  <c r="BB69"/>
  <c r="BB65"/>
  <c r="BB61"/>
  <c r="BB57"/>
  <c r="BB53"/>
  <c r="BB49"/>
  <c r="BB45"/>
  <c r="BB41"/>
  <c r="BB37"/>
  <c r="BB33"/>
  <c r="BB29"/>
  <c r="BB25"/>
  <c r="BB21"/>
  <c r="BB17"/>
  <c r="BB13"/>
  <c r="BB211"/>
  <c r="BB207"/>
  <c r="BB203"/>
  <c r="BB199"/>
  <c r="BB195"/>
  <c r="BB191"/>
  <c r="BB187"/>
  <c r="BB183"/>
  <c r="BB179"/>
  <c r="BB175"/>
  <c r="BB171"/>
  <c r="BB167"/>
  <c r="BB163"/>
  <c r="BB159"/>
  <c r="BB155"/>
  <c r="BB151"/>
  <c r="BB147"/>
  <c r="BB143"/>
  <c r="BB139"/>
  <c r="BB135"/>
  <c r="BB131"/>
  <c r="BB127"/>
  <c r="BB123"/>
  <c r="BB119"/>
  <c r="BB115"/>
  <c r="BB111"/>
  <c r="BB107"/>
  <c r="BB103"/>
  <c r="BB99"/>
  <c r="BB95"/>
  <c r="BB91"/>
  <c r="BB87"/>
  <c r="BB83"/>
  <c r="BB79"/>
  <c r="BB75"/>
  <c r="BB71"/>
  <c r="BB67"/>
  <c r="BB63"/>
  <c r="BB59"/>
  <c r="BB55"/>
  <c r="BB51"/>
  <c r="BB47"/>
  <c r="BB43"/>
  <c r="BB39"/>
  <c r="BB35"/>
  <c r="BB31"/>
  <c r="BB27"/>
  <c r="BB23"/>
  <c r="BB19"/>
  <c r="BB15"/>
  <c r="BB7" l="1"/>
  <c r="BI7" s="1"/>
  <c r="BI18" s="1"/>
  <c r="BJ18" s="1"/>
  <c r="BK18" s="1"/>
  <c r="G294" i="1" s="1"/>
  <c r="BI19" i="10" l="1"/>
  <c r="BJ19" s="1"/>
  <c r="BL19" s="1"/>
  <c r="BM19" s="1"/>
  <c r="E295" i="1" s="1"/>
  <c r="BI13" i="10"/>
  <c r="BJ13" s="1"/>
  <c r="BL13" s="1"/>
  <c r="BM13" s="1"/>
  <c r="E289" i="1" s="1"/>
  <c r="BL18" i="10"/>
  <c r="BM18" s="1"/>
  <c r="E294" i="1" s="1"/>
  <c r="BI17" i="10"/>
  <c r="BJ17" s="1"/>
  <c r="BL17" s="1"/>
  <c r="BM17" s="1"/>
  <c r="E293" i="1" s="1"/>
  <c r="BI16" i="10"/>
  <c r="BJ16" s="1"/>
  <c r="BK16" s="1"/>
  <c r="G292" i="1" s="1"/>
  <c r="BI11" i="10"/>
  <c r="BJ11" s="1"/>
  <c r="BK11" s="1"/>
  <c r="G287" i="1" s="1"/>
  <c r="BI12" i="10"/>
  <c r="BJ12" s="1"/>
  <c r="BK12" s="1"/>
  <c r="G288" i="1" s="1"/>
  <c r="BI20" i="10"/>
  <c r="BJ20" s="1"/>
  <c r="BK20" s="1"/>
  <c r="G296" i="1" s="1"/>
  <c r="BI14" i="10"/>
  <c r="BJ14" s="1"/>
  <c r="BL14" s="1"/>
  <c r="BM14" s="1"/>
  <c r="E290" i="1" s="1"/>
  <c r="BI15" i="10"/>
  <c r="BJ15" s="1"/>
  <c r="BL15" s="1"/>
  <c r="BM15" s="1"/>
  <c r="E291" i="1" s="1"/>
  <c r="BL20" i="10" l="1"/>
  <c r="BM20" s="1"/>
  <c r="E296" i="1" s="1"/>
  <c r="BL12" i="10"/>
  <c r="BM12" s="1"/>
  <c r="E288" i="1" s="1"/>
  <c r="BK17" i="10"/>
  <c r="G293" i="1" s="1"/>
  <c r="BL11" i="10"/>
  <c r="BM11" s="1"/>
  <c r="E287" i="1" s="1"/>
  <c r="BK15" i="10"/>
  <c r="G291" i="1" s="1"/>
  <c r="BK14" i="10"/>
  <c r="G290" i="1" s="1"/>
  <c r="BK13" i="10"/>
  <c r="G289" i="1" s="1"/>
  <c r="BK19" i="10"/>
  <c r="G295" i="1" s="1"/>
  <c r="BL16" i="10"/>
  <c r="BM16" s="1"/>
  <c r="E292" i="1" s="1"/>
</calcChain>
</file>

<file path=xl/sharedStrings.xml><?xml version="1.0" encoding="utf-8"?>
<sst xmlns="http://schemas.openxmlformats.org/spreadsheetml/2006/main" count="6582" uniqueCount="4692">
  <si>
    <t xml:space="preserve">2/ Warum eine Einstufung von 0 bis 10; welche Beziehung besteht zu ein- bis dreiwertigen Einstufung bei Kent ? </t>
  </si>
  <si>
    <t>La schiena e la colonna vertebrale: caratteristiche dei dolori</t>
  </si>
  <si>
    <t xml:space="preserve">Dolore forte e improvviso, pungente, lacerante, come un fulmine  </t>
  </si>
  <si>
    <t>La schiena e la colonna vertebrale: modalita dei dolori</t>
  </si>
  <si>
    <t>Dolori vertebrali: aggravati in posizione seduta</t>
  </si>
  <si>
    <t>Dolori vertebrali: aggravati alzandosi o abbassandosi</t>
  </si>
  <si>
    <t>Dolori vertebrali: migliorati dal movimento continuato</t>
  </si>
  <si>
    <t>Gli arti e le estremita'</t>
  </si>
  <si>
    <t>Gli arti e le estremita': aspetto generale</t>
  </si>
  <si>
    <t>Gli arti e le estremita': dolori e sensazioni</t>
  </si>
  <si>
    <t>La pelle: aspetto generale</t>
  </si>
  <si>
    <t>Brufoli, papule, pustole, croste</t>
  </si>
  <si>
    <t>Eruzioni vescicolari</t>
  </si>
  <si>
    <t>Eruzioni verrucose o condilomatose</t>
  </si>
  <si>
    <t>La pelle: dolori e sensazioni</t>
  </si>
  <si>
    <t>Suppurazioni CRONICHE, in diverse zone del corpo</t>
  </si>
  <si>
    <t>In tutto il corpo: sensazione di PUNTURE, spine o  schegge</t>
  </si>
  <si>
    <t>Caldo: il paziente ha sempre troppo caldo, si copre poco</t>
  </si>
  <si>
    <t>Le modalita' generali  (1/2)</t>
  </si>
  <si>
    <t>I sintomi si aggravano di MATTINA</t>
  </si>
  <si>
    <t>I sintomi si aggravano di SERA</t>
  </si>
  <si>
    <t>I sintomi si aggravano di NOTTE</t>
  </si>
  <si>
    <t>I sintomi si aggravano col tempo FREDDO e SECCO</t>
  </si>
  <si>
    <t>I sintomi si aggravano col tempo FREDDO e UMIDO</t>
  </si>
  <si>
    <t>I sintomi si aggravano col tempo CALDO e UMIDO</t>
  </si>
  <si>
    <t>I sintomi si aggravano col tempo CALDO e SECCO</t>
  </si>
  <si>
    <t>L'influenza dell'ambiente</t>
  </si>
  <si>
    <t>I sintomi si aggravano nei luoghi CALDI</t>
  </si>
  <si>
    <t>I sintomi si aggravano nei luoghi FREDDI</t>
  </si>
  <si>
    <t>I sintomi si aggravano nei luoghi CHIUSI, "SENZA ARIA"</t>
  </si>
  <si>
    <t>I sintomi si aggravano col VENTO, e le CORRENTI D'ARIA</t>
  </si>
  <si>
    <t>Le modalita' generali  (2/2)</t>
  </si>
  <si>
    <t>E’ un disastro se il paziente beve del LATTE</t>
  </si>
  <si>
    <t>E’ un disastro se il paziente beve del VINO (o dell’alcol)</t>
  </si>
  <si>
    <t>E’ un disastro se il paziente mangia FARINACEI</t>
  </si>
  <si>
    <t>E’ un disastro se il paziente mangia della FRUTTA</t>
  </si>
  <si>
    <t>E’ un disastro se il paziente mangia dei cibi GRASSI</t>
  </si>
  <si>
    <t>I sintomi si aggravano restando IMMOBILE (disteso)</t>
  </si>
  <si>
    <t>I sintomi si aggravano col MOVIMENTO (camminando)</t>
  </si>
  <si>
    <t>Lateralita' e periodicita'</t>
  </si>
  <si>
    <t>Le cause possibili</t>
  </si>
  <si>
    <t>Le cause possibili: un trauma fisico o un incidente</t>
  </si>
  <si>
    <t>Tutto è cominciato dopo un grosso colpo di freddo</t>
  </si>
  <si>
    <t>Tutto è cominciato dopo un’intossicazione o una vaccinazione</t>
  </si>
  <si>
    <t>Tutto è cominciato dopo un trauma, una ferita, un’ustione</t>
  </si>
  <si>
    <t>Le cause possibili: uno shock emotivo inatteso e violento</t>
  </si>
  <si>
    <t>Tutto è cominciato dopo un lutto, una grossa disgrazia</t>
  </si>
  <si>
    <t>Tutto è cominciato dopo una grande paura, un gran spavento</t>
  </si>
  <si>
    <t>Le cause possibili: per lungo tempo : una vita faticosa</t>
  </si>
  <si>
    <t>Selezionate la lingua</t>
  </si>
  <si>
    <t>Risultati</t>
  </si>
  <si>
    <t>Nome</t>
  </si>
  <si>
    <t>Influenza del sintomo</t>
  </si>
  <si>
    <t>Molto forte</t>
  </si>
  <si>
    <t>Molto possibile</t>
  </si>
  <si>
    <t>Molto debole</t>
  </si>
  <si>
    <t>Consultazione del database del programma.</t>
  </si>
  <si>
    <t>• Il scopo è scegliere il rimedo che corrisponde meglio all'INTERO STATO del paziente. Perciò dovete fornire al programma la descrizione più completa possibile.</t>
  </si>
  <si>
    <t>• La descrizione va eseguita compilando la colonna gialla. La valutazione (da 0 a 10) che date a ciascun sintomo deve tradurne L'IMPORTANZA RELATIVA rispetto agli altri sintomi del paziente.</t>
  </si>
  <si>
    <t>• E' preferibile (ma non obbligatorio)  rispondere a tutte le domande. L'importante è distinguere bene tra :  "0" (dichiaro che il paziente non ha questo sintomo) e  "?" (non rispondo perché non lo so o perché non avrebbe senso).</t>
  </si>
  <si>
    <t>• Nella pratica, si consiglia di inserire all'inizio tutti "?". Per far questo, basta mettere un "?" nella cella "E6" e  fare  doppio clic sull'angolo in basso a destra della cella.</t>
  </si>
  <si>
    <t>• "Incertezza = 10 %" significa : "Ci sono 10 probabilità su 100  che la similitudine 'paziente / rimedio'  sia puramente un caso".</t>
  </si>
  <si>
    <t>• Mantenete il vostro spirito critico ! Questo programma è stato realizzato con attenzione, ma non è esente da errori. Confrontate i risultati con altre fonti.</t>
  </si>
  <si>
    <t>Profil des Patienten (siehe die Linienräte 298)</t>
  </si>
  <si>
    <t>Profile of the patient (see the advices line 298)</t>
  </si>
  <si>
    <t>Perfil del paciente (véase los consejos línea 298)</t>
  </si>
  <si>
    <t>Profilo del paziente (V. consigli, riga 298)</t>
  </si>
  <si>
    <t>Natrum Muriaticum</t>
  </si>
  <si>
    <t>Natrum Phosphoricum</t>
  </si>
  <si>
    <t>Natrum Sulfuricum</t>
  </si>
  <si>
    <t>Nepenthes</t>
  </si>
  <si>
    <t>Nerium Oleander</t>
  </si>
  <si>
    <t>Niccolum Metallicum</t>
  </si>
  <si>
    <t>Nitri Spiritus Dulc.</t>
  </si>
  <si>
    <t>Nitricum Acidum</t>
  </si>
  <si>
    <t>Nux Moschata</t>
  </si>
  <si>
    <t>Nux Vomica</t>
  </si>
  <si>
    <t>Oenanthe Crocata</t>
  </si>
  <si>
    <t>Oleum Animale</t>
  </si>
  <si>
    <t>Oleum Jecoris Aselli</t>
  </si>
  <si>
    <t>Onosmodium Virginia.</t>
  </si>
  <si>
    <t>Opium</t>
  </si>
  <si>
    <t>Oscillococcinum</t>
  </si>
  <si>
    <t>Profilo de la paciento (vidu la konsilojn al lineo 298)</t>
  </si>
  <si>
    <t>Profil du patient (voir les conseils ligne 298)</t>
  </si>
  <si>
    <t>•• La "?" signifas : "MI NE SCIAS respondi. Aù ke mankas al mi informon ; aù ke la demando ne havas senson por tiu paciento ; aù ke mi ne komprenas la demandon". Tiu repondo restos neùtra por la elekto de la kuracilo ; ghi influos la rezulton nek al iun sencon, nek al aliu.</t>
  </si>
  <si>
    <t>Sento de krampfoj, de kuntirigho au de kontrakturoj</t>
  </si>
  <si>
    <t>Sento de malforteco, de pezeco, de paralizo de la membroj</t>
  </si>
  <si>
    <t>Tuskracho de MUKO DENSA kaj VISKECA</t>
  </si>
  <si>
    <t>R235  LAC DEFLORATUM</t>
  </si>
  <si>
    <t>Concentrazione difficile, dimenticanze, debolezza di memoria</t>
  </si>
  <si>
    <t>Il viso è ROSSO (a macchie, qua e là o dappertutto)</t>
  </si>
  <si>
    <t>Difficoltà a INSPIRARE (dispnea, oppressione, sospiri)</t>
  </si>
  <si>
    <t>Sento de batado, de pulso-bato en la kapo</t>
  </si>
  <si>
    <t>Le paciento SUFERAS ekde karulo foriras (jhaluzeco)</t>
  </si>
  <si>
    <t>Dezirego pri KOMPANIO (Maldeziro pri soleco)</t>
  </si>
  <si>
    <t>Somnolencia, bostezos, deseo de quedarse acostado (clinofilia)</t>
  </si>
  <si>
    <t>Symptoms aggravated by HOT and HUMID weather</t>
  </si>
  <si>
    <t>R003  ABROTANUM</t>
  </si>
  <si>
    <t>R008  ACTAEA SPICATA</t>
  </si>
  <si>
    <t>Calcul du VP du profil issu du questionnaire</t>
  </si>
  <si>
    <t>Max des atanh</t>
  </si>
  <si>
    <r>
      <t xml:space="preserve">Le </t>
    </r>
    <r>
      <rPr>
        <b/>
        <sz val="9"/>
        <rFont val="Geneva"/>
      </rPr>
      <t>tableau des RemedVP</t>
    </r>
    <r>
      <rPr>
        <sz val="9"/>
        <rFont val="Arial"/>
        <family val="2"/>
      </rPr>
      <t>. Attention, contrairement à la version Pascal où les valeurs sont représentées par des entiers, d'où des valeurs 1e4 fois trop grandes, ici on a les VRAIES valeurs, normalisées correctement</t>
    </r>
  </si>
  <si>
    <t>No remède</t>
  </si>
  <si>
    <t>Tri des résultats</t>
  </si>
  <si>
    <t>Proba d'erreur</t>
  </si>
  <si>
    <t>Paramètres du calcul du "odd-ratio", d'après le théorème de Bayes</t>
  </si>
  <si>
    <t>La paciento INDIFERENTIGHAS, ech pri siaj plej karaj amatuloj</t>
  </si>
  <si>
    <t>La soleco kaj la cheesto de aliuloj</t>
  </si>
  <si>
    <t>La solitudine e la presenza di altri</t>
  </si>
  <si>
    <t/>
  </si>
  <si>
    <t>Silence, speech and capacity to talk</t>
  </si>
  <si>
    <t>Osmium Metallicum</t>
  </si>
  <si>
    <t>Oxalicum Acidum</t>
  </si>
  <si>
    <t>Paeonia Officinalis</t>
  </si>
  <si>
    <t>Palladium Metallicum</t>
  </si>
  <si>
    <t>Paratyphoidinum B</t>
  </si>
  <si>
    <t>Pareira Brava</t>
  </si>
  <si>
    <t>Paris Quadrifolia</t>
  </si>
  <si>
    <t>Perhexiline(Maleate)</t>
  </si>
  <si>
    <t>Petroleum</t>
  </si>
  <si>
    <t>Petroselinum Sativum</t>
  </si>
  <si>
    <t>Phellandrium Aquati.</t>
  </si>
  <si>
    <t>Phenobarbital</t>
  </si>
  <si>
    <t>Phosphoricum Acidum</t>
  </si>
  <si>
    <t>Phosphorus</t>
  </si>
  <si>
    <t>Physostigma Venenos.</t>
  </si>
  <si>
    <t>Phytolacca Decandra</t>
  </si>
  <si>
    <t>Picricum Acidum</t>
  </si>
  <si>
    <t>Plantago Major</t>
  </si>
  <si>
    <t>Platina</t>
  </si>
  <si>
    <t>Plumbum Metallicum</t>
  </si>
  <si>
    <t>Podophyllum Peltatum</t>
  </si>
  <si>
    <t>Polygonum Hydropiper</t>
  </si>
  <si>
    <t>Proteus Vulgaris</t>
  </si>
  <si>
    <t>Prunus Spinosa</t>
  </si>
  <si>
    <t>Psorinum</t>
  </si>
  <si>
    <t>Ptelea Trifoliata</t>
  </si>
  <si>
    <t>Pulsatilla Nigricans</t>
  </si>
  <si>
    <t>Pyrogenium</t>
  </si>
  <si>
    <t>Radium Bromatum</t>
  </si>
  <si>
    <t>Rana Bufo</t>
  </si>
  <si>
    <t>Ranunculus Bulbosus</t>
  </si>
  <si>
    <t>Ranunculus Scelerat.</t>
  </si>
  <si>
    <t>Raphanus Sativ. Nig.</t>
  </si>
  <si>
    <t>Ratanhia</t>
  </si>
  <si>
    <t>Rauwolfia Serpentina</t>
  </si>
  <si>
    <t>Rheum Officinale</t>
  </si>
  <si>
    <t>Rhododendron Chrys.</t>
  </si>
  <si>
    <t>Rhus Toxicodendron</t>
  </si>
  <si>
    <t>Rhus Vernix</t>
  </si>
  <si>
    <t>Robinia Pseudo-Acac.</t>
  </si>
  <si>
    <t>Rumex Crispus</t>
  </si>
  <si>
    <t>Ruta Graveolens</t>
  </si>
  <si>
    <t>Sabadilla Officinar.</t>
  </si>
  <si>
    <t>Sabina</t>
  </si>
  <si>
    <t>Salicylicum Acidum</t>
  </si>
  <si>
    <t>Sambucus Nigra</t>
  </si>
  <si>
    <t>Sanguinaria Canaden.</t>
  </si>
  <si>
    <t>Sarsaparilla</t>
  </si>
  <si>
    <t>Scilla Maritima</t>
  </si>
  <si>
    <t>Secale Cornutum</t>
  </si>
  <si>
    <t>Selenium Metallicum</t>
  </si>
  <si>
    <t>Senecio Aureus</t>
  </si>
  <si>
    <t>Senega</t>
  </si>
  <si>
    <t>Sepia Officinalis</t>
  </si>
  <si>
    <t>Serum Anticolibacil.</t>
  </si>
  <si>
    <t>Silicea</t>
  </si>
  <si>
    <t>Sinapis Alba</t>
  </si>
  <si>
    <t>Spigelia Anthelmia</t>
  </si>
  <si>
    <t>Spongia Tosta</t>
  </si>
  <si>
    <t>Stannum Metallicum</t>
  </si>
  <si>
    <t>Staphylococcinum</t>
  </si>
  <si>
    <t>Staphysagria</t>
  </si>
  <si>
    <t>Sticta Pulmonaria</t>
  </si>
  <si>
    <t>Stillingia Sylvatica</t>
  </si>
  <si>
    <t>Stramonium</t>
  </si>
  <si>
    <t>Streptococcinum</t>
  </si>
  <si>
    <t>Strontium Carbonicum</t>
  </si>
  <si>
    <t>Sulfur</t>
  </si>
  <si>
    <t>Sulfur Iodatum</t>
  </si>
  <si>
    <t>Sulfuricum Acidum</t>
  </si>
  <si>
    <t>Sumbul</t>
  </si>
  <si>
    <t>Tabacum</t>
  </si>
  <si>
    <t>Taraxacum Dens-Leon.</t>
  </si>
  <si>
    <t>Tarentula Hispanica</t>
  </si>
  <si>
    <t>Tellurium Metallicum</t>
  </si>
  <si>
    <t>Terebinthina</t>
  </si>
  <si>
    <t>Teucrium Marum</t>
  </si>
  <si>
    <t>Theridion Currassav.</t>
  </si>
  <si>
    <t>Thioproperazine</t>
  </si>
  <si>
    <t>Thuya Occidentalis</t>
  </si>
  <si>
    <t>Trombidium Mus. Dom.</t>
  </si>
  <si>
    <t>Tuberculinum Cr.(Tk)</t>
  </si>
  <si>
    <t>Tuberculinum Residu.</t>
  </si>
  <si>
    <t>Uranium Nitricum</t>
  </si>
  <si>
    <t>Urtica Urens</t>
  </si>
  <si>
    <t>Ustilago Maidis</t>
  </si>
  <si>
    <t>V.A.B. (B.C.G.)</t>
  </si>
  <si>
    <t>Vaccinotoxinum</t>
  </si>
  <si>
    <t>Valeriana Officinal.</t>
  </si>
  <si>
    <t>Variolinum</t>
  </si>
  <si>
    <t>Veratrum Album</t>
  </si>
  <si>
    <t>Veratrum Viride</t>
  </si>
  <si>
    <t>Verbascum Thapsus</t>
  </si>
  <si>
    <t>Vespa Crabro(Frelon)</t>
  </si>
  <si>
    <t>Viburnum(Opul./Prun)</t>
  </si>
  <si>
    <t>Vinca Minor</t>
  </si>
  <si>
    <t>Viola Odorata</t>
  </si>
  <si>
    <t>Viola Tricolor</t>
  </si>
  <si>
    <t>Vipera (Redii/Torva)</t>
  </si>
  <si>
    <t>Viscum Album</t>
  </si>
  <si>
    <t>Xanthoxylum  Fraxin.</t>
  </si>
  <si>
    <t>Zincum Metallicum</t>
  </si>
  <si>
    <t>Zingiber Officinale</t>
  </si>
  <si>
    <t>Zizia Aurea</t>
  </si>
  <si>
    <t>Le patient boit PAR PETITES QUANTITES (1/4 à 1/2 verre)</t>
  </si>
  <si>
    <t>Sharp and sudden pain, stitching, drawing, sudden)</t>
  </si>
  <si>
    <t>Sensation of dryness of mouth or  tongue</t>
  </si>
  <si>
    <t>Pain to rectum or anus (hemorrhoids, tenesmus)</t>
  </si>
  <si>
    <t>Flatus, gas</t>
  </si>
  <si>
    <t>Centre</t>
  </si>
  <si>
    <t>269</t>
  </si>
  <si>
    <t>270</t>
  </si>
  <si>
    <t>271</t>
  </si>
  <si>
    <t>272</t>
  </si>
  <si>
    <t>273</t>
  </si>
  <si>
    <t>274</t>
  </si>
  <si>
    <t>275</t>
  </si>
  <si>
    <t>276</t>
  </si>
  <si>
    <t>277</t>
  </si>
  <si>
    <t>278</t>
  </si>
  <si>
    <t>Results</t>
  </si>
  <si>
    <t>Ergebnisse</t>
  </si>
  <si>
    <t>Résultats</t>
  </si>
  <si>
    <t>133</t>
  </si>
  <si>
    <t>134</t>
  </si>
  <si>
    <t>135</t>
  </si>
  <si>
    <t>136</t>
  </si>
  <si>
    <t>137</t>
  </si>
  <si>
    <t>138</t>
  </si>
  <si>
    <t>139</t>
  </si>
  <si>
    <t>Sensazione di testa pesante o di costrizione</t>
  </si>
  <si>
    <t>Hauto malsana: vundita, ghi infektighas, malrapide resanighas</t>
  </si>
  <si>
    <t>Ears:  Acute pain (stitching, tearing)</t>
  </si>
  <si>
    <t>Symptoms aggravated by CLOSED and STUFFY locations</t>
  </si>
  <si>
    <t>Symptoms aggravated by WINDY and DRAUGHTY locations</t>
  </si>
  <si>
    <t>Ailments from STARCHY food</t>
  </si>
  <si>
    <t>Vértigo verdadero, o tendencia a caer, a perder el equilibrio</t>
  </si>
  <si>
    <t>140</t>
  </si>
  <si>
    <t>141</t>
  </si>
  <si>
    <t>142</t>
  </si>
  <si>
    <t>143</t>
  </si>
  <si>
    <t>144</t>
  </si>
  <si>
    <t>145</t>
  </si>
  <si>
    <t>146</t>
  </si>
  <si>
    <t>Intenso deseo de alimentos azucarados (bombones, chocolate)</t>
  </si>
  <si>
    <t>Pain to kidney (nephralgia, renal colic)</t>
  </si>
  <si>
    <t>Dolor (o prurito) en la vagina o en la vulva</t>
  </si>
  <si>
    <t>195</t>
  </si>
  <si>
    <t>196</t>
  </si>
  <si>
    <t>197</t>
  </si>
  <si>
    <t>198</t>
  </si>
  <si>
    <t>Vivo desiderio di mangiare la carne</t>
  </si>
  <si>
    <t>Doloro al la kokso</t>
  </si>
  <si>
    <t>Le palpebre sono incollate da una spessa secrezione (di pus)</t>
  </si>
  <si>
    <t>Espettorazione di MUCO SPESSO E VISCOSO</t>
  </si>
  <si>
    <t>Les sources</t>
  </si>
  <si>
    <t>Apetito ausente : el paciente no come nada (anorexia)</t>
  </si>
  <si>
    <t>S103</t>
  </si>
  <si>
    <t>S104</t>
  </si>
  <si>
    <t>S105</t>
  </si>
  <si>
    <t>S106</t>
  </si>
  <si>
    <t>S107</t>
  </si>
  <si>
    <t>S108</t>
  </si>
  <si>
    <t>S109</t>
  </si>
  <si>
    <t>S110</t>
  </si>
  <si>
    <t>S111</t>
  </si>
  <si>
    <t>S112</t>
  </si>
  <si>
    <t>S113</t>
  </si>
  <si>
    <t>S114</t>
  </si>
  <si>
    <t>S115</t>
  </si>
  <si>
    <t>Pérdidas blancas abundantes o irritantes (leucorrea)</t>
  </si>
  <si>
    <t>En las orejas: Comezones, prurito del conducto auditivo</t>
  </si>
  <si>
    <t>Dolor en los ovarios o en las trompas (ovaritis, salpingitis)</t>
  </si>
  <si>
    <t>Angoro per KRIZOJ: subita sento de tuja danghero</t>
  </si>
  <si>
    <t>Sensación de golpeteo en la cabeza, de pulsaciones</t>
  </si>
  <si>
    <t>Intenso deseo de beber zumo de fruta, o de comer frutas</t>
  </si>
  <si>
    <t>La lengua está blandengue y guarda la huella de los dientes</t>
  </si>
  <si>
    <t>Orinas turbias a la emisión, presencia de sangre o de células</t>
  </si>
  <si>
    <t>Vif désir de parler, parler est un besoin (loquacité)</t>
  </si>
  <si>
    <t>El paciente tartamudea o articula con dificultad</t>
  </si>
  <si>
    <t>En el cuero cabelludo: erupción de granos</t>
  </si>
  <si>
    <t>En el cuero cabelludo: erupción de costras u otras</t>
  </si>
  <si>
    <t>En el cuero cabelludo: el sudor es abundante</t>
  </si>
  <si>
    <t>El pulso es muy rápido (más de 80 p/min, taquicardia)</t>
  </si>
  <si>
    <t>Las manos o los pies están muy calientes</t>
  </si>
  <si>
    <t>Alle orecchie: dolore vivo, acuto, piccante, lacerante</t>
  </si>
  <si>
    <t>199</t>
  </si>
  <si>
    <t>200</t>
  </si>
  <si>
    <t>201</t>
  </si>
  <si>
    <t>202</t>
  </si>
  <si>
    <t>203</t>
  </si>
  <si>
    <t>204</t>
  </si>
  <si>
    <t>205</t>
  </si>
  <si>
    <t>206</t>
  </si>
  <si>
    <t>207</t>
  </si>
  <si>
    <t>La douleur domine à l'arrière ou au sommet du crâne</t>
  </si>
  <si>
    <t>La douleur domine aux tempes</t>
  </si>
  <si>
    <t>R194  HAMAMELIS VIRGINICA</t>
  </si>
  <si>
    <t>R295</t>
  </si>
  <si>
    <t>R296</t>
  </si>
  <si>
    <t>R327  RAPHANUS SATIV. NIG.</t>
  </si>
  <si>
    <t>R297</t>
  </si>
  <si>
    <t>R298</t>
  </si>
  <si>
    <t>R299</t>
  </si>
  <si>
    <t>R300</t>
  </si>
  <si>
    <t>Puls: Sehr schnell (über 80 p/min, Tachykardie)</t>
  </si>
  <si>
    <t>Trockenheitsgefühl von Mund oder Zunge</t>
  </si>
  <si>
    <t>Bitterer oder unangenehmer Geschmack</t>
  </si>
  <si>
    <t>Brennende Magenschmerzen (Sodbrennen)</t>
  </si>
  <si>
    <t>Urinoj MALHELAJ, malabundaj (oligurio)</t>
  </si>
  <si>
    <t>La lango estas shlima (kovrita de blanka au flava shmirajho)</t>
  </si>
  <si>
    <t>Simptomoj aperas se la paciento manghas FEKULAJHOJN</t>
  </si>
  <si>
    <t>Sources</t>
  </si>
  <si>
    <t>Aux oreilles : Douleur sourde, vague (pression, lourdeur)</t>
  </si>
  <si>
    <t>Règles COURTES (moins de 4 jours), PAUVRES ou INTERMITTENTES</t>
  </si>
  <si>
    <t>Anomalie de l'ASPECT des règles (couleur ou consistance)</t>
  </si>
  <si>
    <t>Les symptômes s'aggravent dans les lieux CHAUDS</t>
  </si>
  <si>
    <t>Les symptômes s'aggravent dans les lieux FROIDS</t>
  </si>
  <si>
    <t>Strong desire for fat (butter, custards, lard,.)</t>
  </si>
  <si>
    <t>Bewegung (u.a. Gehen, Laufen) verschlechtert die Symptome</t>
  </si>
  <si>
    <t>La saliva è abbondante (scialorrea)</t>
  </si>
  <si>
    <t>Doloro reumata de la artikoj (inkl. podagro)</t>
  </si>
  <si>
    <t>Kauzo : kutimo uzi dormigilojn, narkotikoj, analgezikoj</t>
  </si>
  <si>
    <t>Urine torbide, presenza di sangue e di cellule</t>
  </si>
  <si>
    <t>Nelle urine : albumina (proteinuria)</t>
  </si>
  <si>
    <t>1/- Faut-il vraiment répondre à toutes les questions du questionnaire ?</t>
  </si>
  <si>
    <t>Ecart type des corrélations fortuites, estimée d'après les corrélations négatives</t>
  </si>
  <si>
    <t>(les atanh négatifs)^2</t>
  </si>
  <si>
    <t>Ecart-Type</t>
  </si>
  <si>
    <t>atanh (corrélation), tronquée à max_correl</t>
  </si>
  <si>
    <t>Herz: heftiges Schmerz, starkes Beklemmungsgefühl</t>
  </si>
  <si>
    <t>Wiederholte Enttäuschungen, überdauernder Kummer</t>
  </si>
  <si>
    <t>Kältegefühl im Rücken (mit Zittern)</t>
  </si>
  <si>
    <t>Sensación de hormigueos, de picaduras, o de picores</t>
  </si>
  <si>
    <t>Teeth are easily decayed or break</t>
  </si>
  <si>
    <t>Pain of teeth</t>
  </si>
  <si>
    <t>Chaud : Le patient a toujours trop chaud, est peu couvert</t>
  </si>
  <si>
    <t>Douleur à l'urètre APRES avoir uriné, urines corrosives</t>
  </si>
  <si>
    <t>Rien ne va plus depuis un deuil, un grand malheur</t>
  </si>
  <si>
    <t>Les symptômes s'aggravent dans le VENT et les COURANTS D'AIR</t>
  </si>
  <si>
    <t>Rien ne va plus depuis un grand coup de froid</t>
  </si>
  <si>
    <t>R316  POLYGONUM HYDROPIPER</t>
  </si>
  <si>
    <t>R321  PULSATILLA NIGRICANS</t>
  </si>
  <si>
    <t>R159  DIGITALIS PURPUREA</t>
  </si>
  <si>
    <t>R175  EUPHORBIA RESINIFERA</t>
  </si>
  <si>
    <t>Feucht-warmes Wetter verschlechtert die Symptome</t>
  </si>
  <si>
    <t>Disturbed sleep, anxious dreams, nightmare</t>
  </si>
  <si>
    <t>Sleepwalking</t>
  </si>
  <si>
    <t>La cara está AMARILLA o ACEITUNADA (por partes o en totalidad</t>
  </si>
  <si>
    <t>Sensación de entumecimiento o de hormigueo</t>
  </si>
  <si>
    <t>Q261</t>
  </si>
  <si>
    <t>Q262</t>
  </si>
  <si>
    <t>Q263</t>
  </si>
  <si>
    <t>Q264</t>
  </si>
  <si>
    <t>Q265</t>
  </si>
  <si>
    <t>095</t>
  </si>
  <si>
    <t>Juckreiz, muss kratzen, Pruritus</t>
  </si>
  <si>
    <t>Gefühllosigkeit (-minderung), wie betäubt</t>
  </si>
  <si>
    <t>Cycle abnormally SHORT (less than 26 days)</t>
  </si>
  <si>
    <t>Duprat 2.7 - 10.2004</t>
  </si>
  <si>
    <t>Les maux de tête : localisation</t>
  </si>
  <si>
    <t>Le visage : aspect général</t>
  </si>
  <si>
    <t>Le visage est BLEU  (autour des yeux, aux lèvres ou en entier)</t>
  </si>
  <si>
    <t>Le visage est PALE  (aux lèvres ou en entier)</t>
  </si>
  <si>
    <t>Les yeux : aspect général et couleurs</t>
  </si>
  <si>
    <t>R122  CINNABARIS</t>
  </si>
  <si>
    <t>R125  CITRUS LIMONUM</t>
  </si>
  <si>
    <t>R132  COCCUS CACTI</t>
  </si>
  <si>
    <t>R134  COFFEA CRUDA</t>
  </si>
  <si>
    <t>R135  COFFEA TOSTA</t>
  </si>
  <si>
    <t>R137  COLIBACILLINUM</t>
  </si>
  <si>
    <t>R139  COLOCYNTHIS</t>
  </si>
  <si>
    <t>R141  CONDURANGO</t>
  </si>
  <si>
    <t>Choisissez votre langue en "A5" -- Elektu vian lingvon en "A5"-- Select your language in "A5" -- Scegliete la vostra lingua in "A5" --</t>
  </si>
  <si>
    <t>GUIDA</t>
  </si>
  <si>
    <t>Disgusto per la vita : il paziente desidera la morte (suicidio)</t>
  </si>
  <si>
    <t>Sensazione che il tempo passi troppo velocemente o troppo lentamente</t>
  </si>
  <si>
    <t>Vivo desiderio di cibi dolci (caramelle, marmellata, cioccolata)</t>
  </si>
  <si>
    <t>Vivo desiderio di alimenti amari, speziati, pepati o affumicati</t>
  </si>
  <si>
    <t>Il paziente vorrebbe parlare ma NON PUO' (afasia)</t>
  </si>
  <si>
    <t>Offeso o contrariato: non esteriorizza niente, accumula tutto</t>
  </si>
  <si>
    <t>Il paziente è eccitato, eccezionalmente allegro ed entusiasta</t>
  </si>
  <si>
    <t>Le paure</t>
  </si>
  <si>
    <t>Spavento: la paura fa sobbalzare (paura di rumori, del temporale)</t>
  </si>
  <si>
    <t>Per addormentarsi: bisogno di stare in una posizione particolare</t>
  </si>
  <si>
    <t>Sonnolenza, sbadigli, desiderio di rimanere coricato (clinofilia)</t>
  </si>
  <si>
    <t>Svenimenti, o malori con minaccia di svenimento</t>
  </si>
  <si>
    <t>Vivo desiderio di mangiare alimenti grassi (burro, creme, lardo)</t>
  </si>
  <si>
    <t>Avversione per i grassi (burro, creme, lardo)</t>
  </si>
  <si>
    <t>Capricci: vivo desiderio poi avversione; richiesta pressante poi rifiuto</t>
  </si>
  <si>
    <t>Desideri e avversioni alimentari:  la sete</t>
  </si>
  <si>
    <t>Il paziente beve PICCOLE QUANTITA’ di liquidi (da 1/4 a 1/2 bicchiere)</t>
  </si>
  <si>
    <t>Vivo desiderio di bevande calde</t>
  </si>
  <si>
    <t>Vivo desiderio di bevande fredde o ghiacciate</t>
  </si>
  <si>
    <t>Vivo desiderio di bere succhi di frutta, o di mangiare della frutta</t>
  </si>
  <si>
    <t>Vivo desiderio di bere del caffè, o del tè</t>
  </si>
  <si>
    <t>Avversione per il caffè, o per il tè</t>
  </si>
  <si>
    <t>I mal di testa: carattere</t>
  </si>
  <si>
    <t>Sensazione vaga di pressione; cefalea in generale</t>
  </si>
  <si>
    <t>I mal di testa: localizzazione</t>
  </si>
  <si>
    <t>Il dolore si concentra sulla fronte o sopra gli occhi</t>
  </si>
  <si>
    <t>Il dolore si concentra dietro o alla sommità del capo</t>
  </si>
  <si>
    <t>Nel cuoio capelluto : eruzioni foruncolose</t>
  </si>
  <si>
    <t>Nel cuoio capelluto : eruzione crostose, o d'altro genere</t>
  </si>
  <si>
    <t>Il viso è gonfio in alcuni punti o dappertutto (tranne le palpebre)</t>
  </si>
  <si>
    <t>Il viso è PALLIDO (nelle labbra o dappertutto)</t>
  </si>
  <si>
    <t>Nevralgia facciale, o forti dolori laceranti e pungenti</t>
  </si>
  <si>
    <t>Gli occhi: aspetto generale e colori</t>
  </si>
  <si>
    <t>La sclera è molto rossa (congiuntivite, cheratite)</t>
  </si>
  <si>
    <t>La sclera è molto gialla (subittero, itterizia)</t>
  </si>
  <si>
    <t>Agli occhi: sensazione di bruciore, o di secchezza, o di sabbia</t>
  </si>
  <si>
    <t>Agli occhi: sensazione di pressione</t>
  </si>
  <si>
    <t>Agli occhi: sensazione di indolenzimento, di contusione</t>
  </si>
  <si>
    <t>Sensazione di abbaglio, avversione per la luce</t>
  </si>
  <si>
    <t>Sensazione di oscurità, di bisogno di luce (amaurosi)</t>
  </si>
  <si>
    <t>Problemi della vista, della messa a fuoco, stanchezza della vista</t>
  </si>
  <si>
    <t>Le orecchie: aspetto esterno</t>
  </si>
  <si>
    <t>Eruzioni di brufoli, o piaghe, dentro o dietro le orecchie</t>
  </si>
  <si>
    <t>Le orecchie: dolori</t>
  </si>
  <si>
    <t>Sensazione di udito troppo fine: ipersensibilità al rumore</t>
  </si>
  <si>
    <t>Sensazione di orecchio tappato (catarro tubarico)</t>
  </si>
  <si>
    <t>Il naso, la gola e il collo</t>
  </si>
  <si>
    <t>La gola è molto rossa o gonfia</t>
  </si>
  <si>
    <t>Dolore vivo, o aggravato deglutendo (angina, piaga messa a vivo)</t>
  </si>
  <si>
    <t>Gonfiore dei linfonodi cervicali o sottomandibolari</t>
  </si>
  <si>
    <t>I denti sono malfermi o si scalzano</t>
  </si>
  <si>
    <t>I denti sono facilmente cariati, o si rompono</t>
  </si>
  <si>
    <t>Dolore alle gengive, alla lingua o alle guance (afte)</t>
  </si>
  <si>
    <t>Sensazione di secchezza della bocca, della lingua</t>
  </si>
  <si>
    <t>Sensazione di gusto amaro, o sgradevole, in bocca</t>
  </si>
  <si>
    <t>Al cuore: dolori CHE SI IRRADIANO a sinistra (spalla, braccio)</t>
  </si>
  <si>
    <t>Il polso è molto forte (duro, pieno, teso)</t>
  </si>
  <si>
    <t>Il polso è molto rapido (più di 80 puls./min, tachicardia)</t>
  </si>
  <si>
    <t>Il polso è molto lento (meno di 60 puls./min, bradicardia)</t>
  </si>
  <si>
    <t>Il polso è irregolare o intermittente (aritmia, asistolia)</t>
  </si>
  <si>
    <t xml:space="preserve">Aerofagia, eruttazioni, meteorismo </t>
  </si>
  <si>
    <t>Nausea, mal di mare, sforzi di stomaco, o vomito</t>
  </si>
  <si>
    <t>Mal di stomaco: sensazione di crampo</t>
  </si>
  <si>
    <t>Mal di stomaco: sensazione di acidità o di bruciore</t>
  </si>
  <si>
    <t>Gli organi femminili: escrezioni e secrezioni</t>
  </si>
  <si>
    <t>Il ciclo è eccezionalmente CORTO (meno di 26 giorni)</t>
  </si>
  <si>
    <t>R187  GOSSYPIUM HERBACEUM</t>
  </si>
  <si>
    <t>Simptomoj aperas se la paciento manghas GRASAJN NUTRAJHOJN</t>
  </si>
  <si>
    <t>La simptomoj pligravighas per la MOVO (inkl. marshante)</t>
  </si>
  <si>
    <t>La simptomoj pligravighas sin tenante SENMOVA (inkl. kushante)</t>
  </si>
  <si>
    <t>Al la koro : palpitacioj (batadoj sentigaj kaj malagrablaj)</t>
  </si>
  <si>
    <t>Simptomoj aperas se la paciento trinkas LAKTON</t>
  </si>
  <si>
    <t>Simptomoj aperas se la paciento trinkas VINON au ALKOHOLON</t>
  </si>
  <si>
    <t>•• Le "?" signifie : "JE NE SAIS PAS répondre. Soit que l'information me manque, soit que la question n'a pas de sens pour ce patient, soit que je ne comprends pas la question". Cette réponse restera neutre pour le choix du remède ; elle n'infléchira le choix ni dans un sens ni dans l'autre.</t>
  </si>
  <si>
    <t>• Ghenevana homeopata kuracisto, naskita en Francio, la Doktoro Henry Duprat estis fama por siaj kompetenteco kaj ghentileco. Li verkis multnombrajn  artikolojn en la revuo "Le Propagateur" (la disvastiganto), kies li estis  la chefredaktoro ghis 1939. Li publikigis du verkojn: "Théorie et pratique de l'homéopathie"(1932) kaj "Traité de Matière Médicale Homéopathique"(1947).</t>
  </si>
  <si>
    <t>•• Dr G. HODIAMONT -- Les remèdes végétaux -- (Ouvrage cité par un correspondant pour quelques remèdes)</t>
  </si>
  <si>
    <t>• Le but est de choisir le remède selon l'ETAT ENTIER du patient. Vous devez donc donner au logiciel la description la plus complète possible.</t>
  </si>
  <si>
    <t>Il viso è GIALLO o OLIVASTRO (in alcune zone o dappertutto)</t>
  </si>
  <si>
    <t>R214  IODOFORMIUM</t>
  </si>
  <si>
    <t>Doloro al la dorso (malantau la torako)</t>
  </si>
  <si>
    <t>Patient möchte, aber KANN NICHT sprechen (Aphasie)</t>
  </si>
  <si>
    <t>Emotionale Beziehungen</t>
  </si>
  <si>
    <t>Pat. ist ungewöhnlich hart, bedrohend, gewalttätig</t>
  </si>
  <si>
    <t>Verletzt/verärgert: lässt nichts nach aussen, unterdrückt Ärger</t>
  </si>
  <si>
    <t>Lebensüberdruss: der Patient wünscht den Tod; denkt an Selbstmord</t>
  </si>
  <si>
    <t>Unruhiger, ungeduldiger, hektischer, übertaktiver Geist</t>
  </si>
  <si>
    <t>Ängste</t>
  </si>
  <si>
    <t>Chronische Besorgnis : immer ängstlich, besorgt</t>
  </si>
  <si>
    <t>Beginn der Nacht</t>
  </si>
  <si>
    <t>Schwierigkeiten einzuschlafen (Einschlafstörungen)</t>
  </si>
  <si>
    <t>Braucht eine besondere Position, um einzuschlafen</t>
  </si>
  <si>
    <t>Übertiefer, komaartiger Schlaf</t>
  </si>
  <si>
    <t>Morgendliches Erwachen</t>
  </si>
  <si>
    <t>Müde beim Aufstehen; Schlaf bringt keine Besserung</t>
  </si>
  <si>
    <t>Verlangen &amp; Abneigungen nach/gegen Nahrungsmittel: Hunger</t>
  </si>
  <si>
    <t>Starkes Verl. nach Süssem (Bonbons, Marmelade, Schokolade)</t>
  </si>
  <si>
    <t>Verlangen &amp; Abneigungen nach/gegen Nahrungsmittel: Durst</t>
  </si>
  <si>
    <t>Patient muss OFT trinken</t>
  </si>
  <si>
    <t>Wenn der Patient trinkt, trinkt er GROSSE MENGEN</t>
  </si>
  <si>
    <t>Wenn er trinkt, trinkt er KLEINE MENGEN (1/4 bis 1/2 Glas)</t>
  </si>
  <si>
    <t>Großes Verlangen nach heissen Getränken</t>
  </si>
  <si>
    <t>Grosses Verlangen nach (eis-)kalten Getränken</t>
  </si>
  <si>
    <t>Verlangen nach Wasser</t>
  </si>
  <si>
    <t>Verlangen nach Bier</t>
  </si>
  <si>
    <t>Verlangen nach Alkohol (Wein, Likör, Aperitif)</t>
  </si>
  <si>
    <t>Verlangen nach Fruchtsaft, oder Obst zu essen</t>
  </si>
  <si>
    <t>Verlangen nach Milch</t>
  </si>
  <si>
    <t>Verlangen nach Kaffee oder Tee</t>
  </si>
  <si>
    <t>Kopfschmerzen, Kopfhaut</t>
  </si>
  <si>
    <t>Kopfschmerzen : Charakteristika</t>
  </si>
  <si>
    <t>Unbestimmtes Drucksgefühl; allgemeiner Kopfschmerz</t>
  </si>
  <si>
    <t>Kopfschmerzen : Lokalisierung</t>
  </si>
  <si>
    <t>Schmerz ist an der Stirn oder über den Augen am stärksten</t>
  </si>
  <si>
    <t>Schmerz ist am Hinter- oder Obenschädel am stärksten</t>
  </si>
  <si>
    <t>Schmerz ist an den Schläfen am stärksten</t>
  </si>
  <si>
    <t>Schmerz dehnt sich über ganze Hälfte des Schädels aus (Migräne)</t>
  </si>
  <si>
    <t>Kopfhaut</t>
  </si>
  <si>
    <t>Haarausfall auf der Kopfhaut</t>
  </si>
  <si>
    <t>Kopfhaut: Juckreiz , Jucken, Bedürfnis sich zu kratzen</t>
  </si>
  <si>
    <t>Gesicht</t>
  </si>
  <si>
    <t>Gesicht: Allgemeines</t>
  </si>
  <si>
    <t>Gesicht: Tics, Zuckungen oder Krämpfe (Trismus)</t>
  </si>
  <si>
    <t>Gesicht stellenweise oder ganz geschwollen (ausser Lidern)</t>
  </si>
  <si>
    <t>Augenlider sind geschwollen (Lidödem)</t>
  </si>
  <si>
    <t>Gesicht: Farbveränderungen</t>
  </si>
  <si>
    <t>Gesicht ist BLAU (um die Augen, an den Lippen oder ganz)</t>
  </si>
  <si>
    <t>Gesicht ist GELB oder OLIVENFARBIG (teilweise oder ganz)</t>
  </si>
  <si>
    <t>Gesicht ist BLEICH (an den Lippen oder ganz)</t>
  </si>
  <si>
    <t>Gesicht ist ROT stellenweise oder ganz)</t>
  </si>
  <si>
    <t>Gesicht: Schmerzen</t>
  </si>
  <si>
    <t>Gesichtsneuralgie, oder heftige zerreissende oder bissige Schmerzen</t>
  </si>
  <si>
    <t>Augen und Sehen</t>
  </si>
  <si>
    <t>Augen: Allgemeines und Farben</t>
  </si>
  <si>
    <t>Augen: Schmerzen</t>
  </si>
  <si>
    <t>Sehen</t>
  </si>
  <si>
    <t>Blendempfindlichkeit, Photophobie</t>
  </si>
  <si>
    <t>Gefühl von Dunkelheit, Verlangen nach Licht (Erblindung)</t>
  </si>
  <si>
    <t>Ohren, Hören, Schwindel</t>
  </si>
  <si>
    <t>Ohren: äusseres Ohr</t>
  </si>
  <si>
    <t>Ohren: Schmerzen</t>
  </si>
  <si>
    <t>Tinnitus (Summen, Brummen, Zischen, Klingen)</t>
  </si>
  <si>
    <t>Schwindel, Fallneigung, Gleichgewichtsstörung</t>
  </si>
  <si>
    <t>Nase, Rachen und Hals</t>
  </si>
  <si>
    <t>Rachen (Pharynx)</t>
  </si>
  <si>
    <t>Hals, Kehle, Stimme</t>
  </si>
  <si>
    <t>Heiserkeit oder Stimmverlust (Aphonie)</t>
  </si>
  <si>
    <t>Mund und Zunge</t>
  </si>
  <si>
    <t>Mund: Allgemeines</t>
  </si>
  <si>
    <t>Übler Mundgeruch</t>
  </si>
  <si>
    <t>Belegte Zunge (weiss oder gelb)</t>
  </si>
  <si>
    <t>Teigiges Zungengewebe, Zahneindrücke</t>
  </si>
  <si>
    <t>Mund: Schmerzen und Empfindungen</t>
  </si>
  <si>
    <t>Herz und Puls</t>
  </si>
  <si>
    <t>Herz</t>
  </si>
  <si>
    <t>Puls</t>
  </si>
  <si>
    <t>Puls: sehr hart, voll, gespannt</t>
  </si>
  <si>
    <t>Lungen, Atmung, Husten</t>
  </si>
  <si>
    <t>Lungen</t>
  </si>
  <si>
    <t>Atmung</t>
  </si>
  <si>
    <t>• "Uncertainty = 10 %"  means : "There are 10 chances out of 100 that the 'patient/remedy' likeness  be only random".</t>
  </si>
  <si>
    <t>Uncertainty</t>
  </si>
  <si>
    <t>•• Dr Christian GARCIA -- "L'homéopathie en pratique bucco-dentaire quotidienne" in "cahier de médecine homéopathique n°3" -- Editions MASSON, Paris, 1987.</t>
  </si>
  <si>
    <t>•• Dr Christian GARCIA -- "Homéopathie et troubles neurologiques de la cavité buccale et de la face" in "Bulletin de l'association odonto-stomatologique d'homéopathie" n° 1/1995</t>
  </si>
  <si>
    <t>•• Dr Christian GARCIA -- "La ménopause au cabinet dentaire"in "Bulletin du Syndicat National des chirurgiens dentistes homéopathes" 1/1995</t>
  </si>
  <si>
    <t>•• Dr Christian GARCIA -- "Graphites" in "Bulletin du Syndicat National des chirurgiens dentistes homéopathes" 1/1992</t>
  </si>
  <si>
    <t>•• Dr Christian GARCIA -- "Homéopathie, terrain morbide et odonto-stomatologie"in "Bulletin de l'association odonto-stomatologique d'homéopathie" 1986</t>
  </si>
  <si>
    <t>•• Dr Didier GRANDGEORGES -- L'homéopathie exactement Tome II -- Roger JOLLOIS Editeur, Paris, 1990.</t>
  </si>
  <si>
    <t>•• Dr Michel GUERMONPREZ -- Matière médicale homéopathique -- DOIN Editeur, Paris, 1987.</t>
  </si>
  <si>
    <t>Las orinas</t>
  </si>
  <si>
    <t>La urinoj</t>
  </si>
  <si>
    <t>Les urines</t>
  </si>
  <si>
    <t>Le urine</t>
  </si>
  <si>
    <t>Back and spine</t>
  </si>
  <si>
    <t>Influence of location</t>
  </si>
  <si>
    <t>La influencia del lugar</t>
  </si>
  <si>
    <t>Husten</t>
  </si>
  <si>
    <t>Kurze Hustenstösse: Husten mindert den Hustenreiz</t>
  </si>
  <si>
    <t>Spastischer Husten: Husten verschlimmert Hustenreiz (Keuchhusten)</t>
  </si>
  <si>
    <t>Magen, Bauch, Rektum</t>
  </si>
  <si>
    <t>Magen</t>
  </si>
  <si>
    <t>Schmerzen unterhalb des Brustkorbs (Milz, Gallenblase, Hypochondrium)</t>
  </si>
  <si>
    <t>Inguinaler Schmerz (Gefühl einer Hernie, verdickte Lymphknoten)</t>
  </si>
  <si>
    <t>Flatulenz, Gasbildung, abgehende Winde</t>
  </si>
  <si>
    <t>Trockener Stuhl, harter, seltener, schwieriger Stuhlgang (Verstopfung)</t>
  </si>
  <si>
    <t>Geschlechtsorgane 1/2</t>
  </si>
  <si>
    <t>Frauen: Ausfluss</t>
  </si>
  <si>
    <t>Lange (mehr als 8 Tage dauernde) oder abnormal reichliche Mens</t>
  </si>
  <si>
    <t>Abnormale Qualität der Menstruation (Farbe, Konsistenz)</t>
  </si>
  <si>
    <t>Frauen: Schmerzen</t>
  </si>
  <si>
    <t>Frauen: Modalitäten</t>
  </si>
  <si>
    <t>Geschlechtsorgane 2/2 (Folge und Ende)</t>
  </si>
  <si>
    <t>Harnwege</t>
  </si>
  <si>
    <t>Harnwege: Schmerzen</t>
  </si>
  <si>
    <t>Harnröhrenschmerz nach der Miktion, wund machender Urin</t>
  </si>
  <si>
    <t>Rücken und Wirbelsäule</t>
  </si>
  <si>
    <t>Rücken und Wirbelsäule: allgemeiner Aspekt</t>
  </si>
  <si>
    <t>Rücken und Wirbelsäule: Schmerzlokalisation</t>
  </si>
  <si>
    <t>Rücken und Wirbelsäule: Schmerzcharakteristika</t>
  </si>
  <si>
    <t>Rücken und Wirbelsäule: Schmerzmodalitäten</t>
  </si>
  <si>
    <t>WS-Schmerz: Sitzen verschlechtert</t>
  </si>
  <si>
    <t>WS-Schmerz: Stehen oder Bücken verschlechtert</t>
  </si>
  <si>
    <t>WS-Schmerz: fortgesetzte Bewegung bessert</t>
  </si>
  <si>
    <t>Gliedmassen und Extremitäten</t>
  </si>
  <si>
    <t>Gliedmassen und Extremitäten: Allgemeines</t>
  </si>
  <si>
    <t>Heisse Hände und/od. Füsse</t>
  </si>
  <si>
    <t>Kalte Hände und/od. Füsse</t>
  </si>
  <si>
    <t>Stark schwitzende Hände und/od. Füsse</t>
  </si>
  <si>
    <t>Gliedmassen und Extremitäten: Schmerzen und Empfindungen</t>
  </si>
  <si>
    <t>Ischialgie, Kreuzschmerzen</t>
  </si>
  <si>
    <t>Dumpfer (Knochen-)Schmerz, Wundheits-, Zerschlagenheitsgefühl</t>
  </si>
  <si>
    <t>Haut im allgemeinen</t>
  </si>
  <si>
    <t>Haut: Allgemeines</t>
  </si>
  <si>
    <t>Kalte Haut (bei heissem Körper)</t>
  </si>
  <si>
    <t>Haut: Schmerzen und Empfindungen</t>
  </si>
  <si>
    <t>Parästhesien, schneidend-scharfes Stechen, Prickeln</t>
  </si>
  <si>
    <t>Allgemeiner Gesundheitszustand</t>
  </si>
  <si>
    <t>Allgemeines</t>
  </si>
  <si>
    <t>Patient ist objektiv SCHWACH (Adynamie, Asthenie)</t>
  </si>
  <si>
    <t>Fieber und Wärmehaushalt</t>
  </si>
  <si>
    <t>Allgemeinen Modalitäten 1/2</t>
  </si>
  <si>
    <t>Wiederkehrende Einflüsse</t>
  </si>
  <si>
    <t>Einfluss von Wetter und Umgebungsbedingungen</t>
  </si>
  <si>
    <t>Örtliche Einflüsse</t>
  </si>
  <si>
    <t>Allgemeinen Modalitäten 2/2</t>
  </si>
  <si>
    <t>Einfluss der Bewegung</t>
  </si>
  <si>
    <t>Regelmässige Wiederkehr der Symptome</t>
  </si>
  <si>
    <t>Mögliche Ursachen</t>
  </si>
  <si>
    <t>Mögliche Ursachen: Verletzungen, Unfall</t>
  </si>
  <si>
    <t>Mögliche Ursachen: Plötzlicher und heftiger emotionaler Schock</t>
  </si>
  <si>
    <t>Beschwerden seit einer grossen Angst od. Furcht</t>
  </si>
  <si>
    <t>Möglichen Ursachen: Lang dauernde Belastungen</t>
  </si>
  <si>
    <t>Mögliche Ursachen: Lang dauernde toxische Belastungen</t>
  </si>
  <si>
    <t>Gewohnheitsmässiger Alkoholgenuss (Wein, Bier, Likör, usw.)</t>
  </si>
  <si>
    <t>Gewohnheitsmässiger Tabakgenuss (Rauchen, Kau-, Schnupftabak)</t>
  </si>
  <si>
    <t>Gewohnheitsmässiger Genuss grösserer Kaffee- oder Teemengen</t>
  </si>
  <si>
    <t>Gewohnheitsmässiger Schlaf-, Schmerzmittel, Drogenabusus</t>
  </si>
  <si>
    <t>Einfluss des Zeichens</t>
  </si>
  <si>
    <t>heftigst</t>
  </si>
  <si>
    <t>deutlich bemerkbar</t>
  </si>
  <si>
    <t>leicht bemerkbar</t>
  </si>
  <si>
    <t>schwach</t>
  </si>
  <si>
    <t>sehr schwach</t>
  </si>
  <si>
    <t>Wählen Sie bitte das Mittel in der Zell "E5"</t>
  </si>
  <si>
    <t>Hinweise</t>
  </si>
  <si>
    <t>• Das Ziel besteht darin, das Mittel nach der GANZHEIT des Patienten zu wählen. Sie müssen also der Software eine möglich vollständige Beschreibung geben.</t>
  </si>
  <si>
    <t>• Es ist besser (aber nicht zwingend notwendig) alle Fragen zu beantworten. Denken Sie daran, "0" (= Symptom fehlt) und "?" (= unklar ob das Symptom vorhanden ist)  gut zu unterscheiden.</t>
  </si>
  <si>
    <t>I polmoni</t>
  </si>
  <si>
    <t>Respiration</t>
  </si>
  <si>
    <t>La spiro</t>
  </si>
  <si>
    <t>La respiration</t>
  </si>
  <si>
    <t>La respirazione</t>
  </si>
  <si>
    <t>Symptômes</t>
  </si>
  <si>
    <t>Dolore sordo (bruciore, debolezza, stanchezza, contusione)</t>
  </si>
  <si>
    <t>Il paziente rimugina e ripensa continuamente alle stesse cose</t>
  </si>
  <si>
    <t>Carattere indeciso (dubbi, sensi di colpa, volontà debole)</t>
  </si>
  <si>
    <t>Ekvarmighoj</t>
  </si>
  <si>
    <t>La simptomoj pligravighas VESPERE</t>
  </si>
  <si>
    <t>L'haleine est fétide, repoussante</t>
  </si>
  <si>
    <t>La salive est abondante (sialorrhée)</t>
  </si>
  <si>
    <t>Le patient voudrait bien mais NE PEUT PAS parler (y c aphasie)</t>
  </si>
  <si>
    <t>Douleur aux gencives, à la langue, ou aux joues (y c aphtes)</t>
  </si>
  <si>
    <t>Sensation de faiblesse, de lourdeur, de paralysie des membres</t>
  </si>
  <si>
    <t>Vivo desiderio di parlare, parlare è un bisogno (loquacità)</t>
  </si>
  <si>
    <t>Les bronches sont encombrées (râle, crépitement)</t>
  </si>
  <si>
    <t>Erectile dysfunction or impotency</t>
  </si>
  <si>
    <t>La humoro estas tre nestabila ; alternado de ridoj kaj larmoj</t>
  </si>
  <si>
    <t>Doloro de stomako : sento de acideco au de brulvundo (pirozo)</t>
  </si>
  <si>
    <t>La simptomoj pligravighas MATENE</t>
  </si>
  <si>
    <t>Dolore sotto le costole (milza, cistifellea, ipocondri)</t>
  </si>
  <si>
    <t>El paciente tiene necesidad de beber A MENUDO</t>
  </si>
  <si>
    <t>Sensación de que el tiempo pasa demasiado deprisa o lentamente</t>
  </si>
  <si>
    <t>Agravación después de un gran miedo, un gran pavor</t>
  </si>
  <si>
    <t>Causa: Las decepciones repetidas, una gran pena</t>
  </si>
  <si>
    <t>R389  VIBURNUM(OPUL./PRUN)</t>
  </si>
  <si>
    <t>R120</t>
  </si>
  <si>
    <t>R121</t>
  </si>
  <si>
    <t>Corrélation</t>
  </si>
  <si>
    <t>Nom</t>
  </si>
  <si>
    <t>R007</t>
  </si>
  <si>
    <t>R008</t>
  </si>
  <si>
    <t>R381  V.A.B. (B.C.G.)</t>
  </si>
  <si>
    <t>Menso malrapida, malfacileco por kompreni la situaciojn</t>
  </si>
  <si>
    <t>R124  CISTUS CANADENSIS</t>
  </si>
  <si>
    <t>Aerofagia, eructos, sentirse hinchado</t>
  </si>
  <si>
    <t>La langue est chargée (couverte d'un enduit blanc ou jaune)</t>
  </si>
  <si>
    <t>R353</t>
  </si>
  <si>
    <t>R004  ACETICUM ACIDUM</t>
  </si>
  <si>
    <t>R007  ACTAEA RACEMOSA</t>
  </si>
  <si>
    <t>Sensación de garganta seca o ardiente</t>
  </si>
  <si>
    <t>Ektimego : La timo ekstarigas (timo pri ekbruo, fulmotondro)</t>
  </si>
  <si>
    <t>Fatigue le matin au réveil, le sommeil n'est pas réparateur</t>
  </si>
  <si>
    <t>Doloro al la intestoj (strecho, koliko, krampfo, apendicito)</t>
  </si>
  <si>
    <t>Vekigho tro frua kaj ne-ebleco reen-dormighi (sendormeco)</t>
  </si>
  <si>
    <t>Dormado malkvieta : songhoj angoraj, koshmaroj</t>
  </si>
  <si>
    <t>Somnambulismo</t>
  </si>
  <si>
    <t>Simptomo</t>
  </si>
  <si>
    <t>Sintomo</t>
  </si>
  <si>
    <t>Sintomi</t>
  </si>
  <si>
    <t>Douleur à l'aine (sensation de hernie, ganglions inguinaux)</t>
  </si>
  <si>
    <t>Le blanc des yeux est très jaune (subictère, jaunisse)</t>
  </si>
  <si>
    <t>La cornée est opaque, ou cataracte au cristallin</t>
  </si>
  <si>
    <t>Aux yeux : Sensation de brûlure ou de sécheresse ou de sable</t>
  </si>
  <si>
    <t>Toux spasmodique : la toux entraîne la toux (y c coqueluche)</t>
  </si>
  <si>
    <t>R345</t>
  </si>
  <si>
    <t>Difficultés à s'endormir (insomnie initiale)</t>
  </si>
  <si>
    <t>Symptoms aggravated by COLD and DRY weather</t>
  </si>
  <si>
    <t>Ruidos en las orejas (zumbidos, silbidos, campanilleo)</t>
  </si>
  <si>
    <t>Sensación de oreja taponada (Catarro tubárico)</t>
  </si>
  <si>
    <t>Disminución verdadera de la agudeza auditiva, sordera</t>
  </si>
  <si>
    <t>La nariz está a menudo taponada</t>
  </si>
  <si>
    <t>Aversión por la carne</t>
  </si>
  <si>
    <t>Aversión por los alimentos calientes, deja enfriar los platos</t>
  </si>
  <si>
    <t>Simptomoj</t>
  </si>
  <si>
    <t>Résultat</t>
  </si>
  <si>
    <t>Nomo</t>
  </si>
  <si>
    <t>Die Quellen.</t>
  </si>
  <si>
    <t>Gonflement des ganglions cervicaux ou sous maxillaires</t>
  </si>
  <si>
    <t>La peau est rouge, ou porte des taches ou des plaques rouges</t>
  </si>
  <si>
    <t>Angoisse PAR CRISES: sensation soudaine d'un danger imminent</t>
  </si>
  <si>
    <t>Angoisse CHRONIQUE : toujours anxieux, inquiet, méticuleux</t>
  </si>
  <si>
    <t>Le visage est JAUNE ou OLIVATRE (par endroits ou en entier)</t>
  </si>
  <si>
    <t xml:space="preserve">Le visage est ROUGE (par taches, par endroits ou en entier) </t>
  </si>
  <si>
    <t>Névralgie faciale, ou vives douleurs déchirantes ou piquantes</t>
  </si>
  <si>
    <t>R323  RADIUM BROMATUM</t>
  </si>
  <si>
    <t>Beschwerden seit einer Erkaltung</t>
  </si>
  <si>
    <t>Le dos est très froid (avec sensation de froid dans le dos)</t>
  </si>
  <si>
    <t>Douleur à la nuque, ou aux muscles du cou</t>
  </si>
  <si>
    <t>Douleur au dos (derrière le thorax)</t>
  </si>
  <si>
    <t>Nausées, mal de mer, haut-le-coeur, ou vomissements</t>
  </si>
  <si>
    <t>Réveil précoce et impossibilité de se rendormir (insomnie)</t>
  </si>
  <si>
    <t>La peau est jaune, jaunisse</t>
  </si>
  <si>
    <t>Hoquet</t>
  </si>
  <si>
    <t>La gorge est très rouge ou enflée</t>
  </si>
  <si>
    <t>Besoin constant de racler la gorge</t>
  </si>
  <si>
    <t>Ailments from FRUITS</t>
  </si>
  <si>
    <t>Ailments from FATTY foods</t>
  </si>
  <si>
    <t>R196</t>
  </si>
  <si>
    <t>R197</t>
  </si>
  <si>
    <t>R198</t>
  </si>
  <si>
    <t>R199</t>
  </si>
  <si>
    <t>R200</t>
  </si>
  <si>
    <t>R201</t>
  </si>
  <si>
    <t>R202</t>
  </si>
  <si>
    <t>R203</t>
  </si>
  <si>
    <t>R204</t>
  </si>
  <si>
    <t>Dull pain (of bones), soreness, bruising</t>
  </si>
  <si>
    <t>Sensation of numbness or formication</t>
  </si>
  <si>
    <t>R185  GELSEMIUM SEMPERVIR.</t>
  </si>
  <si>
    <t>R186  GLONOINUM (Trinitr.)</t>
  </si>
  <si>
    <t>R314  PLUMBUM METALLICUM</t>
  </si>
  <si>
    <t>R332  RHUS TOXICODENDRON</t>
  </si>
  <si>
    <t>R339  SALICYLICUM ACIDUM</t>
  </si>
  <si>
    <t>R005  ACHILLEA MILLEFOLIUM</t>
  </si>
  <si>
    <t>Aux yeux : Sensation de pression</t>
  </si>
  <si>
    <t>Douleur au foie (douleur à droite, aggravée en appuyant)</t>
  </si>
  <si>
    <t>Rötliche Verfärbung der Conjunctiva (Konjunctivitis, Keratitis)</t>
  </si>
  <si>
    <t>Gelbliche Verfärbung der Conjunctiva (Ikterus)</t>
  </si>
  <si>
    <t>Hornhauttrübung (Katarakt)</t>
  </si>
  <si>
    <t>Angoscia (per CRISI): sensazione improvvisa di pericolo imminente</t>
  </si>
  <si>
    <t>Il paziente manifesta propositi confusi, vaneggianti, incoerenti</t>
  </si>
  <si>
    <t>Il paziente è eccezionalmente dolce, pacifico, docile</t>
  </si>
  <si>
    <t>Il paziente è eccezionalmente duro, aggressivo, violento</t>
  </si>
  <si>
    <t>R264  MERCURIUS CORROSIVUS</t>
  </si>
  <si>
    <t>Brustschmerzen (Mastitis, schmerzhafte Knoten)</t>
  </si>
  <si>
    <t>Unterleibsschmerzen (Ovaritis, Salpingitis)</t>
  </si>
  <si>
    <t>Warme Orte verschlechtern die Symptome</t>
  </si>
  <si>
    <t>Schmerzen oder Juckreiz der Vagina oder Vulva</t>
  </si>
  <si>
    <t>Scharfer Schmerz begleitet die Menstruation (Dysmenorrhoe)</t>
  </si>
  <si>
    <t>Schmerzen der Hoden oder Samenstränge</t>
  </si>
  <si>
    <t>Avversione per la carne</t>
  </si>
  <si>
    <t>Il paziente ha bisogno di bere SPESSO</t>
  </si>
  <si>
    <t>Il paziente beve GRANDI QUANTITA’ di liquidi</t>
  </si>
  <si>
    <t>R012  AGNUS CASTUS</t>
  </si>
  <si>
    <t>Zahnverlust oder Schleimhautablösung</t>
  </si>
  <si>
    <t>Rückenschmerzen (Höhe LWS und Sacrum)</t>
  </si>
  <si>
    <t>Rückenschmerzen (Sitzbein)</t>
  </si>
  <si>
    <t>Le mani o i piedi sono molto caldi</t>
  </si>
  <si>
    <t>R146  CORTISONE</t>
  </si>
  <si>
    <t>R147  CRESOLUM</t>
  </si>
  <si>
    <t>R148  CROCUS SATIVUS</t>
  </si>
  <si>
    <t>R150  CROTON TIGLIUM</t>
  </si>
  <si>
    <t>R156  CURARE</t>
  </si>
  <si>
    <t>R158  DAPHNE INDICA</t>
  </si>
  <si>
    <t>In tutto il corpo: sensazione di BRUCIORE</t>
  </si>
  <si>
    <t>R188  GRAPHITES</t>
  </si>
  <si>
    <t>R190  GUAIACUM</t>
  </si>
  <si>
    <t>R193  HALOPERIDOL</t>
  </si>
  <si>
    <t>R196  HEKLA LAVA</t>
  </si>
  <si>
    <t>Strong desire to talk, talking is a need (loquacity)</t>
  </si>
  <si>
    <t>Pain localized on one half of the skull (migraine)</t>
  </si>
  <si>
    <t>Patient holds confused, rambling or incoherent speeches</t>
  </si>
  <si>
    <t>Lips, dry, cracked, chapped or fissured</t>
  </si>
  <si>
    <t>R162  DOLICHOS PRURIENS</t>
  </si>
  <si>
    <t>R178  FERRUM METALLICUM</t>
  </si>
  <si>
    <t>R179  FERRUM MURIATICUM</t>
  </si>
  <si>
    <t>First remedy</t>
  </si>
  <si>
    <t>Profile of</t>
  </si>
  <si>
    <t>Consultation of the software's database.</t>
  </si>
  <si>
    <t>Vertebraj doloroj : pligravataj sidante</t>
  </si>
  <si>
    <t>Avversione per gli alimenti caldi, lascia raffreddare i piatti</t>
  </si>
  <si>
    <t>R078  CACTUS GRANDIFLORUS</t>
  </si>
  <si>
    <t>R056  ASPARAGUS OFFICINAL.</t>
  </si>
  <si>
    <t>R066  BARYTA CARBONICA</t>
  </si>
  <si>
    <t>R061  AURUM METALLICUM</t>
  </si>
  <si>
    <t>R063  AURUM MURIATICUM</t>
  </si>
  <si>
    <t>R067  BARYTA MURIATICA</t>
  </si>
  <si>
    <t>R086  CALCAREA PHOSPHORICA</t>
  </si>
  <si>
    <t>R360  STREPTOCOCCINUM</t>
  </si>
  <si>
    <t>R268  MERCURIUS(SOLUB/VIV)</t>
  </si>
  <si>
    <t>R263  MERCURIUS BI-IODATUS</t>
  </si>
  <si>
    <t>R291  OLEUM JECORIS ASELLI</t>
  </si>
  <si>
    <t>Sensazione di pelle bruciante</t>
  </si>
  <si>
    <t>Sensazione di formicolii, punture o pizzichi</t>
  </si>
  <si>
    <t>R257  MANGANUM METALLICUM</t>
  </si>
  <si>
    <t>Q102</t>
  </si>
  <si>
    <t>Q127</t>
  </si>
  <si>
    <t>Q128</t>
  </si>
  <si>
    <t>R208</t>
  </si>
  <si>
    <t>R209</t>
  </si>
  <si>
    <t>R210</t>
  </si>
  <si>
    <t>• "Necerteco = 10 %"  signifas : "Estas 10 shancoj sur 100 por ke la simileco 'paciento / kuracilo' estus hazarda"</t>
  </si>
  <si>
    <t>Choisissez le remède dans la cellule "E5"</t>
  </si>
  <si>
    <t>Scegliete il rimedio nella cella "E5"</t>
  </si>
  <si>
    <t>Le visage est enflé par endroits ou en entier (sauf paupières)</t>
  </si>
  <si>
    <t>R334  ROBINIA PSEUDO-ACAC.</t>
  </si>
  <si>
    <t>Les paupières sont enflées (y c oedème des paupières)</t>
  </si>
  <si>
    <t>R387  VERBASCUM THAPSUS</t>
  </si>
  <si>
    <t>Douleurs vertébrales : améliorées par le mouvement continué</t>
  </si>
  <si>
    <t>Le patient est objectivement FAIBLE (y c adynamie, asthénie)</t>
  </si>
  <si>
    <t>Dans tout le corps : sensation de CONSTRICTION, ou de crampe</t>
  </si>
  <si>
    <t>Esprit suractif, toujours pressé, agité, impatient, précipité</t>
  </si>
  <si>
    <t>R165  DULCAMARA</t>
  </si>
  <si>
    <t>Doppelbilder, Diplopia (Spasmen, Lähmungen)</t>
  </si>
  <si>
    <t>Ohren: akuter Schmerz (stechend, reißend)</t>
  </si>
  <si>
    <t>Zahnfleischdefekte, geschwollen, blutend, geschwürig (Gingivitis)</t>
  </si>
  <si>
    <t>Herz: links: ausstrahlender Schmerz (Rücken, Hals, Schulter, Arm)</t>
  </si>
  <si>
    <t>R358</t>
  </si>
  <si>
    <t>R372</t>
  </si>
  <si>
    <t>R373</t>
  </si>
  <si>
    <t>R374</t>
  </si>
  <si>
    <t>R375</t>
  </si>
  <si>
    <t>R376</t>
  </si>
  <si>
    <t>R377</t>
  </si>
  <si>
    <t>R378</t>
  </si>
  <si>
    <t>R379</t>
  </si>
  <si>
    <t>R380</t>
  </si>
  <si>
    <t>R381</t>
  </si>
  <si>
    <t>R382</t>
  </si>
  <si>
    <t>R383</t>
  </si>
  <si>
    <t>R113  CHLORALUM (Chloral)</t>
  </si>
  <si>
    <t>R305  PHELLANDRIUM AQUATI.</t>
  </si>
  <si>
    <t>D256</t>
  </si>
  <si>
    <t>D257</t>
  </si>
  <si>
    <t>D258</t>
  </si>
  <si>
    <t>D259</t>
  </si>
  <si>
    <t>D260</t>
  </si>
  <si>
    <t>D261</t>
  </si>
  <si>
    <t>D262</t>
  </si>
  <si>
    <t>D263</t>
  </si>
  <si>
    <t>D264</t>
  </si>
  <si>
    <t>D265</t>
  </si>
  <si>
    <t>D266</t>
  </si>
  <si>
    <t>D267</t>
  </si>
  <si>
    <t>D268</t>
  </si>
  <si>
    <t>D269</t>
  </si>
  <si>
    <t>D270</t>
  </si>
  <si>
    <t>D271</t>
  </si>
  <si>
    <t>D272</t>
  </si>
  <si>
    <t>D273</t>
  </si>
  <si>
    <t>D274</t>
  </si>
  <si>
    <t>D275</t>
  </si>
  <si>
    <t>D276</t>
  </si>
  <si>
    <t>D277</t>
  </si>
  <si>
    <t>D278</t>
  </si>
  <si>
    <t>Pat. stammelt, hat Artikulationsstörungen</t>
  </si>
  <si>
    <t>Pat. redet weitschweifig, unzusammenhängend, verwirrt</t>
  </si>
  <si>
    <t>Steifer Nacken oder Kopf wird infolge Spasmen hinten gezogen</t>
  </si>
  <si>
    <t>Vertigho vera, au emo al fali, al perdi ekvilibron</t>
  </si>
  <si>
    <t>Dezirego pri sukerajhoj (bombonoj, konfitajho, chocolado)</t>
  </si>
  <si>
    <t>Intenso deseo de alimentos amargos, con especias, o ahumados</t>
  </si>
  <si>
    <t>Dolor vivo o agravado al tragar (anginas, llaga en carne viva)</t>
  </si>
  <si>
    <t>Au cuir chevelu : éruptions de croûtes ou autres</t>
  </si>
  <si>
    <t>Pain localized in occiput or at vertex</t>
  </si>
  <si>
    <t>Pickel, Pappeln, Pusteln, Krusten</t>
  </si>
  <si>
    <t>Allgemeine Empfindungen</t>
  </si>
  <si>
    <t>Erschöpfung, Mattigkeit am ganzen Körper</t>
  </si>
  <si>
    <t>Der Einfluss der Nahrung</t>
  </si>
  <si>
    <t>Seitenbezug; Periodizität</t>
  </si>
  <si>
    <t>Beschwerden seit einem Schlag, einer Verwundung oder Verbrennung</t>
  </si>
  <si>
    <t>Gefühl, dass die Zeit zu schnell oder zu langsam vergeht</t>
  </si>
  <si>
    <t>Kein Appetit: der Patient isst nichts (Anorexie)</t>
  </si>
  <si>
    <t>Starkes Verl. nach Bitterem, Gewürztem, Scharfen oder Geräuchertem</t>
  </si>
  <si>
    <t>L'activité interne du patient</t>
  </si>
  <si>
    <t>L'activité intellectuelle</t>
  </si>
  <si>
    <t>Au début de la nuit</t>
  </si>
  <si>
    <t>Le matin, au réveil</t>
  </si>
  <si>
    <t>Pendant la journée</t>
  </si>
  <si>
    <t>Désirs &amp; aversions alimentaires : la faim</t>
  </si>
  <si>
    <t>Aux oreilles : Douleur vive, aiguë   (piqûre, déchirure)</t>
  </si>
  <si>
    <t>La bouche : aspect général</t>
  </si>
  <si>
    <t>Le pouls est très lent  (moins de 60 p/minute, bradycardie)</t>
  </si>
  <si>
    <t>Difficultés à EXPIRER  (Asthme)</t>
  </si>
  <si>
    <t>Toux brève       : la toux soulage le besoin de tousser</t>
  </si>
  <si>
    <t>L'appareil génital 1/2</t>
  </si>
  <si>
    <t>Les organes féminins : écoulements</t>
  </si>
  <si>
    <t>Les cycles sont anormalement LONGS  (plus  de 30 jours)</t>
  </si>
  <si>
    <t>Règles LONGUES (plus de 8 jours)  ou anormalement ABONDANTES</t>
  </si>
  <si>
    <t>Les organes féminins : douleurs</t>
  </si>
  <si>
    <t>Les organes féminins : modalités</t>
  </si>
  <si>
    <t>L'appareil génital 2/2 (suite et fin)</t>
  </si>
  <si>
    <t>Urines foncées, peu abondantes  (oligurie)</t>
  </si>
  <si>
    <t>Dans les urines : dépôts divers (phosphates, sable, etc.)</t>
  </si>
  <si>
    <t>Le dos et la colonne vertébrale</t>
  </si>
  <si>
    <t>Le dos et la colonne vertébrale : aspect général</t>
  </si>
  <si>
    <t>Le dos et la colonne vertébrale : localisation des douleurs</t>
  </si>
  <si>
    <t>Le dos et la colonne vertébrale :  caractéristiques des douleurs</t>
  </si>
  <si>
    <t>Urines claires, très abondantes (polyurie)</t>
  </si>
  <si>
    <t>263</t>
  </si>
  <si>
    <t>• En práctica, yo traduje los grados 1, 2 y 3 de Kent respectivamente por las notas 2, 4 y 8.</t>
  </si>
  <si>
    <t>Auffallend kurzer Zyklus (weniger als 26 Tage)</t>
  </si>
  <si>
    <t>Sensazione di prurito, pizzicore, bisogno di grattarsi</t>
  </si>
  <si>
    <t>La pelle è insensibile (o poco sensibile), come anestetizzata</t>
  </si>
  <si>
    <t>Il viso è BLU (intorno agli occhi, alle labbra o dappertutto)</t>
  </si>
  <si>
    <t>Verstopfte Bronchien (Rasseln)</t>
  </si>
  <si>
    <t>Sento de juko, bezono sin grati, prurito</t>
  </si>
  <si>
    <t>Avversione per il latte</t>
  </si>
  <si>
    <t>Dezirego pri nutrajhoj salitaj (oni chiam aldonas salon)</t>
  </si>
  <si>
    <t>Los transtornos domina en la IZQUIERDA</t>
  </si>
  <si>
    <t>Dezirego pri nutrajhoj amaraj, spicaj, pipraj, au fumajhitaj</t>
  </si>
  <si>
    <t>Les mains ou les pieds sont très chauds</t>
  </si>
  <si>
    <t>Cause : habitude de boire de l'alcool (vin, bière, liqueurs)</t>
  </si>
  <si>
    <t>Douleur sourde (y c des os), endolorissement, meurtrissure</t>
  </si>
  <si>
    <t>Les mains ou les pieds transpirent abondamment</t>
  </si>
  <si>
    <t>Doloro al la veziko (inkl. cistito, disurio, vezika tenesmo)</t>
  </si>
  <si>
    <t>Maldeziro pri viando</t>
  </si>
  <si>
    <t>La simptomoj pligravighas en la lokoj MALVARMAJ</t>
  </si>
  <si>
    <t>La simptomoj pligravighas en la lokoj STAGNAJ, "SEN AERO"</t>
  </si>
  <si>
    <t>R320  PTELEA TRIFOLIATA</t>
  </si>
  <si>
    <t>R040  ARSENICUM ALBUM</t>
  </si>
  <si>
    <t>R372  THERIDION CURRASSAV.</t>
  </si>
  <si>
    <t>R375  TROMBIDIUM MUS. DOM.</t>
  </si>
  <si>
    <t>R376  TUBERCULINUM CR.(TK)</t>
  </si>
  <si>
    <t>R014</t>
  </si>
  <si>
    <t>R015</t>
  </si>
  <si>
    <t>Pat. ist ungewöhnlich zart, friedlich, und zahm</t>
  </si>
  <si>
    <t>Dégoût de la vie: le patient désire la mort, pense au suicide</t>
  </si>
  <si>
    <t>R301  PARIS QUADRIFOLIA</t>
  </si>
  <si>
    <t>Notevole</t>
  </si>
  <si>
    <t>Possibile</t>
  </si>
  <si>
    <t>Debole</t>
  </si>
  <si>
    <t>Q030</t>
  </si>
  <si>
    <t>Q031</t>
  </si>
  <si>
    <t>Q032</t>
  </si>
  <si>
    <t>Q033</t>
  </si>
  <si>
    <t>Q034</t>
  </si>
  <si>
    <t>Q035</t>
  </si>
  <si>
    <t>Q036</t>
  </si>
  <si>
    <t>Q037</t>
  </si>
  <si>
    <t>Q038</t>
  </si>
  <si>
    <t>Q039</t>
  </si>
  <si>
    <t>La dorso estas tre malvarma (kun sento de malvarmo al dorso)</t>
  </si>
  <si>
    <t>Doloro al la gingivoj, la lango au la vangoj (inkl. aftoj)</t>
  </si>
  <si>
    <t>Sento de pikado, de limigita doloro kiel per najlo</t>
  </si>
  <si>
    <t>Vif désir d'aliments acides (citron, vinaigre, )</t>
  </si>
  <si>
    <t>Dolore al seno (mastite, mastopatia dolorosa)</t>
  </si>
  <si>
    <t>Dolore alle ovaie o alle tube (ovarite, salpingite)</t>
  </si>
  <si>
    <t>R236  LACHESIS MUTUS</t>
  </si>
  <si>
    <t>R239  LACTUCA VIROSA</t>
  </si>
  <si>
    <t>R240  LAUROCERASUS</t>
  </si>
  <si>
    <t>R241  LEDUM PALUSTRE</t>
  </si>
  <si>
    <t>R254  MANCINELLA</t>
  </si>
  <si>
    <t>R258  MEDORRHINUM</t>
  </si>
  <si>
    <t>R269  METHYSERGIDE</t>
  </si>
  <si>
    <t>R270  MEZEREUM</t>
  </si>
  <si>
    <t>English</t>
  </si>
  <si>
    <t>Deutsch</t>
  </si>
  <si>
    <t>R037  ARGENTUM METALLICUM</t>
  </si>
  <si>
    <t>R057  ASTACUS FLUVIATILIS</t>
  </si>
  <si>
    <t>R076  BRUCELLA MELITENSIS</t>
  </si>
  <si>
    <t>R343  SCILLA MARITIMA</t>
  </si>
  <si>
    <t>R047  ARUM DRACUNCULUS</t>
  </si>
  <si>
    <t>R052  ASARUM EUROPAEUM</t>
  </si>
  <si>
    <t>R344  SECALE CORNUTUM</t>
  </si>
  <si>
    <t>Vif désir d'aliments amers, épicés, poivrés, ou fumés</t>
  </si>
  <si>
    <t>Q117</t>
  </si>
  <si>
    <t>Trocken-kaltes Wetter verschlechtert die Symptome</t>
  </si>
  <si>
    <t>Nass-kaltes Wetter verschlechtert die Symptome</t>
  </si>
  <si>
    <t>Le patient a besoin de boire SOUVENT</t>
  </si>
  <si>
    <t>Douleur ou irritation, au larynx ou à la trachée</t>
  </si>
  <si>
    <t>Voix enrouée, ou absente (aphonie)</t>
  </si>
  <si>
    <t>R238  LACTICUM ACIDUM</t>
  </si>
  <si>
    <t>Swelling of the thyroid glands (goiter)</t>
  </si>
  <si>
    <t xml:space="preserve">1/ Müssen wirklich alle Fragen des Fragenkatalogs beantwortet werden ? </t>
  </si>
  <si>
    <t>Sensation de goût amer, ou désagréable, dans la bouche</t>
  </si>
  <si>
    <t>Le patient bégaie ou articule avec difficulté</t>
  </si>
  <si>
    <t>Sensation de piqûre, de douleur localisée comme par un clou</t>
  </si>
  <si>
    <t>R151</t>
  </si>
  <si>
    <t>R152</t>
  </si>
  <si>
    <t>R153</t>
  </si>
  <si>
    <t>R154</t>
  </si>
  <si>
    <t>Sur la peau : des plaies permanentes, fissures ou ulcères</t>
  </si>
  <si>
    <t>La peau cicatrise lentement et s'infecte (peau malsaine)</t>
  </si>
  <si>
    <t>Eruption de boutons, papules, pustules, croûtes</t>
  </si>
  <si>
    <t>Eruption de vésicules</t>
  </si>
  <si>
    <t>Sensation de peau brûlante</t>
  </si>
  <si>
    <t>Eruption de verrues ou de condylomes</t>
  </si>
  <si>
    <t>Ailments from WINE (or alcohol)</t>
  </si>
  <si>
    <t>La paciento maldeziras strebi, labori, peni, pensi</t>
  </si>
  <si>
    <t>El paciente estornuda, o la nariz gotea a menudo (coriza)</t>
  </si>
  <si>
    <t>El dolor domina en la frente o por encima de los ojos</t>
  </si>
  <si>
    <t>El dolor domina detrás o en el vértice del cráneo</t>
  </si>
  <si>
    <t>El dolor domina en las sienes</t>
  </si>
  <si>
    <t>Dificultades al INSPIRAR (Disnea, opresión, suspiros)</t>
  </si>
  <si>
    <t>Dificultades al EXPIRAR (Asma)</t>
  </si>
  <si>
    <t>Hipo</t>
  </si>
  <si>
    <t>013</t>
  </si>
  <si>
    <t>014</t>
  </si>
  <si>
    <t>Doloro al la utero, au sento de malsupreniro de la organoj</t>
  </si>
  <si>
    <t>Doloro (au prurito) al la vagino au la vulvo</t>
  </si>
  <si>
    <t>Salivation excessive (sialorrhea, polysialia)</t>
  </si>
  <si>
    <t>Pain to lumbar or sacral region</t>
  </si>
  <si>
    <t>Le patient SOUFFRE dès que s'éloigne un être cher (jalousie)</t>
  </si>
  <si>
    <t>Sensation de gorge serrée (y c étouffement, suffocation)</t>
  </si>
  <si>
    <t>Douleur vive ou aggravée en avalant (y c angine, plaie à vif)</t>
  </si>
  <si>
    <t>Opacity of the cornea, or cataract</t>
  </si>
  <si>
    <t>Back and spine: modalities of pain</t>
  </si>
  <si>
    <t>La espalda y la columna vertebral : modalidades de los dolores</t>
  </si>
  <si>
    <t>La dorso kaj la vertebra kolono : doloraj modalecoj</t>
  </si>
  <si>
    <t>Limbs and extremities</t>
  </si>
  <si>
    <t>Los miembros y las extremidades</t>
  </si>
  <si>
    <t>La membroj kaj la ekstremajhoj</t>
  </si>
  <si>
    <t>Limbs and extremities: general aspect</t>
  </si>
  <si>
    <t>Los miembros y las extremidades : aspecto general</t>
  </si>
  <si>
    <t>La membroj kaj la ekstremajhoj : ghenerala aspekto</t>
  </si>
  <si>
    <t>Miktion</t>
  </si>
  <si>
    <t>Micturiation</t>
  </si>
  <si>
    <t>La urinado</t>
  </si>
  <si>
    <t>La miction</t>
  </si>
  <si>
    <t>La minzione</t>
  </si>
  <si>
    <t>Ofta bezono urini (polakiurio)</t>
  </si>
  <si>
    <t>Reteno de urino, malfacileco urini</t>
  </si>
  <si>
    <t>Neretenemo, nevola perdo de urino (inkl. enurezo)</t>
  </si>
  <si>
    <t>Urin</t>
  </si>
  <si>
    <t>Urine</t>
  </si>
  <si>
    <t xml:space="preserve">Histogrammes des atanh : éléments de calcul de l'incertitude selon le théorème de Bayes  </t>
  </si>
  <si>
    <t>Ecart-Type des ressemblances réelles</t>
  </si>
  <si>
    <t>Moyenne des ressemblances fortuites</t>
  </si>
  <si>
    <t>Effectif total des ressemblances réelles</t>
  </si>
  <si>
    <t>Intenso deseo de comer carne</t>
  </si>
  <si>
    <t>Dolor en un riñón (y c. nefritis, cólico nefrítico)</t>
  </si>
  <si>
    <t>Carácter indeciso (duda, culpabilidad, débil de voluntad)</t>
  </si>
  <si>
    <t>Stomach pain: sensation of heartburn or burning</t>
  </si>
  <si>
    <t>Strong desire for sour foods (lemon, vinegar,.)</t>
  </si>
  <si>
    <t>Dull pain (burning, weakness, weariness, bruising)</t>
  </si>
  <si>
    <t>La espalda y la columna vertebral</t>
  </si>
  <si>
    <t>La dorso kaj la vertebra kolono</t>
  </si>
  <si>
    <t>Back and spine: general aspect</t>
  </si>
  <si>
    <t>La espalda y la columna vertebral : aspecto general</t>
  </si>
  <si>
    <t>Angustia POR CRISIS: sensación repentina de peligro inminente</t>
  </si>
  <si>
    <t>Heat: patient is always too hot, lightly covered</t>
  </si>
  <si>
    <t>Cold: patient is always too cold, heavily covered</t>
  </si>
  <si>
    <t>Eyes:  Sensation of soreness, of bruising</t>
  </si>
  <si>
    <t>Sensation of being dazzled, photophobia</t>
  </si>
  <si>
    <t>Abundant or irritating discharge (leucorrhea)</t>
  </si>
  <si>
    <t>Pain to mammae (mastitis, painful nodosities)</t>
  </si>
  <si>
    <t>La genera aparato 2/2</t>
  </si>
  <si>
    <t>L’apparato genitale  2/2 (seguito e fine)</t>
  </si>
  <si>
    <t>Männer</t>
  </si>
  <si>
    <t>Male</t>
  </si>
  <si>
    <t>La viraj organoj</t>
  </si>
  <si>
    <t>Les organes masculins</t>
  </si>
  <si>
    <t>Gli organi maschili</t>
  </si>
  <si>
    <t>Verhalten (m oder f)</t>
  </si>
  <si>
    <t>Behavior (m or f)</t>
  </si>
  <si>
    <t>La konduto (viro au virino)</t>
  </si>
  <si>
    <t>Le comportement (h ou f)</t>
  </si>
  <si>
    <t>Il comportamento (maschile o femminile)</t>
  </si>
  <si>
    <t>Urinary system</t>
  </si>
  <si>
    <t>El aparato urinario</t>
  </si>
  <si>
    <t>La urina aparato</t>
  </si>
  <si>
    <t>L'appareil urinaire</t>
  </si>
  <si>
    <t>L’apparato urinario</t>
  </si>
  <si>
    <t>Urinary system: pain</t>
  </si>
  <si>
    <t>El aparato urinario : los dolores</t>
  </si>
  <si>
    <t>La urina aparato : la doloroj</t>
  </si>
  <si>
    <t>L'appareil urinaire : les douleurs</t>
  </si>
  <si>
    <t>L’apparato urinario : i dolori</t>
  </si>
  <si>
    <t>Female : pain</t>
  </si>
  <si>
    <t>La virinaj organoj : doloroj</t>
  </si>
  <si>
    <t>Stomach, abdomen and rectum</t>
  </si>
  <si>
    <t>La stomako, la abdomeno, la rektumo</t>
  </si>
  <si>
    <t>L'estomac, l'abdomen, le rectum</t>
  </si>
  <si>
    <t>Lo stomaco, l’addome, il retto</t>
  </si>
  <si>
    <t>Stomach</t>
  </si>
  <si>
    <t>La stomako</t>
  </si>
  <si>
    <t>L'estomac</t>
  </si>
  <si>
    <t>Lo stomaco</t>
  </si>
  <si>
    <t>Vértigo de las alturas, intensa angustia al mirar al vacío</t>
  </si>
  <si>
    <t>Le mani o le gambe tremano continuamente</t>
  </si>
  <si>
    <t>Ressemblance</t>
  </si>
  <si>
    <t>Swelling of the salivary or parotid glands (mumps)</t>
  </si>
  <si>
    <t>Pain to neck, or to neck muscles</t>
  </si>
  <si>
    <t>Pain to back (behind thorax)</t>
  </si>
  <si>
    <t>Varikoj de la gamboj, de la malsupraj membroj</t>
  </si>
  <si>
    <t>Varices des membres inférieurs</t>
  </si>
  <si>
    <t>Varici degli arti inferiori</t>
  </si>
  <si>
    <t>Limbs and extremities: pain and sensations</t>
  </si>
  <si>
    <t>Sensación vaga de presión. Cefalea en general</t>
  </si>
  <si>
    <t>Kauzo : Ripetataj trompoj, frustroj ; longa afliktigho</t>
  </si>
  <si>
    <t>La manoj au la gamboj skuighas subite</t>
  </si>
  <si>
    <t>La manoj au la gamboj tremas au movetadas senchese</t>
  </si>
  <si>
    <t>Vivo desiderio di bere dell’acqua</t>
  </si>
  <si>
    <t>Vivo desiderio di bere birra</t>
  </si>
  <si>
    <t>Gonfiore delle ghiandole parotidi (orecchioni)</t>
  </si>
  <si>
    <t>L’alito è fetido, rivoltante</t>
  </si>
  <si>
    <t>La hauto : ghenerala aspekto</t>
  </si>
  <si>
    <t>La espalda y la columna vertebral : localizacion de los dolores</t>
  </si>
  <si>
    <t>La dorso kaj la vertebra kolono : doloraj localizoj</t>
  </si>
  <si>
    <t>Back and spine: characteristics of pain</t>
  </si>
  <si>
    <t>La espalda y la columna vertebral : características de los dolores</t>
  </si>
  <si>
    <t>La dorso kaj la vertebra kolono : doloraj karakterizajhoj</t>
  </si>
  <si>
    <t>La cara está hinchada por partes o entera(salvo los párpados)</t>
  </si>
  <si>
    <t>La pelle è gialla, itterica</t>
  </si>
  <si>
    <t>Sensazione di crampo, retrazione o contrattura</t>
  </si>
  <si>
    <t>La simptomoj pligravighas dum vetero MALVARMA kaj SEKA</t>
  </si>
  <si>
    <t>Cycle abnormally LONG  (more than 30 days)</t>
  </si>
  <si>
    <t>Pavores: El miedo hace sobresaltarse (miedo de la tormenta)</t>
  </si>
  <si>
    <t>Sensation of BURNING in whole body</t>
  </si>
  <si>
    <t>Vif désir de rester silencieux, ne veut pas parler (taciturne)</t>
  </si>
  <si>
    <t>R243  LEVOMEPROMAZINE</t>
  </si>
  <si>
    <t>R144</t>
  </si>
  <si>
    <t>R145</t>
  </si>
  <si>
    <t>R146</t>
  </si>
  <si>
    <t>R147</t>
  </si>
  <si>
    <t>R148</t>
  </si>
  <si>
    <t>R149</t>
  </si>
  <si>
    <t>R150</t>
  </si>
  <si>
    <t>Vif désir de boire du jus de fruit, ou de manger des fruits</t>
  </si>
  <si>
    <t>Necerteco</t>
  </si>
  <si>
    <t>S065</t>
  </si>
  <si>
    <t>S066</t>
  </si>
  <si>
    <t>S067</t>
  </si>
  <si>
    <t>68,69,70,71,72,73,74</t>
  </si>
  <si>
    <t>S068</t>
  </si>
  <si>
    <t>S069</t>
  </si>
  <si>
    <t>S070</t>
  </si>
  <si>
    <t>S071</t>
  </si>
  <si>
    <t>S072</t>
  </si>
  <si>
    <t>S073</t>
  </si>
  <si>
    <t>S074</t>
  </si>
  <si>
    <t>S075</t>
  </si>
  <si>
    <t>NOTIZ</t>
  </si>
  <si>
    <t>Die Zielsetzung der Software.</t>
  </si>
  <si>
    <t>Chapitro</t>
  </si>
  <si>
    <t>Menstruoj LONGAJ (pli ol 8 tagoj), au nenormale ABUNDAJ</t>
  </si>
  <si>
    <t>Appétit absent : le patient ne mange rien (anorexie)</t>
  </si>
  <si>
    <t>Ständige Hautdefekte, Wunden, Fissuren, Geschwüre</t>
  </si>
  <si>
    <t>Schlechte Heilungstendenz, Infektionsneigung (ungesunde Haut)</t>
  </si>
  <si>
    <t>Blutiger Auswurf (Hämoptyse)</t>
  </si>
  <si>
    <t>Dicker, visköser Auswurf</t>
  </si>
  <si>
    <t>Pat. ist deprimiert; ungewöhnlich traurig und untröstlich</t>
  </si>
  <si>
    <t>R106</t>
  </si>
  <si>
    <t>R107</t>
  </si>
  <si>
    <t>R108</t>
  </si>
  <si>
    <t>R109</t>
  </si>
  <si>
    <t>R110</t>
  </si>
  <si>
    <t>R043</t>
  </si>
  <si>
    <t>R075</t>
  </si>
  <si>
    <t>R076</t>
  </si>
  <si>
    <t>R077</t>
  </si>
  <si>
    <t>R078</t>
  </si>
  <si>
    <t>R079</t>
  </si>
  <si>
    <t>R080</t>
  </si>
  <si>
    <t>R049</t>
  </si>
  <si>
    <t>R052</t>
  </si>
  <si>
    <t>R016  ALOE (Aloes du cap)</t>
  </si>
  <si>
    <t>R035  APOCYNUM CANNABINUM</t>
  </si>
  <si>
    <t>R022  AMMONIUM CARBONICUM</t>
  </si>
  <si>
    <t>R023  AMMONIUM MURIATICUM</t>
  </si>
  <si>
    <t>R012</t>
  </si>
  <si>
    <t>R013</t>
  </si>
  <si>
    <t>Evanouissements, ou malaises avec menace d'évanouissement</t>
  </si>
  <si>
    <t>Engegefühl im Hals (erstickend)</t>
  </si>
  <si>
    <t>Abn. gegen Fettes (Butter, Schmalz, schwere Speisen)</t>
  </si>
  <si>
    <t>Español</t>
  </si>
  <si>
    <t>Q086</t>
  </si>
  <si>
    <t>Q087</t>
  </si>
  <si>
    <t>Q088</t>
  </si>
  <si>
    <t>Q089</t>
  </si>
  <si>
    <t>Q090</t>
  </si>
  <si>
    <t>Q252</t>
  </si>
  <si>
    <t>Q253</t>
  </si>
  <si>
    <t>R301</t>
  </si>
  <si>
    <t>Douleur d'estomac : sensation d'aigreur ou de brûlure</t>
  </si>
  <si>
    <t>Face is agitated by twitching or spasms trismus)</t>
  </si>
  <si>
    <t>Face is swollen, partially or entirely (except eyelids)</t>
  </si>
  <si>
    <t>Eyelids, swollen (edema of lids)</t>
  </si>
  <si>
    <t>Wounded or annoyed: exteriorizes nothing, represses his anger</t>
  </si>
  <si>
    <t>R038  ARGENTUM NITRICUM</t>
  </si>
  <si>
    <t>• Aber, um zu funktionieren hat verlangt die Software, daß die angegebenen Vermerke proportional zur Anzahl der Beobachtungen sind: ein Eintrag "8" muß zweimal öfter beobachtet worden sein als ein Symptom, das man mit  "4" bewertet, dieses zweimal öfter als ein Eintrag mit "2" etc.</t>
  </si>
  <si>
    <t>• In Praxis kann man die Wertigkeiten 1, 2 und 3 von Kent mit den Einträgen  "2", "4" bzw. "8" vergleichen.</t>
  </si>
  <si>
    <t xml:space="preserve">3/ Warum muss eine Unterscheidung zwischen "0" und "?" gemacht werden? Was ist die Folge? </t>
  </si>
  <si>
    <t>• Die Unterscheidung ist wichtig, weil:</t>
  </si>
  <si>
    <t xml:space="preserve">••  "0" bedeutet: "ICH WEISS, der Patient hat dieses Symptom zwar nicht, aber es hätte auftreten können". Die Antwort "0" entspricht also einem ausschliessenden Symptom. </t>
  </si>
  <si>
    <t>••    "?" bedeutet: "ICH KANN KEINE Antwort geben. Entweder liegen mir keine Informationen vor, oder die Frage trifft auf den Patienten nicht zu, oder ich habe die Frage nicht verstanden. Diese Antwort wird für die Wahl des Mittels neutral bleiben; sie wird die Wahl weder auf die eine noch auf die andere Weise beeinflussen.</t>
  </si>
  <si>
    <t xml:space="preserve">• Das interne Materia Medica der Software, die die Beschreibung von 398 Heilmitteln umfaßt, ist zusammengestellt worden auf der Grundlage folgender Quellen: </t>
  </si>
  <si>
    <t>Schweigen, Sprechen und Sprachfähigkeit</t>
  </si>
  <si>
    <t>La peau est très froide (alors que le corps est chaud)</t>
  </si>
  <si>
    <t>D126</t>
  </si>
  <si>
    <t>D127</t>
  </si>
  <si>
    <t>D128</t>
  </si>
  <si>
    <t>D129</t>
  </si>
  <si>
    <t>D130</t>
  </si>
  <si>
    <t>D131</t>
  </si>
  <si>
    <t>Q164</t>
  </si>
  <si>
    <t>Q165</t>
  </si>
  <si>
    <t>Q166</t>
  </si>
  <si>
    <t>Q167</t>
  </si>
  <si>
    <t>Q168</t>
  </si>
  <si>
    <t>R217  IRIS VERSICOLOR</t>
  </si>
  <si>
    <t>R220  JATROPHA CURCAS</t>
  </si>
  <si>
    <t>Le patient SE DETACHE des êtres les plus chers (indifférence)</t>
  </si>
  <si>
    <t>Sensation de gorge piquante ou d'écharde</t>
  </si>
  <si>
    <t>Besoin fréquent d'uriner (pollakiurie)</t>
  </si>
  <si>
    <t>Gonflement de la glande thyroïde (goitre)</t>
  </si>
  <si>
    <t>127</t>
  </si>
  <si>
    <t>128</t>
  </si>
  <si>
    <t>129</t>
  </si>
  <si>
    <t>130</t>
  </si>
  <si>
    <t>131</t>
  </si>
  <si>
    <t>Erupcio de butonoj, papuloj, pustuloj, krustoj</t>
  </si>
  <si>
    <t>Doloro al la ingveno (sento de hernio, ingvenaj ganglionoj)</t>
  </si>
  <si>
    <t>Erupcio de veziketoj, de blazoj</t>
  </si>
  <si>
    <t>Erupcio de verukoj, au de kondilomoj</t>
  </si>
  <si>
    <t>Sento de hauto brul-vunda</t>
  </si>
  <si>
    <t>Doloro al la rectumo au la anuso (inkl. hemoroidoj, tenesmo)</t>
  </si>
  <si>
    <t>Febro aù frostotremo. La temperaturo estas &lt; 36.5° au &gt; 37.5°</t>
  </si>
  <si>
    <t>Fièvre ou frissons La température est &lt; 36,5° ou &gt; 37,5°</t>
  </si>
  <si>
    <t>Magrezza, emaciamento</t>
  </si>
  <si>
    <t>Dolore all’intestino (tensione, coliche, crampi, appendicite)</t>
  </si>
  <si>
    <t>Dolore al retto, o all’ano (emorroidi, tenesmo)</t>
  </si>
  <si>
    <t>Aria, flatulenza</t>
  </si>
  <si>
    <t>R181  FERRUM SULFURICUM</t>
  </si>
  <si>
    <t>R211  INDIUM METALLICUM</t>
  </si>
  <si>
    <t>R225  KALIUM CARBONICUM</t>
  </si>
  <si>
    <t>Le remedVP du remède de référence pour calculer la contribution d'un symptôme individuel à la ressemblance (= celui arrivé en tête)</t>
  </si>
  <si>
    <t>Aversion pour l'effort, pour le travail, aversion pour penser</t>
  </si>
  <si>
    <t>245</t>
  </si>
  <si>
    <t>246</t>
  </si>
  <si>
    <t>247</t>
  </si>
  <si>
    <t>248</t>
  </si>
  <si>
    <t>249</t>
  </si>
  <si>
    <t>250</t>
  </si>
  <si>
    <t>251</t>
  </si>
  <si>
    <t>252</t>
  </si>
  <si>
    <t>253</t>
  </si>
  <si>
    <t>254</t>
  </si>
  <si>
    <t>255</t>
  </si>
  <si>
    <t>256</t>
  </si>
  <si>
    <t>Gebärmutterschmerzen oder Prolapsgefühl</t>
  </si>
  <si>
    <t>Ohren: Juckreiz im Gehörgang</t>
  </si>
  <si>
    <t>Gefühl zu scharfen Hörens, Lärmempfindlichkeit</t>
  </si>
  <si>
    <t>Verstopfungsgefühl (Tubenkatarrh)</t>
  </si>
  <si>
    <t>Sensation as if time passed too quickly or too slowly</t>
  </si>
  <si>
    <t>Nierenschmerzen (Nephralgie, Nierenkolik)</t>
  </si>
  <si>
    <t>Sudden and short absences, attention failure</t>
  </si>
  <si>
    <t>Q071</t>
  </si>
  <si>
    <t>Q072</t>
  </si>
  <si>
    <t>Q073</t>
  </si>
  <si>
    <t>Q074</t>
  </si>
  <si>
    <t>Q075</t>
  </si>
  <si>
    <t>Q076</t>
  </si>
  <si>
    <t>Q077</t>
  </si>
  <si>
    <t>Overactive mind, always in a hurry, agitated, impatient, hasty</t>
  </si>
  <si>
    <t>Stechen, Splittergefühl am ganzen Körper</t>
  </si>
  <si>
    <t>Hitze: Pat. ist immer zu warm, leicht bekleidet</t>
  </si>
  <si>
    <t>R211</t>
  </si>
  <si>
    <t>R212</t>
  </si>
  <si>
    <t>Q100</t>
  </si>
  <si>
    <t>Q101</t>
  </si>
  <si>
    <t>R229</t>
  </si>
  <si>
    <t>R230</t>
  </si>
  <si>
    <t>R231</t>
  </si>
  <si>
    <t>R232</t>
  </si>
  <si>
    <t>R233</t>
  </si>
  <si>
    <t>R234</t>
  </si>
  <si>
    <t>R235</t>
  </si>
  <si>
    <t>R236</t>
  </si>
  <si>
    <t>R237</t>
  </si>
  <si>
    <t>R238</t>
  </si>
  <si>
    <t>R239</t>
  </si>
  <si>
    <t>R240</t>
  </si>
  <si>
    <t>Morgendliche Verschlechterung der Symptome (vormittags)</t>
  </si>
  <si>
    <t>Expectoration d'un mucus EPAIS ET VISQUEUX</t>
  </si>
  <si>
    <t>Aérophagie, éructations, ballonnements de l'estomac</t>
  </si>
  <si>
    <t>Q141</t>
  </si>
  <si>
    <t>Q142</t>
  </si>
  <si>
    <t>Q143</t>
  </si>
  <si>
    <t>Q148</t>
  </si>
  <si>
    <t>Q149</t>
  </si>
  <si>
    <t>Q150</t>
  </si>
  <si>
    <t>Q151</t>
  </si>
  <si>
    <t>Q152</t>
  </si>
  <si>
    <t>Q153</t>
  </si>
  <si>
    <t>R157  CYCLAMEN EUROPAEUM</t>
  </si>
  <si>
    <t>Q163</t>
  </si>
  <si>
    <t>Brechreiz, Reiseübelkeit, Erbrechen</t>
  </si>
  <si>
    <t>R281  NATRUM SULFURICUM</t>
  </si>
  <si>
    <t>R295  OSMIUM METALLICUM</t>
  </si>
  <si>
    <t>R299  PARATYPHOIDINUM B</t>
  </si>
  <si>
    <t>R329  RAUWOLFIA SERPENTINA</t>
  </si>
  <si>
    <t>La pulso estas tre forta (inkl. malmola, plena, strecha)</t>
  </si>
  <si>
    <t>La simptomoj aperis post subita timego, au ektimego</t>
  </si>
  <si>
    <t>Starkes Verl. nach Fettem (Butter, Schmalz, schwere Speisen)</t>
  </si>
  <si>
    <t>La lipoj estas sekaj, fenditaj au fendetitaj</t>
  </si>
  <si>
    <t>La vizagho estas shvela entute au kelkloke (krom palpebroj)</t>
  </si>
  <si>
    <t>La palpebroj estas shvelaj (inkl. edemo de la palpebroj)</t>
  </si>
  <si>
    <t>Doloro obtuza (inkl. de la ostoj), dolorigeca, kontuzeca</t>
  </si>
  <si>
    <t>Il polso è molto debole (molle, piccolo, impercettibile)</t>
  </si>
  <si>
    <t>L’umore è molto instabile; alternanza di riso e di pianto</t>
  </si>
  <si>
    <t>Dans tout le corps : sensation de FATIGUE, de lassitude</t>
  </si>
  <si>
    <t>Vents, flatulence</t>
  </si>
  <si>
    <t>Difficoltà a ESPIRARE (asma)</t>
  </si>
  <si>
    <t>Singhiozzo</t>
  </si>
  <si>
    <t>Il dolore si estende a tutta una metà del cranio (emicrania)</t>
  </si>
  <si>
    <t>Estremamente suscettibile, si offende per delle sciocchezze</t>
  </si>
  <si>
    <t>La hauto estas nesensiva (au ete sensiva), kiel anestezigita</t>
  </si>
  <si>
    <t>Daura inklino havi VERMOJN (parazitozo)</t>
  </si>
  <si>
    <t>Vido duobla de la objektoj, diplopio (spasmoj, paralizo)</t>
  </si>
  <si>
    <t>Malfacilecoj ELSPIRI (Astmo)</t>
  </si>
  <si>
    <t>Singulto (Hiko)</t>
  </si>
  <si>
    <t>Tuso mallonga : la tuso mildigas la bezonon tusi</t>
  </si>
  <si>
    <t>La vizagho estas BLUA (al la lipoj, chirkau okuloj, au entute)</t>
  </si>
  <si>
    <t>Al la oreloj : Doloro akuta, akra (pikado, shirado)</t>
  </si>
  <si>
    <t>Al la oreloj : Juko, prurito de la oreldukto</t>
  </si>
  <si>
    <t>Vertigine da altezza: viva angoscia guardando nel vuoto</t>
  </si>
  <si>
    <t>Tosse breve : la tosse allevia il bisogno di tossire</t>
  </si>
  <si>
    <t>Sensazione di puntura, o di spina, o di scheggia, nella gola</t>
  </si>
  <si>
    <t>Aufgetriebener Bauch (Meteorismus), hörbare Darmgeräusche</t>
  </si>
  <si>
    <t>Mood is very unstable ; laughing quickly followed by weeping</t>
  </si>
  <si>
    <t>Lids are agglutinated by a thick discharge (pus)</t>
  </si>
  <si>
    <t>Margins of lids are red (blepharitis, sties)</t>
  </si>
  <si>
    <t>Dry, hard, rare, difficult stools (constipation)</t>
  </si>
  <si>
    <t>Chronic tendency to worms</t>
  </si>
  <si>
    <t>Select language</t>
  </si>
  <si>
    <t>Sélectionnez la langue</t>
  </si>
  <si>
    <t>?</t>
  </si>
  <si>
    <t>Strong desire to drink cold or ice-cold</t>
  </si>
  <si>
    <t>Intenso deseo de SOLEDAD (Aversión por presencia del prójimo)</t>
  </si>
  <si>
    <t>Intenso deseo de COMPAÑIA (Aversión por la soledad)</t>
  </si>
  <si>
    <t>Q119</t>
  </si>
  <si>
    <t>Q120</t>
  </si>
  <si>
    <t>Q121</t>
  </si>
  <si>
    <t>Q122</t>
  </si>
  <si>
    <t>Q123</t>
  </si>
  <si>
    <t>Q124</t>
  </si>
  <si>
    <t>Q125</t>
  </si>
  <si>
    <t>Q126</t>
  </si>
  <si>
    <t>Patient desires but CANNOT talk (aphasia)</t>
  </si>
  <si>
    <t>Bläschen</t>
  </si>
  <si>
    <t>Warzen, Kondylome</t>
  </si>
  <si>
    <t>Brennende Haut</t>
  </si>
  <si>
    <t>Krampfartiger Magenschmerzen</t>
  </si>
  <si>
    <t>R319</t>
  </si>
  <si>
    <t>R320</t>
  </si>
  <si>
    <t>R321</t>
  </si>
  <si>
    <t>R322</t>
  </si>
  <si>
    <t>R323</t>
  </si>
  <si>
    <t>R324</t>
  </si>
  <si>
    <t>Q201</t>
  </si>
  <si>
    <t>Italiano</t>
  </si>
  <si>
    <t>R369  TELLURIUM METALLICUM</t>
  </si>
  <si>
    <t>R025</t>
  </si>
  <si>
    <t>R026</t>
  </si>
  <si>
    <t>R027</t>
  </si>
  <si>
    <t>R028</t>
  </si>
  <si>
    <t>R029</t>
  </si>
  <si>
    <t>R030</t>
  </si>
  <si>
    <t>R031</t>
  </si>
  <si>
    <t>Chapitre</t>
  </si>
  <si>
    <t>Français</t>
  </si>
  <si>
    <t>Esperanto</t>
  </si>
  <si>
    <t>Langue</t>
  </si>
  <si>
    <t>Questionnaire</t>
  </si>
  <si>
    <t>Q001</t>
  </si>
  <si>
    <t>Repères</t>
  </si>
  <si>
    <t>Profil de</t>
  </si>
  <si>
    <t>R271  MOSCHUS</t>
  </si>
  <si>
    <t>R272  MUREX PURPUREA</t>
  </si>
  <si>
    <t>R282  NEPENTHES</t>
  </si>
  <si>
    <t>R287  NUX MOSCHATA</t>
  </si>
  <si>
    <t>R288  NUX VOMICA</t>
  </si>
  <si>
    <t>R290  OLEUM ANIMALE</t>
  </si>
  <si>
    <t>R293  OPIUM</t>
  </si>
  <si>
    <t>R300  PAREIRA BRAVA</t>
  </si>
  <si>
    <t>R303  PETROLEUM</t>
  </si>
  <si>
    <t>Le mani o i piedi sono molto freddi</t>
  </si>
  <si>
    <t>• En pratique, j'ai  traduit les degrés 1, 2 et 3 de Kent respectivement par les notes 2, 4 et 8.</t>
  </si>
  <si>
    <t>La perturboj revenas regule kaj periode</t>
  </si>
  <si>
    <t>La simptomoj aperis post granda malvarmumo</t>
  </si>
  <si>
    <t>Q144</t>
  </si>
  <si>
    <t>Q145</t>
  </si>
  <si>
    <t>Q146</t>
  </si>
  <si>
    <t>Q147</t>
  </si>
  <si>
    <t>D043</t>
  </si>
  <si>
    <t>D044</t>
  </si>
  <si>
    <t>D045</t>
  </si>
  <si>
    <t>D046</t>
  </si>
  <si>
    <t>D047</t>
  </si>
  <si>
    <t>D048</t>
  </si>
  <si>
    <t>D049</t>
  </si>
  <si>
    <t>D050</t>
  </si>
  <si>
    <t>D051</t>
  </si>
  <si>
    <t>D052</t>
  </si>
  <si>
    <t>D053</t>
  </si>
  <si>
    <t>D054</t>
  </si>
  <si>
    <t>D055</t>
  </si>
  <si>
    <t>D056</t>
  </si>
  <si>
    <t>D057</t>
  </si>
  <si>
    <t>D058</t>
  </si>
  <si>
    <t>D059</t>
  </si>
  <si>
    <t>D060</t>
  </si>
  <si>
    <t>D061</t>
  </si>
  <si>
    <t>D062</t>
  </si>
  <si>
    <t>D063</t>
  </si>
  <si>
    <t>D064</t>
  </si>
  <si>
    <t>D065</t>
  </si>
  <si>
    <t>D066</t>
  </si>
  <si>
    <t>D067</t>
  </si>
  <si>
    <t>D068</t>
  </si>
  <si>
    <t>D069</t>
  </si>
  <si>
    <t>D070</t>
  </si>
  <si>
    <t>D071</t>
  </si>
  <si>
    <t>D072</t>
  </si>
  <si>
    <t>D073</t>
  </si>
  <si>
    <t>D074</t>
  </si>
  <si>
    <t>D075</t>
  </si>
  <si>
    <t>D076</t>
  </si>
  <si>
    <t>D077</t>
  </si>
  <si>
    <t>D078</t>
  </si>
  <si>
    <t>D079</t>
  </si>
  <si>
    <t>D080</t>
  </si>
  <si>
    <t>D081</t>
  </si>
  <si>
    <t>S046</t>
  </si>
  <si>
    <t>S047</t>
  </si>
  <si>
    <t>S048</t>
  </si>
  <si>
    <t>S049</t>
  </si>
  <si>
    <t>S050</t>
  </si>
  <si>
    <t>S051</t>
  </si>
  <si>
    <t>S052</t>
  </si>
  <si>
    <t>S053</t>
  </si>
  <si>
    <t>S054</t>
  </si>
  <si>
    <t>S055</t>
  </si>
  <si>
    <t>S056</t>
  </si>
  <si>
    <t>S057</t>
  </si>
  <si>
    <t>Cause : De longues veilles, un grand manque de sommeil</t>
  </si>
  <si>
    <t>Douleur au coccyx</t>
  </si>
  <si>
    <t>Douleur sourde (yc brûlure, faiblesse, fatigue, meurtrissure)</t>
  </si>
  <si>
    <t>Rien ne va plus depuis un coup, une blessure, une brûlure</t>
  </si>
  <si>
    <t>Il bordo delle palpebre è molto rosso (blefarite, orzaiolo)</t>
  </si>
  <si>
    <t>R215  IODUM</t>
  </si>
  <si>
    <t>R216  IPECA</t>
  </si>
  <si>
    <t>R218  JABORANDI</t>
  </si>
  <si>
    <t>R227  KALIUM IODATUM</t>
  </si>
  <si>
    <t>R233  KREOSOTUM</t>
  </si>
  <si>
    <t>R234  LAC CANINUM</t>
  </si>
  <si>
    <t>Intenso deseo de beber leche</t>
  </si>
  <si>
    <t>235</t>
  </si>
  <si>
    <t>D042</t>
  </si>
  <si>
    <t>R159</t>
  </si>
  <si>
    <t>R160</t>
  </si>
  <si>
    <t>R161</t>
  </si>
  <si>
    <t>R162</t>
  </si>
  <si>
    <t>R163</t>
  </si>
  <si>
    <t>R117  CHLORUM (Chlore)</t>
  </si>
  <si>
    <t>R189  GRATIOLA OFFICINALIS</t>
  </si>
  <si>
    <t>R192  GYMNOCLADUS CANADEN.</t>
  </si>
  <si>
    <t>R195  HEDERA HELIX(Lierre)</t>
  </si>
  <si>
    <t>R201  HISTAMINUM MURIATIC.</t>
  </si>
  <si>
    <t>R224  KALIUM BROMATUM</t>
  </si>
  <si>
    <t>R229  KALIUM NITRICUM</t>
  </si>
  <si>
    <t>R118  CHROMICUM ACIDUM</t>
  </si>
  <si>
    <t>R131  COCCULUS INDICUS</t>
  </si>
  <si>
    <t>R157</t>
  </si>
  <si>
    <t>132</t>
  </si>
  <si>
    <t>Sensación de picadura, de dolor localizado como por un clavo</t>
  </si>
  <si>
    <t>Los dientes tienen caries fácilmente, o se rompen</t>
  </si>
  <si>
    <t>Aversión para el esfuerzo, para el trabajo, para pensar</t>
  </si>
  <si>
    <t>Sensación de calambres, de crispación o de contracturas</t>
  </si>
  <si>
    <t>Naúseas, estar mareado, en lo alto del corazón, vómitos</t>
  </si>
  <si>
    <t>Tos breve: la tos alivia la necesidad de toser</t>
  </si>
  <si>
    <t>R336  RUTA GRAVEOLENS</t>
  </si>
  <si>
    <t>R346</t>
  </si>
  <si>
    <t>R347</t>
  </si>
  <si>
    <t>R348</t>
  </si>
  <si>
    <t>R349</t>
  </si>
  <si>
    <t>R350</t>
  </si>
  <si>
    <t>R351</t>
  </si>
  <si>
    <t>R352</t>
  </si>
  <si>
    <t>La paciento bezonas trinki OFTE</t>
  </si>
  <si>
    <t>Cause : Habit of drinking great quantities of coffee or tea</t>
  </si>
  <si>
    <t>Intenso deseo de beber agua</t>
  </si>
  <si>
    <t>Vivo desiderio di alimenti salati (aggiunge sempre il sale)</t>
  </si>
  <si>
    <t>Beschwerden durch Wein (oder Alkohol)</t>
  </si>
  <si>
    <t>Beschwerden durch stärkehaltiges Essen</t>
  </si>
  <si>
    <t>Beschwerden durch Obst</t>
  </si>
  <si>
    <t>Vif désir de manger du gras (du beurre, des crèmes, du lard)</t>
  </si>
  <si>
    <t>R266  MERCURIUS PROTO-IOD.</t>
  </si>
  <si>
    <t>R285  NITRI SPIRITUS DULC.</t>
  </si>
  <si>
    <t>R110  CHINA (/CHINA RUBRA)</t>
  </si>
  <si>
    <t>R111  CHININUM ARSENICOSUM</t>
  </si>
  <si>
    <t>Q094</t>
  </si>
  <si>
    <t>R218</t>
  </si>
  <si>
    <t>R219</t>
  </si>
  <si>
    <t>R222</t>
  </si>
  <si>
    <t>R223</t>
  </si>
  <si>
    <t>R224</t>
  </si>
  <si>
    <t>R225</t>
  </si>
  <si>
    <t>R226</t>
  </si>
  <si>
    <t>R227</t>
  </si>
  <si>
    <t>Q276</t>
  </si>
  <si>
    <t>Q277</t>
  </si>
  <si>
    <t>R006  ACONITUM NAPELLUS</t>
  </si>
  <si>
    <t>R021  AMMONIUM BROMATUM</t>
  </si>
  <si>
    <t>R032  ANTIMONIUM CRUDUM</t>
  </si>
  <si>
    <t>R152  CUPRUM ACETICUM</t>
  </si>
  <si>
    <t>R297  PAEONIA OFFICINALIS</t>
  </si>
  <si>
    <t>R205</t>
  </si>
  <si>
    <t>Susceptible à l'extrême, il se blesse pour des broutilles</t>
  </si>
  <si>
    <t>R177</t>
  </si>
  <si>
    <t>Le patient est exalté, anormalement joyeux et enthousiaste</t>
  </si>
  <si>
    <t>R267</t>
  </si>
  <si>
    <t>dimension6</t>
  </si>
  <si>
    <t>dimension7</t>
  </si>
  <si>
    <t>dimension8</t>
  </si>
  <si>
    <t>dimension9</t>
  </si>
  <si>
    <t>dimension10</t>
  </si>
  <si>
    <t>dimension11</t>
  </si>
  <si>
    <t>dimension12</t>
  </si>
  <si>
    <t>dimension13</t>
  </si>
  <si>
    <t>dimension14</t>
  </si>
  <si>
    <t>dimension15</t>
  </si>
  <si>
    <t>dimension16</t>
  </si>
  <si>
    <t>dimension17</t>
  </si>
  <si>
    <t>dimension18</t>
  </si>
  <si>
    <t>dimension19</t>
  </si>
  <si>
    <t>dimension20</t>
  </si>
  <si>
    <t>dimension21</t>
  </si>
  <si>
    <t>dimension22</t>
  </si>
  <si>
    <t>dimension23</t>
  </si>
  <si>
    <t>dimension24</t>
  </si>
  <si>
    <t>R258</t>
  </si>
  <si>
    <t>R259</t>
  </si>
  <si>
    <t>168</t>
  </si>
  <si>
    <t>169</t>
  </si>
  <si>
    <t>170</t>
  </si>
  <si>
    <t>171</t>
  </si>
  <si>
    <t>172</t>
  </si>
  <si>
    <t>173</t>
  </si>
  <si>
    <t>R032</t>
  </si>
  <si>
    <t>R033</t>
  </si>
  <si>
    <t>R034</t>
  </si>
  <si>
    <t>Valeur pour les contraires</t>
  </si>
  <si>
    <t>Valeurs pour les implications</t>
  </si>
  <si>
    <t>Profil après contraires</t>
  </si>
  <si>
    <t>Niveau de ressemblance</t>
  </si>
  <si>
    <t>titres de chapitres</t>
  </si>
  <si>
    <t>D082</t>
  </si>
  <si>
    <t>D083</t>
  </si>
  <si>
    <t>D084</t>
  </si>
  <si>
    <t>D085</t>
  </si>
  <si>
    <t>D086</t>
  </si>
  <si>
    <t>D087</t>
  </si>
  <si>
    <t>D088</t>
  </si>
  <si>
    <t>S058</t>
  </si>
  <si>
    <t>S059</t>
  </si>
  <si>
    <t>S060</t>
  </si>
  <si>
    <t>S061</t>
  </si>
  <si>
    <t>S062</t>
  </si>
  <si>
    <t>S063</t>
  </si>
  <si>
    <t>S064</t>
  </si>
  <si>
    <t>S076</t>
  </si>
  <si>
    <t>S077</t>
  </si>
  <si>
    <t>S078</t>
  </si>
  <si>
    <t>S079</t>
  </si>
  <si>
    <t>S080</t>
  </si>
  <si>
    <t>S081</t>
  </si>
  <si>
    <t>S082</t>
  </si>
  <si>
    <t>S083</t>
  </si>
  <si>
    <t>S084</t>
  </si>
  <si>
    <t>En todo el cuerpo: sensación de QUEMADURA, ARDOR</t>
  </si>
  <si>
    <t>Flujo de pus por las orejas (Otorrea)</t>
  </si>
  <si>
    <t>Reglas CORTAS (menos de 4 dias), POBRES o INTERMITENTES</t>
  </si>
  <si>
    <t>Reglas LARGAS (más de 8 dias) o anormalmente ABUNDANTES</t>
  </si>
  <si>
    <t>Dolor en los pechos (y c. mastitis, nudosidad dolorosa)</t>
  </si>
  <si>
    <t>En todo el cuerpo: sensación de PICADURAS, de astillas</t>
  </si>
  <si>
    <t>La vizagho estas PALA  (al la lipoj au entute)</t>
  </si>
  <si>
    <t>Nauzoj au vomadoj (inkl. mar-malsano, vetur-malsano)</t>
  </si>
  <si>
    <t>Doloro de stomako : sento de krampfo</t>
  </si>
  <si>
    <t>Facia neuralgio, au akraj doloroj shirecaj au pikecaj</t>
  </si>
  <si>
    <t>Al la okuloj : Sento de brul-vundo, de sekeco, au de sablo</t>
  </si>
  <si>
    <t>Il naso è spesso tappato</t>
  </si>
  <si>
    <t>Il naso sanguina spesso (epistassi)</t>
  </si>
  <si>
    <t>Il paziente starnutisce, o il naso cola spesso (corizza)</t>
  </si>
  <si>
    <t>In tutto il corpo: sensazione di COSTRIZIONE o di crampo</t>
  </si>
  <si>
    <t>Face, discoloration, RED (spotted, partially or entire face)</t>
  </si>
  <si>
    <t>Patient is elated, abnormally happy and enthusiastic</t>
  </si>
  <si>
    <t>Fever or chills. Temperature is &lt; 36.5° or &gt; 37.5°</t>
  </si>
  <si>
    <t>Flushes of heat</t>
  </si>
  <si>
    <t>La cara está agitada por tics o por espasmos (y con trismus)</t>
  </si>
  <si>
    <t>S149</t>
  </si>
  <si>
    <t>S150</t>
  </si>
  <si>
    <t>S151</t>
  </si>
  <si>
    <t>S152</t>
  </si>
  <si>
    <t>153,154,155</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</si>
  <si>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</si>
  <si>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</si>
  <si>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</si>
  <si>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</si>
  <si>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</si>
  <si>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</si>
  <si>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</si>
  <si>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</si>
  <si>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</si>
  <si>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</si>
  <si>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</si>
  <si>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</si>
  <si>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</si>
  <si>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</si>
  <si>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</si>
  <si>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</si>
  <si>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</si>
  <si>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</si>
  <si>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</si>
  <si>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</si>
  <si>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</si>
  <si>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</si>
  <si>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</si>
  <si>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</si>
  <si>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</si>
  <si>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</si>
  <si>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</si>
  <si>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</si>
  <si>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</si>
  <si>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</si>
  <si>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</si>
  <si>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</si>
  <si>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</si>
  <si>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</si>
  <si>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Frequently asked questions</t>
  </si>
  <si>
    <t xml:space="preserve">1/ Is it mandatory to answer all the questions of the  questionnary ?  </t>
  </si>
  <si>
    <t>S265</t>
  </si>
  <si>
    <t>S266</t>
  </si>
  <si>
    <t>S267</t>
  </si>
  <si>
    <t>S268</t>
  </si>
  <si>
    <t>S269</t>
  </si>
  <si>
    <t>S270</t>
  </si>
  <si>
    <t>S271</t>
  </si>
  <si>
    <t>S272</t>
  </si>
  <si>
    <t>S273</t>
  </si>
  <si>
    <t>S274</t>
  </si>
  <si>
    <t>S275</t>
  </si>
  <si>
    <t>S276</t>
  </si>
  <si>
    <t>S277</t>
  </si>
  <si>
    <t>R120  CIMEX LECTULARIUS</t>
  </si>
  <si>
    <t>Matrice de passage</t>
  </si>
  <si>
    <t>Ident. du symptôme</t>
  </si>
  <si>
    <t>1/Poids</t>
  </si>
  <si>
    <t>dimension1</t>
  </si>
  <si>
    <t>dimension2</t>
  </si>
  <si>
    <t>dimension3</t>
  </si>
  <si>
    <t>dimension4</t>
  </si>
  <si>
    <t>dimension5</t>
  </si>
  <si>
    <t>S116</t>
  </si>
  <si>
    <t>S117</t>
  </si>
  <si>
    <t>S118</t>
  </si>
  <si>
    <t>S119</t>
  </si>
  <si>
    <t>S120</t>
  </si>
  <si>
    <t>S121</t>
  </si>
  <si>
    <t>S122</t>
  </si>
  <si>
    <t>Ailments from a blow, a wound, a burn</t>
  </si>
  <si>
    <t>Tongue is flabby, retains imprint of teeth</t>
  </si>
  <si>
    <t>Strong desire to drink milk</t>
  </si>
  <si>
    <t>Strong desire to drink coffee, tea</t>
  </si>
  <si>
    <t>Aversion for milk</t>
  </si>
  <si>
    <t>Pulse is very slow (less than 60 p/minute, bradycardia)</t>
  </si>
  <si>
    <t>La piel está muy fria (mientras que el cuerpo está caliente)</t>
  </si>
  <si>
    <t>La piel cicatriza lentamente y se infecta (piel malsana)</t>
  </si>
  <si>
    <t>Sento de kapo peza, au de konstrikto</t>
  </si>
  <si>
    <t>Delgadez, demacrado</t>
  </si>
  <si>
    <t>Supuraciones CRONICAS en diversos sitios</t>
  </si>
  <si>
    <t>Délire, hallucinations, confusion entre le rêve et la réalité</t>
  </si>
  <si>
    <t>Ausencia total de sed, igualmente en los estados agudos</t>
  </si>
  <si>
    <t>dimension25</t>
  </si>
  <si>
    <t>dimension26</t>
  </si>
  <si>
    <t>dimension27</t>
  </si>
  <si>
    <t>dimension28</t>
  </si>
  <si>
    <t>dimension29</t>
  </si>
  <si>
    <t>dimension30</t>
  </si>
  <si>
    <t>dimension31</t>
  </si>
  <si>
    <t>Richtige Hörminderung, Taubheit</t>
  </si>
  <si>
    <t>Profil après implications et contraires</t>
  </si>
  <si>
    <t>note*(1/poids)</t>
  </si>
  <si>
    <t>Précalcul partiel de la contribution du symptôme dans le profil</t>
  </si>
  <si>
    <t>S278</t>
  </si>
  <si>
    <t>D001</t>
  </si>
  <si>
    <t>El paciente SUFRE desde que se aleja de un ser querido (celos)</t>
  </si>
  <si>
    <t>Spinal pain : continued movement ameliorates</t>
  </si>
  <si>
    <t>Hand or feet very warm</t>
  </si>
  <si>
    <t>Sensación de debilidad, pesadez, de parálisis de los miembros</t>
  </si>
  <si>
    <t>Dolor de estómago: sensación de retortijón (calambre)</t>
  </si>
  <si>
    <t>Sensation of CONSTRICTION, or cramp in whole body</t>
  </si>
  <si>
    <t>Abdomen distended by gas, intestinal rumblings</t>
  </si>
  <si>
    <t>Facial neuralgia, or tearing or prickling pains</t>
  </si>
  <si>
    <t>Längere Schlafdefizite, gestörter Schlaf-Wach-Rhythmus</t>
  </si>
  <si>
    <t>Dolore all’uretra DURANTE la minzione, urine brucianti</t>
  </si>
  <si>
    <t>• Kents' degrees are not numbers but class labels. Indeed, they were attributed according to  the number of observed cases, but follwoing a geometric progression (So, a "sign*remedy" pair is in the degree 3 if it has been observed twice more often than another which is in degree 2, and this one twice more often than another which is in degree 1). Since this Kents' degrees are not numbers, it is not legitimate to add them.</t>
  </si>
  <si>
    <t>• This distinction is important :</t>
  </si>
  <si>
    <t>Doloro sub la ripoj (lieno, gal-veziketo, hipokondroj)</t>
  </si>
  <si>
    <t>Nel cuoio capelluto : abbondanti desquamazioni</t>
  </si>
  <si>
    <t>Nel cuoio capelluto : abbondante traspirazione</t>
  </si>
  <si>
    <t>• The aim is to choose the one best remedy corresponding to the ENTIRE STATE of the patient. Therefore, you need to supply to the program the best possible description.</t>
  </si>
  <si>
    <t>• It is preferable (but not obligatory) to repond at each questions. Think to well distinguish inter : "0" (I afirm that the sign is absent) and "?" (I don't respond because I don't know, or that would not have any sens).</t>
  </si>
  <si>
    <t>• In practice, it is recommended to inicialize all the notes to "?". For that, it suffice to put a "?" in the cell "E6" and to double-clique on the low-right angle of this cell.</t>
  </si>
  <si>
    <t>• "Odd ratio = 10 %"  means : "There are 10 chances out of 100 that the likeness "patient / remedy" be only random".</t>
  </si>
  <si>
    <t>Doloro al ovario au utera tubo (ovarito, salpingito)</t>
  </si>
  <si>
    <t>proba cond si fortuite * effectif</t>
  </si>
  <si>
    <t>• The purpose of this program is to ease the work of those who wants to practice UNICIST homeopathy ; meaning  they will take into account the ENTIRE STATE of the patient in order to find him a unique remedy responding to his state of the moment.</t>
  </si>
  <si>
    <t>Le palpebre sono gonfie (edema delle palpebre)</t>
  </si>
  <si>
    <t>Anomalio de la menstruajha ASPEKTO (koloro au konsisto)</t>
  </si>
  <si>
    <t>Tuso spasma   : la tuso kauzas tuson (inkl. koklusho)</t>
  </si>
  <si>
    <t>Tuskracho de SANGO (Hemoptizo)</t>
  </si>
  <si>
    <t>Aerofagio, ruktoj, shveleco de la stomako</t>
  </si>
  <si>
    <t>Le pouls est très faible (y c mou, petit, imperceptible)</t>
  </si>
  <si>
    <t>Les lèvres sont sèches, fendues, gercées ou fissurées</t>
  </si>
  <si>
    <t>Il ciclo è eccezionalmente LUNGO (più di 30 giorni)</t>
  </si>
  <si>
    <t>Mestruazioni BREVI (meno di 4 giorni), SCARSE o INTERMITTENTI</t>
  </si>
  <si>
    <t>Mestruazioni LUNGHE (più di 8 giorni) e eccezionalmente ABBONDANTI</t>
  </si>
  <si>
    <t>Anomalie dell’ASPETTO delle mestruazioni (colore o consistenza)</t>
  </si>
  <si>
    <t>Gli organi femminili: dolori</t>
  </si>
  <si>
    <t>Ritenzione urinaria, difficoltà a urinare</t>
  </si>
  <si>
    <t>La schiena e la colonna vertebrale</t>
  </si>
  <si>
    <t>La schiena e la colonna vertebrale : aspetto generale</t>
  </si>
  <si>
    <t>Il collo è rigido, o la testa è tirata indietro da spasmi</t>
  </si>
  <si>
    <t>La schiena e la colonna vertebrale: localizzazione dei dolori</t>
  </si>
  <si>
    <t>Douleur aux testicules, ou aux cordons spermatiques</t>
  </si>
  <si>
    <t>Troubles de l'érection, ou impuissance</t>
  </si>
  <si>
    <t>Le patient boit PAR GRANDE QUANTITE</t>
  </si>
  <si>
    <t>R136  COLCHICUM AUTUMNALE</t>
  </si>
  <si>
    <t>Sensation of bitter or disagreeable taste in mouth</t>
  </si>
  <si>
    <t>Intenso deseo de beber cerveza</t>
  </si>
  <si>
    <t>Coldness of back (with sensation of chill)</t>
  </si>
  <si>
    <t>Ears:  Itching, pruritus of the auditory canal</t>
  </si>
  <si>
    <t>Sensation of hearing being too sharp, hypersensitive to noise</t>
  </si>
  <si>
    <t>Vertigo, tendency to fall, to loose balance</t>
  </si>
  <si>
    <t>• Le questionnaire de ce logiciel a été construit sur la base d'une étude statistique, dont on trouvera une présentation dans l'article : "Le répertoire de Kent au risque de la statistique" (par J.J.Kasparian), paru dans la revue l'Homéopathie Européenne, tome 2, janvier-février 1994, Editeur : Médition, 1, rue du Départ, F-75014 Paris. (L'article est également disponible sur le site http://homeoint.org, et dans la Revue belge d'homéopathie 2003 n°38b).</t>
  </si>
  <si>
    <t>Schwellung von Hals- oder Kieferlymphknoten</t>
  </si>
  <si>
    <t>Schwellung der (Ohr-) Speicheldrüsen (Mumps)</t>
  </si>
  <si>
    <t>Watery stools, liquid, abundant (diarrhea)</t>
  </si>
  <si>
    <t>Discoloration of conjunctivae, red (conjunctivitis, keratitis)</t>
  </si>
  <si>
    <t>Sueño demasiado profundo, comatoso</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</si>
  <si>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</si>
  <si>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</si>
  <si>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</si>
  <si>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</si>
  <si>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</si>
  <si>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</si>
  <si>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</si>
  <si>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</si>
  <si>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</si>
  <si>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</si>
  <si>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</si>
  <si>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</si>
  <si>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</si>
  <si>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</si>
  <si>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</si>
  <si>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</si>
  <si>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</si>
  <si>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</si>
  <si>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</si>
  <si>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</si>
  <si>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</si>
  <si>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</si>
  <si>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</si>
  <si>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</si>
  <si>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</si>
  <si>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</si>
  <si>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</si>
  <si>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Incertitude</t>
  </si>
  <si>
    <t>Difficultés à INSPIRER (Dyspnée, oppression, soupirs)</t>
  </si>
  <si>
    <t>Les symptômes s'aggravent par temps CHAUD et HUMIDE</t>
  </si>
  <si>
    <t>La gorgho estas tre rugha au shvela</t>
  </si>
  <si>
    <t>Agravación después de una intoxicación o de una vacunación</t>
  </si>
  <si>
    <t>Konstanta bezono SKRAPI sian gorghon</t>
  </si>
  <si>
    <t>Sento de gorgho seka au brul-vunda</t>
  </si>
  <si>
    <t>Sento de gorgho pik-vunda, au de spiteto</t>
  </si>
  <si>
    <t>Sento de gorgho premita (inkl. senspirado, sufokado)</t>
  </si>
  <si>
    <t>La simptomoj pligravighas en la VENTO kaj la AER-BLOVOJ</t>
  </si>
  <si>
    <t>Shveleco de la glandoj salivaj parotidaj (mumpso)</t>
  </si>
  <si>
    <t>Vocho rauka au forestanta (afonio)</t>
  </si>
  <si>
    <t>Shveleco de la ganglionoj kolaj au sub-makzelaj</t>
  </si>
  <si>
    <t>Shveleco de la glando tiroida (strumo)</t>
  </si>
  <si>
    <t>Dezirego trinki akvon</t>
  </si>
  <si>
    <t>Urinoj MALKLARAJ ekde la eligo, cheesto de sango au de cheloj</t>
  </si>
  <si>
    <t>Beschwerden seit einem Kummer od. Unglücksschläge</t>
  </si>
  <si>
    <t>Intenso deseo de beber frio, o helado</t>
  </si>
  <si>
    <t>Cause : Habit of drinking alcohol (wine, beer, liquors)</t>
  </si>
  <si>
    <t>Light urine, very abundant (polyuria)</t>
  </si>
  <si>
    <t>Amnesie brevi e improvvise, attimi di disattenzione</t>
  </si>
  <si>
    <t>La simptomoj aperis post toksigho, venenigho au vakcinigho</t>
  </si>
  <si>
    <t>Al la koro : doloro FORTEGA, sento de forta konstrikto</t>
  </si>
  <si>
    <t>Al la koro : doloro DISRADIANTA maldekstren(dorso,kolo,brako)</t>
  </si>
  <si>
    <t>Starkes Verl. nach Salzigem (salzt immer nach)</t>
  </si>
  <si>
    <t>Starkes Verl. nach Saurem (Zitronen, Essig,.)</t>
  </si>
  <si>
    <t>Capitolo</t>
  </si>
  <si>
    <t>Heart: palpitations (sensitive and incommoding beatings)</t>
  </si>
  <si>
    <t>Heart: GENERAL pain, sensation of oppression</t>
  </si>
  <si>
    <t>Heart: VIOLENT pain, sensation of strong constriction</t>
  </si>
  <si>
    <t>Frequent nosebleeds (epistaxis)</t>
  </si>
  <si>
    <t>Frequent sneezing, or frequent runny nose (colds, coryza)</t>
  </si>
  <si>
    <t>Causa: lunghe veglie, mancanza di sonno</t>
  </si>
  <si>
    <t>Causa: abitudine a bere alcol (vino, birra, liquori)</t>
  </si>
  <si>
    <t>Le mani o le gambe sono scosse bruscamente</t>
  </si>
  <si>
    <t>Dolore sciatico o cruralgia</t>
  </si>
  <si>
    <t>La pelle è rossa o presenta macchie o chiazze rosse</t>
  </si>
  <si>
    <t>Voce rauca o assente (afonia)</t>
  </si>
  <si>
    <t>Dolore a un rene (nefralgia, colica renale)</t>
  </si>
  <si>
    <t>Dolore alla vescica (cistite, oliguria, tenesmo)</t>
  </si>
  <si>
    <t>La piel está amarilla, ictérica</t>
  </si>
  <si>
    <t>La piel está roja, o tiene manchas o placas rojas</t>
  </si>
  <si>
    <t>Kap-doloro, ghenerale. Malpreciza sento de premo. Cefaleo</t>
  </si>
  <si>
    <t>Tuta foresto de soifo, ech en la akutaj statoj</t>
  </si>
  <si>
    <t>La córnea está opaca, o catarata en el cristalino</t>
  </si>
  <si>
    <t>Scalp:  Eruptions; crusts or other</t>
  </si>
  <si>
    <t>Patient stammers or articulates with difficulty</t>
  </si>
  <si>
    <t>Scalp:  Abundance of dandruff</t>
  </si>
  <si>
    <t>Scalp:  Perspiration, excessive</t>
  </si>
  <si>
    <t>Face, discoloration, BLUE (around eyes, lips or entire face)</t>
  </si>
  <si>
    <t>Nächtliche Verschlechterung der Symptome</t>
  </si>
  <si>
    <t>Menso aktivega, chiam urghema, rapidema, hastema, malpacienca</t>
  </si>
  <si>
    <t>La vizagho estas RUGHA (kelkloke, makule, au entute)</t>
  </si>
  <si>
    <t>Frio: El paciente tiene siempre demasiado frio, muy abrigado</t>
  </si>
  <si>
    <t>Pain to urethra DURING micturiation, burning urine</t>
  </si>
  <si>
    <t>Incessant trembling of hand or legs</t>
  </si>
  <si>
    <t>La paciento senchese remachas kaj ripetadas chiam la samojn</t>
  </si>
  <si>
    <t>La korneo estas opaka, au katarakto al la kristalino</t>
  </si>
  <si>
    <t>Kauzo : Longaj maldormoj, granda manko de dormo</t>
  </si>
  <si>
    <t>Kauzo : kutimo trinki alkoholon (vino, biero, likvoro)</t>
  </si>
  <si>
    <t>Kauzo : kutimo fumi (au machi) tabakon</t>
  </si>
  <si>
    <t>Slow healing or easy infection of skin (unhealthy skin)</t>
  </si>
  <si>
    <t>El paciente está exaltado, anormalmente feliz y entusiasta</t>
  </si>
  <si>
    <t>Dolore reumatico delle articolazioni (gotta)</t>
  </si>
  <si>
    <t>Dolore sordo (delle ossa), indolenzimento, contusione</t>
  </si>
  <si>
    <t>Causa: ripetute delusioni, un lungo dispiacere</t>
  </si>
  <si>
    <t>Aversion for hot foods, lets his plate get cold</t>
  </si>
  <si>
    <t>Patient drinks LARGE QUANTITIES</t>
  </si>
  <si>
    <t>Starkes Verl. nach Fleisch</t>
  </si>
  <si>
    <t>Chapter</t>
  </si>
  <si>
    <t>Kapitel</t>
  </si>
  <si>
    <t>Capítulo</t>
  </si>
  <si>
    <t>Q248</t>
  </si>
  <si>
    <t>Q249</t>
  </si>
  <si>
    <t>Q267</t>
  </si>
  <si>
    <t>R306</t>
  </si>
  <si>
    <t>R307</t>
  </si>
  <si>
    <t>R133  COCHLEARIA ARMORACIA</t>
  </si>
  <si>
    <t>Q254</t>
  </si>
  <si>
    <t>Q255</t>
  </si>
  <si>
    <t>R232  KALMIA LATIFOLIA</t>
  </si>
  <si>
    <t>R289  OENANTHE CROCATA</t>
  </si>
  <si>
    <t>Notable</t>
  </si>
  <si>
    <t>1/ Chu vere necesas respondi al chiuj demandoj de la demandaro ?</t>
  </si>
  <si>
    <t>Possible causes: unexpected and violent emotional shock</t>
  </si>
  <si>
    <t>Las causas posibles : un choque emotivo inesperado y violento</t>
  </si>
  <si>
    <t>La eblaj kauzoj : iu neatendita kaj fortega emocia shoko</t>
  </si>
  <si>
    <t>Possible causes: long period of trying life</t>
  </si>
  <si>
    <t>Dezirego trinki frukto-sukojn, au manghi sukplenajn fruktojn</t>
  </si>
  <si>
    <t>La paciento trinkas PER GRANDAJ KVANTOJ</t>
  </si>
  <si>
    <t>La lango estas mola kaj konservas la stampo de la dentoj</t>
  </si>
  <si>
    <t>Rien ne va plus si le patient boit du LAIT</t>
  </si>
  <si>
    <t>Rien ne va plus si le patient boit du VIN (ou de l'alcool)</t>
  </si>
  <si>
    <t>Rien ne va plus si le patient mange des FECULENTS</t>
  </si>
  <si>
    <t>Rien ne va plus si le patient mange des FRUITS</t>
  </si>
  <si>
    <t>Rien ne va plus si le patient mange des aliments GRAS</t>
  </si>
  <si>
    <t>R123</t>
  </si>
  <si>
    <t>R124</t>
  </si>
  <si>
    <t>R125</t>
  </si>
  <si>
    <t>R126</t>
  </si>
  <si>
    <t>R127</t>
  </si>
  <si>
    <t>R128</t>
  </si>
  <si>
    <t>R129</t>
  </si>
  <si>
    <t>R130</t>
  </si>
  <si>
    <t>R131</t>
  </si>
  <si>
    <t>R132</t>
  </si>
  <si>
    <t>R133</t>
  </si>
  <si>
    <t>R134</t>
  </si>
  <si>
    <t>R135</t>
  </si>
  <si>
    <t>Q057</t>
  </si>
  <si>
    <t>Q058</t>
  </si>
  <si>
    <t>Q059</t>
  </si>
  <si>
    <t>Q060</t>
  </si>
  <si>
    <t>R041</t>
  </si>
  <si>
    <t>R042</t>
  </si>
  <si>
    <t>Le patient mange avec appétit, mais est très vite rassasié</t>
  </si>
  <si>
    <t>In tutto il corpo: sensazione di STANCHEZZA  o di debolezza</t>
  </si>
  <si>
    <t>R056</t>
  </si>
  <si>
    <t>R057</t>
  </si>
  <si>
    <t>R058</t>
  </si>
  <si>
    <t>R059</t>
  </si>
  <si>
    <t>R060</t>
  </si>
  <si>
    <t>R292  ONOSMODIUM VIRGINIA.</t>
  </si>
  <si>
    <t>R141</t>
  </si>
  <si>
    <t>Q062</t>
  </si>
  <si>
    <t>Q063</t>
  </si>
  <si>
    <t>R097  CARBONEUM SULFURATUM</t>
  </si>
  <si>
    <t>R107  CHENOPODII GLAUCI A.</t>
  </si>
  <si>
    <t>R298  PALLADIUM METALLICUM</t>
  </si>
  <si>
    <t>R033  ANTIMONIUM TARTARIC.</t>
  </si>
  <si>
    <t>R041  ARSENICUM HYDROGENO.</t>
  </si>
  <si>
    <t>R166  EBERTHINUM</t>
  </si>
  <si>
    <t>R168  ELATERIUM</t>
  </si>
  <si>
    <t>R177  FERRUM IODATUM</t>
  </si>
  <si>
    <t>R183  FORMICA RUFA</t>
  </si>
  <si>
    <t>R184  GAMBOGIA</t>
  </si>
  <si>
    <t>Sensazione di battiti, di pulsazioni, nella testa</t>
  </si>
  <si>
    <t>Influence du signe</t>
  </si>
  <si>
    <t>R328  RATANHIA</t>
  </si>
  <si>
    <t>R333  RHUS VERNIX</t>
  </si>
  <si>
    <t>R335  RUMEX CRISPUS</t>
  </si>
  <si>
    <t>R338  SABINA</t>
  </si>
  <si>
    <t>R340  SAMBUCUS NIGRA</t>
  </si>
  <si>
    <t>R342  SARSAPARILLA</t>
  </si>
  <si>
    <t>R346  SENECIO AUREUS</t>
  </si>
  <si>
    <t>R347  SENEGA</t>
  </si>
  <si>
    <t>R350  SILICEA</t>
  </si>
  <si>
    <t>R351  SINAPIS ALBA</t>
  </si>
  <si>
    <t>R353  SPONGIA TOSTA</t>
  </si>
  <si>
    <t>R356  STAPHYSAGRIA</t>
  </si>
  <si>
    <t>R359  STRAMONIUM</t>
  </si>
  <si>
    <t>R362  SULFUR</t>
  </si>
  <si>
    <t>R363  SULFUR IODATUM</t>
  </si>
  <si>
    <t>R365  SUMBUL</t>
  </si>
  <si>
    <t>Rumori nelle orecchie: ronzii, fischi, tintinnii</t>
  </si>
  <si>
    <t>R089  CAMPHORA OFFICINALIS</t>
  </si>
  <si>
    <t>Doloro akra kaj subita, pikeca, tireca, fulmeca</t>
  </si>
  <si>
    <t>Gonfiore della tiroide (gozzo)</t>
  </si>
  <si>
    <t>Dolore ai testicoli, o ai cordoni spermatici</t>
  </si>
  <si>
    <t>Difficoltà di erezione o impotenza</t>
  </si>
  <si>
    <t>R306  PHENOBARBITAL</t>
  </si>
  <si>
    <t>R308  PHOSPHORUS</t>
  </si>
  <si>
    <t>R312  PLANTAGO MAJOR</t>
  </si>
  <si>
    <t>R313  PLATINA</t>
  </si>
  <si>
    <t>R318  PRUNUS SPINOSA</t>
  </si>
  <si>
    <t>R319  PSORINUM</t>
  </si>
  <si>
    <t>R322  PYROGENIUM</t>
  </si>
  <si>
    <t>R324  RANA BUFO</t>
  </si>
  <si>
    <t>La pelle è molto secca (incapace di traspirare)</t>
  </si>
  <si>
    <t>Il paziente è obiettivamente DEBOLE (adinamia, astenia)</t>
  </si>
  <si>
    <t>Freddo: il paziente ha sempre troppo freddo, si copre molto</t>
  </si>
  <si>
    <t>Vertigine vera, o tendenza a cadere, a perdere l’equilibrio</t>
  </si>
  <si>
    <t>La perturboj plej gravas DEKSTRE</t>
  </si>
  <si>
    <t>La perturboj plej gravas MALDEKSTRE</t>
  </si>
  <si>
    <t>Doloro al la lumba regiono ("che la renoj"), au al la sakro</t>
  </si>
  <si>
    <t>Conseils.</t>
  </si>
  <si>
    <t>La dorso kaj la vertebra kolono : ghenerala aspekto</t>
  </si>
  <si>
    <t>Back and spine: localization of pain</t>
  </si>
  <si>
    <t>Female : modalities</t>
  </si>
  <si>
    <t>La virinaj organoj : modalecoj</t>
  </si>
  <si>
    <t>Gli organi femminili : modalita’</t>
  </si>
  <si>
    <t>Genitalia 2/2</t>
  </si>
  <si>
    <t>El aparato genital 2/2 (continuación y fin)</t>
  </si>
  <si>
    <t>La influo de la parto de la tago</t>
  </si>
  <si>
    <t>L'influenza del momento della giornata</t>
  </si>
  <si>
    <t>Influence of weather, of atmospheric conditions</t>
  </si>
  <si>
    <t>La influencia del tiempo, de las condiciones atmosfericas</t>
  </si>
  <si>
    <t>La influo de la vetero, de la atmosferaj kondichoj</t>
  </si>
  <si>
    <t>L'influenza del tempo, delle condizioni atmosferiche</t>
  </si>
  <si>
    <t>Fever and thermal regulation</t>
  </si>
  <si>
    <t>La febro kaj la termika reguligado</t>
  </si>
  <si>
    <t>La febbre e la regolazione termica</t>
  </si>
  <si>
    <t>Ausschläge</t>
  </si>
  <si>
    <t>Eruptions</t>
  </si>
  <si>
    <t>Erupciones</t>
  </si>
  <si>
    <t>Erupcioj</t>
  </si>
  <si>
    <t>Eruzioni cutanee</t>
  </si>
  <si>
    <t>Skin: pain and sensations</t>
  </si>
  <si>
    <t>La piel : dolores y sensaciones</t>
  </si>
  <si>
    <t>La hauto : doloroj kaj sentoj</t>
  </si>
  <si>
    <t>La peau : douleurs et sensations</t>
  </si>
  <si>
    <t>General state</t>
  </si>
  <si>
    <t>El estado general</t>
  </si>
  <si>
    <t>La ghenerala stato</t>
  </si>
  <si>
    <t>Lo stato generale</t>
  </si>
  <si>
    <t>General aspect</t>
  </si>
  <si>
    <t>Aspecto general</t>
  </si>
  <si>
    <t>Ghenerala aspekto</t>
  </si>
  <si>
    <t>Aspetto generale</t>
  </si>
  <si>
    <t>Chronic suppuration from various parts</t>
  </si>
  <si>
    <t>General sensations</t>
  </si>
  <si>
    <t>Sensaciones generales</t>
  </si>
  <si>
    <t>La Materia Médica interna del programa, que comprende la descripción de 398 remedios, fue construida de una síntesis original de los siguientes documentos :</t>
  </si>
  <si>
    <t>Quelques questions fréquentes.</t>
  </si>
  <si>
    <t>R106  CHELIDONIUM MAJUS</t>
  </si>
  <si>
    <t>R114  CHLORAMPHENICOLUM</t>
  </si>
  <si>
    <t>015</t>
  </si>
  <si>
    <t>016</t>
  </si>
  <si>
    <t>017</t>
  </si>
  <si>
    <t>018</t>
  </si>
  <si>
    <t>019</t>
  </si>
  <si>
    <t>020</t>
  </si>
  <si>
    <t>021</t>
  </si>
  <si>
    <t>022</t>
  </si>
  <si>
    <t>023</t>
  </si>
  <si>
    <t>024</t>
  </si>
  <si>
    <t>025</t>
  </si>
  <si>
    <t>026</t>
  </si>
  <si>
    <t>027</t>
  </si>
  <si>
    <t>028</t>
  </si>
  <si>
    <t>029</t>
  </si>
  <si>
    <t>Strong desire for bitter, spicy, peppery or smoked foods</t>
  </si>
  <si>
    <t>La paciento estas deprimata, tristega kaj nekonsolebla</t>
  </si>
  <si>
    <t>La paciento estas ekzaltata, nenormale ghoja kaj entuziasma</t>
  </si>
  <si>
    <t>Stiffness of neck or head is pulled backwards by spasms</t>
  </si>
  <si>
    <t>Cause : Habit of smoking or chewing tobacco</t>
  </si>
  <si>
    <t>Abdomeno shvela pro gasoj, au intestaj borborigmoj</t>
  </si>
  <si>
    <t>Aversión por el café, o el té</t>
  </si>
  <si>
    <t>Le patient éternue, ou le nez coule souvent (rhumes, coryza)</t>
  </si>
  <si>
    <t>Absence totale de soif, même dans les états aigus</t>
  </si>
  <si>
    <t>Gonflement des glandes salivaires parotides (Oreillons)</t>
  </si>
  <si>
    <t>La eblaj kauzoj : iu fizika agreso, au iu akcidento</t>
  </si>
  <si>
    <t>Les causes possibles : une agression physique, ou un accident</t>
  </si>
  <si>
    <t>Los miembros y las extremidades : dolores y sensaciones</t>
  </si>
  <si>
    <t>La membroj kaj la ekstremajhoj : doloroj kaj sentoj</t>
  </si>
  <si>
    <t>Skin in general</t>
  </si>
  <si>
    <t>La piel en general</t>
  </si>
  <si>
    <t>La hauto ghenerale</t>
  </si>
  <si>
    <t>La pelle in generale</t>
  </si>
  <si>
    <t>Skin: general aspect</t>
  </si>
  <si>
    <t>La piel : aspecto general</t>
  </si>
  <si>
    <t>Las causas posibles : durante mucho tiempo: una vida afectada</t>
  </si>
  <si>
    <t>La eblaj kauzoj : longatempe : daure malfacila vivo</t>
  </si>
  <si>
    <t>Influence of movement</t>
  </si>
  <si>
    <t>La influencia del movimiento</t>
  </si>
  <si>
    <t>La influo de la movo</t>
  </si>
  <si>
    <t>L'influence du mouvement</t>
  </si>
  <si>
    <t>L'influenza del movimento</t>
  </si>
  <si>
    <t>Side and periodicity</t>
  </si>
  <si>
    <t>Lateralidad y periodicidad</t>
  </si>
  <si>
    <t>Flankeco kaj periodeco</t>
  </si>
  <si>
    <t>I disturbi prevalgono a destra</t>
  </si>
  <si>
    <t>I disturbi prevalgono a sinistra</t>
  </si>
  <si>
    <t>Possible causes</t>
  </si>
  <si>
    <t>Las causas posibles</t>
  </si>
  <si>
    <t>La eblaj kauzoj</t>
  </si>
  <si>
    <t>Les causes possibles</t>
  </si>
  <si>
    <t>Generalities (2/2)</t>
  </si>
  <si>
    <t>Las modalidades generales (2/2)</t>
  </si>
  <si>
    <t>La gheneralaj modalecoj (2/2)</t>
  </si>
  <si>
    <t>Influence of food</t>
  </si>
  <si>
    <t>La influencia de los alimentos</t>
  </si>
  <si>
    <t>La influo de la nutrajhoj</t>
  </si>
  <si>
    <t>L'influence des aliments</t>
  </si>
  <si>
    <t>L'influenza degli alimenti</t>
  </si>
  <si>
    <t>Dolor en la ingle (sensación de hernia, ganglios inguinales)</t>
  </si>
  <si>
    <t>Visión turbia, dificultad de acomodación, fatiga visual</t>
  </si>
  <si>
    <t>Erupción de granos, pápula, pústulas, costras</t>
  </si>
  <si>
    <t>Sensación de piel ardiente</t>
  </si>
  <si>
    <t>La influo de la loko</t>
  </si>
  <si>
    <t>L'influence de l'endroit</t>
  </si>
  <si>
    <t>Modalities  (1/2)</t>
  </si>
  <si>
    <t>Las modalidades generales (1/2)</t>
  </si>
  <si>
    <t>La gheneralaj modalecoj (1/2)</t>
  </si>
  <si>
    <t>Periodical influence</t>
  </si>
  <si>
    <t>La influencia del momento del dia</t>
  </si>
  <si>
    <t>Lecture des résultats :</t>
  </si>
  <si>
    <t>Conseils :</t>
  </si>
  <si>
    <t>Kelkaj ofte metitaj demandoj.</t>
  </si>
  <si>
    <t>Lego de la rezultoj</t>
  </si>
  <si>
    <t>Les gencives sont enflées, saignantes ou ulcérées (gingivite)</t>
  </si>
  <si>
    <t>Les dents sont branlantes ou se déchaussent</t>
  </si>
  <si>
    <t>Possible causes: long period of toxic dependence</t>
  </si>
  <si>
    <t>La eblaj kauzoj : longatempe : la dependeco de iu tokso</t>
  </si>
  <si>
    <t>Le cause possibile : per lungo tempo : la dipendenza da una sostanza tossica</t>
  </si>
  <si>
    <t>Konzentrations- und, Gedächtnisstörungen</t>
  </si>
  <si>
    <t>Einatmung: erschwert (Dyspnoe, Deklemmung, Seufzen)</t>
  </si>
  <si>
    <t>Ausatmung: erschwert (Asthma)</t>
  </si>
  <si>
    <t>Luftschlucken, Luftausstoßen, aufgetriebener Magen</t>
  </si>
  <si>
    <t>Kurze (weniger als 4 Tage dauernde), spärliche oder interm. Mens</t>
  </si>
  <si>
    <t>R259  MELILOTUS OFFICINAL.</t>
  </si>
  <si>
    <t>R248  LYCOPODIUM CLAVATUM</t>
  </si>
  <si>
    <t>Q129</t>
  </si>
  <si>
    <t>Q103</t>
  </si>
  <si>
    <t>Q104</t>
  </si>
  <si>
    <t>Q105</t>
  </si>
  <si>
    <t>Q106</t>
  </si>
  <si>
    <t>Q107</t>
  </si>
  <si>
    <t>Q108</t>
  </si>
  <si>
    <t>Q109</t>
  </si>
  <si>
    <t>Q110</t>
  </si>
  <si>
    <t>R366  TABACUM</t>
  </si>
  <si>
    <t>R370  TEREBINTHINA</t>
  </si>
  <si>
    <t>R371  TEUCRIUM MARUM</t>
  </si>
  <si>
    <t>R379  URTICA URENS</t>
  </si>
  <si>
    <t>R382  VACCINOTOXINUM</t>
  </si>
  <si>
    <t>R384  VARIOLINUM</t>
  </si>
  <si>
    <t>R385  VERATRUM ALBUM</t>
  </si>
  <si>
    <t>R390  VINCA MINOR</t>
  </si>
  <si>
    <t>Le dos et la colonne vertébrale : modalités des douleurs</t>
  </si>
  <si>
    <t>Les membres et les extrémités</t>
  </si>
  <si>
    <t>Les membres et les extrémités : aspect général</t>
  </si>
  <si>
    <t>Les membres et les extrémités : douleurs et sensations</t>
  </si>
  <si>
    <t>La peau en général</t>
  </si>
  <si>
    <t>La peau : aspect général</t>
  </si>
  <si>
    <t>L'état général</t>
  </si>
  <si>
    <t>Aspect général</t>
  </si>
  <si>
    <t>Sensations générales</t>
  </si>
  <si>
    <t>La fièvre et la régulation thermique</t>
  </si>
  <si>
    <t>Les modalités générales (1/2)</t>
  </si>
  <si>
    <t>L'influence du moment de la journée</t>
  </si>
  <si>
    <t>L'influence du temps, des conditions atmosphériques</t>
  </si>
  <si>
    <t>Les modalités générales (2/2)</t>
  </si>
  <si>
    <t>Latéralité et périodicité</t>
  </si>
  <si>
    <t>Les causes possibles : un choc émotif inattendu et violent</t>
  </si>
  <si>
    <t>Les causes possibles : pendant longtemps : une vie éprouvante</t>
  </si>
  <si>
    <t>Les causes possibles : pendant longtemps : la dépendance d'un toxique</t>
  </si>
  <si>
    <t>La solitude et la présence d'autrui</t>
  </si>
  <si>
    <t>Le silence, la parole, la capacité de parler</t>
  </si>
  <si>
    <t>Le patient tient des propos confus, divagants ou incohérents</t>
  </si>
  <si>
    <t>R030  ANTHRACINUM</t>
  </si>
  <si>
    <t>R031  ANTHRAKOKALI</t>
  </si>
  <si>
    <t>R034  APIS MELLIFICA</t>
  </si>
  <si>
    <t>R036  ARANEA DIADEMA</t>
  </si>
  <si>
    <t>R039  ARNICA MONTANA</t>
  </si>
  <si>
    <t>R048  ARUM MACULATUM</t>
  </si>
  <si>
    <t>Vif désir d'aliments salés  (On rajoute toujours du sel)</t>
  </si>
  <si>
    <t>Désirs &amp; aversions alimentaires: la soif</t>
  </si>
  <si>
    <t>Les maux de tête, le cuir chevelu</t>
  </si>
  <si>
    <t>Les maux de tête : caractère</t>
  </si>
  <si>
    <t>La kap-doloroj : karaktero</t>
  </si>
  <si>
    <t>Head pain : localization</t>
  </si>
  <si>
    <t>La kap-doloroj : localizo</t>
  </si>
  <si>
    <t>Scalp</t>
  </si>
  <si>
    <t>El cuero cabelludo</t>
  </si>
  <si>
    <t>La krania hauto</t>
  </si>
  <si>
    <t>Albuminous urine (albuminuria)</t>
  </si>
  <si>
    <t>Strong desire for meat</t>
  </si>
  <si>
    <t>Aversion for fat (butter, custards, lard,.)</t>
  </si>
  <si>
    <t>Aversion for meat</t>
  </si>
  <si>
    <t>Breath is offensive, repulsive</t>
  </si>
  <si>
    <t>R274  MYRICA CERIFERA</t>
  </si>
  <si>
    <t>R153  CUPRUM ARSENICOSUM</t>
  </si>
  <si>
    <t>R283  NERIUM OLEANDER</t>
  </si>
  <si>
    <t>R275  NAJA TRIPUDIANS</t>
  </si>
  <si>
    <t>Patient drinks SMALL QUANTITIES (1/4 to 1/2 glass)</t>
  </si>
  <si>
    <t>Strong desire to drink warm drinks</t>
  </si>
  <si>
    <t>Strong desire to drink alcohol (wine, liquor, aperitif,.)</t>
  </si>
  <si>
    <t>Sensation of throbbing in the head, of pulsation</t>
  </si>
  <si>
    <t>Pulse, very weak ( soft, slight,imperceptible)</t>
  </si>
  <si>
    <t>Pulse, very quick (more than 80 p/minute, tachycardia)</t>
  </si>
  <si>
    <t>Yellow discoloration of skin (jaundice)</t>
  </si>
  <si>
    <t>Skin is very dry (incapability to perspire)</t>
  </si>
  <si>
    <t>Coldness of skin (with hot body)</t>
  </si>
  <si>
    <t>Skin: permanent wounds, fissures or ulcers</t>
  </si>
  <si>
    <t>Muy fuerte</t>
  </si>
  <si>
    <t>Fuerte</t>
  </si>
  <si>
    <t>Muy posible</t>
  </si>
  <si>
    <t>Posible</t>
  </si>
  <si>
    <t>Sensation of pressure. General Cephalalgia</t>
  </si>
  <si>
    <t>Insensibility (or little sensitivity) as if anesthetized</t>
  </si>
  <si>
    <t>Sensation of heaviness or constriction</t>
  </si>
  <si>
    <t>Pulse, very strong (hard, full, tense)</t>
  </si>
  <si>
    <t>Sensation of cramps, clenching or contraction</t>
  </si>
  <si>
    <t>Sensation of weakness, heaviness or paralysis of limbs</t>
  </si>
  <si>
    <t>Red discoloration of skin, red spots or blotches</t>
  </si>
  <si>
    <t>Herido o contrariado: se indigna, explota en cólera</t>
  </si>
  <si>
    <t>Herido o contrariado: no exterioriza nada, se traga su cólera</t>
  </si>
  <si>
    <t>Les symptômes s'aggravent dans les lieux CONFINES, "SANS AIR"</t>
  </si>
  <si>
    <t>Sensation d'engourdissement ou de fourmillement</t>
  </si>
  <si>
    <t>Sensation de crampes, de crispation ou de contractures</t>
  </si>
  <si>
    <t>Le visage est agité par des tics ou des spasmes (y c trismus)</t>
  </si>
  <si>
    <t>R049  ARUM TRIPHYLLUM</t>
  </si>
  <si>
    <t>R027  ANAGALLIS ARVENSIS</t>
  </si>
  <si>
    <t>R046  ARTEMISIA VULGARIS</t>
  </si>
  <si>
    <t>R050  ARUNDO MAURITANICA</t>
  </si>
  <si>
    <t>R396  ZINCUM METALLICUM</t>
  </si>
  <si>
    <t>Dolore alla nuca, o ai muscoli del collo</t>
  </si>
  <si>
    <t>Dolore alla schiena (dietro il torace)</t>
  </si>
  <si>
    <t>Al cuore: dolore VAGO, sensazione di oppressione</t>
  </si>
  <si>
    <t xml:space="preserve">Sensation d'ouïe trop fine, hypersensibilité au bruit, </t>
  </si>
  <si>
    <t>Cause : habitude de fumer ou de chiquer du tabac</t>
  </si>
  <si>
    <t>Interpersonal relationships</t>
  </si>
  <si>
    <t>La pulso estas tre rapida (pli ol 80 p/minuto, takikardio)</t>
  </si>
  <si>
    <t>La manoj au la piedoj estas tre VARMAJ</t>
  </si>
  <si>
    <t>D089</t>
  </si>
  <si>
    <t>D090</t>
  </si>
  <si>
    <t>D091</t>
  </si>
  <si>
    <t>D092</t>
  </si>
  <si>
    <t>D093</t>
  </si>
  <si>
    <t>D094</t>
  </si>
  <si>
    <t>D095</t>
  </si>
  <si>
    <t>D096</t>
  </si>
  <si>
    <t>D097</t>
  </si>
  <si>
    <t>D098</t>
  </si>
  <si>
    <t>D099</t>
  </si>
  <si>
    <t>D100</t>
  </si>
  <si>
    <t>D101</t>
  </si>
  <si>
    <t>D102</t>
  </si>
  <si>
    <t>D103</t>
  </si>
  <si>
    <t>D104</t>
  </si>
  <si>
    <t>D105</t>
  </si>
  <si>
    <t>Vertige vrai, ou tendance à tomber, à perdre l'équilibre</t>
  </si>
  <si>
    <t>Douleur (ou prurit) au vagin ou à la vulve</t>
  </si>
  <si>
    <t>R391</t>
  </si>
  <si>
    <t>R392</t>
  </si>
  <si>
    <t>R393</t>
  </si>
  <si>
    <t>R394</t>
  </si>
  <si>
    <t>R395</t>
  </si>
  <si>
    <t>R396</t>
  </si>
  <si>
    <t>R371</t>
  </si>
  <si>
    <t>R112  CHININUM SULFURICUM</t>
  </si>
  <si>
    <t>R138  COLLINSONIA CANADEN.</t>
  </si>
  <si>
    <t>R145  CORNUS(CIRCIN./FLOR)</t>
  </si>
  <si>
    <t>Q007</t>
  </si>
  <si>
    <t>Q008</t>
  </si>
  <si>
    <t>Q009</t>
  </si>
  <si>
    <t>Q010</t>
  </si>
  <si>
    <t>Q011</t>
  </si>
  <si>
    <t>Q012</t>
  </si>
  <si>
    <t>Q013</t>
  </si>
  <si>
    <t>Q014</t>
  </si>
  <si>
    <t>Q015</t>
  </si>
  <si>
    <t>Q016</t>
  </si>
  <si>
    <t>La hauto estas tre MALVARMA (kiam la korpo estas varma)</t>
  </si>
  <si>
    <t>La palpebroj gluighas per densa elfluo de puso</t>
  </si>
  <si>
    <t>La palpebra rando estas tre rugha (blefarito, hordeolo)</t>
  </si>
  <si>
    <t>Rétention d'urine, difficulté à uriner</t>
  </si>
  <si>
    <t>Incontinence, perte involontaire d'urine (y c énurésie)</t>
  </si>
  <si>
    <t>Kauzo : Konstantaj streboj por malfacilaj problemoj</t>
  </si>
  <si>
    <t>La simptomoj aperis post batigho, vundigho, bruligho</t>
  </si>
  <si>
    <t>Vif désir de boire chaud</t>
  </si>
  <si>
    <t>Sensation de gorge sèche ou brûlante</t>
  </si>
  <si>
    <t>Douleur au rectum, ou à l'anus (y c hémorroïdes, ténesme)</t>
  </si>
  <si>
    <t>Abdomen gonflé par des gaz, ou gargouillements intestinaux</t>
  </si>
  <si>
    <t>Feci secche, dure, rare, difficili (costipazione)</t>
  </si>
  <si>
    <t>Secrezione di pus dalle orecchie (otorrea)</t>
  </si>
  <si>
    <t>Alle orecchie: dolore sordo, vago (pressione, pesantezza)</t>
  </si>
  <si>
    <t>Agravación si el paciente bebe LECHE</t>
  </si>
  <si>
    <t>Los dientes están flojos o se descarnan</t>
  </si>
  <si>
    <t>Doloro al la hepato (doloro dekstra, pligravata premante)</t>
  </si>
  <si>
    <t>174</t>
  </si>
  <si>
    <t>175</t>
  </si>
  <si>
    <t>176</t>
  </si>
  <si>
    <t>177</t>
  </si>
  <si>
    <t>178</t>
  </si>
  <si>
    <t>179</t>
  </si>
  <si>
    <t>180</t>
  </si>
  <si>
    <t>181</t>
  </si>
  <si>
    <t>182</t>
  </si>
  <si>
    <t>183</t>
  </si>
  <si>
    <t>184</t>
  </si>
  <si>
    <t>185</t>
  </si>
  <si>
    <t>186</t>
  </si>
  <si>
    <t>187</t>
  </si>
  <si>
    <t>188</t>
  </si>
  <si>
    <t>La paciento objektive estas MALFORTA (senforteco, astenio)</t>
  </si>
  <si>
    <t>Elfluo de puso el la oreloj (Otoreo)</t>
  </si>
  <si>
    <t>Il paziente è depresso, anormalmente triste e inconsolabile</t>
  </si>
  <si>
    <t>Nel cuoio capelluto : prurito, pizzicore, bisogno di grattarsi</t>
  </si>
  <si>
    <t>La seksa deziro estas EKSESA ; nenormale ekcitigho</t>
  </si>
  <si>
    <t>La seksa deziro estas TUTE FORESTA ; malpliigho de la libido</t>
  </si>
  <si>
    <t>Doloro al unu reno (inkl. nefralgio, nefraj kolikoj)</t>
  </si>
  <si>
    <t>Malvarma : La paciento chiam sentas MALVARMON, ege kovrighas</t>
  </si>
  <si>
    <t>Q049</t>
  </si>
  <si>
    <t>Q050</t>
  </si>
  <si>
    <t>R070</t>
  </si>
  <si>
    <t>R071</t>
  </si>
  <si>
    <t>R072</t>
  </si>
  <si>
    <t>R073</t>
  </si>
  <si>
    <t>R074</t>
  </si>
  <si>
    <t>Sonno troppo profondo, comatoso</t>
  </si>
  <si>
    <t>La buch-odoro estas fetora, nauza, forpushanta</t>
  </si>
  <si>
    <t>Delirio, allucinazioni, confusione fra sogno e realtà</t>
  </si>
  <si>
    <t>Appetito famelico: il paziente mangia grandi quantità di cibo</t>
  </si>
  <si>
    <t>Appetito assente: il paziente non mangia niente (anoressia)</t>
  </si>
  <si>
    <t>Simptomoj aperas se la paciento manghas FRUKTOJN</t>
  </si>
  <si>
    <t>La kolo estas rigida, au la kapo retro-tirata pro spasmoj</t>
  </si>
  <si>
    <t>max_correl</t>
  </si>
  <si>
    <t>R230  KALIUM PHOSPHORICUM</t>
  </si>
  <si>
    <t>R280  NATRUM PHOSPHORICUM</t>
  </si>
  <si>
    <t>R284  NICCOLUM METALLICUM</t>
  </si>
  <si>
    <t>R326  RANUNCULUS SCELERAT.</t>
  </si>
  <si>
    <t>R358  STILLINGIA SYLVATICA</t>
  </si>
  <si>
    <t>R361  STRONTIUM CARBONICUM</t>
  </si>
  <si>
    <t>Les cycles sont anormalement COURTS (moins de 26 jours)</t>
  </si>
  <si>
    <t>Vision trouble, difficulté d'accommodation, fatigue visuelle</t>
  </si>
  <si>
    <t>R223  KALIUM BICHROMICUM</t>
  </si>
  <si>
    <t>R011</t>
  </si>
  <si>
    <t>Aversion pour le gras (le beurre, les crèmes, le lard, )</t>
  </si>
  <si>
    <t>Aversion pour la viande</t>
  </si>
  <si>
    <t>R108  CHENOPODIUM ANTHELM.</t>
  </si>
  <si>
    <t>R397</t>
  </si>
  <si>
    <t>R304  PETROSELINUM SATIVUM</t>
  </si>
  <si>
    <t>Puls: sehr langsam (unter 60 p/min, Bradykardie)</t>
  </si>
  <si>
    <t>Puls: unregelmässig oder intermittierend (Arrhythmie, VES)</t>
  </si>
  <si>
    <t>Exzessives sexuelles Verlangen, abnormales Verlangen</t>
  </si>
  <si>
    <t>Vermindertes oder fehlendes sexuelles Verlangen</t>
  </si>
  <si>
    <t>Ständige Versuche, schwierige Probleme zu lösen</t>
  </si>
  <si>
    <t>Gefühl, der Kopf ist zu schwer, oder Einengungsgefühl</t>
  </si>
  <si>
    <t>Douleur d'estomac : sensation de crampe</t>
  </si>
  <si>
    <t>Le blanc des yeux est très rouge (Conjonctivite, kératite)</t>
  </si>
  <si>
    <t>Beschwerden durch Milch</t>
  </si>
  <si>
    <t>Windige und zugige Orte verschlechtern die Symptome</t>
  </si>
  <si>
    <t>110</t>
  </si>
  <si>
    <t>111</t>
  </si>
  <si>
    <t>112</t>
  </si>
  <si>
    <t>113</t>
  </si>
  <si>
    <t>114</t>
  </si>
  <si>
    <t>115</t>
  </si>
  <si>
    <t>001</t>
  </si>
  <si>
    <t>002</t>
  </si>
  <si>
    <t>Sommeil agité, rêves anxieux, cauchemars</t>
  </si>
  <si>
    <t>Somnambulisme</t>
  </si>
  <si>
    <t>Intitulé de la question</t>
  </si>
  <si>
    <t>R127  COBALTUM METALLICUM</t>
  </si>
  <si>
    <t>R129  COCA (ERYTHROXYLON)</t>
  </si>
  <si>
    <t>R130  COCCINELLA SEPTEMP.</t>
  </si>
  <si>
    <t>R163  DORYPHORA DECEMLINE.</t>
  </si>
  <si>
    <t>R164  DROSERA ROTUNDIFOLIA</t>
  </si>
  <si>
    <t>R173  EUPATORIUM PERFOLIA.</t>
  </si>
  <si>
    <t>R174  EUPATORIUM PURPUREUM</t>
  </si>
  <si>
    <t>R143  COPAIVA OFFICINALIS</t>
  </si>
  <si>
    <t>Urinretention, schwierige Miktion</t>
  </si>
  <si>
    <t>Moyenne</t>
  </si>
  <si>
    <t>Module (minimum 1)</t>
  </si>
  <si>
    <t>R140  COMOCLADIA DENTATA</t>
  </si>
  <si>
    <t>Frayeurs : La peur fait sursauter (peur du bruit, de l'orage)</t>
  </si>
  <si>
    <t>R261  MEPHITIS PUTORIUS</t>
  </si>
  <si>
    <t>R273  MURIATICUM ACIDUM</t>
  </si>
  <si>
    <t>R276  NALOXONE (Narcan)</t>
  </si>
  <si>
    <t>R079  CADMIUM SULFURATUM</t>
  </si>
  <si>
    <t>R083  CALCAREA CARBONICA</t>
  </si>
  <si>
    <t>• Pour donner cette description, vous devez renseigner la colonne jaune. Pour chaque signe, la note (de 0 à 10) doit traduire L'IMPORTANCE RELATIVE de ce signe parmi les signes du patient.</t>
  </si>
  <si>
    <t>La cicloj estas nenormale LONGAJ       (pli ol 30 tagoj)</t>
  </si>
  <si>
    <t>En la tuta korpo : sento de KONSTRIKTO, au de krampfo</t>
  </si>
  <si>
    <t>En la tuta korpo : sento de KONTUZO, au de vundo</t>
  </si>
  <si>
    <t>En la tuta korpo : sento de LACECO, de malvigleco</t>
  </si>
  <si>
    <t>• En pratique, il est recommandé d'initialiser toutes les notes à "?". Pour cela, il suffit de mettre un "?" dans la cellule "E6" et de double-cliquer sur l'angle en bas à droite de cette cellule.</t>
  </si>
  <si>
    <t>• "Incertitude = 10 %"  signifie : "il y a 10 chance sur 100 pour que la ressemblance 'patient / remède' soit le fait du seul hasard".</t>
  </si>
  <si>
    <t>• Pas nécessairement. Mais, le résultat sera meilleur si vous donnez plus d'information. Il est important en particulier de bien indiquer : par la note "0", les symptômes que vous savez absents, et par le signe "?", les questions auxquelles vous ne pouvez pas répondre.</t>
  </si>
  <si>
    <t>Ofendita au kontrauita : li interne subpremas sian koleron</t>
  </si>
  <si>
    <t>•• Dr O.A. JULIAN -- Traité de Micro-immunothérapie dynamisée Tome II -- Librairie Le François, Paris, 1977.</t>
  </si>
  <si>
    <t>En el corazón: palpitaciones (latidos sensibles e incómodos)</t>
  </si>
  <si>
    <t>En el corazón: dolor VAGO, sensación de opresión</t>
  </si>
  <si>
    <t>Dolores vertebrales: agravados al levantarse o al agacharse</t>
  </si>
  <si>
    <t>Dolores vertebrales: mejorados por el movimiento continuo</t>
  </si>
  <si>
    <t>Maldeziro pri varmaj nutrajhoj. Lasas malvarmigi la pladojn</t>
  </si>
  <si>
    <t>Doloro akra, pligravigita glutante (inkl. angino, kruda vundo)</t>
  </si>
  <si>
    <t>Las manos o los pies sudan abundantemente</t>
  </si>
  <si>
    <t>La dentoj ekmovas au el-alveolighas</t>
  </si>
  <si>
    <t>La dentoj facile kariighas au rompighas</t>
  </si>
  <si>
    <t>La doloro plej gravas al verto, au malantaue de la kranio</t>
  </si>
  <si>
    <t>Q162</t>
  </si>
  <si>
    <t>Dolor ciático o cruralgia</t>
  </si>
  <si>
    <t>La paciento deziras RESTI SILENTA, paroli ne volas (silentemo)</t>
  </si>
  <si>
    <t>En la piel: llagas permanentes, fisuras o úlceras</t>
  </si>
  <si>
    <t>Dolor en los intestinos(tensión, cólico, retortijón, apendit.)</t>
  </si>
  <si>
    <t>262</t>
  </si>
  <si>
    <t>•• Dr BOGER -- Matière médicale homéopathique (Ouvrage cité par un correspondant pour Arsenicum album)</t>
  </si>
  <si>
    <t>Sensation d'éblouissement, aversion pour la lumière</t>
  </si>
  <si>
    <t>Sommeil trop profond, comateux</t>
  </si>
  <si>
    <t>Symptoms aggravate in the MORNING (forenoon)</t>
  </si>
  <si>
    <t>Symptoms aggravate in the EVENING</t>
  </si>
  <si>
    <t>Symptoms aggravated by HOT locations</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</si>
  <si>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</si>
  <si>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</si>
  <si>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</si>
  <si>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</si>
  <si>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</si>
  <si>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</si>
  <si>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</si>
  <si>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</si>
  <si>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</si>
  <si>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</si>
  <si>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</si>
  <si>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</si>
  <si>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</si>
  <si>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</si>
  <si>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</si>
  <si>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</si>
  <si>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</si>
  <si>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</si>
  <si>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</si>
  <si>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</si>
  <si>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</si>
  <si>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</si>
  <si>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</si>
  <si>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Sensation d'obscurité, besoin de lumière (y c amaurose)</t>
  </si>
  <si>
    <t>Douleur à l'urètre PENDANT la miction, urines brûlantes</t>
  </si>
  <si>
    <t>Dans tout le corps : sensation de CONTUSION, ou de plaie</t>
  </si>
  <si>
    <t>S187</t>
  </si>
  <si>
    <t>S188</t>
  </si>
  <si>
    <t>S189</t>
  </si>
  <si>
    <t>S190</t>
  </si>
  <si>
    <t>S191</t>
  </si>
  <si>
    <t>S192</t>
  </si>
  <si>
    <t>S193</t>
  </si>
  <si>
    <t>S194</t>
  </si>
  <si>
    <t>S195</t>
  </si>
  <si>
    <t>S196</t>
  </si>
  <si>
    <t>S197</t>
  </si>
  <si>
    <t>S198</t>
  </si>
  <si>
    <t>S199</t>
  </si>
  <si>
    <t>S200</t>
  </si>
  <si>
    <t>S201</t>
  </si>
  <si>
    <t>S202</t>
  </si>
  <si>
    <t>S203</t>
  </si>
  <si>
    <t>S204</t>
  </si>
  <si>
    <t>Dolor en los testiculos, o en los cordones espermáticos</t>
  </si>
  <si>
    <t>S218</t>
  </si>
  <si>
    <t>S219</t>
  </si>
  <si>
    <t>S220</t>
  </si>
  <si>
    <t>S221</t>
  </si>
  <si>
    <t>S222</t>
  </si>
  <si>
    <t>S223</t>
  </si>
  <si>
    <t>S224</t>
  </si>
  <si>
    <t>S225</t>
  </si>
  <si>
    <t>S226</t>
  </si>
  <si>
    <t>S227</t>
  </si>
  <si>
    <t>S228</t>
  </si>
  <si>
    <t>S229</t>
  </si>
  <si>
    <t>S230</t>
  </si>
  <si>
    <t>S231</t>
  </si>
  <si>
    <t>S232</t>
  </si>
  <si>
    <t>S233</t>
  </si>
  <si>
    <t>230,231,232</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</si>
  <si>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</si>
  <si>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</si>
  <si>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</si>
  <si>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</si>
  <si>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</si>
  <si>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</si>
  <si>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</si>
  <si>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</si>
  <si>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</si>
  <si>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</si>
  <si>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</si>
  <si>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</si>
  <si>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</si>
  <si>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</si>
  <si>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</si>
  <si>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</si>
  <si>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</si>
  <si>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</si>
  <si>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</si>
  <si>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</si>
  <si>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</si>
  <si>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</si>
  <si>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</si>
  <si>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</si>
  <si>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</si>
  <si>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</si>
  <si>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</si>
  <si>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</si>
  <si>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</si>
  <si>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</si>
  <si>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</si>
  <si>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Sensation d'oreille bouchée (Catarrhe tubaire)</t>
  </si>
  <si>
    <t>Pertes blanches abondantes ou irritantes (leucorrhée)</t>
  </si>
  <si>
    <t>Vif désir d'aliments sucrés (bonbons, confiture, chocolat)</t>
  </si>
  <si>
    <t>Urine scure,  poco  abbondanti (oliguria)</t>
  </si>
  <si>
    <t>Sehr trockene Haut (Unfähigkeit zu schwitzen)</t>
  </si>
  <si>
    <t>Q111</t>
  </si>
  <si>
    <t>Q112</t>
  </si>
  <si>
    <t>Q113</t>
  </si>
  <si>
    <t>Q114</t>
  </si>
  <si>
    <t>Q115</t>
  </si>
  <si>
    <t>Q116</t>
  </si>
  <si>
    <t>S123</t>
  </si>
  <si>
    <t>S124</t>
  </si>
  <si>
    <t>S125</t>
  </si>
  <si>
    <t>Wässeriger Stuhl, flüssig, reichlich (Diarrhoe)</t>
  </si>
  <si>
    <t>Sensation vague de pression Céphalée en général</t>
  </si>
  <si>
    <t>•• Dr Constantin HERING -- Symptômes Guides de la Matière Médicale Homœopathique -- Tomes II, traduit par Edouard BROUSSALIAN, Roselyne della FAILLE et François GAMBY, Tome III, traduit par François GAMBY et Edouard BROUSSALIAN, Tome V, traduit par Louis MATHIEU et Jean-Marie TRIBOULLARD. -- Editions Roger JOLLOIS, Paris, 1993-1995.</t>
  </si>
  <si>
    <t>•• Dr Jacques HUI BON HOA -- Carcinosinum. Etude pathogénésique et clinique in "Recueil des publications du Dr HUI BON HOA" -- publié par le Groupe MERCURIUS à Nîmes, Avril 1978. Imprimerie offset NEC à Nîmes.</t>
  </si>
  <si>
    <t>•• Dr Jacques JOUANNY -- Notions essentielles de matière médicale homéopathique -- Editions des Laboratoires BOIRON, Sainte Foy lès Lyon, 1979.</t>
  </si>
  <si>
    <t>•• Dr O.A. JULIAN -- Dictionnaire de matière médicale homéopathique -- Masson Editeur, Paris, 1981.</t>
  </si>
  <si>
    <t>Causa: hábito de beber alcohol (vino, cerveza, licores)</t>
  </si>
  <si>
    <t>Expectoración de SANGRE (Hemoptisis)</t>
  </si>
  <si>
    <t>Maldeziro pri kafo, au teo</t>
  </si>
  <si>
    <t>•• Dr J.-A. LATHOUD -- Etudes de matière médicale homéopathique -- MARTIN et TERNET Editeurs, Vienne, 1932</t>
  </si>
  <si>
    <t>•• Dr Louis MATHIEU -- Etude de Aconit et de Arsenicum album --(Communication personnelle, février 1993)</t>
  </si>
  <si>
    <t>•• Dr Henri PRADAL -- Dictionnaire critique des médicaments -- Editions du couloir de GAUBE - SARL, CAUTERETS, 1978.-- (Pour : Largactil [Chlorpromazine], Nozinan [Levomépromazine] et Tifomycine [Chloramphénicol])</t>
  </si>
  <si>
    <t>•• Dr Phou SOUK-ALOUN -- Pathogénésie de Brucella melitensis -- Homéopathie Française 1989 ;77,n°2 p21-29</t>
  </si>
  <si>
    <t>•• Groupe THUYA à Nîmes -- Etude de Kalium carbonicum -- Document de travail, mai 1992.</t>
  </si>
  <si>
    <t>•• Dr TYLER -- Matière médicale homéopathique -- (Ouvrage cité par un correspondant pour Arsenicum album)</t>
  </si>
  <si>
    <t>•• Dr Léon VANNIER et Jean POIRIER -- Précis de matière médicale homéopathique -- DOIN Ed., Paris, 1979.</t>
  </si>
  <si>
    <t>•• Dr H. VOISIN -- Matière médicale du praticien homéopathe -- MALOINE S.A. Editeur, Paris, 1980.</t>
  </si>
  <si>
    <t>S205</t>
  </si>
  <si>
    <t>S206</t>
  </si>
  <si>
    <t>S207</t>
  </si>
  <si>
    <t>S208</t>
  </si>
  <si>
    <t>S209</t>
  </si>
  <si>
    <t>S210</t>
  </si>
  <si>
    <t>S211</t>
  </si>
  <si>
    <t>S212</t>
  </si>
  <si>
    <t>S213</t>
  </si>
  <si>
    <t>S214</t>
  </si>
  <si>
    <t>S215</t>
  </si>
  <si>
    <t>S216</t>
  </si>
  <si>
    <t>S217</t>
  </si>
  <si>
    <t>•• Dr Roland ZISSU -- Matière médicale homéopathique constitutionnelle -- Librairie LE FRANCOIS, Paris, 1977.</t>
  </si>
  <si>
    <t>•• Dr Roland ZISSU et Michel GUILLAUME -- Manuel de médecine homéopathique. Première partie : principes et méthode -- DOIN Editeurs, Paris, 1977. -- (Pour la signification des degrés, et pour la hiérarchie des signes).</t>
  </si>
  <si>
    <t>* * *</t>
  </si>
  <si>
    <t>Le but et l'utilité de l'outil.</t>
  </si>
  <si>
    <t>2/- Pourquoi ces notes de 0 à 10 ; quel rapport avec les degrés 1, 2, 3 de Kent ?</t>
  </si>
  <si>
    <t>3/- Pourquoi cette distinction entre "0" et "?" ; quel impact sur la solution trouvée ?</t>
  </si>
  <si>
    <t>Vision double des objets, diplopie (spasmes, paralysie)</t>
  </si>
  <si>
    <t xml:space="preserve">Froid : Le patient a toujours trop froid, est très couvert </t>
  </si>
  <si>
    <t>Aux yeux : Sensation d'endolorissement, de meurtrissure</t>
  </si>
  <si>
    <t>Consultation MMH</t>
  </si>
  <si>
    <t>Consultation de la base de données du logiciel</t>
  </si>
  <si>
    <t>Douleur à un rein (y c néphralgie, colique néphrétique)</t>
  </si>
  <si>
    <t>Douleur à la vessie (y c cystite, dysurie, ténesme)</t>
  </si>
  <si>
    <t>Bauchschmerz (Spannungsgefühl, Koliken, Krämpfe, Appendizitis)</t>
  </si>
  <si>
    <t>Undecided nature (doubt, guilt feelings, weakness of will)</t>
  </si>
  <si>
    <t>Symptoms aggravated by COLD and WET weather</t>
  </si>
  <si>
    <t>Pain to ovaries or tubes (ovaritis, salpingitis)</t>
  </si>
  <si>
    <t>Pain to uterus, or sensation of prolapsus</t>
  </si>
  <si>
    <t>Pain (or pruritus) of vagina or vulva</t>
  </si>
  <si>
    <t>Sensación de oido demasiado fino, hipersensibilidad al ruido</t>
  </si>
  <si>
    <t>Dolor en el útero, o sensación de descenso de órganos</t>
  </si>
  <si>
    <t>La nariz sangra a menudo (epistaxis)</t>
  </si>
  <si>
    <t>Face, discoloration, PALE ( lips or entire face)</t>
  </si>
  <si>
    <t>Les symptômes s'aggravent le MATIN (y c matinée)</t>
  </si>
  <si>
    <t>La simptomoj pligravighas NOKTE</t>
  </si>
  <si>
    <t>La pelle è molto fredda (mentre il corpo è caldo)</t>
  </si>
  <si>
    <t>Sulla pelle : piaghe permanenti, fissurazioni o ulcere</t>
  </si>
  <si>
    <t>La pelle cicatrizza lentamente e si infetta (pelle malsana)</t>
  </si>
  <si>
    <t>Angoscia CRONICA: sempre ansioso, irrequieto</t>
  </si>
  <si>
    <t>Dolore all’inguine (sensazione di ernia, linfonodi inguinali)</t>
  </si>
  <si>
    <t>Difficoltà ad addormentarsi (insonnia iniziale)</t>
  </si>
  <si>
    <t>La simptomoj pligravighas dum vetero VARMA    kaj SEKA</t>
  </si>
  <si>
    <t>Visione doppia degli oggetti, diplopia (spasmi, paralisi)</t>
  </si>
  <si>
    <t>236</t>
  </si>
  <si>
    <t>237</t>
  </si>
  <si>
    <t>238</t>
  </si>
  <si>
    <t>239</t>
  </si>
  <si>
    <t>240</t>
  </si>
  <si>
    <t>R202  HYDRASTIS CANADENSIS</t>
  </si>
  <si>
    <t>Le paciento balbutas, au malfacile artikulacias</t>
  </si>
  <si>
    <t>Erupción de vesiculas</t>
  </si>
  <si>
    <t>Erupción de verrugas o de condilomas</t>
  </si>
  <si>
    <t>Al la krania hauto : erupcio de butonoj</t>
  </si>
  <si>
    <t>Al la krania hauto : erupcio de krustoj au aliaj</t>
  </si>
  <si>
    <t>largeur des classes</t>
  </si>
  <si>
    <t>Los labios están secos, agrietados, cortados o fisurados</t>
  </si>
  <si>
    <t>Schilddrüsenschwellung (Kropf, Struma)</t>
  </si>
  <si>
    <t>R241</t>
  </si>
  <si>
    <t>R242</t>
  </si>
  <si>
    <t>R243</t>
  </si>
  <si>
    <t>R244</t>
  </si>
  <si>
    <t>R339</t>
  </si>
  <si>
    <t>R340</t>
  </si>
  <si>
    <t>R341</t>
  </si>
  <si>
    <t>R342</t>
  </si>
  <si>
    <t>R343</t>
  </si>
  <si>
    <t>R344</t>
  </si>
  <si>
    <t>Q198</t>
  </si>
  <si>
    <t>Q199</t>
  </si>
  <si>
    <t>Q200</t>
  </si>
  <si>
    <t>Trocken-warmes Wetter verschlechtert die Symptome</t>
  </si>
  <si>
    <t>R260  MENYANTHES TRIFOLIA.</t>
  </si>
  <si>
    <t>R262  MERCURIALIS PERENNIS</t>
  </si>
  <si>
    <t>Incontinenza, perdita involontaria di urine (enuresi)</t>
  </si>
  <si>
    <t>Schmerzen im Rectum oder Anus (Hämorrhoiden, Tenesmen)</t>
  </si>
  <si>
    <t>Sento de orelo shtopita (Tuba kataro)</t>
  </si>
  <si>
    <t>• Por doni tiun priskribon, vi devas informi la flava kolumno. Por chiu signo, la noto (de 0 ghis 10) devas traduki LA RELATIVAN GRAVECON de tiu signo inter la signoj de la paciento.</t>
  </si>
  <si>
    <t>• Prefereblas (sed ne devigas) respondi al chiuj demandoj. Pensu al bone diferenci inter : "0" (mi asertas ke la paciento ne havas tiun simptomo) kaj "?" (mi ne respondas char min ne scias, aù char tiu ne havus sencon).</t>
  </si>
  <si>
    <t>• En praktiko, estas rekomendinda inicialigi chiujn notojn al "?". Por tio, sufichas meti "?" en la chelo "E6" kaj duoble-klaki la pied-dekstran angulon de tiu chelo.</t>
  </si>
  <si>
    <t>. Gardu vian kritik-kapablon ! Tiu logikajho estas zorge realigita, sed tamen ghi povas erari. Kompar-kontrolu la rezultojn kun aliaj fontoj.</t>
  </si>
  <si>
    <t>2/ Why this notation from 0 to 10 ; which relationship with  the 1, 2, 3 degrees of Kent ?</t>
  </si>
  <si>
    <t xml:space="preserve">3/ Why this distinction between "0" and "?" ; what is the impact on the found solution ?  </t>
  </si>
  <si>
    <t>Q002</t>
  </si>
  <si>
    <t>Q003</t>
  </si>
  <si>
    <t>Select the remedy in cell "E5"</t>
  </si>
  <si>
    <t>Advices :</t>
  </si>
  <si>
    <t>• La celo de tiu logikajho estas faciligi la taskon al chiuj, kiuj deziras praktiki homeopation lau la UNIKISTA agmaniero, tio estas (ideale) pripensi LA TUTAN STATON de la paciento por elekti ununuran kuracilon, responde al lia nuntempa stato.</t>
  </si>
  <si>
    <t>• Doctor Henry DUPRAT was born at Montech (Tarn et Garonne, in France) and lived in Geneva (Swizerland). He was well-known for his competence and courtesy. He wrote numerous articles in "Le Propagateur", of which he was Editor in Chief until 1939. He published two books: "Théorie et pratique de l'homéopathie" (1932) and "Traité de Matière Médicale Homéopathique" (1947).</t>
  </si>
  <si>
    <t>The purpose and use of this tool.</t>
  </si>
  <si>
    <t>• Le but du logiciel est de faciliter la tâche à ceux qui veulent pratiquer l'homéopathie selon l'approche UNICISTE, c'est à dire prendre en compte l'ETAT ENTIER du patient pour lui trouver un remède unique correspondant à son état du moment.</t>
  </si>
  <si>
    <t>Esprit lent, difficulté à comprendre les situations</t>
  </si>
  <si>
    <t>R348  SEPIA OFFICINALIS</t>
  </si>
  <si>
    <t>R388  VESPA CRABRO(Frelon)</t>
  </si>
  <si>
    <t>R111</t>
  </si>
  <si>
    <t>R112</t>
  </si>
  <si>
    <t>R113</t>
  </si>
  <si>
    <t>R169</t>
  </si>
  <si>
    <t>R170</t>
  </si>
  <si>
    <t>R171</t>
  </si>
  <si>
    <t>R172</t>
  </si>
  <si>
    <t>La douleur domine au front ou au dessus des yeux</t>
  </si>
  <si>
    <t>Sensación de garganta cargada (y con ahogo, sofocación)</t>
  </si>
  <si>
    <t>Los sintomas se agravan por la TARDE</t>
  </si>
  <si>
    <t>Swelling of cervical or maxillary glands</t>
  </si>
  <si>
    <t>La vizagho</t>
  </si>
  <si>
    <t>• La celo estas elekti la rimedon laù la TUTA STATO de la paciento. Vi do devas doni al logikajho la priskribon plej eble kompletan.</t>
  </si>
  <si>
    <t>R100  CASTOR EQUI</t>
  </si>
  <si>
    <t>R101  CASTOREUM</t>
  </si>
  <si>
    <t>R102  CAULOPHYLLUM</t>
  </si>
  <si>
    <t>R103  CAUSTICUM</t>
  </si>
  <si>
    <t>R104  CEDRON</t>
  </si>
  <si>
    <t>R115  CHLOROFORMIUM</t>
  </si>
  <si>
    <t>R116  CHLORPROMAZINE</t>
  </si>
  <si>
    <t>R119  CICUTA VIROSA</t>
  </si>
  <si>
    <t>R121  CINA</t>
  </si>
  <si>
    <t>R242  LEPTANDRA VIRGINICA</t>
  </si>
  <si>
    <t>R325  RANUNCULUS BULBOSUS</t>
  </si>
  <si>
    <t>R331  RHODODENDRON CHRYS.</t>
  </si>
  <si>
    <t>R397  ZINGIBER OFFICINALE</t>
  </si>
  <si>
    <t>La schiena è molto fredda (con sensazione di freddo al dorso)</t>
  </si>
  <si>
    <t>I disturbi ritornano regolarmente e periodicamente</t>
  </si>
  <si>
    <t>Despertarse precoz e imposibilidad volverse a dormir (insomnio)</t>
  </si>
  <si>
    <t>Fatiga la mañana al despertarse, el sueño no ha sido reparador</t>
  </si>
  <si>
    <t>Delirio, alucinaciones, confusión entre sueño y realidad</t>
  </si>
  <si>
    <t>Deseos y aversiones alimentarias : el hambre</t>
  </si>
  <si>
    <t>Apetito devorador: el paciente come en gran cantidad</t>
  </si>
  <si>
    <t>Intenso deseo de alimentos salados (le añade siempre sal)</t>
  </si>
  <si>
    <t>Intenso deseo de alimentos ácidos (limón, vinagre)</t>
  </si>
  <si>
    <t>Deseos y aversiones alimentarias: la sed</t>
  </si>
  <si>
    <t>Intenso deseo de beber alcohol (vino, licor, aperitivo)</t>
  </si>
  <si>
    <t>Los dolores de cabeza : carácter</t>
  </si>
  <si>
    <t>Los dolores de cabeza: localización</t>
  </si>
  <si>
    <t>En el cuero cabelludo: prurito, comezón, necesidad de rascarse</t>
  </si>
  <si>
    <t>Los párpados están hinchados (incluye edema de párpados)</t>
  </si>
  <si>
    <t>La cara está AZUL (alrededor de ojos, en labios, o en totalidad)</t>
  </si>
  <si>
    <t>La cara está PALIDA (en los labios o en su totalidad)</t>
  </si>
  <si>
    <t>El blanco de los ojos está muy rojos(conjuntivitis, queratitis)</t>
  </si>
  <si>
    <t>El blanco de los ojos está muy amarillo (sub-ictericia, ictericia)</t>
  </si>
  <si>
    <t>Sensación de oscuridad, necesidad de luz (incluye amaurosis)</t>
  </si>
  <si>
    <t>Las orejas, la audición, los vertigos</t>
  </si>
  <si>
    <t>La audición</t>
  </si>
  <si>
    <t>Los vértigos</t>
  </si>
  <si>
    <t>Dolor o irritación, en la laringe o en la tráquea</t>
  </si>
  <si>
    <t>Dolor en las encías, en la lengua, o en las mejillas (incluyendo aftas)</t>
  </si>
  <si>
    <t>El corazón y el pulso</t>
  </si>
  <si>
    <t>En el corazón: dolor VIOLENTO, sensación de fuerte constricción</t>
  </si>
  <si>
    <t>En el corazón: dolor IRRADIANTE hacia la izquierda (brazo)</t>
  </si>
  <si>
    <t>El pulso es muy fuerte (incluyendo duro, lleno, tenso)</t>
  </si>
  <si>
    <t>El pulso es muy débil (incluyendo flojo, pequeño, imperceptible)</t>
  </si>
  <si>
    <t>Los pulmones, la respiración, la tos</t>
  </si>
  <si>
    <t>Los bronquios están congestionados (estertor, crepitantes)</t>
  </si>
  <si>
    <t>La respiración</t>
  </si>
  <si>
    <t>Tos espasmódica: la tos estimula más tos (coqueluche)</t>
  </si>
  <si>
    <t>El estómago, el abdomen, el recto</t>
  </si>
  <si>
    <t>El estómago</t>
  </si>
  <si>
    <t>Dolor en los lados (bazo, vesicula, hipocondrios)</t>
  </si>
  <si>
    <t>Dolor en el recto, o en el ano (incluyendo hemorroides, tenesmo)</t>
  </si>
  <si>
    <t>Heces acuosas, fluidas, abundantes (incluyendo diarrea)</t>
  </si>
  <si>
    <t>Heces secas, duras, raras, dificiles (incluyendo estreñimiento)</t>
  </si>
  <si>
    <t>Los órganos femeninos : flujos</t>
  </si>
  <si>
    <t>Anomaláa del ASPECTO de las reglas (color o consistencia)</t>
  </si>
  <si>
    <t>Los órganos femeninos : dolores</t>
  </si>
  <si>
    <t>Los órganos femeninos : modalidades</t>
  </si>
  <si>
    <t>Los órganos masculinos</t>
  </si>
  <si>
    <t>El comportamiento (hombre o mujer)</t>
  </si>
  <si>
    <t>Deseo sexual excesivo, excitación anormal</t>
  </si>
  <si>
    <t>Ausencia de deseo sexual, o disminución del líbido</t>
  </si>
  <si>
    <t>La micción</t>
  </si>
  <si>
    <t>Dolor sordo (incluyendo ardor, debilidad, fatiga, magulladura)</t>
  </si>
  <si>
    <t>El silencio, la palabra, la capacidad de hablar</t>
  </si>
  <si>
    <t>La silento, la parolo, la kapableco paroli</t>
  </si>
  <si>
    <t>Arctangentes des corrélations</t>
  </si>
  <si>
    <t>1/racine (2pi)</t>
  </si>
  <si>
    <t>Effectif cummulé des atanh</t>
  </si>
  <si>
    <t>Effectif des atanh par classe</t>
  </si>
  <si>
    <t>Dezirego pri nutrajhoj acidaj (citrono, vinagro,. )</t>
  </si>
  <si>
    <t>La nazo ofte sangas (epistakso)</t>
  </si>
  <si>
    <t>VP normé</t>
  </si>
  <si>
    <t>R182  FLUORICUM ACIDUM</t>
  </si>
  <si>
    <t>El paciente está deprimido, anormalmente triste e inconsolable</t>
  </si>
  <si>
    <t>Lungs: raw pain, &lt; on inspiration or coughing</t>
  </si>
  <si>
    <t>Bisogno frequente di urinare (pollachiuria)</t>
  </si>
  <si>
    <t>La simptomoj pligravighas dum vetero MALVARMA kaj HUMIDA</t>
  </si>
  <si>
    <t>La simptomoj pligravighas dum vetero VARMA    kaj HUMIDA</t>
  </si>
  <si>
    <t>Strong desire to drink water</t>
  </si>
  <si>
    <t>Nelle urine : sedimenti vari (fosfati, renella, ecc)</t>
  </si>
  <si>
    <t>Vivo desiderio di COMPAGNIA (Avversione per la solitudine)</t>
  </si>
  <si>
    <t>Il paziente SI ALLONTANA dalle persone amate (indifferenza)</t>
  </si>
  <si>
    <t>Sonno agitato, sogni ansiosi, incubi</t>
  </si>
  <si>
    <t>Sonnambulismo</t>
  </si>
  <si>
    <t>Risveglio precoce e impossibilità a riaddormentarsi (insonnia)</t>
  </si>
  <si>
    <t>Min des atanh</t>
  </si>
  <si>
    <t>La gingivoj estas shvelaj, sangaj au ulcerigitaj (gingivito)</t>
  </si>
  <si>
    <t>Doloro al dentoj</t>
  </si>
  <si>
    <t>Angoro KONSTANTA : chiam anksia, malkvieta, zorgemega, purema</t>
  </si>
  <si>
    <t>R000</t>
  </si>
  <si>
    <t>R000  ????</t>
  </si>
  <si>
    <t>En las orejas: Dolor sordo, vago (presión, pesadez)</t>
  </si>
  <si>
    <t>La paciento ternadas, au la nazo ofte fluas (rinito, korizo)</t>
  </si>
  <si>
    <t>Tosse spasmodica: la tosse provoca altra tosse (v. pertosse)</t>
  </si>
  <si>
    <t>Espettorazione di SANGUE (emottisi)</t>
  </si>
  <si>
    <t>Dolore all’uretra DOPO aver urinato, urine corrosive</t>
  </si>
  <si>
    <t>Dezirego pri manghi viando</t>
  </si>
  <si>
    <t>Sento de sekeco de la busho, de la lango</t>
  </si>
  <si>
    <t>La doloro plej gravas al frunto, au supre de la okuloj</t>
  </si>
  <si>
    <t>Al la koro : doloro MALPRECIZA, sento de premo</t>
  </si>
  <si>
    <t>Vivo desiderio di alimenti acidi (limone, aceto, ecc.)</t>
  </si>
  <si>
    <t>Doloro al la nuko, au al la muskoloj de la kolo</t>
  </si>
  <si>
    <t>Vertebraj doloroj : pligravataj starighante au klinighante</t>
  </si>
  <si>
    <t>Effectif total des ressemblances fortuites</t>
  </si>
  <si>
    <t>Demi-largeur des classes</t>
  </si>
  <si>
    <t>Ecart-Type des ressemblances fortuites</t>
  </si>
  <si>
    <t>Dificultades para dormirse (insomnio inicial)</t>
  </si>
  <si>
    <t>Para dormirse: necesidad de tener una posición particular</t>
  </si>
  <si>
    <t>Sueño agitado, sueños ansiosos, pesadillas</t>
  </si>
  <si>
    <t>Sonambulismo</t>
  </si>
  <si>
    <t>El paciente SE APARTA de los seres más queridos (indiferencia)</t>
  </si>
  <si>
    <t>Spinal pain : sitting aggravates</t>
  </si>
  <si>
    <t>Spinal pain : aggravated on standing or bending</t>
  </si>
  <si>
    <t>El paciente es anormalmente dulce, pacifico y dócil</t>
  </si>
  <si>
    <t>Heart: pain RADIATING to the left (back, neck, shoulder, arm)</t>
  </si>
  <si>
    <t>S090</t>
  </si>
  <si>
    <t>S091</t>
  </si>
  <si>
    <t>S092</t>
  </si>
  <si>
    <t>S093</t>
  </si>
  <si>
    <t>S094</t>
  </si>
  <si>
    <t>S095</t>
  </si>
  <si>
    <t>S096</t>
  </si>
  <si>
    <t>S097</t>
  </si>
  <si>
    <t>S098</t>
  </si>
  <si>
    <t>S099</t>
  </si>
  <si>
    <t>S100</t>
  </si>
  <si>
    <t>S101</t>
  </si>
  <si>
    <t>S102</t>
  </si>
  <si>
    <t>Kurze und plötzliche Geistesabwesenheit, Mangel an Aufmerksamkeit</t>
  </si>
  <si>
    <t>Ohnmacht oder Übelkeit drohender Ohnmacht</t>
  </si>
  <si>
    <t>Sehr großer Appetit: Patient isst grosse Mengen</t>
  </si>
  <si>
    <t>Der Patient isst mit Appetit, ist aber schnell satt</t>
  </si>
  <si>
    <t>Abn. gegen heisses Essen : Lässt die Teller abkühlen</t>
  </si>
  <si>
    <t>Willkür : Große Lust - dann Abneigung; Streben - dann Weigerung</t>
  </si>
  <si>
    <t>Durstlosigkeit, auch bei akutem Bedarf nach Trinken</t>
  </si>
  <si>
    <t>Reichliche Kopfschuppen</t>
  </si>
  <si>
    <t>Kopfhaut: Starkes Schwitzen</t>
  </si>
  <si>
    <t>Kopfhaut: Pickelartige Ausschläge</t>
  </si>
  <si>
    <t>Kopfhaut: Krustige und andere Ausschläge</t>
  </si>
  <si>
    <t>Lippen sind trocken, aufgesprungen oder rissig</t>
  </si>
  <si>
    <t>Akuter Halsschmerz, schlimmer beim Schlucken (Angina)</t>
  </si>
  <si>
    <t>Bauch</t>
  </si>
  <si>
    <t>Reichliche oder ungewöhnliche weisse Absonderungen (Leukorrhoe)</t>
  </si>
  <si>
    <t>Einsamkeit und Anwesenheit anderer</t>
  </si>
  <si>
    <t>Dick eitrig verklebte Augenlider</t>
  </si>
  <si>
    <t>Trüber verzerrter Blick, Akkommodationsschwierigkeiten</t>
  </si>
  <si>
    <t xml:space="preserve">• Um diese Beschreibung zu geben, müssen Sie die gelbe Spalte ausfüllen. Für jedes Zeichen muß der Eintrag der RELATIVEN BEDEUTUNG dieses Symptoms gegenüber der Gesamtsymptomatik des Patienten entsprechen (Zahlenwert von 0 bis 10). </t>
  </si>
  <si>
    <t xml:space="preserve">Bewahren-Sie sich ihren kritischen Geist! Obwohl diese Software sorgfältig verwirklicht wurde, kann sie fehlerhaft sein. Vergleichen-Sie die Ergebnisse mit anderen Quellen. </t>
  </si>
  <si>
    <t>• H. Duprat, ein Genfer Homöopath im Frankreich geborener und später in der Schweiz lebender Arzt war für seine Sachkenntnis und seine Umgänglichkeit berühmt. Er schrieb viele Artikel für die Homöopathie-Zeitschrift "Le Propagateur", deren Chefredakteur er bis 1939 war. Er veröffentlichte zwei Werke : "Théorie et pratique de l'homéopathie"(1932) und "Traité de Matière Médicale Homéopathique"(1947).</t>
  </si>
  <si>
    <t>• Das Ziel der Software besteht darin, die Arbeit für jene einfacher zu machen, die die Homöopathie nach dem Einzelmittelprinzip anwenden wollen, das heißt, die bei der Mittelwahl die Gesamtheit aller Symptome des Patienten berücksichtigen, um so ein individuelles, nur zu ihm allein passendes Heilmittel zu finden, das seinem aktuellen Zustand entspricht.</t>
  </si>
  <si>
    <t>• Das ist nicht notwendig. Aber mit dem Umfang gegebener Antworten wird das Ergebnis zuverlässiger werden. Es ist v.a. wichtig, für Symptome , die man nicht kennt oder zu denen man keine Angaben machen kann, eine "0" bzw. bei Fragen, die man nicht beantworten kann ein "?" einzugeben.</t>
  </si>
  <si>
    <t>• Kent´s Zahlen sind nicht nur einfache Werte, sondern Klassifikationen. Sie wurden entsprechend der Häufigkeit beobachteter Fälle eingetragen, gemäss einer mathematischen Progression. Wenn ein Mittel dreiwertig ist, wurde das Symptom doppelt so häufig beobachtet wie das eines zweiwertigen Mittels. Es ist nicht zulässig, einfach Kent´s Bewertungszahlen heran zu ziehen.</t>
  </si>
  <si>
    <t>Perdite bianche abbondanti o irritanti (leucorrea)</t>
  </si>
  <si>
    <t>Diminuzione vera della capacità uditiva, sordità</t>
  </si>
  <si>
    <t>El paciente come con apetito, pero se sacia muy rápido</t>
  </si>
  <si>
    <t>El paciente bebe EN GRAN CANTIDAD</t>
  </si>
  <si>
    <t>Dolor en la vejiga (y c. cistitis, disuria, tenesmo)</t>
  </si>
  <si>
    <t>La paciento malfacile ekdormighas (komenca sendormeco)</t>
  </si>
  <si>
    <t>Dolor en la uretra DURANTE la micción, orinas ardientes</t>
  </si>
  <si>
    <t>Hinchazón de las glándulas salivares parótidas (Paperas)</t>
  </si>
  <si>
    <t>Hinchazón de los ganglios cervicales o submaxilares</t>
  </si>
  <si>
    <t>Le pacientaj diroj estas konfuzaj, vagantaj au nekoheraj</t>
  </si>
  <si>
    <t>En los ojos: Sensación de presión</t>
  </si>
  <si>
    <t>Schmerzen im Nacken, im Bereich der Nackenmuskulatur</t>
  </si>
  <si>
    <t>Rückenschmerzen (Höhe BWS)</t>
  </si>
  <si>
    <t>Strong desire to drink fruit juices or eat fruits</t>
  </si>
  <si>
    <t>Pain to bladder (cystitis, dysuria, tenesmus)</t>
  </si>
  <si>
    <t>Intenso deseo de comer grasa (mantequilla, cremas, tocino)</t>
  </si>
  <si>
    <t>Dezirego pri SOLECO   (Maldeziro pri la cheesto de iu ajn)</t>
  </si>
  <si>
    <t>•• Dr J.T. KENT -- Matière médicale homéopathique -- (Ouvrage cité par un correspondant pour Arsenicum album)</t>
  </si>
  <si>
    <t>Contribution S+D, normée</t>
  </si>
  <si>
    <t>Contribution affichée</t>
  </si>
  <si>
    <t>Moyenne quadratique</t>
  </si>
  <si>
    <t>S001</t>
  </si>
  <si>
    <t>Les notes</t>
  </si>
  <si>
    <t>S002</t>
  </si>
  <si>
    <t>S003</t>
  </si>
  <si>
    <t>Max des réponses</t>
  </si>
  <si>
    <t>S004</t>
  </si>
  <si>
    <t>S005</t>
  </si>
  <si>
    <t xml:space="preserve">NB2 : </t>
  </si>
  <si>
    <t>S006</t>
  </si>
  <si>
    <t>Jaune  = données</t>
  </si>
  <si>
    <t>S007</t>
  </si>
  <si>
    <t>Vert = Calculs</t>
  </si>
  <si>
    <t>S008</t>
  </si>
  <si>
    <t>#</t>
  </si>
  <si>
    <t>Le cou est raide, ou la tête tirée en arrière par des spasmes</t>
  </si>
  <si>
    <t>Les troubles dominent à DROITE</t>
  </si>
  <si>
    <t>Rouge : parties critiques pour les mises à  jour</t>
  </si>
  <si>
    <t>S009</t>
  </si>
  <si>
    <t>Bleu : commentaires</t>
  </si>
  <si>
    <t>S010</t>
  </si>
  <si>
    <t>S011</t>
  </si>
  <si>
    <t>S012</t>
  </si>
  <si>
    <t>S013</t>
  </si>
  <si>
    <t>S014</t>
  </si>
  <si>
    <t>S015</t>
  </si>
  <si>
    <t>S016</t>
  </si>
  <si>
    <t>Urines troubles à l'émission, présence de sang ou de cellules</t>
  </si>
  <si>
    <t>Dans les urines : de l'albumine (protéinurie)</t>
  </si>
  <si>
    <t>Douleur aux dents</t>
  </si>
  <si>
    <t>• Médecin homéopathe genevois, né en France à Montech (Tarn et Garonne), le Docteur Henry DUPRAT était réputé pour sa compétence et sa courtoisie. Il écrivit de nombreux articles dans "Le Propagateur", dont il fut rédacteur en chef jusqu'en 1939. Il publia deux ouvrages : "Théorie et pratique de l'homéopathie"(1932) et "Traité de Matière Médicale Homéopathique"(1947).</t>
  </si>
  <si>
    <t>NOTICE</t>
  </si>
  <si>
    <t>R014  ALLIUM CEPA</t>
  </si>
  <si>
    <t>R015  ALLIUM SATIVUM</t>
  </si>
  <si>
    <t>R017  ALUMEN CRUDUM</t>
  </si>
  <si>
    <t>R019  AMBRA GRISEA</t>
  </si>
  <si>
    <t>R029  ANGUSTURA VERA</t>
  </si>
  <si>
    <t>R051  ASA FOETIDA</t>
  </si>
  <si>
    <t>R059  ATROPINUM</t>
  </si>
  <si>
    <t>R064  BADIAGA</t>
  </si>
  <si>
    <t>R068  BELLADONNA</t>
  </si>
  <si>
    <t>R073  BOVISTA</t>
  </si>
  <si>
    <t>R075  BROMUM</t>
  </si>
  <si>
    <t>R077  BRYONIA ALBA</t>
  </si>
  <si>
    <t>R080  CAHINCA</t>
  </si>
  <si>
    <t>R092  CANTHARIS</t>
  </si>
  <si>
    <t>R094  CARBO ANIMALIS</t>
  </si>
  <si>
    <t>R098  CARCINOSINUM</t>
  </si>
  <si>
    <t>Pour s'endormir : besoin d'avoir une position particulière</t>
  </si>
  <si>
    <t>Nutraj deziroj kaj maldeziroj : la malsato</t>
  </si>
  <si>
    <t>Desideri e avversioni alimentari : la fame</t>
  </si>
  <si>
    <t>Fears</t>
  </si>
  <si>
    <t>Los miedos</t>
  </si>
  <si>
    <t>La timoj</t>
  </si>
  <si>
    <t>Les peurs</t>
  </si>
  <si>
    <t>Fits of anxiety: sudden sensation of impending danger</t>
  </si>
  <si>
    <t>Geschwollener oder sehr roter Rachen</t>
  </si>
  <si>
    <t>Pat. muss sich ständig räuspern</t>
  </si>
  <si>
    <t>Q250</t>
  </si>
  <si>
    <t>Q251</t>
  </si>
  <si>
    <t>R308</t>
  </si>
  <si>
    <t>R309</t>
  </si>
  <si>
    <t>R310</t>
  </si>
  <si>
    <t>R311</t>
  </si>
  <si>
    <t>Q099</t>
  </si>
  <si>
    <t>R217</t>
  </si>
  <si>
    <t>Q268</t>
  </si>
  <si>
    <t>Q269</t>
  </si>
  <si>
    <t>R220</t>
  </si>
  <si>
    <t>R221</t>
  </si>
  <si>
    <t>Q270</t>
  </si>
  <si>
    <t>Q271</t>
  </si>
  <si>
    <t>Q272</t>
  </si>
  <si>
    <t>Q273</t>
  </si>
  <si>
    <t>R128  COBALTUM NITRICUM</t>
  </si>
  <si>
    <t>R264</t>
  </si>
  <si>
    <t>R265</t>
  </si>
  <si>
    <t>R266</t>
  </si>
  <si>
    <t>Au cuir chevelu : les pellicules sont abondantes</t>
  </si>
  <si>
    <t>Au cuir chevelu : la transpiration est abondante</t>
  </si>
  <si>
    <t>R178</t>
  </si>
  <si>
    <t>R179</t>
  </si>
  <si>
    <t>R180</t>
  </si>
  <si>
    <t>R181</t>
  </si>
  <si>
    <t>R182</t>
  </si>
  <si>
    <t>R183</t>
  </si>
  <si>
    <t>R184</t>
  </si>
  <si>
    <t>Blessé ou contrarié : il s'indigne, explose en colère</t>
  </si>
  <si>
    <t>Blessé ou contrarié : il n'extériorise rien, rentre sa colère</t>
  </si>
  <si>
    <t>Les mains ou les pieds sont très froids</t>
  </si>
  <si>
    <t>Symptom</t>
  </si>
  <si>
    <t>Symptoms</t>
  </si>
  <si>
    <t>Sensation de tête lourde ou de constriction</t>
  </si>
  <si>
    <t>Sensation de battements dans la tête, de pulsations</t>
  </si>
  <si>
    <t>La peau est très sèche (y c incapable de transpirer)</t>
  </si>
  <si>
    <t>Selles sèches, dures, rares, difficiles (y c constipation)</t>
  </si>
  <si>
    <t>Tendance chronique aux vers (verminose)</t>
  </si>
  <si>
    <t>Les troubles dominent à GAUCHE</t>
  </si>
  <si>
    <t>La boca : aspecto general</t>
  </si>
  <si>
    <t>La busho : ghenerala aspekto</t>
  </si>
  <si>
    <t>La bocca : aspetto generale</t>
  </si>
  <si>
    <t>Ears, hearing, vertigo</t>
  </si>
  <si>
    <t>La oreloj, la audo kaj la vertighoj</t>
  </si>
  <si>
    <t>Les oreilles, l'audition, les vertiges</t>
  </si>
  <si>
    <t>Cause : Des efforts constants pour des problèmes difficiles</t>
  </si>
  <si>
    <t>Cause : Des déceptions répétées, un long chagrin</t>
  </si>
  <si>
    <t>164</t>
  </si>
  <si>
    <t>165</t>
  </si>
  <si>
    <t>166</t>
  </si>
  <si>
    <t>167</t>
  </si>
  <si>
    <t>096</t>
  </si>
  <si>
    <t>097</t>
  </si>
  <si>
    <t>098</t>
  </si>
  <si>
    <t>099</t>
  </si>
  <si>
    <t>100</t>
  </si>
  <si>
    <t>101</t>
  </si>
  <si>
    <t>102</t>
  </si>
  <si>
    <t>Les dents sont facilement cariées, ou se cassent</t>
  </si>
  <si>
    <t>Die Laune ist sehr unbeständig; Lachen und Tränen wechseln ab</t>
  </si>
  <si>
    <t>L'udito</t>
  </si>
  <si>
    <t>Le visage : douleurs</t>
  </si>
  <si>
    <t>Il viso : dolori</t>
  </si>
  <si>
    <t>Eyes and sight</t>
  </si>
  <si>
    <t>Los ojos y la vista</t>
  </si>
  <si>
    <t>La okuloj kaj la vido</t>
  </si>
  <si>
    <t>Les yeux et la vue</t>
  </si>
  <si>
    <t>Gli occhi e la vista</t>
  </si>
  <si>
    <t>Eyes : general aspect and color</t>
  </si>
  <si>
    <t>Los ojos : aspecto general y colores</t>
  </si>
  <si>
    <t>La okuloj : ghenerala aspekto kaj koloroj</t>
  </si>
  <si>
    <t>Rang-ième correlation</t>
  </si>
  <si>
    <t>Atanh (correlation)</t>
  </si>
  <si>
    <t>CONSTANTES PRÉCALCULÉES</t>
  </si>
  <si>
    <t>Las fuentes de información.</t>
  </si>
  <si>
    <t>• Ne devige. Sed la rezulto estos des pli bona ke vi donos pli da informojn. Aparte gravas bone indiki : per la noto "0", la simptomojn, kiujn vi scias forestantajn, kaj per la signo "?", la demandojn al kiuj vi ne povas respondi.</t>
  </si>
  <si>
    <t>R042  ARSENICUM IODATUM</t>
  </si>
  <si>
    <t>R310  PHYTOLACCA DECANDRA</t>
  </si>
  <si>
    <t>R206</t>
  </si>
  <si>
    <t>R260</t>
  </si>
  <si>
    <t>R261</t>
  </si>
  <si>
    <t>R262</t>
  </si>
  <si>
    <t>R263</t>
  </si>
  <si>
    <t>Le patient est déprimé, anormalement triste et inconsolable</t>
  </si>
  <si>
    <t>VP profil entré</t>
  </si>
  <si>
    <t>VP centré</t>
  </si>
  <si>
    <t>Blasenschmerzen (Zystitis, Dysurie, Blasentenesmen)</t>
  </si>
  <si>
    <t>Harnröhrenschmerz während der Miktion, brennender Urin</t>
  </si>
  <si>
    <t>2/ Perché queste valutazioni da 0 a 10 ; c'è una relazione con i gradi 1, 2, 3 di Kent ?</t>
  </si>
  <si>
    <t>NOTICO</t>
  </si>
  <si>
    <t>Q274</t>
  </si>
  <si>
    <t>Q275</t>
  </si>
  <si>
    <t>R355  STAPHYLOCOCCINUM</t>
  </si>
  <si>
    <t>R330  RHEUM OFFICINALE</t>
  </si>
  <si>
    <t>R149  CROTALUS HORRIDUS</t>
  </si>
  <si>
    <t>R317  PROTEUS VULGARIS</t>
  </si>
  <si>
    <t>R161  DIPHTEROTOXINUM</t>
  </si>
  <si>
    <t>147</t>
  </si>
  <si>
    <t>148</t>
  </si>
  <si>
    <t>149</t>
  </si>
  <si>
    <t>150</t>
  </si>
  <si>
    <t>151</t>
  </si>
  <si>
    <t>152</t>
  </si>
  <si>
    <t>153</t>
  </si>
  <si>
    <t>154</t>
  </si>
  <si>
    <t>155</t>
  </si>
  <si>
    <t>156</t>
  </si>
  <si>
    <t>157</t>
  </si>
  <si>
    <t>158</t>
  </si>
  <si>
    <t>159</t>
  </si>
  <si>
    <t>054</t>
  </si>
  <si>
    <t>055</t>
  </si>
  <si>
    <t>056</t>
  </si>
  <si>
    <t>057</t>
  </si>
  <si>
    <t>058</t>
  </si>
  <si>
    <t>059</t>
  </si>
  <si>
    <t>060</t>
  </si>
  <si>
    <t>061</t>
  </si>
  <si>
    <t>062</t>
  </si>
  <si>
    <t>063</t>
  </si>
  <si>
    <t>064</t>
  </si>
  <si>
    <t>065</t>
  </si>
  <si>
    <t>066</t>
  </si>
  <si>
    <t>162</t>
  </si>
  <si>
    <t>Asco de la vida: el paciente desea la muerte, piensa suicidio</t>
  </si>
  <si>
    <t>Formicating, stinging or prickling sensation</t>
  </si>
  <si>
    <t>Sensation of itching, need to scratch, pruritus</t>
  </si>
  <si>
    <t>El paciente rumia y da vueltas sin cesar a las mismas cosas</t>
  </si>
  <si>
    <t>Vorwiegend rechtsseitige Symptome</t>
  </si>
  <si>
    <t>Vorwiegend linksseitige Symptome</t>
  </si>
  <si>
    <t>Q051</t>
  </si>
  <si>
    <t>Q052</t>
  </si>
  <si>
    <t>Q053</t>
  </si>
  <si>
    <t>Q054</t>
  </si>
  <si>
    <t>Q055</t>
  </si>
  <si>
    <t>Q056</t>
  </si>
  <si>
    <t>R065</t>
  </si>
  <si>
    <t>R066</t>
  </si>
  <si>
    <t>R067</t>
  </si>
  <si>
    <t>Herz: Palpitationen (spürbare, störende Schläge)</t>
  </si>
  <si>
    <t>Patient SUFFERS as soon as a loved one leaves (jealousy)</t>
  </si>
  <si>
    <t>244</t>
  </si>
  <si>
    <t>Q229</t>
  </si>
  <si>
    <t>Q230</t>
  </si>
  <si>
    <t>Q231</t>
  </si>
  <si>
    <t>Q232</t>
  </si>
  <si>
    <t>Q233</t>
  </si>
  <si>
    <t>Q234</t>
  </si>
  <si>
    <t>Q235</t>
  </si>
  <si>
    <t>Q236</t>
  </si>
  <si>
    <t>Q227</t>
  </si>
  <si>
    <t>Q237</t>
  </si>
  <si>
    <t>Q238</t>
  </si>
  <si>
    <t>Q239</t>
  </si>
  <si>
    <t>Q240</t>
  </si>
  <si>
    <t>Q241</t>
  </si>
  <si>
    <t>Q242</t>
  </si>
  <si>
    <t>Q243</t>
  </si>
  <si>
    <t>Q244</t>
  </si>
  <si>
    <t>Q245</t>
  </si>
  <si>
    <t>Q246</t>
  </si>
  <si>
    <t>Q247</t>
  </si>
  <si>
    <t>Q257</t>
  </si>
  <si>
    <t>Q258</t>
  </si>
  <si>
    <t>Q259</t>
  </si>
  <si>
    <t>Q260</t>
  </si>
  <si>
    <t>Sensation of BRUISING or rawness in whole body</t>
  </si>
  <si>
    <t>Face, discoloration, YELLOW or OLIVE(partially or entire face)</t>
  </si>
  <si>
    <t>Aversion for strain, for work, aversion to think</t>
  </si>
  <si>
    <t>Sensation of darkness, photomania (y c. amaurosis)</t>
  </si>
  <si>
    <t>Foggy vision, accommodation defective, strained vision</t>
  </si>
  <si>
    <t>Discharge of pus from the ear: (Otorrhea)</t>
  </si>
  <si>
    <t>Eruption of pimples or wounds, inside or behind the ear</t>
  </si>
  <si>
    <t>Double vision of objects, diplopia (spasms, paralysis)</t>
  </si>
  <si>
    <t>R219  JACARANDA CAROBA</t>
  </si>
  <si>
    <t>R095  CARBO VEGETABILIS</t>
  </si>
  <si>
    <t>R096  CARBOLICUM ACIDUM</t>
  </si>
  <si>
    <t>Sharp pain AT THE TIME OF THE MENSES (dysmenorrhea)</t>
  </si>
  <si>
    <t>Pain to testes or spermatic cords</t>
  </si>
  <si>
    <t>Ailments from MILK</t>
  </si>
  <si>
    <t>Douleurs vives AU MOMENT DES REGLES (dysménorrhée)</t>
  </si>
  <si>
    <t>Au coeur : douleur VAGUE, sensation d'oppression</t>
  </si>
  <si>
    <t>Pulse is irregular or intermittent (arythmia, ventric.insuff.)</t>
  </si>
  <si>
    <t>Douleur sciatique ou cruralgie</t>
  </si>
  <si>
    <t>Pain localized on the forehead or over the eyes</t>
  </si>
  <si>
    <t>Les mains ou les jambes sont secouées brusquement</t>
  </si>
  <si>
    <t>Les mains ou les jambes tremblent sans cesse</t>
  </si>
  <si>
    <t>R018  ALUMINA (Diaspore)</t>
  </si>
  <si>
    <t>R020  AMMONIACUM (Gummi)</t>
  </si>
  <si>
    <t>R155  CUPRUM SULFURICUM</t>
  </si>
  <si>
    <t>R154  CUPRUM METALLICUM</t>
  </si>
  <si>
    <t>R377  TUBERCULINUM RESIDU.</t>
  </si>
  <si>
    <t>R383  VALERIANA OFFICINAL.</t>
  </si>
  <si>
    <t>Symptoms aggravate by MOVEMENT (walking)</t>
  </si>
  <si>
    <t>Tinnitus (Buzzing, hissing, ringing)</t>
  </si>
  <si>
    <t>Ailments from taking cold</t>
  </si>
  <si>
    <t>Ailments from intoxication or vaccination</t>
  </si>
  <si>
    <t>Frequent urge to urinate (pollakiuria)</t>
  </si>
  <si>
    <t>Retention of urine, difficulty to urinate</t>
  </si>
  <si>
    <t>Chronische Eiterungen unterschiedlicher Bereiche</t>
  </si>
  <si>
    <t>Dark urine, scanty (oliguria)</t>
  </si>
  <si>
    <t>Cause : Repeated deceptions, lasting grief</t>
  </si>
  <si>
    <t>2/ Kial tiu notado de 0 ghis 10 ; kia rilato kun la kutimaj gradoj 1, 2, 3 de Kent ?</t>
  </si>
  <si>
    <t>D198</t>
  </si>
  <si>
    <t>D199</t>
  </si>
  <si>
    <t>D200</t>
  </si>
  <si>
    <t>D201</t>
  </si>
  <si>
    <t>D202</t>
  </si>
  <si>
    <t>D203</t>
  </si>
  <si>
    <t>D204</t>
  </si>
  <si>
    <t>D205</t>
  </si>
  <si>
    <t>D206</t>
  </si>
  <si>
    <t>D207</t>
  </si>
  <si>
    <t>D208</t>
  </si>
  <si>
    <t>D209</t>
  </si>
  <si>
    <t>D210</t>
  </si>
  <si>
    <t>D211</t>
  </si>
  <si>
    <t>D212</t>
  </si>
  <si>
    <t>D213</t>
  </si>
  <si>
    <t>D214</t>
  </si>
  <si>
    <t>D215</t>
  </si>
  <si>
    <t>D216</t>
  </si>
  <si>
    <t>D217</t>
  </si>
  <si>
    <t>D218</t>
  </si>
  <si>
    <t>D219</t>
  </si>
  <si>
    <t>D220</t>
  </si>
  <si>
    <t>D221</t>
  </si>
  <si>
    <t>D222</t>
  </si>
  <si>
    <t>D223</t>
  </si>
  <si>
    <t>D224</t>
  </si>
  <si>
    <t>D225</t>
  </si>
  <si>
    <t>R011  AGARICUS MUSCARIUS</t>
  </si>
  <si>
    <t>R016</t>
  </si>
  <si>
    <t>R017</t>
  </si>
  <si>
    <t>R018</t>
  </si>
  <si>
    <t>Verletzt/verärgert: ist wütend und explodiert im Zorn</t>
  </si>
  <si>
    <t>Q017</t>
  </si>
  <si>
    <t>Q018</t>
  </si>
  <si>
    <t>Q019</t>
  </si>
  <si>
    <t>Q020</t>
  </si>
  <si>
    <t>Q021</t>
  </si>
  <si>
    <t>Q022</t>
  </si>
  <si>
    <t>Q023</t>
  </si>
  <si>
    <t>Sento de mal-lumeco, bezono de forta lumo (inkl. amaurozo)</t>
  </si>
  <si>
    <t>Incontinencia, pérdida involuntaria de orina ( y c. enurésis)</t>
  </si>
  <si>
    <t>R286  NITRICUM ACIDUM</t>
  </si>
  <si>
    <t>R151  CUBEBA OFFICINALIS</t>
  </si>
  <si>
    <t>R170  ERYNGIUM AQUATICUM</t>
  </si>
  <si>
    <t>R222  KALIUM ARSENICOSUM</t>
  </si>
  <si>
    <t>R001</t>
  </si>
  <si>
    <t>R002</t>
  </si>
  <si>
    <t>R003</t>
  </si>
  <si>
    <t>R004</t>
  </si>
  <si>
    <t>R005</t>
  </si>
  <si>
    <t>R006</t>
  </si>
  <si>
    <t>Absences brèves et soudaines, défaillances de l'attention</t>
  </si>
  <si>
    <t>R009</t>
  </si>
  <si>
    <t>R010</t>
  </si>
  <si>
    <t>Somnolence, bâillements, désir de rester couché (clinophilie)</t>
  </si>
  <si>
    <t>Sensation que le temps passe trop vite, ou trop lentement</t>
  </si>
  <si>
    <t>R309  PHYSOSTIGMA VENENOS.</t>
  </si>
  <si>
    <t>R315  PODOPHYLLUM PELTATUM</t>
  </si>
  <si>
    <t>Q182</t>
  </si>
  <si>
    <t>Q183</t>
  </si>
  <si>
    <t>Q184</t>
  </si>
  <si>
    <t>Q185</t>
  </si>
  <si>
    <t>Q186</t>
  </si>
  <si>
    <t>R255</t>
  </si>
  <si>
    <t>R256</t>
  </si>
  <si>
    <t>R257</t>
  </si>
  <si>
    <t>Q228</t>
  </si>
  <si>
    <t>Las encías están hinchadas, sangrantes, ulceradas (gingivitis)</t>
  </si>
  <si>
    <t>Sensación de cabeza pesada o de constricción</t>
  </si>
  <si>
    <t>Orinas oscuras, poco abundantes (oliguria)</t>
  </si>
  <si>
    <t>Les troubles reviennent régulièrement et périodiquement</t>
  </si>
  <si>
    <t>Orinas claras, muy abundantes (poliuria)</t>
  </si>
  <si>
    <t>La simptomoj aperis post subita funebro, au grava bedaurajho</t>
  </si>
  <si>
    <t>Feci acquose, fluide, abbondanti (diarrea)</t>
  </si>
  <si>
    <t>Lettura dei risultati :</t>
  </si>
  <si>
    <t>R349  SERUM ANTICOLIBACIL.</t>
  </si>
  <si>
    <t>R337  SABADILLA OFFICINAR.</t>
  </si>
  <si>
    <t>Doloro de la nervo iskia, au de la nervo krura</t>
  </si>
  <si>
    <t>Kauzo : kutimo trinki multe da teon au kafon</t>
  </si>
  <si>
    <t>Al la pulmoj : doloro de vundo, &lt; inspirante au tusante</t>
  </si>
  <si>
    <t>La bronkoj estas likve plenaj (stertorado, raslo, kraketado)</t>
  </si>
  <si>
    <t>Au coeur : douleur VIOLENTE, sensation de forte constriction</t>
  </si>
  <si>
    <t>Cause : habitude de boire beaucoup de thé ou de café</t>
  </si>
  <si>
    <t>Douleur rhumatismale des articulations (y c goutte)</t>
  </si>
  <si>
    <t>Suppurations CHRONIQUES en divers endroits</t>
  </si>
  <si>
    <t>Les symptômes s'aggravent la NUIT</t>
  </si>
  <si>
    <t>D184</t>
  </si>
  <si>
    <t>D185</t>
  </si>
  <si>
    <t>D186</t>
  </si>
  <si>
    <t>D187</t>
  </si>
  <si>
    <t>D188</t>
  </si>
  <si>
    <t>D189</t>
  </si>
  <si>
    <t>D190</t>
  </si>
  <si>
    <t>D191</t>
  </si>
  <si>
    <t>D192</t>
  </si>
  <si>
    <t>D193</t>
  </si>
  <si>
    <t>D194</t>
  </si>
  <si>
    <t>D195</t>
  </si>
  <si>
    <t>D196</t>
  </si>
  <si>
    <t>D197</t>
  </si>
  <si>
    <t>La paciento ofendighas pro bagatelajhoj (ofendighemeco)</t>
  </si>
  <si>
    <t>Ofendita au kontrauita : li indignas, eksplode kolerighas</t>
  </si>
  <si>
    <t>Malfacilecoj INSPIRI (Dispneo, spirogheno, elspiroj)</t>
  </si>
  <si>
    <t>La nazo ofte estas shtopita</t>
  </si>
  <si>
    <t>La hauto estas RUGHA, au portas rughajn makulojn au platojn</t>
  </si>
  <si>
    <t>• Medico omeopata ginevrino, nato in Francia a Montech (Tarn e Garonna), il Dr. Henry Duprat era assai stimato per la sua competenza e cortesia. Scrisse numerosi articoli per la rivista "Le Propagateur", di cui fu caporedattore fino al 1939. Pubblicò due libri : "Teoria e pratica dell'omeopatia" (1932) e "Trattato di Materia Medica Omeopatica" (1947).</t>
  </si>
  <si>
    <t>Scopi e utilità.</t>
  </si>
  <si>
    <t>• Lo scopo di questo programma è di facilitare il lavoro a coloro che vogliono praticare l'omeopatia secondo l'approccio UNICISTA, cioè tenendo conto dell' INTERO STATO del paziente, e di aiutare la ricerca di un rimedio unico corrispondente allo stato del paziente in quel momento.</t>
  </si>
  <si>
    <t>Qualche domanda frequente.</t>
  </si>
  <si>
    <t>• Non necessariamente. Ma, più informazioni date più il risultato sarà migliore. E' importante in particolare indicare bene : con la valutazione "0", i sintomi che sapete assenti ; col segno "?", le domande a cui non potete rispondere.</t>
  </si>
  <si>
    <t>• I gradi di Kent non sono numeri matematici ma numeri di classificazione. Certo, sono stati attribuiti ai rimedi (e ai sintomi) in funzione del numero di casi osservati, ma secondo una progressione geometrica (Cioè, un rimedio è al grado 3 se è stato osservato 2 volte più spesso di un altro rimedio che è al grado 2, esso stesso osservato 2 volte più spesso di un altro rimedio che è al grado 1). I gradi di Kent, non essendo numeri matematici, non si possono sommare.</t>
  </si>
  <si>
    <t xml:space="preserve">• Ora, per funzionare, questo programma ha bisogno che le valutazioni indicate siano proporzionali al numero di osservazioni: un sintomo a cui si dà la valutazione 8 dev'essere stato osservato due volte più spesso di un sintomo da 4, esso stesso osservato due volte più spesso di un sintomo da 2. </t>
  </si>
  <si>
    <t>• In pratica, ho tradotto i gradi 1, 2 e 3 di Kent, rispettivamente con le valutazioni 2, 4 e 8.</t>
  </si>
  <si>
    <t>3/ Perché questa distinzione fra "0" e "?" ; che influenza può avere sulla soluzione finale ?</t>
  </si>
  <si>
    <t>• La distinzione è importante :</t>
  </si>
  <si>
    <t>•• Lo "0" significa : "IO SO che il paziente non ha quel sintomo, mentre avrebbe benissimo potuto averlo". Questa risposta condiziona il risultato tanto quanto un sintomo di eliminazione.</t>
  </si>
  <si>
    <t>•• Il "?" significa : "NON SO rispondere. O perché mi manca l'informazione, o perché la domanda non ha senso per quel paziente, o perché non capisco la domanda. Questa risposta resterà neutra nella scelta del rimedio : non condizionerà la scelta né in un senso né nell'altro.</t>
  </si>
  <si>
    <t>Le fonti bibliografiche</t>
  </si>
  <si>
    <t>• La Materia Medica interna del programma, che comprende la descrizione di 398 rimedi, è stata elaborata facendo una sintesi originale dei seguenti testi :</t>
  </si>
  <si>
    <t>Vivo desiderio di rimanere zitto, rifiuto di parlare (taciturno)</t>
  </si>
  <si>
    <t>Zerschlagenheits-, Wundheitsgefühl am ganzen Körper</t>
  </si>
  <si>
    <t>Disgust of life: Patient desires death, thoughts of suicide</t>
  </si>
  <si>
    <t>Ailments from grief, misfortune</t>
  </si>
  <si>
    <t>Ailments from fear or fright</t>
  </si>
  <si>
    <t>Aversión por la grasa (la mantequilla, las cremas, el tocino)</t>
  </si>
  <si>
    <t>Inkontinenz, unfreiwilliger Urinabgang (Enuresis)</t>
  </si>
  <si>
    <t>Classes, centrées sur la moyenne des "ressemblances réelles"</t>
  </si>
  <si>
    <t>En todo el cuerpo: sensación de FATIGA, de hastío</t>
  </si>
  <si>
    <t>Visión doble de los objetos, diplopia (espasmos, parálisis)</t>
  </si>
  <si>
    <t>proba cond si réelle * effectif</t>
  </si>
  <si>
    <t>La cicloj estas nenormale MALLONGAJ (malpli ol 26 tagoj)</t>
  </si>
  <si>
    <t>Blankaj elfluoj, abundaj au iritantaj (leukoreo)</t>
  </si>
  <si>
    <t>Al la oreloj : Doloro obtuza, malklara (premo, pezeco)</t>
  </si>
  <si>
    <t>Menstruoj MALLONGAJ (malpli ol 4 tagoj), MAGRAJ au INTERMITAJ</t>
  </si>
  <si>
    <t>Sento ke la tempo pasas tro rapide, au tro malrapide</t>
  </si>
  <si>
    <t>Pain or irritation in larynx or trachea</t>
  </si>
  <si>
    <t>Patient is brooding and dwells constantly over the same things</t>
  </si>
  <si>
    <t>Anomaly in the ASPECT of menses (color or consistence)</t>
  </si>
  <si>
    <t>Aux poumons : douleur de plaie, &lt; en inspirant ou en toussant</t>
  </si>
  <si>
    <t>Caractère indécis (doute, culpabilité, faiblesse de volonté)</t>
  </si>
  <si>
    <t>Concentration difficile, oublis, faiblesse de la mémoire</t>
  </si>
  <si>
    <t>R054  ASCLEPIAS TUBEROSA</t>
  </si>
  <si>
    <t>R065  BAPTISIA TINCTORIA</t>
  </si>
  <si>
    <t>R071  BISMUTHUM OXYDATUM</t>
  </si>
  <si>
    <t>R160  DIOSCOREA VILLOSA</t>
  </si>
  <si>
    <t>Les symptômes s'aggravent par temps FROID et HUMIDE</t>
  </si>
  <si>
    <t>Dolor en el higado (dolor en la derecha, agravado al apoyarse)</t>
  </si>
  <si>
    <t>Dolor de estómago: sensación de acidez o de ardor</t>
  </si>
  <si>
    <t>R055  ASIMINA TRILOBA</t>
  </si>
  <si>
    <t>R058  ASTERIAS RUBENS</t>
  </si>
  <si>
    <t>R244  LILIUM TIGRINUM</t>
  </si>
  <si>
    <t>R246  LOBELIA INFLATA</t>
  </si>
  <si>
    <t>R231  KALIUM SULFURICUM</t>
  </si>
  <si>
    <t>R256  MANGANUM ACETICUM</t>
  </si>
  <si>
    <t>R393  VIPERA (REDII/TORVA)</t>
  </si>
  <si>
    <t>R395  XANTHOXYLUM  FRAXIN.</t>
  </si>
  <si>
    <t>R087  CALCAREA SULFURICA</t>
  </si>
  <si>
    <t>R373  THIOPROPERAZINE</t>
  </si>
  <si>
    <t>R001  A.D.N. (D.N.A.)</t>
  </si>
  <si>
    <t>R002  A.R.N  (R.N.A.)</t>
  </si>
  <si>
    <t>089</t>
  </si>
  <si>
    <t>R123  CINNAMOMUM ZEYLANIC.</t>
  </si>
  <si>
    <t>R144  CORALLIUM RUBRUM</t>
  </si>
  <si>
    <t>R105  CHAMOMILLA VULGARIS</t>
  </si>
  <si>
    <t>R185</t>
  </si>
  <si>
    <t>R186</t>
  </si>
  <si>
    <t>R189</t>
  </si>
  <si>
    <t>R190</t>
  </si>
  <si>
    <t>R191</t>
  </si>
  <si>
    <t>R192</t>
  </si>
  <si>
    <t>R193</t>
  </si>
  <si>
    <t>R194</t>
  </si>
  <si>
    <t>R195</t>
  </si>
  <si>
    <t>La douleur s'étend sur toute une moitié du crâne (migraine)</t>
  </si>
  <si>
    <t>Apetito voranta    : la paciento manghas grand-kvante</t>
  </si>
  <si>
    <t>R024  AMYGDALUS COM. AMARA</t>
  </si>
  <si>
    <t>R026  ANACARDIUM ORIENTALE</t>
  </si>
  <si>
    <t>R197  HELLEBORUS NIGER</t>
  </si>
  <si>
    <t>R176</t>
  </si>
  <si>
    <t>Orelaj bruoj (zumado, siblado au tintado)</t>
  </si>
  <si>
    <t>Aerophagia, eructations, distention of stomach</t>
  </si>
  <si>
    <t>Nausea, seasickness, or vomiting</t>
  </si>
  <si>
    <t>Stomach pain: sensation of cramping</t>
  </si>
  <si>
    <t>Patient is objectively WEAK (adynamia, asthenia)</t>
  </si>
  <si>
    <t>Espíritu lento, dificultad en comprender las situaciones</t>
  </si>
  <si>
    <t>Sento de gusto amara, au mal-agrabla, en la busho</t>
  </si>
  <si>
    <t>Sensazione di intorpidimento o formicolio</t>
  </si>
  <si>
    <t>Sensazione di debolezza, pesantezza, di paralisi degli arti</t>
  </si>
  <si>
    <t>Pain to coccyx</t>
  </si>
  <si>
    <t>Sensación de garganta picante o de astilla</t>
  </si>
  <si>
    <t>El paciente es anormalmente duro, amenazante, vilento</t>
  </si>
  <si>
    <t>Susceptible hasta el extremo, se hiere por tonterías</t>
  </si>
  <si>
    <t>S017</t>
  </si>
  <si>
    <t>S018</t>
  </si>
  <si>
    <t>S019</t>
  </si>
  <si>
    <t>S020</t>
  </si>
  <si>
    <t>S021</t>
  </si>
  <si>
    <t>S022</t>
  </si>
  <si>
    <t>S023</t>
  </si>
  <si>
    <t>S024</t>
  </si>
  <si>
    <t>S025</t>
  </si>
  <si>
    <t>S026</t>
  </si>
  <si>
    <t>S027</t>
  </si>
  <si>
    <t>S028</t>
  </si>
  <si>
    <t>S029</t>
  </si>
  <si>
    <t>S030</t>
  </si>
  <si>
    <t>S031</t>
  </si>
  <si>
    <t>S032</t>
  </si>
  <si>
    <t>S033</t>
  </si>
  <si>
    <t>S034</t>
  </si>
  <si>
    <t>S035</t>
  </si>
  <si>
    <t>S036</t>
  </si>
  <si>
    <t>S037</t>
  </si>
  <si>
    <t>S038</t>
  </si>
  <si>
    <t>S039</t>
  </si>
  <si>
    <t>S040</t>
  </si>
  <si>
    <t>S041</t>
  </si>
  <si>
    <t>S042</t>
  </si>
  <si>
    <t>S043</t>
  </si>
  <si>
    <t>S044</t>
  </si>
  <si>
    <t>S045</t>
  </si>
  <si>
    <t>Douleurs vertébrales : aggravées en position assise</t>
  </si>
  <si>
    <t>Douleurs vertébrales : aggravées en se levant ou se baissant</t>
  </si>
  <si>
    <t>Beschwerden seit einer Vergiftung oder einer Impfung</t>
  </si>
  <si>
    <t>Eiweisshaltiger Urin (Albuminurie)</t>
  </si>
  <si>
    <t>En las orinas: albúmina (proteinuria)</t>
  </si>
  <si>
    <t>En las orinas: depósitos diversos (fosfatos, arenilla, etc.)</t>
  </si>
  <si>
    <t>El cuello está rígido, o la cabeza hacia atrás por ls espasmos</t>
  </si>
  <si>
    <t>La espalda está muy fría (con sensación de frío en la espalda)</t>
  </si>
  <si>
    <t>Dolor en la nuca, o en los músculos del cuello</t>
  </si>
  <si>
    <t>Maldeziro pri grasajhoj (butero, kremoj, lardo,. )</t>
  </si>
  <si>
    <t>El pulso es muy lento (menos de 60 p/min, bradicardia)</t>
  </si>
  <si>
    <t>Neuralgia facial, o dolores vivos desgarradores o penetrantes</t>
  </si>
  <si>
    <t>Expectoración de un moco ESPESO Y VISCOSO</t>
  </si>
  <si>
    <t>Causa: hábito de beber mucho té o café</t>
  </si>
  <si>
    <t>Abdomen hinchado por el gas, o ruidos intestinales</t>
  </si>
  <si>
    <t>Liver pain(right sided pain, pressure aggravates)</t>
  </si>
  <si>
    <t>Sensation of STITCHING, or splinters in whole body.</t>
  </si>
  <si>
    <t>Inguinal pain (sensation of hernia or inguinal glands)</t>
  </si>
  <si>
    <t>Intestinal pain (tension, colics, cramps, appendicitis)</t>
  </si>
  <si>
    <t>En los ojos: Sensación de dolor, de magulladura</t>
  </si>
  <si>
    <t>Doloro al la uretro DUM  la urinado, urinoj varmegaj</t>
  </si>
  <si>
    <t>Gums, swollen, bleeding or ulcerated (gingivitis)</t>
  </si>
  <si>
    <t>Cause : Habit of sleeping pills, narcotics, pain killers</t>
  </si>
  <si>
    <t>Looseness of teeth or detachment of gums</t>
  </si>
  <si>
    <t>La paciento ABUNDE PAROLAS, paroli estas bezono (vortabundo)</t>
  </si>
  <si>
    <t>La paciento ja volus sed NE POVAS paroli</t>
  </si>
  <si>
    <t>Los párpados están pegados por un flujo espeso (de pus)</t>
  </si>
  <si>
    <t>El borde de los párpados están muy rojos (blefaritis, orzuelo)</t>
  </si>
  <si>
    <t>• To give this description, you must inform the yelow column. For each sign, the note (from 0 to 10) must traduct the RELATIVE IMPORTANCE of this sign inter the signs of the patient.</t>
  </si>
  <si>
    <t>Bouffées de chaleur</t>
  </si>
  <si>
    <t>R069  BENZOICUM ACIDUM</t>
  </si>
  <si>
    <t>Q133</t>
  </si>
  <si>
    <t>Q134</t>
  </si>
  <si>
    <t>Q135</t>
  </si>
  <si>
    <t>Q136</t>
  </si>
  <si>
    <t>Q137</t>
  </si>
  <si>
    <t>Q138</t>
  </si>
  <si>
    <t>Q139</t>
  </si>
  <si>
    <t>Q140</t>
  </si>
  <si>
    <t>Very low</t>
  </si>
  <si>
    <t>Similarité</t>
  </si>
  <si>
    <t>Questionnary</t>
  </si>
  <si>
    <t>Douleur à la région lombaire ("aux reins") ou au sacrum</t>
  </si>
  <si>
    <t>Voz ronca, o ausente (afonia)</t>
  </si>
  <si>
    <t>Angustia CRONICA: siempre ansioso, inquieto, meticuloso</t>
  </si>
  <si>
    <t>R249  LYCOPUS VIRGINICUS</t>
  </si>
  <si>
    <t>R250  MAGNESIA CARBONICA</t>
  </si>
  <si>
    <t>R251  MAGNESIA MURIATICA</t>
  </si>
  <si>
    <t>Tendenza cronica ai vermi (verminosi)</t>
  </si>
  <si>
    <t>Pat. grübelt, denkt immer wieder über dasselbe nach</t>
  </si>
  <si>
    <t>R087</t>
  </si>
  <si>
    <t>R088</t>
  </si>
  <si>
    <t>R089</t>
  </si>
  <si>
    <t>R053</t>
  </si>
  <si>
    <t>R122</t>
  </si>
  <si>
    <t>R044</t>
  </si>
  <si>
    <t>R045</t>
  </si>
  <si>
    <t>R050</t>
  </si>
  <si>
    <t>R051</t>
  </si>
  <si>
    <t>R352  SPIGELIA ANTHELMIA</t>
  </si>
  <si>
    <t>R010  AETHUSA CYNAPIUM</t>
  </si>
  <si>
    <t>In tutto il corpo: sensazione di CONTUSIONE  o di piaga</t>
  </si>
  <si>
    <t>Dolores vertebrales: agravados en posición sentado</t>
  </si>
  <si>
    <t>Agravación después de un golpe, una herida, una quemadura</t>
  </si>
  <si>
    <t>Le pouls est irrégulier ou intermittent (Arythmie, asystolie)</t>
  </si>
  <si>
    <t>Le pouls est très rapide (plus de 80 p/minute, tachycardie)</t>
  </si>
  <si>
    <t>Dezirego trinki malvarman, au glacian</t>
  </si>
  <si>
    <t>Dezirego trinki bieron</t>
  </si>
  <si>
    <t>Urinoj HELAJ,   tre abundaj (poliurio)</t>
  </si>
  <si>
    <t>La salivo estas abunda (sialoreo)</t>
  </si>
  <si>
    <t>Dezirego trinki lakton</t>
  </si>
  <si>
    <t>Dezirego trinki kafon, au teon</t>
  </si>
  <si>
    <t>Maldeziro pri lakto</t>
  </si>
  <si>
    <t>En la urinoj : iom albumino (proteinurio)</t>
  </si>
  <si>
    <t>En la urinoj : diversaj sedimentoj (fosfatoj, sablo, ktp.)</t>
  </si>
  <si>
    <t>Q266</t>
  </si>
  <si>
    <t>R169  ERIGERON CANADENSIS</t>
  </si>
  <si>
    <t>R171  EUCALYPTUS GLOBULUS</t>
  </si>
  <si>
    <t>R180  FERRUM PHOSPHORICUM</t>
  </si>
  <si>
    <t>R099  CARDUUS MARIANUS</t>
  </si>
  <si>
    <t>R176  EUPHRASIA OFFICINAL.</t>
  </si>
  <si>
    <t>Strong desire for COMPANY (aversion for solitude)</t>
  </si>
  <si>
    <t>Gelbliche Verfärbung (Gelbsucht)</t>
  </si>
  <si>
    <t>Scalp:  Eruptions; pimples</t>
  </si>
  <si>
    <t>Expectoration de SANG (Hémoptysie)</t>
  </si>
  <si>
    <t>Doloro malklara (inkl. brula, malforteca, laceca, kontuzeca)</t>
  </si>
  <si>
    <t>La doloro plej gravas al tempioj</t>
  </si>
  <si>
    <t>Vertebraj doloroj : plibonigataj per movo daurigata</t>
  </si>
  <si>
    <t>La doloro etendighas sur tuta duono de la kranio (migreno)</t>
  </si>
  <si>
    <t>Al la krania hauto : la haroj falas</t>
  </si>
  <si>
    <t>Al la krania hauto : la hauteroj abundas</t>
  </si>
  <si>
    <t>La pulso estas tre malforta (inkl. mola, eta, neperceptebla)</t>
  </si>
  <si>
    <t>Nota</t>
  </si>
  <si>
    <t>Noto</t>
  </si>
  <si>
    <t>Erektile Dysfunktion oder Impotenz</t>
  </si>
  <si>
    <t>D106</t>
  </si>
  <si>
    <t>D107</t>
  </si>
  <si>
    <t>D108</t>
  </si>
  <si>
    <t>D109</t>
  </si>
  <si>
    <t>D110</t>
  </si>
  <si>
    <t>D111</t>
  </si>
  <si>
    <t>D112</t>
  </si>
  <si>
    <t>D113</t>
  </si>
  <si>
    <t>D114</t>
  </si>
  <si>
    <t>D115</t>
  </si>
  <si>
    <t>D116</t>
  </si>
  <si>
    <t>D117</t>
  </si>
  <si>
    <t>Les symptômes s'aggravent par temps FROID et SEC</t>
  </si>
  <si>
    <t>Q170</t>
  </si>
  <si>
    <t>Q171</t>
  </si>
  <si>
    <t>1/ Bisogna veramente rispondere a tutte le domande del questionario ?</t>
  </si>
  <si>
    <t>Russian</t>
  </si>
  <si>
    <t>• La Matière Médicale interne du logiciel, qui comprend la description de 398 remèdes, a été construite en faisant une synthèse originale des documents suivants :</t>
  </si>
  <si>
    <t>Very likely</t>
  </si>
  <si>
    <t>Likely</t>
  </si>
  <si>
    <t>Very high</t>
  </si>
  <si>
    <t>High</t>
  </si>
  <si>
    <t>Low</t>
  </si>
  <si>
    <t>R391  VIOLA ODORATA</t>
  </si>
  <si>
    <t>R392  VIOLA TRICOLOR</t>
  </si>
  <si>
    <t>R394  VISCUM ALBUM</t>
  </si>
  <si>
    <t>R398  ZIZIA AUREA</t>
  </si>
  <si>
    <t>Al cuore: dolore VIOLENTO, sensazione di forte costrizione</t>
  </si>
  <si>
    <t>R172  EUGENIA JAMBOSA</t>
  </si>
  <si>
    <t>D118</t>
  </si>
  <si>
    <t>D119</t>
  </si>
  <si>
    <t>D120</t>
  </si>
  <si>
    <t>D121</t>
  </si>
  <si>
    <t>D122</t>
  </si>
  <si>
    <t>D123</t>
  </si>
  <si>
    <t>D124</t>
  </si>
  <si>
    <t>D125</t>
  </si>
  <si>
    <t>R199  HEPAR SULFURIS</t>
  </si>
  <si>
    <t>R200  HIPPOMANES</t>
  </si>
  <si>
    <t>R208  IBERIS AMARA</t>
  </si>
  <si>
    <t>R209  IGNATIA AMARA</t>
  </si>
  <si>
    <t>R210  INDIGO</t>
  </si>
  <si>
    <t>R212  INFLUENZINUM</t>
  </si>
  <si>
    <t>R213  INULA HELENIUM</t>
  </si>
  <si>
    <t>Bruits d'oreilles (bourdonnement, sifflement, tintement)</t>
  </si>
  <si>
    <t>Vif désir de manger de la viande</t>
  </si>
  <si>
    <t>R109  CHIMAPHILA UMBELLATA</t>
  </si>
  <si>
    <t>R288</t>
  </si>
  <si>
    <t>R289</t>
  </si>
  <si>
    <t>R290</t>
  </si>
  <si>
    <t>Sedimente im Urin (Phosphat, Ziegelmehl etc.)</t>
  </si>
  <si>
    <t>Loss of hearing, deafness</t>
  </si>
  <si>
    <t>Aversion for coffee or tea</t>
  </si>
  <si>
    <t>Strong desire for SOLITUDE (aversion for company)</t>
  </si>
  <si>
    <t>• Nu, por ellabori la sintezon de chiuj miaj fontoj, per la procedo de la "simil-portreto", mi bezonis adicii nombrojn de observataj kazoj. Tial, la notoj de la logikajho Duprat estas proporciaj al nombroj de observataj kazoj : signo notata 8 estis observata dufoje plej ofte ol signo notata 4, ghi mem observata dufoje plei ofte ol signo notata 2.</t>
  </si>
  <si>
    <t>3/ Kial tiu distingo inter "0" et "?" ; kia estas la influo sur la trovata solvo ?</t>
  </si>
  <si>
    <t>Questionario</t>
  </si>
  <si>
    <t>Demandaro</t>
  </si>
  <si>
    <t>Profilo de</t>
  </si>
  <si>
    <t>Profilo di</t>
  </si>
  <si>
    <t>Unua rimedo</t>
  </si>
  <si>
    <t>Konsulto de la datum-bazo de la logikajho.</t>
  </si>
  <si>
    <t>Primo rimedio</t>
  </si>
  <si>
    <t>La celo kaj la utileco de la ilo.</t>
  </si>
  <si>
    <t>Stechendes Gefühl oder Splittergefühl</t>
  </si>
  <si>
    <t>Abn. gegen Fleisch</t>
  </si>
  <si>
    <t>Q091</t>
  </si>
  <si>
    <t>Q092</t>
  </si>
  <si>
    <t>R213</t>
  </si>
  <si>
    <t>R214</t>
  </si>
  <si>
    <t>R215</t>
  </si>
  <si>
    <t>R216</t>
  </si>
  <si>
    <t>R302</t>
  </si>
  <si>
    <t>R303</t>
  </si>
  <si>
    <t>R304</t>
  </si>
  <si>
    <t>R305</t>
  </si>
  <si>
    <t>Q093</t>
  </si>
  <si>
    <t>D182</t>
  </si>
  <si>
    <t>D183</t>
  </si>
  <si>
    <t>D226</t>
  </si>
  <si>
    <t>D227</t>
  </si>
  <si>
    <t>D228</t>
  </si>
  <si>
    <t>D229</t>
  </si>
  <si>
    <t>D230</t>
  </si>
  <si>
    <t>D231</t>
  </si>
  <si>
    <t>D232</t>
  </si>
  <si>
    <t>D233</t>
  </si>
  <si>
    <t>D234</t>
  </si>
  <si>
    <t>D235</t>
  </si>
  <si>
    <t>D236</t>
  </si>
  <si>
    <t>D237</t>
  </si>
  <si>
    <t>R198  HELONIAS DIOICA</t>
  </si>
  <si>
    <t>L'humeur est très instable ; alternance de rire et de larmes</t>
  </si>
  <si>
    <t>Au cuir chevelu : prurit, démangeaison, besoin de se gratter</t>
  </si>
  <si>
    <t>R302  PERHEXILINE(Maleate)</t>
  </si>
  <si>
    <t>Ohren: dumpfer Schmerz (Druck-, Schweregefühl)</t>
  </si>
  <si>
    <t>Lungen: wunder Schmerz, &lt; bei Einatmung oder Husten</t>
  </si>
  <si>
    <t>Appétit dévorant : le patient mange en grande quantité</t>
  </si>
  <si>
    <t>Diminution vraie de l'acuité auditive, surdité</t>
  </si>
  <si>
    <t>Cause : habitude des somnifères, narcotiques, analgésiques</t>
  </si>
  <si>
    <t>Les symptômes s'aggravent le SOIR</t>
  </si>
  <si>
    <t>Douleur aux seins (y c mastite, nodosité douloureuse)</t>
  </si>
  <si>
    <t>Douleur aux ovaires ou aux trompes (ovarite, salpingite)</t>
  </si>
  <si>
    <t>Cause : Periods of keeping watch, important lack of sleep</t>
  </si>
  <si>
    <t>Augen: wundes, gequetschtes Gefühl</t>
  </si>
  <si>
    <t>Fieber oder Schüttelfrost Temperatur &lt; 36.5° oder &gt; 37.5°</t>
  </si>
  <si>
    <t>Hitzewallungen</t>
  </si>
  <si>
    <t>Fears: startled from fright (fear of noise, of thunder)</t>
  </si>
  <si>
    <t>El aliento es fétido, repulsivo</t>
  </si>
  <si>
    <t>Hinchazón de la glándula tiroides (bocio)</t>
  </si>
  <si>
    <t>Sediments in urine (phosphates, sand, etc.)</t>
  </si>
  <si>
    <t>R203  HYDROCOTYLE ASIATICA</t>
  </si>
  <si>
    <t>R204  HYDROCYANICUM ACIDUM</t>
  </si>
  <si>
    <t>R237  LACHNANTHES TINCTOR.</t>
  </si>
  <si>
    <t>R158</t>
  </si>
  <si>
    <t>R070  BERBERIS VULGARIS</t>
  </si>
  <si>
    <t>R164</t>
  </si>
  <si>
    <t>R165</t>
  </si>
  <si>
    <t>Dans tout le corps : sensation de PIQURES, d'échardes</t>
  </si>
  <si>
    <t>• Not necessarily.  But the result will be better if you  give more information. In particular, it is important to indicate clearly : by the note "0", the symptoms which you know absent, and by the sign "?", the questions to whitch you cannot answer.</t>
  </si>
  <si>
    <t xml:space="preserve">• Now, to operate, this program needs that the given notes be proportional to the numbers of observations : a sign noted 8 was observed twice  more often than a sign noted 4, itself observed twice more often than a sign noted 2.  </t>
  </si>
  <si>
    <t xml:space="preserve">• In practice, I translated Kent's degrees 1, 2, 3 respectively by the notes 2, 4 and 8.  </t>
  </si>
  <si>
    <t xml:space="preserve">•• The "0" means :  "I KNOW that the patient does not have this symptom, while he very well could have had it". This answer will influence the result as an eliminatory symptome.  </t>
  </si>
  <si>
    <t>•• The "?" means : "I CANNOT answer. Either that I miss information, or that the question has no sense for  this patient, or that I don't understand the question". This answer will remain neutral for the choice of the remedy ; it will influence the choice neither in one direction or the other.</t>
  </si>
  <si>
    <t xml:space="preserve">• The internal Materia Medica of the software, which includes the description of 398 remedies, was built by  making an original synthesis of the following documents :  </t>
  </si>
  <si>
    <t>Patient DETACHES HIMSELF from best loved people (indifference)</t>
  </si>
  <si>
    <t>Strong desire to remain silent, does not want to talk (taciturn)</t>
  </si>
  <si>
    <t>Patient is depressed, abnormally sad and unconsolable</t>
  </si>
  <si>
    <t>Capricious : aversion follows strong desire, refusal/demand</t>
  </si>
  <si>
    <t>Thirstlessness, even during acute states</t>
  </si>
  <si>
    <t>Acute pain in throat, or aggravated on swallowing (including angina)</t>
  </si>
  <si>
    <t>Fullness of bronchia (rattling noise)</t>
  </si>
  <si>
    <t>Inspiration difficult (dyspnea, oppression, sighing)</t>
  </si>
  <si>
    <t>Short (less than 4 days), scanty or intermittent menses</t>
  </si>
  <si>
    <t>Long (more than 8 days), or abnormally abundant menses</t>
  </si>
  <si>
    <t>Symptoms aggravate if patient remains MOTIONLESS (lying)</t>
  </si>
  <si>
    <t>Strong desire for sweet food (candy, jam, chocolate)</t>
  </si>
  <si>
    <t>• Be critical ! This software has been realised with care, but it can make errors. Cross-check the results with other sources.</t>
  </si>
  <si>
    <t>Gefühl eines Stiches; Nagelkopfschmerz</t>
  </si>
  <si>
    <t>Parästhesien, Taubheitsgefühl</t>
  </si>
  <si>
    <t>Krämpfe, Zusammenziehen</t>
  </si>
  <si>
    <t>Schwäche-, Schweregefühl, Lähmung</t>
  </si>
  <si>
    <t>Schluckauf</t>
  </si>
  <si>
    <t>Patient is abnormally gentle, peaceful and obedient</t>
  </si>
  <si>
    <t>Patient is abnormally harsh, threatening, violent</t>
  </si>
  <si>
    <t>Outmost sensitivity, wounded by trifles</t>
  </si>
  <si>
    <t>Remarquable</t>
  </si>
  <si>
    <t>Rimarkinda</t>
  </si>
  <si>
    <t>Très forte</t>
  </si>
  <si>
    <t>Forte</t>
  </si>
  <si>
    <t>Très possible</t>
  </si>
  <si>
    <t>La manoj au la piedoj estas tre MALVARMAJ</t>
  </si>
  <si>
    <t>La manoj au la piedoj shvitas abunde</t>
  </si>
  <si>
    <t>La pulso estas neregula au intermita (inkl. asistolio)</t>
  </si>
  <si>
    <t>Rang</t>
  </si>
  <si>
    <t>Offeso o contrariato: si indigna, va in collera</t>
  </si>
  <si>
    <t>Höhenschwindel, -angst, Angst beim Blick in die Tiefe</t>
  </si>
  <si>
    <t>D132</t>
  </si>
  <si>
    <t>D133</t>
  </si>
  <si>
    <t>D134</t>
  </si>
  <si>
    <t>D135</t>
  </si>
  <si>
    <t>D136</t>
  </si>
  <si>
    <t>D137</t>
  </si>
  <si>
    <t>D138</t>
  </si>
  <si>
    <t>D139</t>
  </si>
  <si>
    <t>D140</t>
  </si>
  <si>
    <t>D141</t>
  </si>
  <si>
    <t>D142</t>
  </si>
  <si>
    <t>D143</t>
  </si>
  <si>
    <t>D144</t>
  </si>
  <si>
    <t>D145</t>
  </si>
  <si>
    <t>D146</t>
  </si>
  <si>
    <t>D147</t>
  </si>
  <si>
    <t>D148</t>
  </si>
  <si>
    <t>D149</t>
  </si>
  <si>
    <t>D150</t>
  </si>
  <si>
    <t>D151</t>
  </si>
  <si>
    <t>D152</t>
  </si>
  <si>
    <t>D153</t>
  </si>
  <si>
    <t>D154</t>
  </si>
  <si>
    <t>D155</t>
  </si>
  <si>
    <t>D156</t>
  </si>
  <si>
    <t>D157</t>
  </si>
  <si>
    <t>D158</t>
  </si>
  <si>
    <t>D159</t>
  </si>
  <si>
    <t>D160</t>
  </si>
  <si>
    <t>D161</t>
  </si>
  <si>
    <t>Trockenes oder brennendes Gefühl im Hals</t>
  </si>
  <si>
    <t>Le labbra sono secche, spaccate, screpolate, o fissurate</t>
  </si>
  <si>
    <t>Il viso è scosso da tic o spasmi (trisma)</t>
  </si>
  <si>
    <t>R081</t>
  </si>
  <si>
    <t>R047</t>
  </si>
  <si>
    <t>R048</t>
  </si>
  <si>
    <t>R082</t>
  </si>
  <si>
    <t>R083</t>
  </si>
  <si>
    <t>R084</t>
  </si>
  <si>
    <t>R085</t>
  </si>
  <si>
    <t>R086</t>
  </si>
  <si>
    <t>R064</t>
  </si>
  <si>
    <t>241</t>
  </si>
  <si>
    <t>242</t>
  </si>
  <si>
    <t>243</t>
  </si>
  <si>
    <t>264</t>
  </si>
  <si>
    <t>265</t>
  </si>
  <si>
    <t>266</t>
  </si>
  <si>
    <t>Selles aqueuses, fluides, abondantes (y c diarrhée)</t>
  </si>
  <si>
    <t>Sensation de fourmillements, de piqûres ou de picotements</t>
  </si>
  <si>
    <t>Sensation de démangeaisons, besoin de gratter, prurit</t>
  </si>
  <si>
    <t>La peau est insensible (ou peu sensible), comme anesthésiée</t>
  </si>
  <si>
    <t>Le nez saigne souvent (épistaxis)</t>
  </si>
  <si>
    <t>R354</t>
  </si>
  <si>
    <t>R355</t>
  </si>
  <si>
    <t>R356</t>
  </si>
  <si>
    <t>R357</t>
  </si>
  <si>
    <t>Bitte Sprache wählen</t>
  </si>
  <si>
    <t>R025  AMYLIUM NITROSUM</t>
  </si>
  <si>
    <t>R386  VERATRUM VIRIDE</t>
  </si>
  <si>
    <t>R354  STANNUM METALLICUM</t>
  </si>
  <si>
    <t>R374  THUYA OCCIDENTALIS</t>
  </si>
  <si>
    <t>R341  SANGUINARIA CANADEN.</t>
  </si>
  <si>
    <t>R357  STICTA PULMONARIA</t>
  </si>
  <si>
    <t>R364  SULFURICUM ACIDUM</t>
  </si>
  <si>
    <t>Gefühl von Klopfen und Pulsieren im Kopf</t>
  </si>
  <si>
    <t>Q169</t>
  </si>
  <si>
    <t>La vizagho estas FLAVA au OLIVECA (kelkloke, au entute)</t>
  </si>
  <si>
    <t>La hauto estas tre SEKA (inkl. nekapabla shviti)</t>
  </si>
  <si>
    <t>D162</t>
  </si>
  <si>
    <t>D163</t>
  </si>
  <si>
    <t>D164</t>
  </si>
  <si>
    <t>D165</t>
  </si>
  <si>
    <t>D166</t>
  </si>
  <si>
    <t>D167</t>
  </si>
  <si>
    <t>D168</t>
  </si>
  <si>
    <t>D169</t>
  </si>
  <si>
    <t>D170</t>
  </si>
  <si>
    <t>D171</t>
  </si>
  <si>
    <t>D172</t>
  </si>
  <si>
    <t>D173</t>
  </si>
  <si>
    <t>D174</t>
  </si>
  <si>
    <t>D175</t>
  </si>
  <si>
    <t>D176</t>
  </si>
  <si>
    <t>D177</t>
  </si>
  <si>
    <t>D178</t>
  </si>
  <si>
    <t>D179</t>
  </si>
  <si>
    <t>D180</t>
  </si>
  <si>
    <t>D181</t>
  </si>
  <si>
    <t>Douleur à l'utérus, ou sensation de descente des organes</t>
  </si>
  <si>
    <t>Discoloration of conjunctivae, yellow (icterus, jaundice)</t>
  </si>
  <si>
    <t>Slowness of mind, difficulty of comprehending situations</t>
  </si>
  <si>
    <t>Pain localized at the temples</t>
  </si>
  <si>
    <t>Eruption of pimples, papules, pustules, crusts</t>
  </si>
  <si>
    <t>Scalp:  Pruritus, itching, scratching ameliorates</t>
  </si>
  <si>
    <t>Au coeur : douleur IRRADIANTES à gauche (dos,cou,épaule,bras)</t>
  </si>
  <si>
    <t>Au cuir chevelu : éruptions de boutons</t>
  </si>
  <si>
    <t>Pain to urethra AFTER urination, corrosive urine</t>
  </si>
  <si>
    <t>Throat is swollen or very red</t>
  </si>
  <si>
    <t>Q191</t>
  </si>
  <si>
    <t>Q192</t>
  </si>
  <si>
    <t>Q193</t>
  </si>
  <si>
    <t>Q194</t>
  </si>
  <si>
    <t>Q195</t>
  </si>
  <si>
    <t>Q196</t>
  </si>
  <si>
    <t>Q197</t>
  </si>
  <si>
    <t>Abneigung gegen Milch</t>
  </si>
  <si>
    <t>Q206</t>
  </si>
  <si>
    <t>Q207</t>
  </si>
  <si>
    <t>Q208</t>
  </si>
  <si>
    <t>R191  GUAREA TRICHILOIDES</t>
  </si>
  <si>
    <t>R293</t>
  </si>
  <si>
    <t>R294</t>
  </si>
  <si>
    <t>Concentración dificil, olvidos, débil de memoria</t>
  </si>
  <si>
    <t>Dolor intenso y repentino, penetrante, tirante, como descarga eléctrica</t>
  </si>
  <si>
    <t>Hinchazón de rodillas, piernas, tobillos o de los pies</t>
  </si>
  <si>
    <t>Varices en los miembros inferiores</t>
  </si>
  <si>
    <t>Dolor reumático de las articulaciones (incluyendo gota)</t>
  </si>
  <si>
    <t>Dolor sordo (incluyendo dolor en los huesos), dolorido, magulladura</t>
  </si>
  <si>
    <t>Sensación de comezones, necesidad de rascarse, prurito</t>
  </si>
  <si>
    <t>El paciente está objetivamente DEBIL (incluyendo adinamia, astenia)</t>
  </si>
  <si>
    <t>En todo el cuerpo: sensación de CONSTRICCION, o de calambre</t>
  </si>
  <si>
    <t>En todo el cuerpo: sensación de CONTUSION, o de herida, llaga</t>
  </si>
  <si>
    <t>La fiebre y la regulación térmica</t>
  </si>
  <si>
    <t>Calor: El paciente tiene siempre demasiado calor, poco abrigado</t>
  </si>
  <si>
    <t>Los síntomas se agravan por la MAÑANA</t>
  </si>
  <si>
    <t>Los síntomas se agravan por la NOCHE</t>
  </si>
  <si>
    <t>Los síntomas se agravan por tiempo FRÍO y SECO</t>
  </si>
  <si>
    <t>Los sintomas se agravan por tiempo FRÍO y HÚMEDO</t>
  </si>
  <si>
    <t>Los síntomas se agravan por tiempo CÁLIDO y HÚMEDO</t>
  </si>
  <si>
    <t>Los síntomas se agravan por tiempo CÁLIDO y SECO</t>
  </si>
  <si>
    <t>Los síntomas se agravan en los lugares CÁLIDOS</t>
  </si>
  <si>
    <t>Los síntomas se agravan en los lugares FRÍOS</t>
  </si>
  <si>
    <t>Los síntomas se agravan en los lugares VICIADOS, "SIN AIRE"</t>
  </si>
  <si>
    <t>Los síntomas se agravan con el VIENTO y ls CORRIENTES DE AIRE</t>
  </si>
  <si>
    <t>Los síntomas se agravan al quedarse INMÓBIL (tendido)</t>
  </si>
  <si>
    <t>Los síntomas se agravan por el MOVIMIENTO (al andar)</t>
  </si>
  <si>
    <t>Las causas posibles : una agresión psíquica, o un accidente</t>
  </si>
  <si>
    <t>Causa: Los esfuerzos constantes para los problemas difíciles</t>
  </si>
  <si>
    <t>Las causas posibles : durante mucho tiempo: la dependencia de un tóxico</t>
  </si>
  <si>
    <t>Causa: hábito de somníferos, narcóticos, analgésicos.</t>
  </si>
  <si>
    <t>Un remedio</t>
  </si>
  <si>
    <t>• Para dar esta descripción, debe informar a la columna amarilla. Para cada señal, la nota (de 0 a 10) debe traducir la IMPORTANCIA RELATIVA de esta señal entre las señales del paciente.</t>
  </si>
  <si>
    <t xml:space="preserve">• Konkret wird empfohlen, alle Vermerke zu "?" zu initialisieren. Dafür reicht es "?" in der "E6" Zelle einzugeben und auf die Ecke unten rechts dieser Zelle zweimal zu klicken. </t>
  </si>
  <si>
    <t>• "Unsicherheit = 10%" bedeutet: "es gibt eine 10%-ige Wahrscheinlichkeit dafür, dass die 'Patient/Heilmittel' Ähnlichkeit nur zufällig ist".</t>
  </si>
  <si>
    <t>Gheneralaj sentoj</t>
  </si>
  <si>
    <t>Sensazioni generale</t>
  </si>
  <si>
    <t>Swelling of knees, legs, ankles or feet</t>
  </si>
  <si>
    <t>Shveleco de la genuoj, kruroj, maleoloj au piedoj</t>
  </si>
  <si>
    <t>Enflure des genoux, des jambes, des chevilles ou des pieds</t>
  </si>
  <si>
    <t>Gonfiore delle ginocchia, delle gambe, caviglie o dei piedi</t>
  </si>
  <si>
    <t>Varicose veins on lower limbs</t>
  </si>
  <si>
    <t>Possible causes: physical aggression or accident</t>
  </si>
  <si>
    <t>Possible</t>
  </si>
  <si>
    <t>Faible</t>
  </si>
  <si>
    <t>Très faible</t>
  </si>
  <si>
    <t>Tre forta</t>
  </si>
  <si>
    <t>Forta</t>
  </si>
  <si>
    <t>Tre ebla</t>
  </si>
  <si>
    <t>Ebla</t>
  </si>
  <si>
    <t>Malforta</t>
  </si>
  <si>
    <t>Tre malforta</t>
  </si>
  <si>
    <t>Influo de la signo</t>
  </si>
  <si>
    <t>Sensazione di puntura, di dolore localizzato come un chiodo</t>
  </si>
  <si>
    <t>Il paziente balbetta o articola le parole con difficoltà</t>
  </si>
  <si>
    <t>La lingua è flaccida e conserva l’impronta dei denti</t>
  </si>
  <si>
    <t>Le gengive sono gonfie, sanguinanti e ulcerate (gengivite)</t>
  </si>
  <si>
    <t>Mal di denti</t>
  </si>
  <si>
    <t>3/ Por qué la distinción entre "0" y "?" ; cuál es el impacto sobre el resultado final ?</t>
  </si>
  <si>
    <t>Lectura de los resultados :</t>
  </si>
  <si>
    <t>Ailments of the head and scalp</t>
  </si>
  <si>
    <t>Los dolores de cabeza, el cuero cabelludo</t>
  </si>
  <si>
    <t>La kap-doloroj kaj la krania hauto</t>
  </si>
  <si>
    <t>Laceco matene dum la vekigho : la dormo ne estas refreshiga</t>
  </si>
  <si>
    <t>During the day</t>
  </si>
  <si>
    <t>Durante la jornada</t>
  </si>
  <si>
    <t>Dum la tago</t>
  </si>
  <si>
    <t>Durante la giornata</t>
  </si>
  <si>
    <t>Dietary desires and aversions : hunger</t>
  </si>
  <si>
    <t>Febbre o brividi. La temperatura è &lt; 36,5°C o &gt; 37,5°C</t>
  </si>
  <si>
    <t>Vampate di calore</t>
  </si>
  <si>
    <t>Dolore all’utero, o sensazione di abbassamento degli organi</t>
  </si>
  <si>
    <t>La fontoj.</t>
  </si>
  <si>
    <t>Nb d'atanh négatifs</t>
  </si>
  <si>
    <t>Las manos o las piernas son sacudidas bruscamente</t>
  </si>
  <si>
    <t>Dezirego trinki alcoholon (vino, likvoro, aperitivo,.)</t>
  </si>
  <si>
    <t>Chronic anxiety: always anxious, worried, meticulous</t>
  </si>
  <si>
    <t>Ailments of the sleeping and waking states.</t>
  </si>
  <si>
    <t>Los transtornos del sueño y de la vigilia</t>
  </si>
  <si>
    <t>La perturboj pri dormo kaj maldormo</t>
  </si>
  <si>
    <t>Les troubles du sommeil et de la veille</t>
  </si>
  <si>
    <t>Disturbi del sonno e della veglia</t>
  </si>
  <si>
    <t>Beginning of night</t>
  </si>
  <si>
    <t>Al principio de la noche</t>
  </si>
  <si>
    <t>Komence de la nokto</t>
  </si>
  <si>
    <t>All'inizio della notte</t>
  </si>
  <si>
    <t>During the night</t>
  </si>
  <si>
    <t>En el transcurso de la noche</t>
  </si>
  <si>
    <t>Dum la nokto</t>
  </si>
  <si>
    <t>Au cours de la nuit</t>
  </si>
  <si>
    <t>Durante la notte</t>
  </si>
  <si>
    <t>Morning, on waking</t>
  </si>
  <si>
    <t>Por la mañana, al despertarse</t>
  </si>
  <si>
    <t>La mateno, vekighe</t>
  </si>
  <si>
    <t>La mattina, al risveglio</t>
  </si>
  <si>
    <t>Il silenzio, la parola, la capacita di parlare</t>
  </si>
  <si>
    <t>Relationships</t>
  </si>
  <si>
    <t>El clima de las relaciones</t>
  </si>
  <si>
    <t>La etoso de la rilatoj</t>
  </si>
  <si>
    <t>Le climat des relations</t>
  </si>
  <si>
    <t>Il clima delle relazioni</t>
  </si>
  <si>
    <t>Patient's internal activity</t>
  </si>
  <si>
    <t>La actividad interna del paciente</t>
  </si>
  <si>
    <t>La interna aktiveco de la paciento</t>
  </si>
  <si>
    <t>L'attivita’  interna  del  paziente</t>
  </si>
  <si>
    <t>Mood</t>
  </si>
  <si>
    <t>El humor</t>
  </si>
  <si>
    <t>La humoro</t>
  </si>
  <si>
    <t>L'humeur</t>
  </si>
  <si>
    <t>L'umore</t>
  </si>
  <si>
    <t>Intellectual activity</t>
  </si>
  <si>
    <t>La actividad intelectual</t>
  </si>
  <si>
    <t>La mensa aktiveco</t>
  </si>
  <si>
    <t>Attivita’ intellettuale</t>
  </si>
  <si>
    <t>Las relaciones con el prójimo</t>
  </si>
  <si>
    <t>La rilatoj kun aliuloj</t>
  </si>
  <si>
    <t>Les relations avec autrui</t>
  </si>
  <si>
    <t>Le relazioni con gli altri</t>
  </si>
  <si>
    <t>Solitude and company</t>
  </si>
  <si>
    <t>La soledad y la presencia del prójimo</t>
  </si>
  <si>
    <t>Le orecchie, l’udito, le vertigini</t>
  </si>
  <si>
    <t>Ears : external aspect</t>
  </si>
  <si>
    <t>Las orejas : aspecto externo</t>
  </si>
  <si>
    <t>La oreloj : ekstera aspekto</t>
  </si>
  <si>
    <t>Les oreilles : aspect externe</t>
  </si>
  <si>
    <t>Ears : pain</t>
  </si>
  <si>
    <t>Las orejas : dolores</t>
  </si>
  <si>
    <t>La oreloj : doloroj</t>
  </si>
  <si>
    <t>Les oreilles : douleurs</t>
  </si>
  <si>
    <t>Hören</t>
  </si>
  <si>
    <t>Hearing</t>
  </si>
  <si>
    <t>La audado</t>
  </si>
  <si>
    <t>L'audition</t>
  </si>
  <si>
    <t>Vivo desiderio di bere del latte</t>
  </si>
  <si>
    <t>Sento de ne-sensiveco au de formikado</t>
  </si>
  <si>
    <t>Vivo desiderio di SOLITUDINE(Avversione per presenza di altri)</t>
  </si>
  <si>
    <t>La hauto estas FLAVA, flav-malsano, iktero</t>
  </si>
  <si>
    <t>Vertigho de la altajhoj, forta angoro rigardante al la vakuo</t>
  </si>
  <si>
    <t>Eyes : pain</t>
  </si>
  <si>
    <t>Los ojos : dolores</t>
  </si>
  <si>
    <t>La okuloj : doloroj</t>
  </si>
  <si>
    <t>Les yeux : douleurs</t>
  </si>
  <si>
    <t>Gli occhi : dolori</t>
  </si>
  <si>
    <t>Sight</t>
  </si>
  <si>
    <t>La vista</t>
  </si>
  <si>
    <t>La vido</t>
  </si>
  <si>
    <t>La vue</t>
  </si>
  <si>
    <t>La vizagho : ghenerala aspekto</t>
  </si>
  <si>
    <t>Il viso : aspetto generale</t>
  </si>
  <si>
    <t>Face : discoloration</t>
  </si>
  <si>
    <t>La cara : colores</t>
  </si>
  <si>
    <t>La vizagho : koloroj</t>
  </si>
  <si>
    <t>Le visage : couleurs</t>
  </si>
  <si>
    <t>Il viso : colori</t>
  </si>
  <si>
    <t>Face : pain</t>
  </si>
  <si>
    <t>La cara: dolores</t>
  </si>
  <si>
    <t>La vizagho : doloroj</t>
  </si>
  <si>
    <t>I mal di testa, il cuoio capelluto</t>
  </si>
  <si>
    <t>Head pain: characteristics</t>
  </si>
  <si>
    <t>Doloro al la uretro POST la urinado, urinoj korodantaj</t>
  </si>
  <si>
    <t>La simptomoj pligravighas en la lokoj VARMAJ</t>
  </si>
  <si>
    <t>Le cuir chevelu</t>
  </si>
  <si>
    <t>Il cuoio capelluto</t>
  </si>
  <si>
    <t>Face</t>
  </si>
  <si>
    <t>La cara</t>
  </si>
  <si>
    <t>Le visage</t>
  </si>
  <si>
    <t>Il viso</t>
  </si>
  <si>
    <t>Face : general aspect</t>
  </si>
  <si>
    <t>La cara : aspecto general</t>
  </si>
  <si>
    <t>Caprichos: deseo, después aversión; demanda después rechazo</t>
  </si>
  <si>
    <t>Kapricoj : dezirego poste maldeziro, postulo poste rifuzo</t>
  </si>
  <si>
    <t>Caprices : vif désir puis aversion, forte demande puis refus</t>
  </si>
  <si>
    <t>Dietary desires and aversions :  thirst</t>
  </si>
  <si>
    <t>Nutraj deziroj kaj maldeziroj : la soifo</t>
  </si>
  <si>
    <t>R313</t>
  </si>
  <si>
    <t>R314</t>
  </si>
  <si>
    <t>R315</t>
  </si>
  <si>
    <t>R316</t>
  </si>
  <si>
    <t>R317</t>
  </si>
  <si>
    <t>R318</t>
  </si>
  <si>
    <t>Q095</t>
  </si>
  <si>
    <t>Q096</t>
  </si>
  <si>
    <t>Q097</t>
  </si>
  <si>
    <t>Q098</t>
  </si>
  <si>
    <t>R325</t>
  </si>
  <si>
    <t>R326</t>
  </si>
  <si>
    <t>R327</t>
  </si>
  <si>
    <t>R328</t>
  </si>
  <si>
    <t>R329</t>
  </si>
  <si>
    <t>R085  CALCAREA IODATA</t>
  </si>
  <si>
    <t>R090  CANNABIS INDICA</t>
  </si>
  <si>
    <t>R091  CANNABIS SATIVA</t>
  </si>
  <si>
    <t>R093  CAPSICUM ANNUUM</t>
  </si>
  <si>
    <t>Sensation of plugged up ear (Catarrh of the Eustachian tube)</t>
  </si>
  <si>
    <t>Expiration difficult (asthma)</t>
  </si>
  <si>
    <t>Cough</t>
  </si>
  <si>
    <t>La tos</t>
  </si>
  <si>
    <t>La tuso</t>
  </si>
  <si>
    <t>La toux</t>
  </si>
  <si>
    <t>La tosse</t>
  </si>
  <si>
    <t>Bloody expectorations (haemoptysia)</t>
  </si>
  <si>
    <t>Thick and viscid expectoration</t>
  </si>
  <si>
    <t>Mouth : pain and sensations</t>
  </si>
  <si>
    <t>La boca : dolores y sensaciones</t>
  </si>
  <si>
    <t>La busho : doloroj kaj sentoj</t>
  </si>
  <si>
    <t>La bouche : douleurs et sensations</t>
  </si>
  <si>
    <t>La bocca : dolori e sensazioni</t>
  </si>
  <si>
    <t>Heart and pulse</t>
  </si>
  <si>
    <t>La koro kaj la pulso</t>
  </si>
  <si>
    <t>Le coeur et le pouls</t>
  </si>
  <si>
    <t>Il cuore e il polso</t>
  </si>
  <si>
    <t>Heart</t>
  </si>
  <si>
    <t>El corazon</t>
  </si>
  <si>
    <t>La koro</t>
  </si>
  <si>
    <t>Le coeur</t>
  </si>
  <si>
    <t>Il cuore</t>
  </si>
  <si>
    <t>Pulse</t>
  </si>
  <si>
    <t>El pulso</t>
  </si>
  <si>
    <t>La pulso</t>
  </si>
  <si>
    <t>Schwindel</t>
  </si>
  <si>
    <t>Vertigo</t>
  </si>
  <si>
    <t>La vertighoj</t>
  </si>
  <si>
    <t>Les vertiges</t>
  </si>
  <si>
    <t>Le vertigini</t>
  </si>
  <si>
    <t>Nose, throat, neck</t>
  </si>
  <si>
    <t>La nariz, la garganta y cuello</t>
  </si>
  <si>
    <t>La nazo, la gorgho kaj la kolo</t>
  </si>
  <si>
    <t>Le nez, la gorge et cou</t>
  </si>
  <si>
    <t>Nase</t>
  </si>
  <si>
    <t>Nose</t>
  </si>
  <si>
    <t>La nariz</t>
  </si>
  <si>
    <t>Le nazo</t>
  </si>
  <si>
    <t>Le nez</t>
  </si>
  <si>
    <t>Il naso</t>
  </si>
  <si>
    <t>Throat (pharynx)</t>
  </si>
  <si>
    <t>La garganta (la faringe)</t>
  </si>
  <si>
    <t>La gorgho (la faringo)</t>
  </si>
  <si>
    <t>La gorge (le pharynx)</t>
  </si>
  <si>
    <t>La gola (la faringe)</t>
  </si>
  <si>
    <t>Neck, larynx, voice</t>
  </si>
  <si>
    <t>El cuello, la laringe y la voz</t>
  </si>
  <si>
    <t>La kolo, la laringo kaj la vocho</t>
  </si>
  <si>
    <t>Le cou, le larynx et la voix</t>
  </si>
  <si>
    <t>Il collo, la laringe e la voce</t>
  </si>
  <si>
    <t>Mouth</t>
  </si>
  <si>
    <t>La boca</t>
  </si>
  <si>
    <t>La busho</t>
  </si>
  <si>
    <t>La bouche</t>
  </si>
  <si>
    <t>La bocca</t>
  </si>
  <si>
    <t>Mouth : general aspect</t>
  </si>
  <si>
    <t>Al la krania hauto : prurito, juko, bezono sin grati</t>
  </si>
  <si>
    <t>La paciento estas nenormale milda, pacema kaj obeema</t>
  </si>
  <si>
    <t>La paciento estas nenormale malmilda, minacema, perfortema</t>
  </si>
  <si>
    <t>Fiebre o escalofríos. La temperatura está &lt; 36.5° o &gt; 37.5°</t>
  </si>
  <si>
    <t>Sofocos</t>
  </si>
  <si>
    <t>Transtornos de la erección, o impotencia</t>
  </si>
  <si>
    <t>Al la okuloj : Sento de dolorigho, de kontuzo</t>
  </si>
  <si>
    <t>Al la okuloj : Sento de premo</t>
  </si>
  <si>
    <t>Las manos o los pies están muy frios</t>
  </si>
  <si>
    <t>En los pulmones: dolor de herida, peor al inspirar o toser</t>
  </si>
  <si>
    <t>Aversion pour les aliments chauds, laisse refroidir les plats</t>
  </si>
  <si>
    <t>R359</t>
  </si>
  <si>
    <t>R360</t>
  </si>
  <si>
    <t>R361</t>
  </si>
  <si>
    <t>R362</t>
  </si>
  <si>
    <t>R363</t>
  </si>
  <si>
    <t>R364</t>
  </si>
  <si>
    <t>R365</t>
  </si>
  <si>
    <t>R366</t>
  </si>
  <si>
    <t>R367</t>
  </si>
  <si>
    <t>R368</t>
  </si>
  <si>
    <t>R369</t>
  </si>
  <si>
    <t>R370</t>
  </si>
  <si>
    <t>Por ekdormighi : la paciento bezonas difinitan pozicion</t>
  </si>
  <si>
    <t>Necesidad frecuente de orinar (polaquiuria)</t>
  </si>
  <si>
    <t>Dans tout le corps : sensation de BRULURE</t>
  </si>
  <si>
    <t>Dolor en los dientes</t>
  </si>
  <si>
    <t>Hand or feet are very cold</t>
  </si>
  <si>
    <t>Hand or feet perspire abundantly</t>
  </si>
  <si>
    <t>Sudden jerking of hand or legs</t>
  </si>
  <si>
    <t>Sciatic or crural nerve pain</t>
  </si>
  <si>
    <t>Rheumatic pain of joints (gout)</t>
  </si>
  <si>
    <t>Retención de orina, dificultad al orinar</t>
  </si>
  <si>
    <t>La saliva es abundante (sialorrea)</t>
  </si>
  <si>
    <t>Dolor en la uretra DESPUéS de orinar, orinas corrosivas</t>
  </si>
  <si>
    <t>R019</t>
  </si>
  <si>
    <t>Q004</t>
  </si>
  <si>
    <t>Q005</t>
  </si>
  <si>
    <t>Q006</t>
  </si>
  <si>
    <t>La lengua está cargada (cubierta de capa blanca o amarilla)</t>
  </si>
  <si>
    <t>Intenso deseo de beber café, o té</t>
  </si>
  <si>
    <t>Aversión por la leche</t>
  </si>
  <si>
    <t>Sensación de sequedad de boca, de lengua</t>
  </si>
  <si>
    <t>Sensación de gusto amargo, o desagradable, en la boca</t>
  </si>
  <si>
    <t>Intenso deseo de hablar, hablar es una necesidad (locuacidad)</t>
  </si>
  <si>
    <t>Abdomen</t>
  </si>
  <si>
    <t>El abdomen</t>
  </si>
  <si>
    <t>La abdomeno</t>
  </si>
  <si>
    <t>L'abdomen</t>
  </si>
  <si>
    <t>L'addome</t>
  </si>
  <si>
    <t>Rectum</t>
  </si>
  <si>
    <t>El recto</t>
  </si>
  <si>
    <t>La rectumo</t>
  </si>
  <si>
    <t>Le rectum</t>
  </si>
  <si>
    <t>Il retto</t>
  </si>
  <si>
    <t>Lakso    : fekajhoj akvecaj, fluaj, abundaj (inkl. diareo)</t>
  </si>
  <si>
    <t>Konstipo : fekajhoj sekaj, malmolaj, maloftaj, malfacilaj</t>
  </si>
  <si>
    <t>Dolores intensos EN EL MOMENTO DE LAS REGLAS (dismenorrea)</t>
  </si>
  <si>
    <t>La garganta está muy roja o hinchada</t>
  </si>
  <si>
    <t>Necesidad constante de rascarse la garganta</t>
  </si>
  <si>
    <t>Le pouls</t>
  </si>
  <si>
    <t>Il polso</t>
  </si>
  <si>
    <t>Lungs, respiration, cough</t>
  </si>
  <si>
    <t>La pulmoj, la spiro, la tuso</t>
  </si>
  <si>
    <t>Les poumons, la respiration, la toux</t>
  </si>
  <si>
    <t>I polmoni, la respirazione, la tosse</t>
  </si>
  <si>
    <t>Lungs</t>
  </si>
  <si>
    <t>Los pulmones</t>
  </si>
  <si>
    <t>La pulmoj</t>
  </si>
  <si>
    <t>Les poumons</t>
  </si>
  <si>
    <t>La paciento manghas kun apetito, sed tuj estas sata</t>
  </si>
  <si>
    <t>Apetito forestanta : la paciento manghas nenion (anoreksio)</t>
  </si>
  <si>
    <t>Dezirego pri manghi grasajhoj (butero, kremoj, lardo)</t>
  </si>
  <si>
    <t>Vif désir de boire de l'alcool (vin, liqueur, apéritif,)</t>
  </si>
  <si>
    <t>R389</t>
  </si>
  <si>
    <t>R390</t>
  </si>
  <si>
    <t>Vif désir de SOLITUDE (Aversion pour la présence d'autrui)</t>
  </si>
  <si>
    <t>Vif désir de COMPAGNIE (Aversion pour la solitude)</t>
  </si>
  <si>
    <t>Aversion pour le café, ou le thé</t>
  </si>
  <si>
    <t>Vif désir de boire froid, ou glacé</t>
  </si>
  <si>
    <t>Vif désir de boire de l'eau</t>
  </si>
  <si>
    <t>Vif désir de boire de la bière</t>
  </si>
  <si>
    <t>R384</t>
  </si>
  <si>
    <t>R385</t>
  </si>
  <si>
    <t>R386</t>
  </si>
  <si>
    <t>R387</t>
  </si>
  <si>
    <t>R388</t>
  </si>
  <si>
    <t>R221  JUGLANS (CIN./REGIA)</t>
  </si>
  <si>
    <t>R053  ASCLEPIAS CORNUTI</t>
  </si>
  <si>
    <t>R187</t>
  </si>
  <si>
    <t>R188</t>
  </si>
  <si>
    <t>R081  CALADIUM SEGUINUM</t>
  </si>
  <si>
    <t>R173</t>
  </si>
  <si>
    <t>R174</t>
  </si>
  <si>
    <t>R175</t>
  </si>
  <si>
    <t>R167</t>
  </si>
  <si>
    <t>R168</t>
  </si>
  <si>
    <t>R277  NATRUM ARSENICICUM</t>
  </si>
  <si>
    <t>Q187</t>
  </si>
  <si>
    <t>Q188</t>
  </si>
  <si>
    <t>Q189</t>
  </si>
  <si>
    <t>Q190</t>
  </si>
  <si>
    <t>Q220</t>
  </si>
  <si>
    <t>Q221</t>
  </si>
  <si>
    <t>Q222</t>
  </si>
  <si>
    <t>Proba prèt à présenter</t>
  </si>
  <si>
    <t>R228  KALIUM MURIATICUM</t>
  </si>
  <si>
    <t>067</t>
  </si>
  <si>
    <t>068</t>
  </si>
  <si>
    <t>069</t>
  </si>
  <si>
    <t>070</t>
  </si>
  <si>
    <t>071</t>
  </si>
  <si>
    <t>072</t>
  </si>
  <si>
    <t>073</t>
  </si>
  <si>
    <t>Schmerzhafte Lebergegend (Druck verschlechtert)</t>
  </si>
  <si>
    <t>Spasmodic cough: coughing brings on the urge (whooping cough)</t>
  </si>
  <si>
    <t>Le patient rumine et ressasse sans cesse les mêmes choses</t>
  </si>
  <si>
    <t>Les paupières sont collées par un écoulement épais (de pus)</t>
  </si>
  <si>
    <t>Le bord des paupières est très rouges (blépharite, orgelet)</t>
  </si>
  <si>
    <t>074</t>
  </si>
  <si>
    <t>075</t>
  </si>
  <si>
    <t>076</t>
  </si>
  <si>
    <t>077</t>
  </si>
  <si>
    <t>078</t>
  </si>
  <si>
    <t>079</t>
  </si>
  <si>
    <t>080</t>
  </si>
  <si>
    <t>081</t>
  </si>
  <si>
    <t>082</t>
  </si>
  <si>
    <t>083</t>
  </si>
  <si>
    <t>084</t>
  </si>
  <si>
    <t>085</t>
  </si>
  <si>
    <t>086</t>
  </si>
  <si>
    <t>087</t>
  </si>
  <si>
    <t>088</t>
  </si>
  <si>
    <t>109</t>
  </si>
  <si>
    <t>Abmagerung, Auszehrung</t>
  </si>
  <si>
    <t>Brennen am ganzen Körper</t>
  </si>
  <si>
    <t>Konstriktionen, Krämpfe am ganzen Körper</t>
  </si>
  <si>
    <t>Les symptômes s'aggravent en restant IMMOBILE (y c allongé)</t>
  </si>
  <si>
    <t>Les symptômes s'aggravent par le MOUVEMENT (y c en marchant)</t>
  </si>
  <si>
    <t>Désir sexuel excessif, excitation anormale</t>
  </si>
  <si>
    <t>Absence de désir sexuel, ou diminution de la libido</t>
  </si>
  <si>
    <t>Einige häufige Fragen.</t>
  </si>
  <si>
    <t>1/ ¿ Es necesario responder a todas las preguntas del cuestionario ?</t>
  </si>
  <si>
    <t>2/ ¿ Por qué la anotación de 0 a 10 ; que relación hay con los grados 1, 2, 3 de Kent ?</t>
  </si>
  <si>
    <t>• Esta distinción es importante :</t>
  </si>
  <si>
    <t>Cuestionario</t>
  </si>
  <si>
    <t>Seleccione la lengua</t>
  </si>
  <si>
    <t>Elektu la Lingvon</t>
  </si>
  <si>
    <t>Síntoma</t>
  </si>
  <si>
    <t>Síntomas</t>
  </si>
  <si>
    <t>Rezultoj</t>
  </si>
  <si>
    <t>Resultados</t>
  </si>
  <si>
    <t>Nombre</t>
  </si>
  <si>
    <t>Semejanza</t>
  </si>
  <si>
    <t>Premier remède</t>
  </si>
  <si>
    <t>Perfil de</t>
  </si>
  <si>
    <t>Incertidumbre</t>
  </si>
  <si>
    <t>Influencia de la señal</t>
  </si>
  <si>
    <t>Escasa</t>
  </si>
  <si>
    <t>Muy escasa</t>
  </si>
  <si>
    <t>Consulta de la base de datos del programa</t>
  </si>
  <si>
    <t>Elige el remedio en la célula "E5"</t>
  </si>
  <si>
    <t>Consejos.</t>
  </si>
  <si>
    <t>• El objetivo es elegir el remedio según el ESTADO ENTERO del paciente. Deben pues dar al programa la descripción más completa posible.</t>
  </si>
  <si>
    <t>Fragebogen</t>
  </si>
  <si>
    <t>Symptome</t>
  </si>
  <si>
    <t>Ähnlichkeit</t>
  </si>
  <si>
    <t>Unsicherheit</t>
  </si>
  <si>
    <t>Profil von</t>
  </si>
  <si>
    <t>Erstes Heilmittel</t>
  </si>
  <si>
    <t>sehr stark</t>
  </si>
  <si>
    <t>stark</t>
  </si>
  <si>
    <t>Befragung der Datenbank der Software</t>
  </si>
  <si>
    <t>• Il est préférable (mais non obligatoire) de répondre à toutes les questions.  Pensez à bien faire la distinction entre : "0" (j'affirme que le signe est absent) et "?" (je ne répond pas car je ne sais pas, ou cela n'aurait pas de sens).</t>
  </si>
  <si>
    <t xml:space="preserve">Bedeutung der Ergebnisse: </t>
  </si>
  <si>
    <t>• Gardez votre esprit critique ! Ce logiciel a été réalisé avec soin, mais il peut comporter des erreurs. Recoupez les résultats avec d'autres sources.</t>
  </si>
  <si>
    <t xml:space="preserve">Rien ne va plus depuis une intoxication ou une vaccination </t>
  </si>
  <si>
    <t>Desmayos, o enfermedades con amenaza de desmayos</t>
  </si>
  <si>
    <t>Symptoms aggravated by COLD locations</t>
  </si>
  <si>
    <t>Symptoms aggravate during the NIGHT</t>
  </si>
  <si>
    <t>R253  MAGNESIA SULFURICA</t>
  </si>
  <si>
    <t>R265  MERCURIUS CYANATUS</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</si>
  <si>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</si>
  <si>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</si>
  <si>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</si>
  <si>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</si>
  <si>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</si>
  <si>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</si>
  <si>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</si>
  <si>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</si>
  <si>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</si>
  <si>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</si>
  <si>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</si>
  <si>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</si>
  <si>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</si>
  <si>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</si>
  <si>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</si>
  <si>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</si>
  <si>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</si>
  <si>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</si>
  <si>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</si>
  <si>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</si>
  <si>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</si>
  <si>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</si>
  <si>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</si>
  <si>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</si>
  <si>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257</t>
  </si>
  <si>
    <t>258</t>
  </si>
  <si>
    <t>259</t>
  </si>
  <si>
    <t>260</t>
  </si>
  <si>
    <t>261</t>
  </si>
  <si>
    <t>El objetivo y utilidad de la herramienta.</t>
  </si>
  <si>
    <t>Les symptômes s'aggravent par temps CHAUD et SEC</t>
  </si>
  <si>
    <t>Ecoulement de pus par les oreilles (Otorrhée)</t>
  </si>
  <si>
    <t>R028  ANANTHERUM MURICATUM</t>
  </si>
  <si>
    <t>R082  CALCAREA ARSENICICA</t>
  </si>
  <si>
    <t>R009  AESCULUS HIPPOCASTA.</t>
  </si>
  <si>
    <t>R013  AILANTHUS GLANDULOSA</t>
  </si>
  <si>
    <t>R045  ARSENICUM SUL. RUBR.</t>
  </si>
  <si>
    <t>R142  CONIUM MACULATUM</t>
  </si>
  <si>
    <t>Q256</t>
  </si>
  <si>
    <t>R226  KALIUM CHLORICUM</t>
  </si>
  <si>
    <t>R167  ELAPS CORALLINUS</t>
  </si>
  <si>
    <t>R043  ARSENICUM METALLICUM</t>
  </si>
  <si>
    <t>R044  ARSENICUM SUL. FLAV.</t>
  </si>
  <si>
    <t>Q040</t>
  </si>
  <si>
    <t>Q041</t>
  </si>
  <si>
    <t>Q042</t>
  </si>
  <si>
    <t>Q043</t>
  </si>
  <si>
    <t>Q044</t>
  </si>
  <si>
    <t>Q045</t>
  </si>
  <si>
    <t>R095</t>
  </si>
  <si>
    <t>R096</t>
  </si>
  <si>
    <t>R097</t>
  </si>
  <si>
    <t>R098</t>
  </si>
  <si>
    <t>R099</t>
  </si>
  <si>
    <t>R100</t>
  </si>
  <si>
    <t>R101</t>
  </si>
  <si>
    <t>R102</t>
  </si>
  <si>
    <t>R103</t>
  </si>
  <si>
    <t>R104</t>
  </si>
  <si>
    <t>Au cuir chevelu : les cheveux tombent</t>
  </si>
  <si>
    <t>Sensation de sécheresse de la bouche, de la langue</t>
  </si>
  <si>
    <t>Douleur vive et soudaine, piquante, tiraillante, en éclair</t>
  </si>
  <si>
    <t>La okul-blanko estas tre RUGHA (Konjunktivito, keratito)</t>
  </si>
  <si>
    <t>La okul-blanko estas tre FLAVA (sub-iktero, flav-malsano)</t>
  </si>
  <si>
    <t>Sento de formikado, de pikado au de piketado</t>
  </si>
  <si>
    <t>Furzoj, intestaj gasoj</t>
  </si>
  <si>
    <t>Vido malklara, malfacileco pri akomodado, vida lacigho</t>
  </si>
  <si>
    <t>Cheesto de butonoj, au de vundoj, en (au malantau) la auriklo</t>
  </si>
  <si>
    <t>Mente iperattiva, sempre di corsa, impaziente, precipitoso</t>
  </si>
  <si>
    <t>Dolore al fegato (dolore a destra, aggravato dalla pressione)</t>
  </si>
  <si>
    <t>La cornea è opaca, o cataratta del cristallino</t>
  </si>
  <si>
    <t>Maigreur, émaciation</t>
  </si>
  <si>
    <t>Q223</t>
  </si>
  <si>
    <t>R084  CALCAREA FLUORICA</t>
  </si>
  <si>
    <t>Tedo de la vivo : la paciento deziras la morton, la suicidon</t>
  </si>
  <si>
    <t>Q172</t>
  </si>
  <si>
    <t>Q173</t>
  </si>
  <si>
    <t>Q174</t>
  </si>
  <si>
    <t>Q175</t>
  </si>
  <si>
    <t>Q176</t>
  </si>
  <si>
    <t>Q177</t>
  </si>
  <si>
    <t>Q178</t>
  </si>
  <si>
    <t>Q179</t>
  </si>
  <si>
    <t>Q180</t>
  </si>
  <si>
    <t>Q181</t>
  </si>
  <si>
    <t>Rien ne va plus depuis une grande peur, une grande frayeur</t>
  </si>
  <si>
    <t>El humor es muy inestable, alternancia de risa y de lágrimas</t>
  </si>
  <si>
    <t>Cause : Constant efforts towards solving difficult problems</t>
  </si>
  <si>
    <t>Cloudy urine upon urination, presence of blood or cells</t>
  </si>
  <si>
    <t>Hoarseness or loss of voice (aphonia)</t>
  </si>
  <si>
    <t>003</t>
  </si>
  <si>
    <t>004</t>
  </si>
  <si>
    <t>005</t>
  </si>
  <si>
    <t>006</t>
  </si>
  <si>
    <t>007</t>
  </si>
  <si>
    <t>008</t>
  </si>
  <si>
    <t>009</t>
  </si>
  <si>
    <t>010</t>
  </si>
  <si>
    <t>011</t>
  </si>
  <si>
    <t>012</t>
  </si>
  <si>
    <t>Le nez est souvent bouché</t>
  </si>
  <si>
    <t>Douleur aux intestins (tension, colique, crampe, appendicite)</t>
  </si>
  <si>
    <t>Douleur sous les côtes (rate, vésicule, hypocondres)</t>
  </si>
  <si>
    <t>Eruptions de boutons, ou plaies, dans ou derrière l'oreille</t>
  </si>
  <si>
    <t>Symptoms dominate on the RIGHT side</t>
  </si>
  <si>
    <t>Symptoms dominate on the LEFT  side</t>
  </si>
  <si>
    <t>Regularity and periodicity of symptoms</t>
  </si>
  <si>
    <t>Constant need to clear throat</t>
  </si>
  <si>
    <t>Sensation of dryness or burning in the throat</t>
  </si>
  <si>
    <t>Incontinence, involuntary loss of urine (enuresis)</t>
  </si>
  <si>
    <t>Bewegungslosigkeit (u.a. Liegen) verschlechtert die Symptome</t>
  </si>
  <si>
    <t>Schmerzen oder Reizung von Kehle oder Luftröhre</t>
  </si>
  <si>
    <t>Strong desire for salty food (always adds salt)</t>
  </si>
  <si>
    <t>Sensation of sticking or of a splinter in throat</t>
  </si>
  <si>
    <t>Sensation of tightness of throat (choking, suffocating)</t>
  </si>
  <si>
    <t>Konzentrierter, spärlicher Urin (Oligurie)</t>
  </si>
  <si>
    <t>Dünner, sehr reichlicher Urin (Polyurie)</t>
  </si>
  <si>
    <t>Flockiger Urin, Blut- oder Zellbeimengungen</t>
  </si>
  <si>
    <t>Genitalia 1/2</t>
  </si>
  <si>
    <t>El aparato genital 1/2.</t>
  </si>
  <si>
    <t>La genera aparato 1/2</t>
  </si>
  <si>
    <t>L’apparato genitale  1/2</t>
  </si>
  <si>
    <t>Female : discharges</t>
  </si>
  <si>
    <t>La virinaj organoj : elfluadoj</t>
  </si>
  <si>
    <t>Concentration difficult, lapse of memory, weakness of memory</t>
  </si>
  <si>
    <t>Kälte: Pat. ist immer zu kalt, stark bekleidet</t>
  </si>
  <si>
    <t>R281</t>
  </si>
  <si>
    <t>Difficulty to fall asleep (initial insomnia)</t>
  </si>
  <si>
    <t>In order to fall asleep: requires particular sleeping position</t>
  </si>
  <si>
    <t>Sexual desire excessive, abnormal excitement</t>
  </si>
  <si>
    <t>Sexual desire wanting, or diminished</t>
  </si>
  <si>
    <t>Agravación si el paciente bebe VINO (o alcohol)</t>
  </si>
  <si>
    <t>Senkonciigho, au malsaneto kun minaco de sveno</t>
  </si>
  <si>
    <t>Vera malpliigho de la aud-kapablo, surdeco</t>
  </si>
  <si>
    <t>Ears:  Dull pain (pressure, heaviness)</t>
  </si>
  <si>
    <t>Pain of gums, tongue or cheeks (aphtae)</t>
  </si>
  <si>
    <t>Tongue is coated (white or yellow)</t>
  </si>
  <si>
    <t>Patient drinks OFTEN</t>
  </si>
  <si>
    <t>Strong desire to drink beer</t>
  </si>
  <si>
    <t>Eyes:  Sensation of burning or dryness or sand</t>
  </si>
  <si>
    <t>Eyes:  Sensation of pressure</t>
  </si>
  <si>
    <t>Alle orecchie: pizzicore, prurito del condotto uditivo</t>
  </si>
  <si>
    <t>Il paziente mangia con appetito, ma è presto sazio</t>
  </si>
  <si>
    <t>Ausencias breves y repentinas, fallos de la atención</t>
  </si>
  <si>
    <t>Karaktero hezitema (dubo, kulpeco, malfirmeco de volo)</t>
  </si>
  <si>
    <t>La paciento malfacile sinkoncentras, li facile forgesas</t>
  </si>
  <si>
    <t>Q118</t>
  </si>
  <si>
    <t>090</t>
  </si>
  <si>
    <t>091</t>
  </si>
  <si>
    <t>267</t>
  </si>
  <si>
    <t>268</t>
  </si>
  <si>
    <t>Sensation of WEARINESS or lassitude in whole body</t>
  </si>
  <si>
    <t>Deliro, halucinoj, konfuzo inter songho kaj realo</t>
  </si>
  <si>
    <t>Mensforestoj subitaj kaj mallongaj ; svenetoj de la atento</t>
  </si>
  <si>
    <t>Sento de audo tro sensiva, hipersentemo pri bruo</t>
  </si>
  <si>
    <t>Q224</t>
  </si>
  <si>
    <t>Q225</t>
  </si>
  <si>
    <t>Q226</t>
  </si>
  <si>
    <t>R205  HYDROPHOBINUM(Lyss.)</t>
  </si>
  <si>
    <t>R207  HYPERICUM PERFORATUM</t>
  </si>
  <si>
    <t>R345  SELENIUM METALLICUM</t>
  </si>
  <si>
    <t>R368  TARENTULA HISPANICA</t>
  </si>
  <si>
    <t>Puls: sehr schwach, weich, leicht, nicht wahrnembar</t>
  </si>
  <si>
    <t>Varikosis der Unterschenkel</t>
  </si>
  <si>
    <t>Zahnschmerz</t>
  </si>
  <si>
    <t>Schmerzen an Zahnfleisch, Zunge oder Wangen (Aphten)</t>
  </si>
  <si>
    <t>Dumpfer Schmerz (brennend, schwach, zerschlagen, gequetscht)</t>
  </si>
  <si>
    <t>Nose often stopped up</t>
  </si>
  <si>
    <t>Les duaux sans déductions</t>
  </si>
  <si>
    <t>D002</t>
  </si>
  <si>
    <t>D003</t>
  </si>
  <si>
    <t>D004</t>
  </si>
  <si>
    <t>D005</t>
  </si>
  <si>
    <t>D006</t>
  </si>
  <si>
    <t>D007</t>
  </si>
  <si>
    <t>D008</t>
  </si>
  <si>
    <t>D009</t>
  </si>
  <si>
    <t>D010</t>
  </si>
  <si>
    <t>D011</t>
  </si>
  <si>
    <t>D012</t>
  </si>
  <si>
    <t>D013</t>
  </si>
  <si>
    <t>D014</t>
  </si>
  <si>
    <t>D015</t>
  </si>
  <si>
    <t>D016</t>
  </si>
  <si>
    <t>D017</t>
  </si>
  <si>
    <t>D018</t>
  </si>
  <si>
    <t>D019</t>
  </si>
  <si>
    <t>D020</t>
  </si>
  <si>
    <t>D021</t>
  </si>
  <si>
    <t>D022</t>
  </si>
  <si>
    <t>D023</t>
  </si>
  <si>
    <t>D024</t>
  </si>
  <si>
    <t>D025</t>
  </si>
  <si>
    <t>D026</t>
  </si>
  <si>
    <t>D027</t>
  </si>
  <si>
    <t>D028</t>
  </si>
  <si>
    <t>D029</t>
  </si>
  <si>
    <t>D030</t>
  </si>
  <si>
    <t>D031</t>
  </si>
  <si>
    <t>D032</t>
  </si>
  <si>
    <t>D033</t>
  </si>
  <si>
    <t>D034</t>
  </si>
  <si>
    <t>D035</t>
  </si>
  <si>
    <t>D036</t>
  </si>
  <si>
    <t>D037</t>
  </si>
  <si>
    <t>D038</t>
  </si>
  <si>
    <t>D039</t>
  </si>
  <si>
    <t>D040</t>
  </si>
  <si>
    <t>D041</t>
  </si>
  <si>
    <t>• Es preferible (pero no obligatorio) de responder a todas las cuestiones. Piense por hacer correctamente la distinción entre: "0" (afirmo que la señal es ausente) y "?" (no respondo ya que no sé, o eso no tendría sentido).</t>
  </si>
  <si>
    <t>• En la práctica, se recomienda inicializar todas las notas en "?". Para eso, basta con poner el "?" en la célula "E6" y de pulsar dos veces sobre el ángulo en parte baja a la derecha de esta célula.</t>
  </si>
  <si>
    <t>• "Incertidumbre = 10 %" significan : " "hay 10 oportunidad sobre 100 para que la semejanza ' paciente/remedio ' sea el hecho únicamente de la casualidad".</t>
  </si>
  <si>
    <t>• ¡Guarde su espíritu crítico! Este programa informático a sido realizado con cuidado, pero puede implicar errores. Comparar los resultados con otras fuentes.</t>
  </si>
  <si>
    <t>R278  NATRUM CARBONICUM</t>
  </si>
  <si>
    <t>R279  NATRUM MURIATICUM</t>
  </si>
  <si>
    <t>R054</t>
  </si>
  <si>
    <t>R055</t>
  </si>
  <si>
    <t>R060  ATROPINUM SULFURICUM</t>
  </si>
  <si>
    <t>R062  AURUM MURIAT. NATRO.</t>
  </si>
  <si>
    <t>R072  BORAX    (Na2 B4 O7)</t>
  </si>
  <si>
    <t>R074  BRACHYGLOTTIS REPENS</t>
  </si>
  <si>
    <t>R255  MANDRAGORA OFFICINA.</t>
  </si>
  <si>
    <t>R088  CALENDULA OFFICINAL.</t>
  </si>
  <si>
    <t>Bornes supérieures des classes</t>
  </si>
  <si>
    <t>Effectif, par classe, des ressemblances fortuites (les paramètres de la fonction de gauss étant calculés sur le côté des négatifs)</t>
  </si>
  <si>
    <t>Coefficient</t>
  </si>
  <si>
    <t>Effectifs, par classe, des ressemblances réelles (total - fortuites)</t>
  </si>
  <si>
    <t>Nombre de classes (S'il change, changer aussi BB3,BB5,BB7)</t>
  </si>
  <si>
    <t xml:space="preserve">Moyenne des (bornes supérieures des) ressemblances réelles </t>
  </si>
  <si>
    <t>Effectif de la gaussienne des fortuits</t>
  </si>
  <si>
    <t>Effectif de la gaussienne des réels</t>
  </si>
  <si>
    <t>• La gradoj de Kent ne estas nombroj sed numeroj de klasoj. Ili certe estas atribuitaj al kuraciloj (aû al signoj) funkcie de la nombro de la observitaj kazoj, sed laù geometria progresio (Kuracilo (aû signo) estas klasifikata al grado 3 se ghi estis observata 2 foje pli ofte ol kuracilo de la grado 2, ghi-mem 2 foje pli ofte ol kuracilo de la grado 1). Tiuj Kentaj gradoj ne estante nombrojn, ne prave estas ilin adicii.</t>
  </si>
  <si>
    <t>• Praktike, mi tradukis la gradojn 1, 2 kaj 3 de Kent, respective per la notoj 2, 4 kaj 8.</t>
  </si>
  <si>
    <t>• Tiu distingo gravas :</t>
  </si>
  <si>
    <t>•• La "0" signifas : "MI SCIAS ke la paciento ne havas tiun simptomon, kiam ghi tre bone povantus havi ghin". Tiu respondo influos la rezulton kiel farus eliminanta simptomo.</t>
  </si>
  <si>
    <t>• Les degrés de Kent ne sont pas des nombres mais des numéros de classes. Ils ont été attribués aux remèdes (et aux signes) en fonction du nombre de cas observés, mais selon une progression géométrique (un remède est au degré 3 s'il a été observé 2 fois plus souvent qu'un remède du degré 2, lui-même 2 fois plus souvent qu'un remède du degré 1). Ces degrés de Kent n'étant pas des nombres, il n'est pas légitime de les additionner.</t>
  </si>
  <si>
    <t>• Or, pour fonctionner, ce logiciel a besoin que les notes indiquées soient proportionnelles aux nombres d'observations : un signe noté 8 doit avoir été observé deux fois plus souvent qu'un signe noté 4, lui-même observé deux fois plus souvent qu'un signe noté 2.</t>
  </si>
  <si>
    <t>• La distinction est importante :</t>
  </si>
  <si>
    <t>AVIZO</t>
  </si>
  <si>
    <t>• Médico homeópata ginebrés, nació en Francia en Montech (Tarn y Garona), el  Dr Henry DUPRAT era reputado por su competencia y su cortesia. Escribió numerosos artículos en Le Propagateur (El Propagador) del cuál fué redactor en jefe hasta 1939. Publicó dos obras: Teoría y práctica de la homeopatia (1932) y Tratado de Materia Médica Homeopática (1947).</t>
  </si>
  <si>
    <t>• El objetivo del programa es facilitar la tarea a los que quieren practicar la homeopatia desde el enfoque UNICISTA, es decir tener en cuenta el ESTADO ENTERO del paciente para encontrar un remedio único correspondiente a su estado del momento.</t>
  </si>
  <si>
    <t>• No necesariamente. Pero, el resultado será mejor si da más información. Es importante en particular indicar bien: por la nota "0", los síntomas que saben ausentes, y por la señal "?", las cuestiones a las cuales no pueden responder.</t>
  </si>
  <si>
    <t>• Los grados de Kent no son números cuantitativas sino etiquetas de clase. Son atribuidos en función del número de casos observados pero únicamente de forma de progresión geométrica. (De esta manera, un signo es marcado con el valor de 3 si éste ha sido observado 2 veces más frecuentemente que un signo con el grado 2, siendo éste 2 veces más frecuente que remedio con un valor de 1). Los grados de Kent no son números cuantitativos, no es correcto sumarlos.</t>
  </si>
  <si>
    <t>• Ahora bien, para funcionar, este programa informático tiene necesidad que las notas indicadas sean proporcionales entre observaciones: una síntoma que recibe el valor 8 debe haber sido observado dos veces más a menudo que un síntoma con el valor 4, éste mismo debe haber sido observado dos veces más a menudo que un síntoma con el valor de 2.</t>
  </si>
  <si>
    <t>•• El "0" significa : "YO SÉ que el paciente no tiene este síntoma, siendo que podría presentar dicho síntoma". Esta respuesta influirá sobre el resultado ya que tendrá la calidad de un síntoma eliminador.</t>
  </si>
  <si>
    <t>•• El "?" significa : "NO SÉ RESPONDER. Ya sea que la información me falta, o que la pregunta no tiene sentido con este paciente, o bien, yo no entiendo la pregunta". Esta respuesta se mantendrá neutra para la elección del remedio ; no influirá ni en un sentido ni en el otro.</t>
  </si>
  <si>
    <t>Intenso deseo de estar silencioso, no quiere hablar (taciturno)</t>
  </si>
  <si>
    <t>El paciente querría pero NO PUEDE hablar (incluyendo afasia)</t>
  </si>
  <si>
    <t>El paciente tiene propósitos confusos, divagantes, incoherentes</t>
  </si>
  <si>
    <t>Espíritu superactivo, siempre apresurado, agitado, impaciente,</t>
  </si>
  <si>
    <t>Sur la hauto : dauraj vundoj, fendetoj au ulceroj</t>
  </si>
  <si>
    <t>Le pouls est très fort (y c dur, plein, tendu)</t>
  </si>
  <si>
    <t>Stanchezza la mattina al risveglio, il sonno non è ristoratore</t>
  </si>
  <si>
    <t>Chronischer Wurmbefall</t>
  </si>
  <si>
    <t>Auffallend langer Zyklus (mehr als 30 Tage)</t>
  </si>
  <si>
    <t>Abendliche Verschlechterung der Symptome</t>
  </si>
  <si>
    <t>Early waking and sleeplessness (insomnia)</t>
  </si>
  <si>
    <t>Weariness on waking in the morning, unrefreshed sleep</t>
  </si>
  <si>
    <t>•• Dr Georges BROUSSALIAN -- Traduction française du Répertoire de KENT, 1986 -- (Pour quelques symptômes seulement)</t>
  </si>
  <si>
    <t>•• Dr M. DELTOMBE -- Natrum carbonicum -- in Homéopathie Française 1989 ; 77, n°1 : 36-44</t>
  </si>
  <si>
    <t>•• Dr Denis DEMARQUE, Jacques JOUANNY, Bernard POITEVIN, Yves SAINT-JEAN -- Pharmacologie et Matière Médicale Homéopathique -- Editions BOIRON-CEDH, Sainte Foy lès Lyon, 1993.</t>
  </si>
  <si>
    <t>•• Dr Henry DUPRAT -- Traité de matière médicale homéopathique, -- Editions J.-B.BAILLIERE &amp; Fils, Paris, 1981.</t>
  </si>
  <si>
    <t>Symptoms aggravated by HOT and DRY weather</t>
  </si>
  <si>
    <t>En las orejas: Dolor vivo, agudo (picadura, desgarradura)</t>
  </si>
  <si>
    <t>Los ciclos son anormalmente LARGOS (más de 30 dias)</t>
  </si>
  <si>
    <t>Erupciones de granos, o llagas, en o detrás de la oreja</t>
  </si>
  <si>
    <t>Plötzliche Zuckungen von Händen und/od. Beinen</t>
  </si>
  <si>
    <t>Name</t>
  </si>
  <si>
    <t>Similarity</t>
  </si>
  <si>
    <t>Odd Ratio</t>
  </si>
  <si>
    <t>Influence of the sign</t>
  </si>
  <si>
    <t>Remarkable</t>
  </si>
  <si>
    <t>Reading the results :</t>
  </si>
  <si>
    <t>Konsiloj :</t>
  </si>
  <si>
    <t>Similitudine</t>
  </si>
  <si>
    <t>Incertezza</t>
  </si>
  <si>
    <t>Sensation of stitching, of localized pain, as from a nail</t>
  </si>
  <si>
    <t>Consigli :</t>
  </si>
  <si>
    <t>• La interna "Kuracila Lernindajho" de la logikajho, kiu enhavas la priskribon de 398 kuraciloj, estas konstruita farante originalan sintezon de la jenaj dokumentoj :</t>
  </si>
  <si>
    <t>Algunas preguntas frecuentes.</t>
  </si>
  <si>
    <t>Herz: allgemeine Schmerzen, Beklemmungsgefühl</t>
  </si>
  <si>
    <t>R282</t>
  </si>
  <si>
    <t>R283</t>
  </si>
  <si>
    <t>R284</t>
  </si>
  <si>
    <t>R285</t>
  </si>
  <si>
    <t>R286</t>
  </si>
  <si>
    <t>R287</t>
  </si>
  <si>
    <t>Zahnverfall, brüchige Zähne</t>
  </si>
  <si>
    <t>La paciento estas maldika, magra, au  maldikighas, magrighas</t>
  </si>
  <si>
    <t>Daura PUSADO en diversaj lokoj</t>
  </si>
  <si>
    <t>En la tuta korpo : sento de BRULVUNDO</t>
  </si>
  <si>
    <t>Mente lenta, difficoltà a comprendere le situazioni</t>
  </si>
  <si>
    <t>Sleepiness, yawning, desire to remain in bed (clinophilia)</t>
  </si>
  <si>
    <t>Appetite, wanting: Patient does not eat anything (anorexia)</t>
  </si>
  <si>
    <t>Patient eats with relish, but is quickly satiated</t>
  </si>
  <si>
    <t>Beschwerden durch fettes Essen</t>
  </si>
  <si>
    <t>Il dolore si concentra sulle tempie</t>
  </si>
  <si>
    <t>Nel cuoio capelluto : cadono i capelli</t>
  </si>
  <si>
    <t>Augen: Trockenheit, Brennen, Gefühl wie Sand</t>
  </si>
  <si>
    <t>Al cuore: palpitazioni (battiti che danno fastidio)</t>
  </si>
  <si>
    <t>Avversione per gli sforzi, per il lavoro, per la riflessione</t>
  </si>
  <si>
    <t>Al la krania hauto : la transpiro abundas</t>
  </si>
  <si>
    <t>La pulso estas tre malrapida(malpli ol 60 p/min.,bradikardio)</t>
  </si>
  <si>
    <t>I bronchi sono intasati da catarro (rantoli, crepiti)</t>
  </si>
  <si>
    <t>R136</t>
  </si>
  <si>
    <t>R137</t>
  </si>
  <si>
    <t>Q080</t>
  </si>
  <si>
    <t>Q081</t>
  </si>
  <si>
    <t>Q082</t>
  </si>
  <si>
    <t>Q083</t>
  </si>
  <si>
    <t>Schlafwandeln</t>
  </si>
  <si>
    <t>Q064</t>
  </si>
  <si>
    <t>Q065</t>
  </si>
  <si>
    <t>Q066</t>
  </si>
  <si>
    <t>Q067</t>
  </si>
  <si>
    <t>Q068</t>
  </si>
  <si>
    <t>Q069</t>
  </si>
  <si>
    <t>Dolore alla regione lombare (“ai reni”), o sacrale</t>
  </si>
  <si>
    <t>Dolore al coccige</t>
  </si>
  <si>
    <t>El paciente bebe EN PEQUEÑAS CANTIDADES (1/4 a 1/2 vaso)</t>
  </si>
  <si>
    <t>Intenso deseo de beber caliente</t>
  </si>
  <si>
    <t>R166</t>
  </si>
  <si>
    <t>R126  CLEMATIS ERECTA</t>
  </si>
  <si>
    <t>Beziehungen zu anderen Menschen/soziale Umwelt</t>
  </si>
  <si>
    <t>Großes Verlangen nach EINSAMKEIT (Abn. gg. die Anwesenheit von anderen)</t>
  </si>
  <si>
    <t>Großes Verlangen nach Gesellschaft (Abn. gg. das Einsamkeit)</t>
  </si>
  <si>
    <t>Pat. WENDET SICH von nahe stehenden Menschen AB (Gleichgültigkeit)</t>
  </si>
  <si>
    <t>Pat. LEIDET, sobald eine nahestehende Person abwendet (Eifersucht)</t>
  </si>
  <si>
    <t>Verlangen zu schweigen, will nicht sprechen</t>
  </si>
  <si>
    <t>Große Redelust, Verlangen zu sprechen (Geschwätzigkeit)</t>
  </si>
  <si>
    <t>Grosse Empfindlichkeit; durch Kleinigkeit verletzbar</t>
  </si>
  <si>
    <t>Die innere Aktivität des Patienten</t>
  </si>
  <si>
    <t>Stimmung</t>
  </si>
  <si>
    <t>Pat. ist überreizt; ungewöhnlich fröhlich und euphorisch</t>
  </si>
  <si>
    <t>Geistige Aktivität</t>
  </si>
  <si>
    <t>Unentschlossenheit (Zweifel, Schuldgefühl, Willensschwäche)</t>
  </si>
  <si>
    <t xml:space="preserve">Abneigung gegen Anstrenung, gegen Arbeit, gegen Denken </t>
  </si>
  <si>
    <t>Schrecken: Zusammenfahren vor Angst (Angst vor Lärm)</t>
  </si>
  <si>
    <t>Anfallsartige Angst: Plötzliches Gefühl akuter Bedrohung</t>
  </si>
  <si>
    <t>Beschwerden des Schlafes und des Wachzustandes</t>
  </si>
  <si>
    <t>Im Verlauf der Nacht</t>
  </si>
  <si>
    <t>Frühes Erwachen &amp; Unmöglichkeit wieder einzuschlafen (Schlaflosigkeit)</t>
  </si>
  <si>
    <t>Im Tagesverlauf</t>
  </si>
  <si>
    <t>Schläfrigkeit, Gähnen, Verl. n. im Bett zu bleiben</t>
  </si>
  <si>
    <t>Wahn, Halluzination, kann nicht zwischen Traum und Wirklichkeit trennen</t>
  </si>
  <si>
    <t>La vizagho agitighas pro tikoj au spasmoj (inkl. trismo)</t>
  </si>
  <si>
    <t>Agravación si el paciente come FéCULAS</t>
  </si>
  <si>
    <t>Q046</t>
  </si>
  <si>
    <t>Q047</t>
  </si>
  <si>
    <t>Q048</t>
  </si>
  <si>
    <t>Agravación si el paciente come FRUTAS</t>
  </si>
  <si>
    <t>Agravación si el paciente come alimentos GRASOS</t>
  </si>
  <si>
    <t>Los transtornos dominan en la DERECHA</t>
  </si>
  <si>
    <t>Los transtornos vuelven regularmente y periódicamente</t>
  </si>
  <si>
    <t>Agravación después de un exposición al frío</t>
  </si>
  <si>
    <t>Dolor en la espalda (detrás del tórax)</t>
  </si>
  <si>
    <t>Dolor en la región lumbar (en los riñones) o en el sacro</t>
  </si>
  <si>
    <t>Dolor en el coxys</t>
  </si>
  <si>
    <t>Agravación después de una defunción, un gran malhumor</t>
  </si>
  <si>
    <t>Doloro au irito, al la laringo au la trakeo</t>
  </si>
  <si>
    <t>La paciento trinkas PER MALGRANDAJ KVANTOJ (1/4-1/2 glaspleno)</t>
  </si>
  <si>
    <t>Dezirego trinki varman</t>
  </si>
  <si>
    <t>R114</t>
  </si>
  <si>
    <t>R115</t>
  </si>
  <si>
    <t>R116</t>
  </si>
  <si>
    <t>R117</t>
  </si>
  <si>
    <t>R118</t>
  </si>
  <si>
    <t>R119</t>
  </si>
  <si>
    <t>Q024</t>
  </si>
  <si>
    <t>Q025</t>
  </si>
  <si>
    <t>Q026</t>
  </si>
  <si>
    <t>Q027</t>
  </si>
  <si>
    <t>Q028</t>
  </si>
  <si>
    <t>Q029</t>
  </si>
  <si>
    <t>R206  HYOSCIAMUS NIGER</t>
  </si>
  <si>
    <t>Le patient est anormalement dur, menaçant, violent</t>
  </si>
  <si>
    <t>Au coeur : palpitations (battements sensibles et incommodes)</t>
  </si>
  <si>
    <t>R105</t>
  </si>
  <si>
    <t>R068</t>
  </si>
  <si>
    <t>R069</t>
  </si>
  <si>
    <t>R093</t>
  </si>
  <si>
    <t>R094</t>
  </si>
  <si>
    <t>R311  PICRICUM ACIDUM</t>
  </si>
  <si>
    <t>R296  OXALICUM ACIDUM</t>
  </si>
  <si>
    <t>R380  USTILAGO MAIDIS</t>
  </si>
  <si>
    <t>R294  OSCILLOCOCCINUM</t>
  </si>
  <si>
    <t>Aux oreilles : Démangeaisons, prurit du conduit auditif</t>
  </si>
  <si>
    <t>R367  TARAXACUM DENS-LEON.</t>
  </si>
  <si>
    <t>R020</t>
  </si>
  <si>
    <t>R021</t>
  </si>
  <si>
    <t>R022</t>
  </si>
  <si>
    <t>R023</t>
  </si>
  <si>
    <t>R024</t>
  </si>
  <si>
    <t>Le mani o i piedi traspirano abbondantemente</t>
  </si>
  <si>
    <t>Bisogno costante di raschiare la gola</t>
  </si>
  <si>
    <t>Sensazione di gola secca e bruciante</t>
  </si>
  <si>
    <t>Dolore (o prurito) alla vagina e alla vulva</t>
  </si>
  <si>
    <t>Forti dolori DURANTE LE MESTRUAZIONI (dismenorrea)</t>
  </si>
  <si>
    <t>Sensazione di gola chiusa (soffocamento)</t>
  </si>
  <si>
    <t>Addome gonfio di gas, o gorgoglii intestinali</t>
  </si>
  <si>
    <t>Q070</t>
  </si>
  <si>
    <t>Hautdefekte im oder hinter dem Ohr</t>
  </si>
  <si>
    <t>Augen: Druckgefühl</t>
  </si>
  <si>
    <t>Unruhiger Schlaf ; ängstliche Träume, Alpträume</t>
  </si>
  <si>
    <t>R090</t>
  </si>
  <si>
    <t>R091</t>
  </si>
  <si>
    <t>R092</t>
  </si>
  <si>
    <t>Loss of consciousness,collapse or faintness with near-collapse</t>
  </si>
  <si>
    <t>Appetite, ravenous: Patient eats large quantities</t>
  </si>
  <si>
    <t>Überstarker Speichelfluss (Sialorrhoe, Hypersalivation)</t>
  </si>
  <si>
    <t>Q202</t>
  </si>
  <si>
    <t>Q203</t>
  </si>
  <si>
    <t>Q204</t>
  </si>
  <si>
    <t>Q205</t>
  </si>
  <si>
    <t>Q209</t>
  </si>
  <si>
    <t>Q210</t>
  </si>
  <si>
    <t>Q211</t>
  </si>
  <si>
    <t>Q212</t>
  </si>
  <si>
    <t>Q213</t>
  </si>
  <si>
    <t>R245</t>
  </si>
  <si>
    <t>R246</t>
  </si>
  <si>
    <t>R247</t>
  </si>
  <si>
    <t>R248</t>
  </si>
  <si>
    <t>R249</t>
  </si>
  <si>
    <t>R250</t>
  </si>
  <si>
    <t>R251</t>
  </si>
  <si>
    <t>R252</t>
  </si>
  <si>
    <t>R253</t>
  </si>
  <si>
    <t>R254</t>
  </si>
  <si>
    <t>Vivo desiderio di bere alcol (vino, liquori, aperitivi)</t>
  </si>
  <si>
    <t>Urine chiare, molto abbondanti (poliuria)</t>
  </si>
  <si>
    <t>La lingua è patinosa (coperta da un induito bianco o giallo)</t>
  </si>
  <si>
    <t>Ständiges Zittern von Händen oder Beinen</t>
  </si>
  <si>
    <t>Schwellungen von Beinen, Knien, Knöcheln oder Füssen</t>
  </si>
  <si>
    <t>R268</t>
  </si>
  <si>
    <t>R269</t>
  </si>
  <si>
    <t>R270</t>
  </si>
  <si>
    <t>R271</t>
  </si>
  <si>
    <t>R272</t>
  </si>
  <si>
    <t>R273</t>
  </si>
  <si>
    <t>R378  URANIUM NITRICUM</t>
  </si>
  <si>
    <t>Note</t>
  </si>
  <si>
    <t>R312</t>
  </si>
  <si>
    <t>092</t>
  </si>
  <si>
    <t>093</t>
  </si>
  <si>
    <t>094</t>
  </si>
  <si>
    <t>163</t>
  </si>
  <si>
    <t>R207</t>
  </si>
  <si>
    <t>Elektu la rimedion en la chelo "E5"</t>
  </si>
  <si>
    <t>Akraj doloroj DUM LA MENSTRUAJ TEMPOJ (dismenoreo)</t>
  </si>
  <si>
    <t>Doloro al la testikoj, au al la spermaj shnuroj</t>
  </si>
  <si>
    <t>Perturboj de la erekto, au impotenteco</t>
  </si>
  <si>
    <t>Varma    : La paciento chiam sentas VARMECON,  ete kovrighas</t>
  </si>
  <si>
    <t>R291</t>
  </si>
  <si>
    <t>R292</t>
  </si>
  <si>
    <t>Scalp:  Hair loss</t>
  </si>
  <si>
    <t>Hiccoughs</t>
  </si>
  <si>
    <t>Träger Geist, schwerfällige Auffassungsgabe</t>
  </si>
  <si>
    <t>Rote Lidränder (Blepharitis, Hordeolum etc.)</t>
  </si>
  <si>
    <t>Ai polmoni: dolore come di piaga, &lt; inspirando o tossendo</t>
  </si>
  <si>
    <t>S085</t>
  </si>
  <si>
    <t>S086</t>
  </si>
  <si>
    <t>S087</t>
  </si>
  <si>
    <t>S088</t>
  </si>
  <si>
    <t>S089</t>
  </si>
  <si>
    <t>•• Le "0" signifie : "JE SAIS que le patient n'a pas ce symptôme, alors qu'il aurait très bien pu l'avoir". Cette réponse infléchira le résultat à la manière d'un symptôme éliminateur.</t>
  </si>
  <si>
    <t>•• Dr Odette BOUJARD-DUFLO -- Ophtalmologie homéopathique -- Librairie Le François, Paris, 1978.</t>
  </si>
  <si>
    <t>R247  LUESINUM(SYPHILINUM)</t>
  </si>
  <si>
    <t>Le patient est anormalement doux, pacifique et docile</t>
  </si>
  <si>
    <t>R155</t>
  </si>
  <si>
    <t>R156</t>
  </si>
  <si>
    <t>R307  PHOSPHORICUM ACIDUM</t>
  </si>
  <si>
    <t>Oft verstopfte Nase</t>
  </si>
  <si>
    <t>Häufiges Nasenbluten (Epistaxis)</t>
  </si>
  <si>
    <t>El dolor se extiende por toda una mitad del cráneo (migraña)</t>
  </si>
  <si>
    <t>En el cuero cabelludo: los cabellos caen</t>
  </si>
  <si>
    <t>En el cuero cabelludo: la caspa es abundante</t>
  </si>
  <si>
    <t>Vif désir de boire du lait</t>
  </si>
  <si>
    <t>Vif désir de boire du café, ou du thé</t>
  </si>
  <si>
    <t>Aversion pour le lait</t>
  </si>
  <si>
    <t>La langue est molle et garde l'empreinte des dents</t>
  </si>
  <si>
    <t>Causa: Las largas vigilias, una gran falta de sueño</t>
  </si>
  <si>
    <t>La cara está ENROJECIDA (por pecas, por partes o en totalidad</t>
  </si>
  <si>
    <t>Las manos o las piernas tiemblan sin cesar</t>
  </si>
  <si>
    <t>Causa: hábito de fumar o de mascar tabaco</t>
  </si>
  <si>
    <t>Causa: abitudine a fumare o a masticare tabacco</t>
  </si>
  <si>
    <t>Causa: abitudine a bere molti tè o caffè</t>
  </si>
  <si>
    <t>Causa: abitudine ai sonniferi, narcotici, analgesici</t>
  </si>
  <si>
    <t>Dolore o irritazione della laringe o della trachea</t>
  </si>
  <si>
    <t>Eccessivo desiderio sessuale, eccitazione anormale</t>
  </si>
  <si>
    <t>Assenza di desiderio sessuale, o diminuzione della libido</t>
  </si>
  <si>
    <t>Causa: sforzi continuati per problemi difficili</t>
  </si>
  <si>
    <t>El pulso es irregular o intermitente (arritmia,asistolia)</t>
  </si>
  <si>
    <t>Vertige des hauteurs, vive angoisse en regardant dans le vide</t>
  </si>
  <si>
    <t>R398</t>
  </si>
  <si>
    <t>Nom remède</t>
  </si>
  <si>
    <t>Q130</t>
  </si>
  <si>
    <t>Q131</t>
  </si>
  <si>
    <t>Q132</t>
  </si>
  <si>
    <t>Q154</t>
  </si>
  <si>
    <t>Q155</t>
  </si>
  <si>
    <t>Q156</t>
  </si>
  <si>
    <t>Q157</t>
  </si>
  <si>
    <t>Q158</t>
  </si>
  <si>
    <t>Q159</t>
  </si>
  <si>
    <t>Q160</t>
  </si>
  <si>
    <t>Q161</t>
  </si>
  <si>
    <t>Symptôme</t>
  </si>
  <si>
    <t>Häufiger Drang zum Wasser lassen (Pollakisurie)</t>
  </si>
  <si>
    <t>dimension32</t>
  </si>
  <si>
    <t>dimension33</t>
  </si>
  <si>
    <t>dimension34</t>
  </si>
  <si>
    <t>dimension35</t>
  </si>
  <si>
    <t>dimension36</t>
  </si>
  <si>
    <t>dimension37</t>
  </si>
  <si>
    <t>dimension38</t>
  </si>
  <si>
    <t>Pré-traitement du questionnaire</t>
  </si>
  <si>
    <t>R228</t>
  </si>
  <si>
    <t>Q278</t>
  </si>
  <si>
    <t>R330</t>
  </si>
  <si>
    <t>R331</t>
  </si>
  <si>
    <t>R332</t>
  </si>
  <si>
    <t>R333</t>
  </si>
  <si>
    <t>R334</t>
  </si>
  <si>
    <t>R335</t>
  </si>
  <si>
    <t>R336</t>
  </si>
  <si>
    <t>R337</t>
  </si>
  <si>
    <t>R338</t>
  </si>
  <si>
    <t>Intercostal pain (spleen, gall bladder, hypochondria)</t>
  </si>
  <si>
    <t>Sento de tro-lumeco, maldeziro pri la lumo</t>
  </si>
  <si>
    <t>Dormemo, oscedo, deziro resti kushata, litigata (litig-emo)</t>
  </si>
  <si>
    <t>Dormado tro profunda, komata</t>
  </si>
  <si>
    <t>D238</t>
  </si>
  <si>
    <t>D239</t>
  </si>
  <si>
    <t>D240</t>
  </si>
  <si>
    <t>D241</t>
  </si>
  <si>
    <t>D242</t>
  </si>
  <si>
    <t>D243</t>
  </si>
  <si>
    <t>D244</t>
  </si>
  <si>
    <t>D245</t>
  </si>
  <si>
    <t>D246</t>
  </si>
  <si>
    <t>D247</t>
  </si>
  <si>
    <t>D248</t>
  </si>
  <si>
    <t>D249</t>
  </si>
  <si>
    <t>D250</t>
  </si>
  <si>
    <t>D251</t>
  </si>
  <si>
    <t>D252</t>
  </si>
  <si>
    <t>D253</t>
  </si>
  <si>
    <t>D254</t>
  </si>
  <si>
    <t>D255</t>
  </si>
  <si>
    <t>Abneigung gegen Kaffee und Tee</t>
  </si>
  <si>
    <t>Q214</t>
  </si>
  <si>
    <t>Q215</t>
  </si>
  <si>
    <t>Q216</t>
  </si>
  <si>
    <t>Q217</t>
  </si>
  <si>
    <t>Q218</t>
  </si>
  <si>
    <t>Q219</t>
  </si>
  <si>
    <t>R274</t>
  </si>
  <si>
    <t>R275</t>
  </si>
  <si>
    <t>R276</t>
  </si>
  <si>
    <t>R277</t>
  </si>
  <si>
    <t>R278</t>
  </si>
  <si>
    <t>R279</t>
  </si>
  <si>
    <t>R280</t>
  </si>
  <si>
    <t>Scharfer, plötzlicher Schmerz, stechend, ziehend</t>
  </si>
  <si>
    <t>Häufig Schnupfen oder ständig laufende Nase (Erkältungen)</t>
  </si>
  <si>
    <t>Précalcul partiel de la contribution du symptôme dans le remède MMH</t>
  </si>
  <si>
    <t>Contribution symptôme+dual</t>
  </si>
  <si>
    <t>La piel está muy seca (y c. incapaz de sudar)</t>
  </si>
  <si>
    <t>Sensación de deslumbramiento, aversión por la luz</t>
  </si>
  <si>
    <t>En los ojos: Sensación de quemadura o de sequedad o de arena</t>
  </si>
  <si>
    <t>Ventosidades, flatulencia</t>
  </si>
  <si>
    <t>La piel está insensible (o poco sensible), como anestesiada</t>
  </si>
  <si>
    <t>Tendencia crónica a los gusanos (lombrices)</t>
  </si>
  <si>
    <t>Los ciclos son anormalmente CORTOS (menos de 26 dias)</t>
  </si>
  <si>
    <t>Eruption, vesicular</t>
  </si>
  <si>
    <t>Eruption, warts or condylomata</t>
  </si>
  <si>
    <t>Sensation of burning skin</t>
  </si>
  <si>
    <t>Short cough: coughing soothes the urge</t>
  </si>
  <si>
    <t>Il paziente SOFFRE quando la persona amata è lontana (gelosia)</t>
  </si>
  <si>
    <t>Assenza totale di sete, anche nei picchi febbrili</t>
  </si>
  <si>
    <t>Simileco</t>
  </si>
  <si>
    <t>Wounded or annoyed: feels infuriated and explodes with anger</t>
  </si>
  <si>
    <t>Leanness, emaciation</t>
  </si>
  <si>
    <t>R035</t>
  </si>
  <si>
    <t>R036</t>
  </si>
  <si>
    <t>R037</t>
  </si>
  <si>
    <t>R038</t>
  </si>
  <si>
    <t>R039</t>
  </si>
  <si>
    <t>R040</t>
  </si>
  <si>
    <t>Q078</t>
  </si>
  <si>
    <t>Q079</t>
  </si>
  <si>
    <t>R061</t>
  </si>
  <si>
    <t>R062</t>
  </si>
  <si>
    <t>R063</t>
  </si>
  <si>
    <t>R138</t>
  </si>
  <si>
    <t>R139</t>
  </si>
  <si>
    <t>R140</t>
  </si>
  <si>
    <t>Q084</t>
  </si>
  <si>
    <t>Q085</t>
  </si>
  <si>
    <t>R142</t>
  </si>
  <si>
    <t>R143</t>
  </si>
  <si>
    <t>Q061</t>
  </si>
  <si>
    <t>R252  MAGNESIA PHOSPHORICA</t>
  </si>
  <si>
    <t>Eitrige Absonderungen: (Otorrhoe)</t>
  </si>
  <si>
    <t>R267  MERCURIUS SULFURICUS</t>
  </si>
  <si>
    <t>Rheumatischer Gelenkschmerz, Gicht</t>
  </si>
  <si>
    <t>Rötliche Verfärbung, rote Punkte oder Flecken</t>
  </si>
  <si>
    <t>189</t>
  </si>
  <si>
    <t>190</t>
  </si>
  <si>
    <t>191</t>
  </si>
  <si>
    <t>192</t>
  </si>
  <si>
    <t>193</t>
  </si>
  <si>
    <t>Doloro al la mamoj (inkl. mamito, dolorigaj nodajhoj)</t>
  </si>
  <si>
    <t>En la tuta korpo : sento de PIKVUNDO, de spliteto</t>
  </si>
  <si>
    <t>Deep sleep, comatose</t>
  </si>
  <si>
    <t>Kalte Orte verschlechtern die Symptome</t>
  </si>
  <si>
    <t>116</t>
  </si>
  <si>
    <t>117</t>
  </si>
  <si>
    <t>118</t>
  </si>
  <si>
    <t>119</t>
  </si>
  <si>
    <t>120</t>
  </si>
  <si>
    <t>121</t>
  </si>
  <si>
    <t>122</t>
  </si>
  <si>
    <t>123</t>
  </si>
  <si>
    <t>124</t>
  </si>
  <si>
    <t>125</t>
  </si>
  <si>
    <t>126</t>
  </si>
  <si>
    <t>R245  LITHIUM CARBONICUM</t>
  </si>
  <si>
    <t>103</t>
  </si>
  <si>
    <t>104</t>
  </si>
  <si>
    <t>105</t>
  </si>
  <si>
    <t>106</t>
  </si>
  <si>
    <t>107</t>
  </si>
  <si>
    <t>108</t>
  </si>
  <si>
    <t>160</t>
  </si>
  <si>
    <t>161</t>
  </si>
  <si>
    <t>194</t>
  </si>
  <si>
    <t>Geschlossene, stickige Räume verschlechtern die Symptome</t>
  </si>
  <si>
    <t>Delusions,hallucinations,confusion between dreams and reality</t>
  </si>
  <si>
    <t>Vertigo high places, fear of heights, anxiety looking downward</t>
  </si>
  <si>
    <t>R046</t>
  </si>
  <si>
    <t>Identifiant du symptôme</t>
  </si>
  <si>
    <t>Neutraliser ?</t>
  </si>
  <si>
    <t>Notes issues  du profil du questionnaire</t>
  </si>
  <si>
    <t>Est le contraire de</t>
  </si>
  <si>
    <t>Est impliqué par</t>
  </si>
  <si>
    <t>contribution ^ 2</t>
  </si>
</sst>
</file>

<file path=xl/styles.xml><?xml version="1.0" encoding="utf-8"?>
<styleSheet xmlns="http://schemas.openxmlformats.org/spreadsheetml/2006/main">
  <numFmts count="6">
    <numFmt numFmtId="164" formatCode="0.0%"/>
    <numFmt numFmtId="165" formatCode="0.000000%"/>
    <numFmt numFmtId="166" formatCode="0.0000%"/>
    <numFmt numFmtId="167" formatCode="0.00000%"/>
    <numFmt numFmtId="168" formatCode="0.0000000"/>
    <numFmt numFmtId="169" formatCode="0.0"/>
  </numFmts>
  <fonts count="39">
    <font>
      <sz val="9"/>
      <name val="Arial"/>
      <family val="2"/>
    </font>
    <font>
      <b/>
      <sz val="9"/>
      <name val="Geneva"/>
    </font>
    <font>
      <sz val="9"/>
      <name val="Geneva"/>
    </font>
    <font>
      <b/>
      <sz val="12"/>
      <name val="Geneva"/>
    </font>
    <font>
      <b/>
      <sz val="11"/>
      <name val="Geneva"/>
    </font>
    <font>
      <sz val="11"/>
      <name val="Geneva"/>
    </font>
    <font>
      <b/>
      <sz val="11"/>
      <name val="Arial"/>
      <family val="2"/>
    </font>
    <font>
      <b/>
      <sz val="9"/>
      <name val="Arial"/>
      <family val="2"/>
    </font>
    <font>
      <sz val="9"/>
      <name val="Arial"/>
      <family val="2"/>
    </font>
    <font>
      <sz val="10"/>
      <name val="Arial"/>
    </font>
    <font>
      <b/>
      <sz val="10"/>
      <name val="Arial"/>
    </font>
    <font>
      <b/>
      <u/>
      <sz val="10"/>
      <name val="Arial"/>
    </font>
    <font>
      <sz val="12"/>
      <name val="Arial"/>
    </font>
    <font>
      <b/>
      <sz val="12"/>
      <name val="Arial"/>
    </font>
    <font>
      <sz val="12"/>
      <name val="Geneva"/>
    </font>
    <font>
      <b/>
      <sz val="9"/>
      <name val="Arial"/>
    </font>
    <font>
      <sz val="9"/>
      <name val="Arial"/>
    </font>
    <font>
      <sz val="14"/>
      <name val="Arial"/>
    </font>
    <font>
      <sz val="15"/>
      <name val="Arial"/>
    </font>
    <font>
      <b/>
      <sz val="14"/>
      <name val="Arial"/>
    </font>
    <font>
      <i/>
      <sz val="12"/>
      <name val="Arial"/>
    </font>
    <font>
      <sz val="12"/>
      <name val="Arial"/>
      <family val="2"/>
    </font>
    <font>
      <sz val="9"/>
      <name val="Arial"/>
      <family val="2"/>
    </font>
    <font>
      <b/>
      <sz val="10"/>
      <name val="Arial"/>
      <family val="2"/>
    </font>
    <font>
      <b/>
      <u/>
      <sz val="10"/>
      <name val="Arial"/>
      <family val="2"/>
    </font>
    <font>
      <b/>
      <sz val="12"/>
      <name val="Arial"/>
      <family val="2"/>
    </font>
    <font>
      <b/>
      <sz val="14"/>
      <name val="Arial"/>
      <family val="2"/>
    </font>
    <font>
      <i/>
      <sz val="12"/>
      <color indexed="8"/>
      <name val="Arial"/>
      <family val="2"/>
    </font>
    <font>
      <i/>
      <sz val="9"/>
      <color indexed="8"/>
      <name val="Arial"/>
      <family val="2"/>
    </font>
    <font>
      <i/>
      <sz val="12"/>
      <color indexed="8"/>
      <name val="Arial"/>
    </font>
    <font>
      <b/>
      <i/>
      <sz val="9"/>
      <color indexed="8"/>
      <name val="Geneva"/>
    </font>
    <font>
      <b/>
      <i/>
      <sz val="11"/>
      <name val="Geneva"/>
    </font>
    <font>
      <sz val="11"/>
      <name val="Arial"/>
      <family val="2"/>
    </font>
    <font>
      <sz val="10"/>
      <color indexed="8"/>
      <name val="Arial"/>
      <family val="2"/>
    </font>
    <font>
      <sz val="10"/>
      <name val="Arial"/>
      <family val="2"/>
    </font>
    <font>
      <sz val="15"/>
      <name val="Arial"/>
      <family val="2"/>
    </font>
    <font>
      <sz val="9"/>
      <name val="Arial"/>
      <family val="2"/>
    </font>
    <font>
      <i/>
      <sz val="9"/>
      <name val="Arial"/>
      <family val="2"/>
    </font>
    <font>
      <b/>
      <sz val="15"/>
      <name val="Arial"/>
      <family val="2"/>
    </font>
  </fonts>
  <fills count="14">
    <fill>
      <patternFill patternType="none"/>
    </fill>
    <fill>
      <patternFill patternType="gray125"/>
    </fill>
    <fill>
      <patternFill patternType="solid">
        <fgColor indexed="10"/>
        <bgColor indexed="64"/>
      </patternFill>
    </fill>
    <fill>
      <patternFill patternType="solid">
        <fgColor indexed="43"/>
        <bgColor indexed="64"/>
      </patternFill>
    </fill>
    <fill>
      <patternFill patternType="solid">
        <fgColor indexed="41"/>
        <bgColor indexed="64"/>
      </patternFill>
    </fill>
    <fill>
      <patternFill patternType="solid">
        <fgColor indexed="13"/>
        <bgColor indexed="64"/>
      </patternFill>
    </fill>
    <fill>
      <patternFill patternType="solid">
        <fgColor indexed="13"/>
        <bgColor indexed="34"/>
      </patternFill>
    </fill>
    <fill>
      <patternFill patternType="solid">
        <fgColor indexed="11"/>
        <bgColor indexed="64"/>
      </patternFill>
    </fill>
    <fill>
      <patternFill patternType="solid">
        <fgColor indexed="15"/>
        <bgColor indexed="64"/>
      </patternFill>
    </fill>
    <fill>
      <patternFill patternType="solid">
        <fgColor indexed="13"/>
        <bgColor indexed="13"/>
      </patternFill>
    </fill>
    <fill>
      <patternFill patternType="solid">
        <fgColor indexed="9"/>
        <bgColor indexed="64"/>
      </patternFill>
    </fill>
    <fill>
      <patternFill patternType="solid">
        <fgColor indexed="9"/>
        <bgColor indexed="9"/>
      </patternFill>
    </fill>
    <fill>
      <patternFill patternType="solid">
        <fgColor theme="9" tint="0.39997558519241921"/>
        <bgColor indexed="64"/>
      </patternFill>
    </fill>
    <fill>
      <patternFill patternType="solid">
        <fgColor theme="5" tint="0.39997558519241921"/>
        <bgColor indexed="64"/>
      </patternFill>
    </fill>
  </fills>
  <borders count="97">
    <border>
      <left/>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
      <left/>
      <right/>
      <top/>
      <bottom style="thick">
        <color indexed="64"/>
      </bottom>
      <diagonal/>
    </border>
    <border>
      <left style="thick">
        <color indexed="64"/>
      </left>
      <right style="thin">
        <color indexed="64"/>
      </right>
      <top/>
      <bottom/>
      <diagonal/>
    </border>
    <border>
      <left style="thick">
        <color indexed="64"/>
      </left>
      <right style="thin">
        <color indexed="64"/>
      </right>
      <top style="double">
        <color indexed="64"/>
      </top>
      <bottom/>
      <diagonal/>
    </border>
    <border>
      <left style="thin">
        <color indexed="64"/>
      </left>
      <right style="thin">
        <color indexed="64"/>
      </right>
      <top style="double">
        <color indexed="64"/>
      </top>
      <bottom/>
      <diagonal/>
    </border>
    <border>
      <left style="thick">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thin">
        <color indexed="64"/>
      </right>
      <top/>
      <bottom style="thick">
        <color indexed="64"/>
      </bottom>
      <diagonal/>
    </border>
    <border>
      <left style="thick">
        <color indexed="64"/>
      </left>
      <right style="thin">
        <color indexed="64"/>
      </right>
      <top style="medium">
        <color indexed="64"/>
      </top>
      <bottom/>
      <diagonal/>
    </border>
    <border>
      <left style="thin">
        <color indexed="64"/>
      </left>
      <right style="thin">
        <color indexed="64"/>
      </right>
      <top style="medium">
        <color indexed="64"/>
      </top>
      <bottom/>
      <diagonal/>
    </border>
    <border>
      <left style="thick">
        <color indexed="64"/>
      </left>
      <right style="thin">
        <color indexed="64"/>
      </right>
      <top/>
      <bottom style="thick">
        <color indexed="64"/>
      </bottom>
      <diagonal/>
    </border>
    <border>
      <left style="thick">
        <color indexed="64"/>
      </left>
      <right style="thin">
        <color indexed="64"/>
      </right>
      <top style="thick">
        <color indexed="64"/>
      </top>
      <bottom/>
      <diagonal/>
    </border>
    <border>
      <left style="thin">
        <color indexed="64"/>
      </left>
      <right style="thin">
        <color indexed="64"/>
      </right>
      <top style="thick">
        <color indexed="64"/>
      </top>
      <bottom/>
      <diagonal/>
    </border>
    <border>
      <left style="thick">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thick">
        <color indexed="64"/>
      </top>
      <bottom style="thin">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right style="thick">
        <color indexed="64"/>
      </right>
      <top style="thick">
        <color indexed="64"/>
      </top>
      <bottom style="thin">
        <color indexed="64"/>
      </bottom>
      <diagonal/>
    </border>
    <border>
      <left style="thin">
        <color indexed="64"/>
      </left>
      <right style="thick">
        <color indexed="64"/>
      </right>
      <top style="medium">
        <color indexed="64"/>
      </top>
      <bottom/>
      <diagonal/>
    </border>
    <border>
      <left style="thin">
        <color indexed="64"/>
      </left>
      <right style="thick">
        <color indexed="64"/>
      </right>
      <top/>
      <bottom/>
      <diagonal/>
    </border>
    <border>
      <left style="thin">
        <color indexed="64"/>
      </left>
      <right style="thick">
        <color indexed="64"/>
      </right>
      <top style="double">
        <color indexed="64"/>
      </top>
      <bottom/>
      <diagonal/>
    </border>
    <border>
      <left style="thin">
        <color indexed="64"/>
      </left>
      <right style="thick">
        <color indexed="64"/>
      </right>
      <top/>
      <bottom style="double">
        <color indexed="64"/>
      </bottom>
      <diagonal/>
    </border>
    <border>
      <left style="thin">
        <color indexed="64"/>
      </left>
      <right style="thick">
        <color indexed="64"/>
      </right>
      <top/>
      <bottom style="thick">
        <color indexed="64"/>
      </bottom>
      <diagonal/>
    </border>
    <border>
      <left style="thin">
        <color indexed="64"/>
      </left>
      <right style="thick">
        <color indexed="64"/>
      </right>
      <top style="thick">
        <color indexed="64"/>
      </top>
      <bottom/>
      <diagonal/>
    </border>
    <border>
      <left style="thin">
        <color indexed="64"/>
      </left>
      <right style="thick">
        <color indexed="64"/>
      </right>
      <top style="double">
        <color indexed="64"/>
      </top>
      <bottom style="double">
        <color indexed="64"/>
      </bottom>
      <diagonal/>
    </border>
    <border>
      <left/>
      <right/>
      <top style="thick">
        <color indexed="64"/>
      </top>
      <bottom style="thin">
        <color indexed="64"/>
      </bottom>
      <diagonal/>
    </border>
    <border>
      <left style="thick">
        <color indexed="64"/>
      </left>
      <right style="thick">
        <color indexed="64"/>
      </right>
      <top style="thick">
        <color indexed="64"/>
      </top>
      <bottom style="thick">
        <color indexed="64"/>
      </bottom>
      <diagonal/>
    </border>
    <border>
      <left style="medium">
        <color indexed="64"/>
      </left>
      <right style="thin">
        <color indexed="64"/>
      </right>
      <top style="medium">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double">
        <color indexed="64"/>
      </bottom>
      <diagonal/>
    </border>
    <border>
      <left style="medium">
        <color indexed="64"/>
      </left>
      <right style="thin">
        <color indexed="64"/>
      </right>
      <top/>
      <bottom style="thick">
        <color indexed="64"/>
      </bottom>
      <diagonal/>
    </border>
    <border>
      <left style="medium">
        <color indexed="64"/>
      </left>
      <right style="thin">
        <color indexed="64"/>
      </right>
      <top style="thick">
        <color indexed="64"/>
      </top>
      <bottom/>
      <diagonal/>
    </border>
    <border>
      <left style="medium">
        <color indexed="64"/>
      </left>
      <right style="thin">
        <color indexed="64"/>
      </right>
      <top style="double">
        <color indexed="64"/>
      </top>
      <bottom style="double">
        <color indexed="64"/>
      </bottom>
      <diagonal/>
    </border>
    <border>
      <left style="thin">
        <color indexed="64"/>
      </left>
      <right style="thick">
        <color indexed="64"/>
      </right>
      <top/>
      <bottom style="medium">
        <color indexed="64"/>
      </bottom>
      <diagonal/>
    </border>
    <border>
      <left/>
      <right/>
      <top style="medium">
        <color indexed="64"/>
      </top>
      <bottom style="medium">
        <color indexed="64"/>
      </bottom>
      <diagonal/>
    </border>
    <border>
      <left style="thick">
        <color indexed="64"/>
      </left>
      <right/>
      <top style="thick">
        <color indexed="64"/>
      </top>
      <bottom/>
      <diagonal/>
    </border>
    <border>
      <left style="medium">
        <color indexed="64"/>
      </left>
      <right/>
      <top style="double">
        <color indexed="64"/>
      </top>
      <bottom/>
      <diagonal/>
    </border>
    <border>
      <left style="medium">
        <color indexed="64"/>
      </left>
      <right/>
      <top/>
      <bottom style="double">
        <color indexed="64"/>
      </bottom>
      <diagonal/>
    </border>
    <border>
      <left style="medium">
        <color indexed="64"/>
      </left>
      <right/>
      <top/>
      <bottom style="thick">
        <color indexed="64"/>
      </bottom>
      <diagonal/>
    </border>
    <border>
      <left style="thick">
        <color indexed="64"/>
      </left>
      <right/>
      <top style="thick">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ck">
        <color indexed="64"/>
      </left>
      <right/>
      <top/>
      <bottom/>
      <diagonal/>
    </border>
    <border>
      <left style="thick">
        <color indexed="64"/>
      </left>
      <right/>
      <top/>
      <bottom style="thick">
        <color indexed="64"/>
      </bottom>
      <diagonal/>
    </border>
    <border>
      <left/>
      <right/>
      <top style="thick">
        <color indexed="64"/>
      </top>
      <bottom/>
      <diagonal/>
    </border>
    <border>
      <left style="thick">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right style="thick">
        <color indexed="64"/>
      </right>
      <top/>
      <bottom/>
      <diagonal/>
    </border>
    <border>
      <left/>
      <right style="thick">
        <color indexed="64"/>
      </right>
      <top/>
      <bottom style="medium">
        <color indexed="64"/>
      </bottom>
      <diagonal/>
    </border>
    <border>
      <left/>
      <right style="thick">
        <color indexed="64"/>
      </right>
      <top/>
      <bottom style="thick">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right style="thick">
        <color indexed="64"/>
      </right>
      <top style="thick">
        <color indexed="64"/>
      </top>
      <bottom/>
      <diagonal/>
    </border>
    <border>
      <left/>
      <right/>
      <top style="thick">
        <color indexed="64"/>
      </top>
      <bottom style="medium">
        <color indexed="64"/>
      </bottom>
      <diagonal/>
    </border>
  </borders>
  <cellStyleXfs count="1">
    <xf numFmtId="0" fontId="0" fillId="0" borderId="0"/>
  </cellStyleXfs>
  <cellXfs count="503">
    <xf numFmtId="0" fontId="0" fillId="0" borderId="0" xfId="0"/>
    <xf numFmtId="0" fontId="0" fillId="0" borderId="0" xfId="0" applyAlignment="1">
      <alignment wrapText="1"/>
    </xf>
    <xf numFmtId="0" fontId="0" fillId="0" borderId="0" xfId="0" applyNumberFormat="1"/>
    <xf numFmtId="0" fontId="0" fillId="0" borderId="1" xfId="0" applyBorder="1"/>
    <xf numFmtId="0" fontId="0" fillId="0" borderId="0" xfId="0" applyBorder="1"/>
    <xf numFmtId="0" fontId="0" fillId="0" borderId="2" xfId="0" applyBorder="1"/>
    <xf numFmtId="0" fontId="0" fillId="0" borderId="3" xfId="0" applyBorder="1"/>
    <xf numFmtId="0" fontId="0" fillId="2" borderId="0" xfId="0" applyFill="1"/>
    <xf numFmtId="0" fontId="0" fillId="0" borderId="0" xfId="0" applyFill="1" applyBorder="1"/>
    <xf numFmtId="0" fontId="0" fillId="0" borderId="3" xfId="0" applyFill="1" applyBorder="1"/>
    <xf numFmtId="0" fontId="0" fillId="0" borderId="4" xfId="0" applyBorder="1" applyAlignment="1">
      <alignment wrapText="1"/>
    </xf>
    <xf numFmtId="0" fontId="0" fillId="0" borderId="5" xfId="0" applyBorder="1"/>
    <xf numFmtId="0" fontId="0" fillId="0" borderId="6" xfId="0" applyBorder="1"/>
    <xf numFmtId="0" fontId="0" fillId="0" borderId="7" xfId="0" applyBorder="1" applyAlignment="1">
      <alignment wrapText="1"/>
    </xf>
    <xf numFmtId="0" fontId="0" fillId="0" borderId="1" xfId="0" applyFill="1" applyBorder="1"/>
    <xf numFmtId="0" fontId="0" fillId="0" borderId="0" xfId="0" applyNumberFormat="1" applyBorder="1"/>
    <xf numFmtId="0" fontId="0" fillId="0" borderId="2" xfId="0" applyFill="1" applyBorder="1"/>
    <xf numFmtId="0" fontId="0" fillId="3" borderId="0" xfId="0" applyFill="1" applyBorder="1"/>
    <xf numFmtId="0" fontId="0" fillId="3" borderId="5" xfId="0" applyFill="1" applyBorder="1"/>
    <xf numFmtId="0" fontId="0" fillId="3" borderId="3" xfId="0" applyFill="1" applyBorder="1"/>
    <xf numFmtId="0" fontId="0" fillId="3" borderId="6" xfId="0" applyFill="1" applyBorder="1"/>
    <xf numFmtId="0" fontId="1" fillId="4" borderId="0" xfId="0" applyFont="1" applyFill="1"/>
    <xf numFmtId="0" fontId="0" fillId="4" borderId="0" xfId="0" applyFill="1"/>
    <xf numFmtId="0" fontId="1" fillId="4" borderId="8" xfId="0" applyFont="1" applyFill="1" applyBorder="1" applyAlignment="1">
      <alignment wrapText="1"/>
    </xf>
    <xf numFmtId="0" fontId="0" fillId="4" borderId="0" xfId="0" applyFill="1" applyAlignment="1">
      <alignment wrapText="1"/>
    </xf>
    <xf numFmtId="0" fontId="0" fillId="0" borderId="9" xfId="0" applyBorder="1" applyAlignment="1">
      <alignment wrapText="1"/>
    </xf>
    <xf numFmtId="0" fontId="0" fillId="0" borderId="10" xfId="0" applyFill="1" applyBorder="1" applyAlignment="1">
      <alignment wrapText="1"/>
    </xf>
    <xf numFmtId="0" fontId="0" fillId="0" borderId="11" xfId="0" applyBorder="1" applyAlignment="1">
      <alignment textRotation="90" wrapText="1"/>
    </xf>
    <xf numFmtId="0" fontId="0" fillId="0" borderId="4" xfId="0" applyBorder="1" applyAlignment="1">
      <alignment textRotation="90" wrapText="1"/>
    </xf>
    <xf numFmtId="0" fontId="0" fillId="0" borderId="7" xfId="0" applyBorder="1" applyAlignment="1">
      <alignment textRotation="90" wrapText="1"/>
    </xf>
    <xf numFmtId="0" fontId="0" fillId="0" borderId="12" xfId="0" applyBorder="1" applyAlignment="1">
      <alignment textRotation="90" wrapText="1"/>
    </xf>
    <xf numFmtId="0" fontId="0" fillId="2" borderId="12" xfId="0" applyNumberFormat="1" applyFill="1" applyBorder="1" applyAlignment="1">
      <alignment textRotation="90" wrapText="1"/>
    </xf>
    <xf numFmtId="0" fontId="0" fillId="0" borderId="12" xfId="0" applyNumberFormat="1" applyBorder="1" applyAlignment="1">
      <alignment textRotation="90" wrapText="1"/>
    </xf>
    <xf numFmtId="168" fontId="0" fillId="0" borderId="4" xfId="0" applyNumberFormat="1" applyBorder="1" applyAlignment="1">
      <alignment textRotation="90" wrapText="1"/>
    </xf>
    <xf numFmtId="0" fontId="0" fillId="0" borderId="11" xfId="0" applyNumberFormat="1" applyBorder="1" applyAlignment="1">
      <alignment wrapText="1"/>
    </xf>
    <xf numFmtId="0" fontId="0" fillId="0" borderId="14" xfId="0" applyBorder="1"/>
    <xf numFmtId="0" fontId="0" fillId="3" borderId="15" xfId="0" applyFill="1" applyBorder="1"/>
    <xf numFmtId="0" fontId="0" fillId="3" borderId="16" xfId="0" applyFill="1" applyBorder="1"/>
    <xf numFmtId="0" fontId="0" fillId="3" borderId="17" xfId="0" applyFill="1" applyBorder="1"/>
    <xf numFmtId="0" fontId="0" fillId="3" borderId="18" xfId="0" applyFill="1" applyBorder="1"/>
    <xf numFmtId="168" fontId="0" fillId="0" borderId="0" xfId="0" applyNumberFormat="1" applyBorder="1"/>
    <xf numFmtId="164" fontId="0" fillId="0" borderId="0" xfId="0" applyNumberFormat="1" applyBorder="1"/>
    <xf numFmtId="0" fontId="0" fillId="0" borderId="9" xfId="0" applyBorder="1"/>
    <xf numFmtId="0" fontId="0" fillId="3" borderId="19" xfId="0" applyFill="1" applyBorder="1"/>
    <xf numFmtId="0" fontId="0" fillId="3" borderId="1" xfId="0" applyFill="1" applyBorder="1"/>
    <xf numFmtId="0" fontId="0" fillId="3" borderId="0" xfId="0" applyFill="1"/>
    <xf numFmtId="0" fontId="2" fillId="3" borderId="0" xfId="0" applyFont="1" applyFill="1" applyBorder="1"/>
    <xf numFmtId="0" fontId="0" fillId="2" borderId="0" xfId="0" applyFill="1" applyBorder="1"/>
    <xf numFmtId="0" fontId="0" fillId="2" borderId="0" xfId="0" applyNumberFormat="1" applyFill="1" applyBorder="1"/>
    <xf numFmtId="0" fontId="0" fillId="0" borderId="20" xfId="0" applyBorder="1"/>
    <xf numFmtId="0" fontId="0" fillId="3" borderId="21" xfId="0" applyFill="1" applyBorder="1"/>
    <xf numFmtId="0" fontId="0" fillId="3" borderId="2" xfId="0" applyFill="1" applyBorder="1"/>
    <xf numFmtId="0" fontId="0" fillId="0" borderId="3" xfId="0" applyNumberFormat="1" applyBorder="1"/>
    <xf numFmtId="168" fontId="0" fillId="0" borderId="0" xfId="0" applyNumberFormat="1"/>
    <xf numFmtId="0" fontId="9" fillId="0" borderId="0" xfId="0" applyFont="1"/>
    <xf numFmtId="0" fontId="12" fillId="0" borderId="0" xfId="0" applyFont="1" applyAlignment="1">
      <alignment vertical="center" wrapText="1"/>
    </xf>
    <xf numFmtId="0" fontId="12" fillId="0" borderId="22" xfId="0" quotePrefix="1" applyFont="1" applyBorder="1" applyAlignment="1">
      <alignment horizontal="right" vertical="center"/>
    </xf>
    <xf numFmtId="0" fontId="12" fillId="0" borderId="22" xfId="0" applyFont="1" applyBorder="1" applyAlignment="1">
      <alignment vertical="center"/>
    </xf>
    <xf numFmtId="0" fontId="12" fillId="0" borderId="0" xfId="0" applyFont="1" applyFill="1" applyAlignment="1">
      <alignment vertical="center"/>
    </xf>
    <xf numFmtId="0" fontId="12" fillId="0" borderId="0" xfId="0" applyFont="1" applyAlignment="1">
      <alignment vertical="center"/>
    </xf>
    <xf numFmtId="0" fontId="21" fillId="0" borderId="0" xfId="0" applyFont="1" applyAlignment="1">
      <alignment vertical="center" wrapText="1"/>
    </xf>
    <xf numFmtId="0" fontId="21" fillId="0" borderId="0" xfId="0" applyFont="1" applyFill="1" applyAlignment="1">
      <alignment vertical="center"/>
    </xf>
    <xf numFmtId="0" fontId="21" fillId="0" borderId="0" xfId="0" applyFont="1" applyAlignment="1">
      <alignment vertical="center"/>
    </xf>
    <xf numFmtId="0" fontId="23" fillId="0" borderId="0" xfId="0" applyFont="1"/>
    <xf numFmtId="0" fontId="7" fillId="0" borderId="0" xfId="0" applyFont="1" applyAlignment="1">
      <alignment horizontal="center"/>
    </xf>
    <xf numFmtId="0" fontId="25" fillId="0" borderId="0" xfId="0" applyFont="1" applyAlignment="1">
      <alignment horizontal="right"/>
    </xf>
    <xf numFmtId="0" fontId="25" fillId="0" borderId="0" xfId="0" applyFont="1" applyAlignment="1">
      <alignment horizontal="left"/>
    </xf>
    <xf numFmtId="0" fontId="34" fillId="0" borderId="0" xfId="0" applyFont="1"/>
    <xf numFmtId="0" fontId="9" fillId="0" borderId="0" xfId="0" applyFont="1" applyAlignment="1">
      <alignment horizontal="center"/>
    </xf>
    <xf numFmtId="0" fontId="23" fillId="0" borderId="23" xfId="0" applyFont="1" applyBorder="1"/>
    <xf numFmtId="0" fontId="23" fillId="0" borderId="0" xfId="0" applyFont="1" applyBorder="1"/>
    <xf numFmtId="0" fontId="13" fillId="0" borderId="24" xfId="0" applyFont="1" applyFill="1" applyBorder="1" applyAlignment="1">
      <alignment vertical="center" wrapText="1"/>
    </xf>
    <xf numFmtId="0" fontId="13" fillId="0" borderId="25" xfId="0" applyFont="1" applyFill="1" applyBorder="1" applyAlignment="1">
      <alignment vertical="center" wrapText="1"/>
    </xf>
    <xf numFmtId="0" fontId="12" fillId="0" borderId="26" xfId="0" quotePrefix="1" applyFont="1" applyBorder="1" applyAlignment="1">
      <alignment horizontal="right" vertical="center"/>
    </xf>
    <xf numFmtId="0" fontId="12" fillId="0" borderId="26" xfId="0" applyFont="1" applyBorder="1" applyAlignment="1">
      <alignment vertical="center"/>
    </xf>
    <xf numFmtId="0" fontId="13" fillId="0" borderId="27" xfId="0" applyFont="1" applyFill="1" applyBorder="1" applyAlignment="1">
      <alignment vertical="center" wrapText="1"/>
    </xf>
    <xf numFmtId="0" fontId="12" fillId="0" borderId="28" xfId="0" quotePrefix="1" applyFont="1" applyBorder="1" applyAlignment="1">
      <alignment horizontal="right" vertical="center"/>
    </xf>
    <xf numFmtId="0" fontId="12" fillId="0" borderId="28" xfId="0" applyFont="1" applyBorder="1" applyAlignment="1">
      <alignment vertical="center"/>
    </xf>
    <xf numFmtId="0" fontId="12" fillId="0" borderId="22" xfId="0" quotePrefix="1" applyFont="1" applyFill="1" applyBorder="1" applyAlignment="1">
      <alignment horizontal="right" vertical="center"/>
    </xf>
    <xf numFmtId="0" fontId="12" fillId="0" borderId="22" xfId="0" applyFont="1" applyFill="1" applyBorder="1" applyAlignment="1">
      <alignment vertical="center"/>
    </xf>
    <xf numFmtId="0" fontId="12" fillId="0" borderId="26" xfId="0" quotePrefix="1" applyFont="1" applyFill="1" applyBorder="1" applyAlignment="1">
      <alignment horizontal="right" vertical="center"/>
    </xf>
    <xf numFmtId="0" fontId="12" fillId="0" borderId="26" xfId="0" applyFont="1" applyFill="1" applyBorder="1" applyAlignment="1">
      <alignment vertical="center"/>
    </xf>
    <xf numFmtId="0" fontId="12" fillId="0" borderId="28" xfId="0" quotePrefix="1" applyFont="1" applyFill="1" applyBorder="1" applyAlignment="1">
      <alignment horizontal="right" vertical="center"/>
    </xf>
    <xf numFmtId="0" fontId="12" fillId="0" borderId="28" xfId="0" applyFont="1" applyFill="1" applyBorder="1" applyAlignment="1">
      <alignment vertical="center"/>
    </xf>
    <xf numFmtId="0" fontId="12" fillId="0" borderId="29" xfId="0" quotePrefix="1" applyFont="1" applyFill="1" applyBorder="1" applyAlignment="1">
      <alignment horizontal="right" vertical="center"/>
    </xf>
    <xf numFmtId="0" fontId="12" fillId="0" borderId="29" xfId="0" applyFont="1" applyFill="1" applyBorder="1" applyAlignment="1">
      <alignment vertical="center"/>
    </xf>
    <xf numFmtId="0" fontId="13" fillId="0" borderId="30" xfId="0" applyFont="1" applyFill="1" applyBorder="1" applyAlignment="1">
      <alignment vertical="center" wrapText="1"/>
    </xf>
    <xf numFmtId="0" fontId="12" fillId="0" borderId="31" xfId="0" quotePrefix="1" applyFont="1" applyFill="1" applyBorder="1" applyAlignment="1">
      <alignment horizontal="right" vertical="center"/>
    </xf>
    <xf numFmtId="0" fontId="12" fillId="0" borderId="31" xfId="0" applyFont="1" applyFill="1" applyBorder="1" applyAlignment="1">
      <alignment vertical="center"/>
    </xf>
    <xf numFmtId="0" fontId="13" fillId="0" borderId="32" xfId="0" applyFont="1" applyFill="1" applyBorder="1" applyAlignment="1">
      <alignment vertical="center" wrapText="1"/>
    </xf>
    <xf numFmtId="0" fontId="13" fillId="0" borderId="33" xfId="0" applyFont="1" applyFill="1" applyBorder="1" applyAlignment="1">
      <alignment vertical="center" wrapText="1"/>
    </xf>
    <xf numFmtId="0" fontId="12" fillId="0" borderId="34" xfId="0" quotePrefix="1" applyFont="1" applyFill="1" applyBorder="1" applyAlignment="1">
      <alignment horizontal="right" vertical="center"/>
    </xf>
    <xf numFmtId="0" fontId="12" fillId="0" borderId="34" xfId="0" applyFont="1" applyFill="1" applyBorder="1" applyAlignment="1">
      <alignment vertical="center"/>
    </xf>
    <xf numFmtId="0" fontId="13" fillId="0" borderId="35" xfId="0" applyFont="1" applyFill="1" applyBorder="1" applyAlignment="1">
      <alignment vertical="center" wrapText="1"/>
    </xf>
    <xf numFmtId="0" fontId="12" fillId="0" borderId="36" xfId="0" quotePrefix="1" applyFont="1" applyFill="1" applyBorder="1" applyAlignment="1">
      <alignment horizontal="right" vertical="center"/>
    </xf>
    <xf numFmtId="0" fontId="12" fillId="0" borderId="36" xfId="0" applyFont="1" applyFill="1" applyBorder="1" applyAlignment="1">
      <alignment vertical="center"/>
    </xf>
    <xf numFmtId="0" fontId="3" fillId="3" borderId="37" xfId="0" applyFont="1" applyFill="1" applyBorder="1" applyAlignment="1" applyProtection="1">
      <alignment horizontal="center" vertical="center"/>
      <protection locked="0"/>
    </xf>
    <xf numFmtId="0" fontId="0" fillId="5" borderId="0" xfId="0" applyFill="1" applyAlignment="1" applyProtection="1">
      <alignment horizontal="left" vertical="center"/>
      <protection locked="0"/>
    </xf>
    <xf numFmtId="0" fontId="0" fillId="6" borderId="0" xfId="0" applyFill="1" applyAlignment="1" applyProtection="1">
      <alignment horizontal="justify" vertical="center" wrapText="1"/>
      <protection locked="0"/>
    </xf>
    <xf numFmtId="0" fontId="0" fillId="0" borderId="0" xfId="0" applyAlignment="1" applyProtection="1">
      <alignment horizontal="left" vertical="center" wrapText="1"/>
      <protection locked="0"/>
    </xf>
    <xf numFmtId="0" fontId="0" fillId="7" borderId="0" xfId="0" applyFill="1" applyAlignment="1" applyProtection="1">
      <alignment horizontal="left" vertical="center" wrapText="1"/>
      <protection locked="0"/>
    </xf>
    <xf numFmtId="0" fontId="0" fillId="5" borderId="0" xfId="0" applyFill="1" applyAlignment="1" applyProtection="1">
      <alignment horizontal="left" vertical="center" wrapText="1"/>
      <protection locked="0"/>
    </xf>
    <xf numFmtId="0" fontId="2" fillId="8" borderId="0" xfId="0" applyFont="1" applyFill="1" applyAlignment="1" applyProtection="1">
      <alignment horizontal="left" vertical="center" wrapText="1"/>
      <protection locked="0"/>
    </xf>
    <xf numFmtId="0" fontId="0" fillId="6" borderId="0" xfId="0" applyFill="1" applyAlignment="1" applyProtection="1">
      <alignment horizontal="left" vertical="center" wrapText="1"/>
      <protection locked="0"/>
    </xf>
    <xf numFmtId="0" fontId="0" fillId="8" borderId="0" xfId="0" applyFill="1" applyAlignment="1" applyProtection="1">
      <alignment horizontal="left" vertical="center" wrapText="1"/>
      <protection locked="0"/>
    </xf>
    <xf numFmtId="0" fontId="2" fillId="6" borderId="0" xfId="0" applyFont="1" applyFill="1" applyAlignment="1" applyProtection="1">
      <alignment horizontal="left" vertical="center" wrapText="1"/>
      <protection locked="0"/>
    </xf>
    <xf numFmtId="0" fontId="37" fillId="5" borderId="0" xfId="0" applyFont="1" applyFill="1" applyAlignment="1" applyProtection="1">
      <alignment horizontal="left" vertical="center" wrapText="1"/>
      <protection locked="0"/>
    </xf>
    <xf numFmtId="0" fontId="3" fillId="8" borderId="0" xfId="0" applyFont="1" applyFill="1" applyAlignment="1" applyProtection="1">
      <alignment horizontal="left" vertical="center" wrapText="1"/>
      <protection locked="0"/>
    </xf>
    <xf numFmtId="0" fontId="3" fillId="6" borderId="0" xfId="0" applyFont="1" applyFill="1" applyAlignment="1" applyProtection="1">
      <alignment horizontal="justify" vertical="center" wrapText="1"/>
      <protection locked="0"/>
    </xf>
    <xf numFmtId="0" fontId="3" fillId="7" borderId="0" xfId="0" applyFont="1" applyFill="1" applyAlignment="1" applyProtection="1">
      <alignment horizontal="left" vertical="center" wrapText="1"/>
      <protection locked="0"/>
    </xf>
    <xf numFmtId="0" fontId="4" fillId="5" borderId="0" xfId="0" applyFont="1" applyFill="1" applyAlignment="1" applyProtection="1">
      <alignment horizontal="left" vertical="center" wrapText="1"/>
      <protection locked="0"/>
    </xf>
    <xf numFmtId="0" fontId="4" fillId="8" borderId="0" xfId="0" applyFont="1" applyFill="1" applyAlignment="1" applyProtection="1">
      <alignment horizontal="left" vertical="center" wrapText="1"/>
      <protection locked="0"/>
    </xf>
    <xf numFmtId="0" fontId="4" fillId="6" borderId="0" xfId="0" applyFont="1" applyFill="1" applyAlignment="1" applyProtection="1">
      <alignment horizontal="justify" vertical="center" wrapText="1"/>
      <protection locked="0"/>
    </xf>
    <xf numFmtId="0" fontId="4" fillId="7" borderId="0" xfId="0" applyFont="1" applyFill="1" applyAlignment="1" applyProtection="1">
      <alignment horizontal="left" vertical="center" wrapText="1"/>
      <protection locked="0"/>
    </xf>
    <xf numFmtId="0" fontId="4" fillId="5" borderId="0" xfId="0" applyFont="1" applyFill="1" applyAlignment="1" applyProtection="1">
      <alignment horizontal="justify" vertical="center" wrapText="1"/>
      <protection locked="0"/>
    </xf>
    <xf numFmtId="0" fontId="4" fillId="7" borderId="0" xfId="0" applyFont="1" applyFill="1" applyAlignment="1" applyProtection="1">
      <alignment horizontal="left" wrapText="1"/>
      <protection locked="0"/>
    </xf>
    <xf numFmtId="0" fontId="1" fillId="5" borderId="0" xfId="0" applyFont="1" applyFill="1" applyAlignment="1" applyProtection="1">
      <alignment horizontal="justify" vertical="center" wrapText="1"/>
      <protection locked="0"/>
    </xf>
    <xf numFmtId="0" fontId="1" fillId="8" borderId="0" xfId="0" applyFont="1" applyFill="1" applyAlignment="1" applyProtection="1">
      <alignment horizontal="left" vertical="center" wrapText="1"/>
      <protection locked="0"/>
    </xf>
    <xf numFmtId="0" fontId="7" fillId="6" borderId="0" xfId="0" applyFont="1" applyFill="1" applyAlignment="1" applyProtection="1">
      <alignment horizontal="justify" vertical="center" wrapText="1"/>
      <protection locked="0"/>
    </xf>
    <xf numFmtId="0" fontId="7" fillId="7" borderId="0" xfId="0" applyFont="1" applyFill="1" applyAlignment="1" applyProtection="1">
      <alignment horizontal="left" vertical="center" wrapText="1"/>
      <protection locked="0"/>
    </xf>
    <xf numFmtId="0" fontId="0" fillId="5" borderId="0" xfId="0" applyFill="1" applyAlignment="1" applyProtection="1">
      <alignment horizontal="justify" vertical="center" wrapText="1"/>
      <protection locked="0"/>
    </xf>
    <xf numFmtId="0" fontId="1" fillId="5" borderId="0" xfId="0" applyFont="1" applyFill="1" applyAlignment="1" applyProtection="1">
      <alignment horizontal="left" vertical="center" wrapText="1"/>
      <protection locked="0"/>
    </xf>
    <xf numFmtId="0" fontId="6" fillId="5" borderId="0" xfId="0" applyFont="1" applyFill="1" applyAlignment="1" applyProtection="1">
      <alignment horizontal="left" vertical="center" wrapText="1"/>
      <protection locked="0"/>
    </xf>
    <xf numFmtId="0" fontId="9" fillId="8" borderId="0" xfId="0" applyFont="1" applyFill="1" applyAlignment="1" applyProtection="1">
      <alignment vertical="center" wrapText="1"/>
      <protection locked="0"/>
    </xf>
    <xf numFmtId="0" fontId="9" fillId="0" borderId="0" xfId="0" applyFont="1" applyFill="1" applyAlignment="1" applyProtection="1">
      <alignment vertical="center" wrapText="1"/>
      <protection locked="0"/>
    </xf>
    <xf numFmtId="0" fontId="9" fillId="0" borderId="0" xfId="0" applyFont="1" applyAlignment="1" applyProtection="1">
      <alignment vertical="center" wrapText="1"/>
      <protection locked="0"/>
    </xf>
    <xf numFmtId="0" fontId="10" fillId="0" borderId="0" xfId="0" applyFont="1" applyAlignment="1" applyProtection="1">
      <alignment vertical="center" wrapText="1"/>
      <protection locked="0"/>
    </xf>
    <xf numFmtId="0" fontId="10" fillId="0" borderId="0" xfId="0" applyFont="1" applyFill="1" applyAlignment="1" applyProtection="1">
      <alignment vertical="center" wrapText="1"/>
      <protection locked="0"/>
    </xf>
    <xf numFmtId="0" fontId="9" fillId="0" borderId="3" xfId="0" applyFont="1" applyBorder="1" applyAlignment="1" applyProtection="1">
      <alignment vertical="center" wrapText="1"/>
      <protection locked="0"/>
    </xf>
    <xf numFmtId="0" fontId="9" fillId="8" borderId="3" xfId="0" applyFont="1" applyFill="1" applyBorder="1" applyAlignment="1" applyProtection="1">
      <alignment vertical="center" wrapText="1"/>
      <protection locked="0"/>
    </xf>
    <xf numFmtId="0" fontId="9" fillId="9" borderId="0" xfId="0" applyFont="1" applyFill="1" applyAlignment="1" applyProtection="1">
      <alignment vertical="center" wrapText="1"/>
      <protection locked="0"/>
    </xf>
    <xf numFmtId="0" fontId="33" fillId="0" borderId="0" xfId="0" applyFont="1" applyFill="1" applyAlignment="1" applyProtection="1">
      <alignment vertical="center" wrapText="1"/>
      <protection locked="0"/>
    </xf>
    <xf numFmtId="0" fontId="9" fillId="9" borderId="4" xfId="0" applyFont="1" applyFill="1" applyBorder="1" applyAlignment="1" applyProtection="1">
      <alignment vertical="center" wrapText="1"/>
      <protection locked="0"/>
    </xf>
    <xf numFmtId="0" fontId="9" fillId="8" borderId="4" xfId="0" applyFont="1" applyFill="1" applyBorder="1" applyAlignment="1" applyProtection="1">
      <alignment vertical="center" wrapText="1"/>
      <protection locked="0"/>
    </xf>
    <xf numFmtId="0" fontId="9" fillId="0" borderId="4" xfId="0" applyFont="1" applyBorder="1" applyAlignment="1" applyProtection="1">
      <alignment vertical="center" wrapText="1"/>
      <protection locked="0"/>
    </xf>
    <xf numFmtId="0" fontId="9" fillId="9" borderId="0" xfId="0" applyFont="1" applyFill="1" applyBorder="1" applyAlignment="1" applyProtection="1">
      <alignment vertical="center" wrapText="1"/>
      <protection locked="0"/>
    </xf>
    <xf numFmtId="0" fontId="9" fillId="8" borderId="0" xfId="0" applyFont="1" applyFill="1" applyBorder="1" applyAlignment="1" applyProtection="1">
      <alignment vertical="center" wrapText="1"/>
      <protection locked="0"/>
    </xf>
    <xf numFmtId="0" fontId="34" fillId="0" borderId="0" xfId="0" applyFont="1" applyFill="1" applyBorder="1" applyAlignment="1" applyProtection="1">
      <alignment vertical="center" wrapText="1"/>
      <protection locked="0"/>
    </xf>
    <xf numFmtId="0" fontId="9" fillId="0" borderId="0" xfId="0" applyFont="1" applyBorder="1" applyAlignment="1" applyProtection="1">
      <alignment vertical="center" wrapText="1"/>
      <protection locked="0"/>
    </xf>
    <xf numFmtId="0" fontId="9" fillId="0" borderId="0" xfId="0" applyFont="1" applyFill="1" applyBorder="1" applyAlignment="1" applyProtection="1">
      <alignment vertical="center" wrapText="1"/>
      <protection locked="0"/>
    </xf>
    <xf numFmtId="0" fontId="9" fillId="0" borderId="3" xfId="0" applyFont="1" applyFill="1" applyBorder="1" applyAlignment="1" applyProtection="1">
      <alignment vertical="center" wrapText="1"/>
      <protection locked="0"/>
    </xf>
    <xf numFmtId="0" fontId="23" fillId="9" borderId="4" xfId="0" applyFont="1" applyFill="1" applyBorder="1" applyAlignment="1" applyProtection="1">
      <alignment vertical="center" wrapText="1"/>
      <protection locked="0"/>
    </xf>
    <xf numFmtId="0" fontId="11" fillId="7" borderId="0" xfId="0" applyFont="1" applyFill="1" applyBorder="1" applyAlignment="1" applyProtection="1">
      <alignment vertical="center" wrapText="1"/>
      <protection locked="0"/>
    </xf>
    <xf numFmtId="0" fontId="23" fillId="9" borderId="0" xfId="0" applyFont="1" applyFill="1" applyBorder="1" applyAlignment="1" applyProtection="1">
      <alignment vertical="center" wrapText="1"/>
      <protection locked="0"/>
    </xf>
    <xf numFmtId="0" fontId="10" fillId="8" borderId="0" xfId="0" applyFont="1" applyFill="1" applyBorder="1" applyAlignment="1" applyProtection="1">
      <alignment vertical="center" wrapText="1"/>
      <protection locked="0"/>
    </xf>
    <xf numFmtId="0" fontId="10" fillId="7" borderId="3" xfId="0" applyFont="1" applyFill="1" applyBorder="1" applyAlignment="1" applyProtection="1">
      <alignment vertical="center" wrapText="1"/>
      <protection locked="0"/>
    </xf>
    <xf numFmtId="0" fontId="10" fillId="8" borderId="3" xfId="0" applyFont="1" applyFill="1" applyBorder="1" applyAlignment="1" applyProtection="1">
      <alignment vertical="center" wrapText="1"/>
      <protection locked="0"/>
    </xf>
    <xf numFmtId="0" fontId="10" fillId="7" borderId="0" xfId="0" applyFont="1" applyFill="1" applyBorder="1" applyAlignment="1" applyProtection="1">
      <alignment vertical="center" wrapText="1"/>
      <protection locked="0"/>
    </xf>
    <xf numFmtId="0" fontId="23" fillId="8" borderId="0" xfId="0" applyFont="1" applyFill="1" applyBorder="1" applyAlignment="1" applyProtection="1">
      <alignment vertical="center" wrapText="1"/>
      <protection locked="0"/>
    </xf>
    <xf numFmtId="0" fontId="23" fillId="7" borderId="0" xfId="0" applyFont="1" applyFill="1" applyBorder="1" applyAlignment="1" applyProtection="1">
      <alignment vertical="center" wrapText="1"/>
      <protection locked="0"/>
    </xf>
    <xf numFmtId="0" fontId="24" fillId="8" borderId="0" xfId="0" applyFont="1" applyFill="1" applyBorder="1" applyAlignment="1" applyProtection="1">
      <alignment vertical="center" wrapText="1"/>
      <protection locked="0"/>
    </xf>
    <xf numFmtId="0" fontId="24" fillId="0" borderId="0" xfId="0" applyFont="1" applyFill="1" applyBorder="1" applyAlignment="1" applyProtection="1">
      <alignment vertical="center" wrapText="1"/>
      <protection locked="0"/>
    </xf>
    <xf numFmtId="0" fontId="24" fillId="7" borderId="4" xfId="0" applyFont="1" applyFill="1" applyBorder="1" applyAlignment="1" applyProtection="1">
      <alignment vertical="center" wrapText="1"/>
      <protection locked="0"/>
    </xf>
    <xf numFmtId="0" fontId="8" fillId="0" borderId="0" xfId="0" applyFont="1" applyAlignment="1" applyProtection="1"/>
    <xf numFmtId="0" fontId="8" fillId="0" borderId="0" xfId="0" applyFont="1" applyAlignment="1" applyProtection="1">
      <alignment horizontal="left"/>
    </xf>
    <xf numFmtId="0" fontId="0" fillId="0" borderId="0" xfId="0" applyAlignment="1" applyProtection="1">
      <alignment horizontal="justify" vertical="center"/>
    </xf>
    <xf numFmtId="0" fontId="0" fillId="0" borderId="0" xfId="0" applyAlignment="1" applyProtection="1">
      <alignment horizontal="justify" vertical="center" wrapText="1"/>
    </xf>
    <xf numFmtId="0" fontId="0" fillId="0" borderId="0" xfId="0" applyAlignment="1" applyProtection="1">
      <alignment horizontal="left" vertical="center" wrapText="1"/>
    </xf>
    <xf numFmtId="0" fontId="0" fillId="0" borderId="0" xfId="0" applyAlignment="1" applyProtection="1">
      <alignment vertical="center" wrapText="1"/>
    </xf>
    <xf numFmtId="0" fontId="3" fillId="0" borderId="0" xfId="0" applyFont="1" applyAlignment="1" applyProtection="1">
      <alignment horizontal="justify" vertical="center" wrapText="1"/>
    </xf>
    <xf numFmtId="0" fontId="3" fillId="0" borderId="0" xfId="0" applyFont="1" applyAlignment="1" applyProtection="1">
      <alignment horizontal="left" vertical="center" wrapText="1"/>
    </xf>
    <xf numFmtId="0" fontId="4" fillId="0" borderId="0" xfId="0" applyFont="1" applyAlignment="1" applyProtection="1">
      <alignment horizontal="justify" vertical="center" wrapText="1"/>
    </xf>
    <xf numFmtId="0" fontId="4" fillId="0" borderId="0" xfId="0" applyFont="1" applyAlignment="1" applyProtection="1">
      <alignment horizontal="left" vertical="center" wrapText="1"/>
    </xf>
    <xf numFmtId="0" fontId="1" fillId="0" borderId="0" xfId="0" applyFont="1" applyAlignment="1" applyProtection="1">
      <alignment horizontal="justify" vertical="center" wrapText="1"/>
    </xf>
    <xf numFmtId="0" fontId="1" fillId="0" borderId="0" xfId="0" applyFont="1" applyAlignment="1" applyProtection="1">
      <alignment horizontal="left" vertical="center" wrapText="1"/>
    </xf>
    <xf numFmtId="0" fontId="0" fillId="0" borderId="0" xfId="0" applyFill="1" applyAlignment="1" applyProtection="1">
      <alignment horizontal="left" vertical="center" wrapText="1"/>
    </xf>
    <xf numFmtId="0" fontId="0" fillId="0" borderId="0" xfId="0" applyFill="1" applyAlignment="1" applyProtection="1">
      <alignment horizontal="justify" vertical="center" wrapText="1"/>
    </xf>
    <xf numFmtId="0" fontId="0" fillId="0" borderId="0" xfId="0" applyFill="1" applyAlignment="1" applyProtection="1">
      <alignment horizontal="justify" vertical="center"/>
    </xf>
    <xf numFmtId="0" fontId="8" fillId="5" borderId="0" xfId="0" applyFont="1" applyFill="1" applyAlignment="1" applyProtection="1">
      <alignment horizontal="left"/>
      <protection locked="0"/>
    </xf>
    <xf numFmtId="0" fontId="8" fillId="8" borderId="0" xfId="0" applyFont="1" applyFill="1" applyAlignment="1" applyProtection="1">
      <alignment horizontal="left"/>
      <protection locked="0"/>
    </xf>
    <xf numFmtId="0" fontId="8" fillId="6" borderId="0" xfId="0" applyFont="1" applyFill="1" applyAlignment="1" applyProtection="1">
      <protection locked="0"/>
    </xf>
    <xf numFmtId="0" fontId="8" fillId="7" borderId="0" xfId="0" applyFont="1" applyFill="1" applyAlignment="1" applyProtection="1">
      <alignment horizontal="left"/>
      <protection locked="0"/>
    </xf>
    <xf numFmtId="0" fontId="9" fillId="0" borderId="0" xfId="0" applyFont="1" applyAlignment="1" applyProtection="1">
      <alignment vertical="center" wrapText="1"/>
    </xf>
    <xf numFmtId="0" fontId="9" fillId="8" borderId="0" xfId="0" applyFont="1" applyFill="1" applyAlignment="1" applyProtection="1">
      <alignment vertical="center" wrapText="1"/>
    </xf>
    <xf numFmtId="0" fontId="9" fillId="0" borderId="0" xfId="0" applyFont="1" applyFill="1" applyAlignment="1" applyProtection="1">
      <alignment vertical="center" wrapText="1"/>
    </xf>
    <xf numFmtId="0" fontId="10" fillId="0" borderId="0" xfId="0" applyFont="1" applyAlignment="1" applyProtection="1">
      <alignment vertical="center" wrapText="1"/>
    </xf>
    <xf numFmtId="0" fontId="10" fillId="0" borderId="0" xfId="0" applyFont="1" applyFill="1" applyAlignment="1" applyProtection="1">
      <alignment vertical="center" wrapText="1"/>
    </xf>
    <xf numFmtId="0" fontId="9" fillId="0" borderId="3" xfId="0" applyFont="1" applyBorder="1" applyAlignment="1" applyProtection="1">
      <alignment vertical="center" wrapText="1"/>
    </xf>
    <xf numFmtId="0" fontId="9" fillId="2" borderId="0" xfId="0" applyFont="1" applyFill="1" applyAlignment="1" applyProtection="1">
      <alignment vertical="center" wrapText="1"/>
    </xf>
    <xf numFmtId="0" fontId="9" fillId="0" borderId="4" xfId="0" applyFont="1" applyBorder="1" applyAlignment="1" applyProtection="1">
      <alignment vertical="center" wrapText="1"/>
    </xf>
    <xf numFmtId="0" fontId="9" fillId="0" borderId="0" xfId="0" applyFont="1" applyFill="1" applyBorder="1" applyAlignment="1" applyProtection="1">
      <alignment vertical="center" wrapText="1"/>
    </xf>
    <xf numFmtId="0" fontId="9" fillId="0" borderId="0" xfId="0" applyFont="1" applyBorder="1" applyAlignment="1" applyProtection="1">
      <alignment vertical="center" wrapText="1"/>
    </xf>
    <xf numFmtId="0" fontId="11" fillId="0" borderId="0" xfId="0" applyFont="1" applyFill="1" applyBorder="1" applyAlignment="1" applyProtection="1">
      <alignment vertical="center" wrapText="1"/>
    </xf>
    <xf numFmtId="0" fontId="9" fillId="0" borderId="4" xfId="0" applyFont="1" applyFill="1" applyBorder="1" applyAlignment="1" applyProtection="1">
      <alignment vertical="center" wrapText="1"/>
    </xf>
    <xf numFmtId="0" fontId="10" fillId="0" borderId="0" xfId="0" applyFont="1" applyFill="1" applyBorder="1" applyAlignment="1" applyProtection="1">
      <alignment vertical="center" wrapText="1"/>
    </xf>
    <xf numFmtId="0" fontId="24" fillId="0" borderId="4" xfId="0" applyFont="1" applyFill="1" applyBorder="1" applyAlignment="1" applyProtection="1">
      <alignment vertical="center" wrapText="1"/>
    </xf>
    <xf numFmtId="0" fontId="24" fillId="0" borderId="0" xfId="0" applyFont="1" applyFill="1" applyBorder="1" applyAlignment="1" applyProtection="1">
      <alignment vertical="center" wrapText="1"/>
    </xf>
    <xf numFmtId="0" fontId="10" fillId="0" borderId="3" xfId="0" applyFont="1" applyFill="1" applyBorder="1" applyAlignment="1" applyProtection="1">
      <alignment vertical="center" wrapText="1"/>
    </xf>
    <xf numFmtId="0" fontId="9" fillId="0" borderId="3" xfId="0" applyFont="1" applyFill="1" applyBorder="1" applyAlignment="1" applyProtection="1">
      <alignment vertical="center" wrapText="1"/>
    </xf>
    <xf numFmtId="0" fontId="9" fillId="0" borderId="0" xfId="0" applyFont="1" applyAlignment="1" applyProtection="1">
      <alignment horizontal="left" vertical="center" wrapText="1" indent="3"/>
    </xf>
    <xf numFmtId="0" fontId="23" fillId="0" borderId="0" xfId="0" applyFont="1" applyFill="1" applyBorder="1" applyAlignment="1" applyProtection="1">
      <alignment vertical="center" wrapText="1"/>
    </xf>
    <xf numFmtId="0" fontId="23" fillId="0" borderId="4" xfId="0" applyFont="1" applyFill="1" applyBorder="1" applyAlignment="1" applyProtection="1">
      <alignment vertical="center" wrapText="1"/>
    </xf>
    <xf numFmtId="0" fontId="0" fillId="0" borderId="0" xfId="0" applyAlignment="1" applyProtection="1">
      <alignment wrapText="1"/>
    </xf>
    <xf numFmtId="0" fontId="0" fillId="0" borderId="0" xfId="0" applyFill="1" applyAlignment="1" applyProtection="1">
      <alignment wrapText="1"/>
    </xf>
    <xf numFmtId="0" fontId="0" fillId="0" borderId="4" xfId="0" applyBorder="1" applyAlignment="1" applyProtection="1">
      <alignment wrapText="1"/>
    </xf>
    <xf numFmtId="0" fontId="0" fillId="0" borderId="0" xfId="0" applyBorder="1" applyAlignment="1" applyProtection="1">
      <alignment wrapText="1"/>
    </xf>
    <xf numFmtId="0" fontId="1" fillId="4" borderId="0" xfId="0" applyFont="1" applyFill="1" applyProtection="1"/>
    <xf numFmtId="0" fontId="0" fillId="4" borderId="0" xfId="0" applyFill="1" applyProtection="1"/>
    <xf numFmtId="0" fontId="0" fillId="0" borderId="0" xfId="0" applyProtection="1"/>
    <xf numFmtId="0" fontId="0" fillId="0" borderId="0" xfId="0" applyFill="1" applyProtection="1"/>
    <xf numFmtId="0" fontId="0" fillId="0" borderId="1" xfId="0" applyFill="1" applyBorder="1" applyAlignment="1" applyProtection="1">
      <alignment wrapText="1"/>
    </xf>
    <xf numFmtId="0" fontId="0" fillId="0" borderId="5" xfId="0" applyBorder="1" applyAlignment="1" applyProtection="1">
      <alignment wrapText="1"/>
    </xf>
    <xf numFmtId="0" fontId="0" fillId="4" borderId="1" xfId="0" applyFill="1" applyBorder="1" applyAlignment="1" applyProtection="1">
      <alignment wrapText="1"/>
    </xf>
    <xf numFmtId="0" fontId="0" fillId="0" borderId="0" xfId="0" applyBorder="1" applyProtection="1"/>
    <xf numFmtId="0" fontId="0" fillId="0" borderId="0" xfId="0" applyNumberFormat="1" applyBorder="1" applyProtection="1"/>
    <xf numFmtId="0" fontId="1" fillId="4" borderId="11" xfId="0" applyNumberFormat="1" applyFont="1" applyFill="1" applyBorder="1" applyAlignment="1" applyProtection="1">
      <alignment wrapText="1"/>
    </xf>
    <xf numFmtId="0" fontId="0" fillId="0" borderId="7" xfId="0" applyBorder="1" applyAlignment="1" applyProtection="1">
      <alignment wrapText="1"/>
    </xf>
    <xf numFmtId="0" fontId="0" fillId="0" borderId="11" xfId="0" applyFill="1" applyBorder="1" applyProtection="1"/>
    <xf numFmtId="0" fontId="0" fillId="0" borderId="4" xfId="0" applyFill="1" applyBorder="1" applyProtection="1"/>
    <xf numFmtId="0" fontId="0" fillId="0" borderId="38" xfId="0" applyFill="1" applyBorder="1" applyProtection="1"/>
    <xf numFmtId="0" fontId="0" fillId="0" borderId="0" xfId="0" applyFill="1" applyBorder="1" applyProtection="1"/>
    <xf numFmtId="0" fontId="1" fillId="4" borderId="11" xfId="0" applyFont="1" applyFill="1" applyBorder="1" applyProtection="1"/>
    <xf numFmtId="0" fontId="1" fillId="4" borderId="7" xfId="0" applyFont="1" applyFill="1" applyBorder="1" applyProtection="1"/>
    <xf numFmtId="0" fontId="0" fillId="0" borderId="1" xfId="0" applyFill="1" applyBorder="1" applyProtection="1"/>
    <xf numFmtId="0" fontId="0" fillId="0" borderId="5" xfId="0" applyFill="1" applyBorder="1" applyProtection="1"/>
    <xf numFmtId="0" fontId="0" fillId="2" borderId="1" xfId="0" applyFill="1" applyBorder="1" applyProtection="1"/>
    <xf numFmtId="165" fontId="0" fillId="0" borderId="0" xfId="0" applyNumberFormat="1" applyFill="1" applyBorder="1" applyProtection="1"/>
    <xf numFmtId="165" fontId="0" fillId="0" borderId="1" xfId="0" applyNumberFormat="1" applyFill="1" applyBorder="1" applyProtection="1"/>
    <xf numFmtId="0" fontId="0" fillId="0" borderId="39" xfId="0" applyFill="1" applyBorder="1" applyProtection="1"/>
    <xf numFmtId="0" fontId="0" fillId="0" borderId="5" xfId="0" applyBorder="1" applyProtection="1"/>
    <xf numFmtId="0" fontId="0" fillId="0" borderId="1" xfId="0" applyBorder="1" applyAlignment="1" applyProtection="1">
      <alignment wrapText="1"/>
    </xf>
    <xf numFmtId="0" fontId="0" fillId="0" borderId="5" xfId="0" applyFill="1" applyBorder="1" applyAlignment="1" applyProtection="1">
      <alignment wrapText="1"/>
    </xf>
    <xf numFmtId="0" fontId="0" fillId="0" borderId="0" xfId="0" applyFill="1" applyBorder="1" applyAlignment="1" applyProtection="1">
      <alignment wrapText="1"/>
    </xf>
    <xf numFmtId="0" fontId="0" fillId="0" borderId="0" xfId="0" quotePrefix="1" applyFill="1" applyBorder="1" applyProtection="1"/>
    <xf numFmtId="0" fontId="0" fillId="0" borderId="0" xfId="0" applyNumberFormat="1" applyFill="1" applyBorder="1" applyProtection="1"/>
    <xf numFmtId="0" fontId="0" fillId="0" borderId="1" xfId="0" applyNumberFormat="1" applyFill="1" applyBorder="1" applyProtection="1"/>
    <xf numFmtId="0" fontId="0" fillId="0" borderId="2" xfId="0" applyFill="1" applyBorder="1" applyProtection="1"/>
    <xf numFmtId="0" fontId="0" fillId="0" borderId="3" xfId="0" applyFill="1" applyBorder="1" applyProtection="1"/>
    <xf numFmtId="0" fontId="0" fillId="0" borderId="40" xfId="0" applyFill="1" applyBorder="1" applyProtection="1"/>
    <xf numFmtId="0" fontId="0" fillId="3" borderId="6" xfId="0" applyFill="1" applyBorder="1" applyProtection="1"/>
    <xf numFmtId="0" fontId="0" fillId="0" borderId="41" xfId="0" applyBorder="1" applyProtection="1"/>
    <xf numFmtId="0" fontId="0" fillId="0" borderId="42" xfId="0" applyFill="1" applyBorder="1" applyProtection="1"/>
    <xf numFmtId="0" fontId="0" fillId="0" borderId="1" xfId="0" applyBorder="1" applyProtection="1"/>
    <xf numFmtId="0" fontId="0" fillId="0" borderId="42" xfId="0" applyBorder="1" applyProtection="1"/>
    <xf numFmtId="165" fontId="0" fillId="0" borderId="1" xfId="0" applyNumberFormat="1" applyBorder="1" applyProtection="1"/>
    <xf numFmtId="0" fontId="0" fillId="0" borderId="8" xfId="0" applyBorder="1" applyProtection="1"/>
    <xf numFmtId="0" fontId="0" fillId="0" borderId="12" xfId="0" applyBorder="1" applyProtection="1"/>
    <xf numFmtId="0" fontId="0" fillId="0" borderId="43" xfId="0" applyBorder="1" applyAlignment="1" applyProtection="1">
      <alignment wrapText="1"/>
    </xf>
    <xf numFmtId="0" fontId="0" fillId="4" borderId="12" xfId="0" applyFill="1" applyBorder="1" applyProtection="1"/>
    <xf numFmtId="0" fontId="0" fillId="0" borderId="13" xfId="0" applyBorder="1" applyProtection="1"/>
    <xf numFmtId="0" fontId="0" fillId="0" borderId="8" xfId="0" applyBorder="1" applyAlignment="1" applyProtection="1">
      <alignment wrapText="1"/>
    </xf>
    <xf numFmtId="0" fontId="0" fillId="0" borderId="44" xfId="0" applyBorder="1" applyAlignment="1" applyProtection="1">
      <alignment wrapText="1"/>
    </xf>
    <xf numFmtId="0" fontId="0" fillId="0" borderId="45" xfId="0" applyBorder="1" applyAlignment="1" applyProtection="1">
      <alignment wrapText="1"/>
    </xf>
    <xf numFmtId="0" fontId="0" fillId="0" borderId="46" xfId="0" applyBorder="1" applyAlignment="1" applyProtection="1">
      <alignment wrapText="1"/>
    </xf>
    <xf numFmtId="165" fontId="1" fillId="4" borderId="11" xfId="0" applyNumberFormat="1" applyFont="1" applyFill="1" applyBorder="1" applyProtection="1"/>
    <xf numFmtId="165" fontId="0" fillId="4" borderId="4" xfId="0" applyNumberFormat="1" applyFill="1" applyBorder="1" applyProtection="1"/>
    <xf numFmtId="165" fontId="0" fillId="0" borderId="4" xfId="0" applyNumberFormat="1" applyBorder="1" applyProtection="1"/>
    <xf numFmtId="0" fontId="0" fillId="0" borderId="4" xfId="0" applyFill="1" applyBorder="1" applyAlignment="1" applyProtection="1">
      <alignment wrapText="1"/>
    </xf>
    <xf numFmtId="0" fontId="0" fillId="0" borderId="31" xfId="0" applyFill="1" applyBorder="1" applyProtection="1"/>
    <xf numFmtId="0" fontId="0" fillId="0" borderId="4" xfId="0" applyBorder="1" applyProtection="1"/>
    <xf numFmtId="0" fontId="0" fillId="0" borderId="7" xfId="0" applyBorder="1" applyProtection="1"/>
    <xf numFmtId="0" fontId="0" fillId="0" borderId="47" xfId="0" applyBorder="1" applyAlignment="1" applyProtection="1">
      <alignment wrapText="1"/>
    </xf>
    <xf numFmtId="0" fontId="0" fillId="4" borderId="0" xfId="0" applyFill="1" applyBorder="1" applyProtection="1"/>
    <xf numFmtId="0" fontId="0" fillId="0" borderId="16" xfId="0" applyBorder="1" applyAlignment="1" applyProtection="1">
      <alignment wrapText="1"/>
    </xf>
    <xf numFmtId="0" fontId="0" fillId="0" borderId="17" xfId="0" applyBorder="1" applyAlignment="1" applyProtection="1">
      <alignment wrapText="1"/>
    </xf>
    <xf numFmtId="0" fontId="0" fillId="0" borderId="18" xfId="0" applyBorder="1" applyAlignment="1" applyProtection="1">
      <alignment wrapText="1"/>
    </xf>
    <xf numFmtId="165" fontId="0" fillId="0" borderId="44" xfId="0" applyNumberFormat="1" applyBorder="1" applyAlignment="1" applyProtection="1">
      <alignment wrapText="1"/>
    </xf>
    <xf numFmtId="0" fontId="0" fillId="0" borderId="48" xfId="0" applyBorder="1" applyAlignment="1" applyProtection="1">
      <alignment wrapText="1"/>
    </xf>
    <xf numFmtId="165" fontId="0" fillId="0" borderId="48" xfId="0" applyNumberFormat="1" applyBorder="1" applyAlignment="1" applyProtection="1">
      <alignment wrapText="1"/>
    </xf>
    <xf numFmtId="0" fontId="0" fillId="0" borderId="48" xfId="0" applyFill="1" applyBorder="1" applyAlignment="1" applyProtection="1">
      <alignment wrapText="1"/>
    </xf>
    <xf numFmtId="0" fontId="0" fillId="0" borderId="49" xfId="0" applyFill="1" applyBorder="1" applyAlignment="1" applyProtection="1">
      <alignment wrapText="1"/>
    </xf>
    <xf numFmtId="0" fontId="0" fillId="0" borderId="50" xfId="0" applyBorder="1" applyProtection="1"/>
    <xf numFmtId="0" fontId="16" fillId="4" borderId="5" xfId="0" applyFont="1" applyFill="1" applyBorder="1" applyProtection="1"/>
    <xf numFmtId="0" fontId="0" fillId="0" borderId="39" xfId="0" applyBorder="1" applyProtection="1"/>
    <xf numFmtId="166" fontId="0" fillId="0" borderId="47" xfId="0" applyNumberFormat="1" applyFill="1" applyBorder="1" applyProtection="1"/>
    <xf numFmtId="0" fontId="0" fillId="0" borderId="22" xfId="0" applyBorder="1" applyProtection="1"/>
    <xf numFmtId="0" fontId="0" fillId="4" borderId="47" xfId="0" applyFill="1" applyBorder="1" applyProtection="1"/>
    <xf numFmtId="0" fontId="0" fillId="3" borderId="0" xfId="0" applyFill="1" applyBorder="1" applyProtection="1"/>
    <xf numFmtId="0" fontId="0" fillId="3" borderId="5" xfId="0" applyFill="1" applyBorder="1" applyProtection="1"/>
    <xf numFmtId="0" fontId="0" fillId="0" borderId="16" xfId="0" applyBorder="1" applyProtection="1"/>
    <xf numFmtId="0" fontId="0" fillId="0" borderId="17" xfId="0" applyBorder="1" applyProtection="1"/>
    <xf numFmtId="0" fontId="0" fillId="0" borderId="18" xfId="0" applyBorder="1" applyProtection="1"/>
    <xf numFmtId="0" fontId="0" fillId="0" borderId="39" xfId="0" applyNumberFormat="1" applyFill="1" applyBorder="1" applyProtection="1"/>
    <xf numFmtId="9" fontId="0" fillId="4" borderId="39" xfId="0" applyNumberFormat="1" applyFill="1" applyBorder="1" applyAlignment="1" applyProtection="1">
      <alignment horizontal="right"/>
    </xf>
    <xf numFmtId="1" fontId="0" fillId="4" borderId="0" xfId="0" applyNumberFormat="1" applyFill="1" applyBorder="1" applyAlignment="1" applyProtection="1">
      <alignment horizontal="right"/>
    </xf>
    <xf numFmtId="0" fontId="1" fillId="4" borderId="19" xfId="0" applyFont="1" applyFill="1" applyBorder="1" applyAlignment="1" applyProtection="1">
      <alignment horizontal="left"/>
    </xf>
    <xf numFmtId="0" fontId="0" fillId="0" borderId="2" xfId="0" applyNumberFormat="1" applyFill="1" applyBorder="1" applyProtection="1"/>
    <xf numFmtId="0" fontId="0" fillId="0" borderId="40" xfId="0" applyBorder="1" applyProtection="1"/>
    <xf numFmtId="166" fontId="0" fillId="0" borderId="51" xfId="0" applyNumberFormat="1" applyFill="1" applyBorder="1" applyProtection="1"/>
    <xf numFmtId="0" fontId="0" fillId="0" borderId="40" xfId="0" applyNumberFormat="1" applyFill="1" applyBorder="1" applyProtection="1"/>
    <xf numFmtId="0" fontId="0" fillId="0" borderId="3" xfId="0" applyNumberFormat="1" applyFill="1" applyBorder="1" applyProtection="1"/>
    <xf numFmtId="1" fontId="0" fillId="4" borderId="3" xfId="0" applyNumberFormat="1" applyFill="1" applyBorder="1" applyAlignment="1" applyProtection="1">
      <alignment horizontal="right"/>
    </xf>
    <xf numFmtId="0" fontId="1" fillId="4" borderId="21" xfId="0" applyFont="1" applyFill="1" applyBorder="1" applyAlignment="1" applyProtection="1">
      <alignment horizontal="left"/>
    </xf>
    <xf numFmtId="0" fontId="0" fillId="0" borderId="11" xfId="0" applyBorder="1" applyProtection="1"/>
    <xf numFmtId="0" fontId="1" fillId="4" borderId="7" xfId="0" applyFont="1" applyFill="1" applyBorder="1" applyAlignment="1" applyProtection="1">
      <alignment horizontal="left"/>
    </xf>
    <xf numFmtId="0" fontId="1" fillId="4" borderId="5" xfId="0" applyFont="1" applyFill="1" applyBorder="1" applyAlignment="1" applyProtection="1">
      <alignment horizontal="left"/>
    </xf>
    <xf numFmtId="0" fontId="0" fillId="0" borderId="2" xfId="0" applyBorder="1" applyProtection="1"/>
    <xf numFmtId="0" fontId="1" fillId="4" borderId="6" xfId="0" applyFont="1" applyFill="1" applyBorder="1" applyAlignment="1" applyProtection="1">
      <alignment horizontal="left"/>
    </xf>
    <xf numFmtId="0" fontId="0" fillId="0" borderId="3" xfId="0" applyBorder="1" applyProtection="1"/>
    <xf numFmtId="0" fontId="0" fillId="0" borderId="1" xfId="0" applyBorder="1" applyAlignment="1" applyProtection="1">
      <alignment horizontal="left"/>
    </xf>
    <xf numFmtId="0" fontId="0" fillId="3" borderId="3" xfId="0" applyFill="1" applyBorder="1" applyProtection="1"/>
    <xf numFmtId="0" fontId="0" fillId="0" borderId="6" xfId="0" applyFill="1" applyBorder="1" applyProtection="1"/>
    <xf numFmtId="0" fontId="0" fillId="0" borderId="52" xfId="0" applyBorder="1" applyProtection="1"/>
    <xf numFmtId="0" fontId="0" fillId="0" borderId="0" xfId="0" applyNumberFormat="1" applyProtection="1"/>
    <xf numFmtId="167" fontId="0" fillId="0" borderId="0" xfId="0" applyNumberFormat="1" applyBorder="1" applyProtection="1"/>
    <xf numFmtId="0" fontId="1" fillId="4" borderId="1" xfId="0" applyFont="1" applyFill="1" applyBorder="1" applyProtection="1"/>
    <xf numFmtId="166" fontId="0" fillId="0" borderId="3" xfId="0" applyNumberFormat="1" applyBorder="1" applyProtection="1"/>
    <xf numFmtId="0" fontId="0" fillId="0" borderId="51" xfId="0" applyBorder="1" applyProtection="1"/>
    <xf numFmtId="0" fontId="13" fillId="4" borderId="53" xfId="0" applyFont="1" applyFill="1" applyBorder="1" applyAlignment="1" applyProtection="1">
      <alignment horizontal="left" vertical="center"/>
    </xf>
    <xf numFmtId="0" fontId="19" fillId="4" borderId="54" xfId="0" applyFont="1" applyFill="1" applyBorder="1" applyAlignment="1" applyProtection="1">
      <alignment horizontal="center" vertical="center"/>
    </xf>
    <xf numFmtId="0" fontId="19" fillId="4" borderId="55" xfId="0" applyFont="1" applyFill="1" applyBorder="1" applyAlignment="1" applyProtection="1">
      <alignment horizontal="center" vertical="center"/>
    </xf>
    <xf numFmtId="0" fontId="19" fillId="4" borderId="56" xfId="0" applyFont="1" applyFill="1" applyBorder="1" applyAlignment="1" applyProtection="1">
      <alignment horizontal="center" vertical="center"/>
    </xf>
    <xf numFmtId="0" fontId="19" fillId="4" borderId="57" xfId="0" applyFont="1" applyFill="1" applyBorder="1" applyAlignment="1" applyProtection="1">
      <alignment horizontal="center" vertical="center"/>
    </xf>
    <xf numFmtId="0" fontId="19" fillId="4" borderId="58" xfId="0" applyFont="1" applyFill="1" applyBorder="1" applyAlignment="1" applyProtection="1">
      <alignment horizontal="center" vertical="center"/>
    </xf>
    <xf numFmtId="0" fontId="19" fillId="4" borderId="59" xfId="0" applyFont="1" applyFill="1" applyBorder="1" applyAlignment="1" applyProtection="1">
      <alignment horizontal="center" vertical="center"/>
    </xf>
    <xf numFmtId="0" fontId="19" fillId="4" borderId="60" xfId="0" applyFont="1" applyFill="1" applyBorder="1" applyAlignment="1" applyProtection="1">
      <alignment horizontal="center" vertical="center"/>
    </xf>
    <xf numFmtId="0" fontId="0" fillId="0" borderId="0" xfId="0" applyAlignment="1" applyProtection="1"/>
    <xf numFmtId="0" fontId="0" fillId="10" borderId="0" xfId="0" applyFill="1" applyAlignment="1" applyProtection="1"/>
    <xf numFmtId="0" fontId="0" fillId="0" borderId="0" xfId="0" applyBorder="1" applyAlignment="1" applyProtection="1"/>
    <xf numFmtId="0" fontId="0" fillId="0" borderId="17" xfId="0" applyFill="1" applyBorder="1" applyAlignment="1" applyProtection="1"/>
    <xf numFmtId="0" fontId="0" fillId="0" borderId="0" xfId="0" applyFill="1" applyBorder="1" applyAlignment="1" applyProtection="1"/>
    <xf numFmtId="0" fontId="7" fillId="0" borderId="0" xfId="0" applyFont="1" applyAlignment="1" applyProtection="1">
      <alignment horizontal="left" vertical="center" wrapText="1"/>
    </xf>
    <xf numFmtId="0" fontId="7" fillId="0" borderId="0" xfId="0" applyFont="1" applyAlignment="1" applyProtection="1"/>
    <xf numFmtId="0" fontId="7" fillId="0" borderId="0" xfId="0" applyFont="1" applyFill="1" applyBorder="1" applyAlignment="1" applyProtection="1"/>
    <xf numFmtId="0" fontId="25" fillId="0" borderId="0" xfId="0" applyFont="1" applyAlignment="1" applyProtection="1">
      <alignment horizontal="center" vertical="center"/>
    </xf>
    <xf numFmtId="0" fontId="25" fillId="0" borderId="0" xfId="0" applyFont="1" applyAlignment="1" applyProtection="1"/>
    <xf numFmtId="0" fontId="25" fillId="0" borderId="0" xfId="0" applyFont="1" applyFill="1" applyBorder="1" applyAlignment="1" applyProtection="1"/>
    <xf numFmtId="0" fontId="21" fillId="0" borderId="0" xfId="0" applyFont="1" applyAlignment="1" applyProtection="1">
      <alignment vertical="center" wrapText="1"/>
    </xf>
    <xf numFmtId="0" fontId="5" fillId="0" borderId="0" xfId="0" applyFont="1" applyAlignment="1" applyProtection="1">
      <alignment wrapText="1"/>
    </xf>
    <xf numFmtId="0" fontId="5" fillId="0" borderId="0" xfId="0" applyFont="1" applyAlignment="1" applyProtection="1"/>
    <xf numFmtId="0" fontId="12" fillId="0" borderId="0" xfId="0" applyFont="1" applyAlignment="1" applyProtection="1">
      <alignment vertical="center" wrapText="1"/>
    </xf>
    <xf numFmtId="0" fontId="7" fillId="8" borderId="0" xfId="0" applyFont="1" applyFill="1" applyAlignment="1" applyProtection="1">
      <alignment wrapText="1"/>
    </xf>
    <xf numFmtId="0" fontId="7" fillId="8" borderId="0" xfId="0" applyFont="1" applyFill="1" applyAlignment="1" applyProtection="1"/>
    <xf numFmtId="0" fontId="22" fillId="0" borderId="0" xfId="0" applyFont="1" applyAlignment="1" applyProtection="1">
      <alignment wrapText="1"/>
    </xf>
    <xf numFmtId="0" fontId="22" fillId="0" borderId="0" xfId="0" applyFont="1" applyAlignment="1" applyProtection="1"/>
    <xf numFmtId="0" fontId="25" fillId="8" borderId="0" xfId="0" applyFont="1" applyFill="1" applyAlignment="1" applyProtection="1">
      <alignment vertical="center" wrapText="1"/>
    </xf>
    <xf numFmtId="0" fontId="27" fillId="0" borderId="0" xfId="0" applyFont="1" applyFill="1" applyBorder="1" applyAlignment="1" applyProtection="1">
      <alignment vertical="center" wrapText="1"/>
    </xf>
    <xf numFmtId="0" fontId="28" fillId="0" borderId="0" xfId="0" applyFont="1" applyFill="1" applyAlignment="1" applyProtection="1">
      <alignment wrapText="1"/>
    </xf>
    <xf numFmtId="0" fontId="28" fillId="0" borderId="0" xfId="0" applyFont="1" applyFill="1" applyAlignment="1" applyProtection="1"/>
    <xf numFmtId="0" fontId="29" fillId="0" borderId="0" xfId="0" applyFont="1" applyFill="1" applyAlignment="1" applyProtection="1">
      <alignment vertical="center" wrapText="1"/>
    </xf>
    <xf numFmtId="0" fontId="30" fillId="0" borderId="0" xfId="0" applyFont="1" applyFill="1" applyAlignment="1" applyProtection="1">
      <alignment wrapText="1"/>
    </xf>
    <xf numFmtId="0" fontId="2" fillId="0" borderId="0" xfId="0" applyFont="1" applyAlignment="1" applyProtection="1">
      <alignment wrapText="1"/>
    </xf>
    <xf numFmtId="0" fontId="20" fillId="0" borderId="0" xfId="0" applyFont="1" applyFill="1" applyAlignment="1" applyProtection="1">
      <alignment vertical="center" wrapText="1"/>
    </xf>
    <xf numFmtId="0" fontId="31" fillId="0" borderId="0" xfId="0" applyFont="1" applyFill="1" applyAlignment="1" applyProtection="1">
      <alignment wrapText="1"/>
    </xf>
    <xf numFmtId="0" fontId="31" fillId="0" borderId="0" xfId="0" applyFont="1" applyFill="1" applyAlignment="1" applyProtection="1"/>
    <xf numFmtId="0" fontId="21" fillId="0" borderId="0" xfId="0" applyFont="1" applyFill="1" applyAlignment="1" applyProtection="1">
      <alignment vertical="center" wrapText="1"/>
    </xf>
    <xf numFmtId="0" fontId="22" fillId="0" borderId="0" xfId="0" applyFont="1" applyFill="1" applyAlignment="1" applyProtection="1">
      <alignment wrapText="1"/>
    </xf>
    <xf numFmtId="0" fontId="22" fillId="0" borderId="0" xfId="0" applyFont="1" applyFill="1" applyAlignment="1" applyProtection="1"/>
    <xf numFmtId="0" fontId="32" fillId="0" borderId="0" xfId="0" applyFont="1" applyAlignment="1" applyProtection="1">
      <alignment wrapText="1"/>
    </xf>
    <xf numFmtId="0" fontId="32" fillId="0" borderId="0" xfId="0" applyFont="1" applyAlignment="1" applyProtection="1"/>
    <xf numFmtId="0" fontId="26" fillId="0" borderId="0" xfId="0" applyFont="1" applyAlignment="1" applyProtection="1">
      <alignment wrapText="1"/>
    </xf>
    <xf numFmtId="0" fontId="26" fillId="0" borderId="0" xfId="0" applyFont="1" applyAlignment="1" applyProtection="1"/>
    <xf numFmtId="0" fontId="13" fillId="0" borderId="31" xfId="0" applyFont="1" applyBorder="1" applyAlignment="1">
      <alignment horizontal="center" vertical="center"/>
    </xf>
    <xf numFmtId="0" fontId="13" fillId="0" borderId="31" xfId="0" applyFont="1" applyBorder="1" applyAlignment="1">
      <alignment horizontal="center" vertical="center" wrapText="1"/>
    </xf>
    <xf numFmtId="0" fontId="13" fillId="0" borderId="30" xfId="0" applyFont="1" applyBorder="1" applyAlignment="1">
      <alignment horizontal="center" vertical="center" wrapText="1"/>
    </xf>
    <xf numFmtId="0" fontId="13" fillId="3" borderId="61" xfId="0" applyFont="1" applyFill="1" applyBorder="1" applyAlignment="1" applyProtection="1">
      <alignment horizontal="center" vertical="center"/>
      <protection locked="0"/>
    </xf>
    <xf numFmtId="0" fontId="34" fillId="5" borderId="0" xfId="0" applyFont="1" applyFill="1" applyAlignment="1" applyProtection="1">
      <alignment vertical="center" wrapText="1"/>
      <protection locked="0"/>
    </xf>
    <xf numFmtId="0" fontId="8" fillId="6" borderId="0" xfId="0" applyFont="1" applyFill="1" applyAlignment="1" applyProtection="1">
      <alignment horizontal="left" vertical="center" wrapText="1"/>
      <protection locked="0"/>
    </xf>
    <xf numFmtId="0" fontId="34" fillId="0" borderId="0" xfId="0" applyFont="1" applyAlignment="1" applyProtection="1">
      <alignment vertical="center" wrapText="1"/>
    </xf>
    <xf numFmtId="0" fontId="23" fillId="0" borderId="0" xfId="0" applyFont="1" applyAlignment="1" applyProtection="1">
      <alignment vertical="center" wrapText="1"/>
      <protection locked="0"/>
    </xf>
    <xf numFmtId="0" fontId="34" fillId="0" borderId="0" xfId="0" applyFont="1" applyAlignment="1" applyProtection="1">
      <alignment vertical="center" wrapText="1"/>
      <protection locked="0"/>
    </xf>
    <xf numFmtId="0" fontId="23" fillId="0" borderId="0" xfId="0" applyFont="1" applyFill="1" applyAlignment="1" applyProtection="1">
      <alignment vertical="center" wrapText="1"/>
      <protection locked="0"/>
    </xf>
    <xf numFmtId="0" fontId="34" fillId="0" borderId="3" xfId="0" applyFont="1" applyBorder="1" applyAlignment="1" applyProtection="1">
      <alignment vertical="center" wrapText="1"/>
      <protection locked="0"/>
    </xf>
    <xf numFmtId="0" fontId="33" fillId="5" borderId="0" xfId="0" applyFont="1" applyFill="1" applyAlignment="1" applyProtection="1">
      <alignment vertical="center" wrapText="1"/>
      <protection locked="0"/>
    </xf>
    <xf numFmtId="0" fontId="34" fillId="0" borderId="0" xfId="0" applyFont="1" applyFill="1" applyAlignment="1" applyProtection="1">
      <alignment vertical="center" wrapText="1"/>
      <protection locked="0"/>
    </xf>
    <xf numFmtId="0" fontId="34" fillId="5" borderId="4" xfId="0" applyFont="1" applyFill="1" applyBorder="1" applyAlignment="1" applyProtection="1">
      <alignment vertical="center" wrapText="1"/>
      <protection locked="0"/>
    </xf>
    <xf numFmtId="0" fontId="34" fillId="5" borderId="0" xfId="0" applyFont="1" applyFill="1" applyBorder="1" applyAlignment="1" applyProtection="1">
      <alignment vertical="center" wrapText="1"/>
      <protection locked="0"/>
    </xf>
    <xf numFmtId="0" fontId="34" fillId="0" borderId="3" xfId="0" applyFont="1" applyFill="1" applyBorder="1" applyAlignment="1" applyProtection="1">
      <alignment vertical="center" wrapText="1"/>
      <protection locked="0"/>
    </xf>
    <xf numFmtId="0" fontId="23" fillId="5" borderId="4" xfId="0" applyFont="1" applyFill="1" applyBorder="1" applyAlignment="1" applyProtection="1">
      <alignment vertical="center" wrapText="1"/>
      <protection locked="0"/>
    </xf>
    <xf numFmtId="0" fontId="23" fillId="5" borderId="0" xfId="0" applyFont="1" applyFill="1" applyBorder="1" applyAlignment="1" applyProtection="1">
      <alignment vertical="center" wrapText="1"/>
      <protection locked="0"/>
    </xf>
    <xf numFmtId="0" fontId="34" fillId="0" borderId="0" xfId="0" applyFont="1" applyFill="1" applyAlignment="1" applyProtection="1">
      <alignment vertical="center" wrapText="1"/>
    </xf>
    <xf numFmtId="0" fontId="2" fillId="0" borderId="0" xfId="0" applyFont="1" applyFill="1" applyAlignment="1" applyProtection="1">
      <alignment horizontal="left" vertical="center" wrapText="1"/>
    </xf>
    <xf numFmtId="0" fontId="34" fillId="8" borderId="0" xfId="0" applyFont="1" applyFill="1" applyAlignment="1" applyProtection="1">
      <alignment vertical="center" wrapText="1"/>
      <protection locked="0"/>
    </xf>
    <xf numFmtId="0" fontId="0" fillId="0" borderId="0" xfId="0" applyAlignment="1" applyProtection="1">
      <alignment vertical="center"/>
    </xf>
    <xf numFmtId="0" fontId="14" fillId="0" borderId="62" xfId="0" applyFont="1" applyBorder="1" applyAlignment="1" applyProtection="1">
      <alignment vertical="center"/>
    </xf>
    <xf numFmtId="0" fontId="0" fillId="11" borderId="33" xfId="0" applyFill="1" applyBorder="1" applyAlignment="1" applyProtection="1">
      <alignment vertical="center"/>
    </xf>
    <xf numFmtId="0" fontId="25" fillId="8" borderId="0" xfId="0" applyFont="1" applyFill="1" applyAlignment="1" applyProtection="1">
      <alignment vertical="center"/>
    </xf>
    <xf numFmtId="0" fontId="32" fillId="0" borderId="0" xfId="0" applyFont="1" applyAlignment="1" applyProtection="1">
      <alignment vertical="center" wrapText="1"/>
    </xf>
    <xf numFmtId="0" fontId="26" fillId="0" borderId="0" xfId="0" applyFont="1" applyAlignment="1" applyProtection="1">
      <alignment horizontal="center" vertical="center"/>
    </xf>
    <xf numFmtId="164" fontId="18" fillId="4" borderId="54" xfId="0" applyNumberFormat="1" applyFont="1" applyFill="1" applyBorder="1" applyAlignment="1">
      <alignment horizontal="center" vertical="center"/>
    </xf>
    <xf numFmtId="164" fontId="18" fillId="4" borderId="55" xfId="0" applyNumberFormat="1" applyFont="1" applyFill="1" applyBorder="1" applyAlignment="1">
      <alignment horizontal="center" vertical="center"/>
    </xf>
    <xf numFmtId="164" fontId="18" fillId="4" borderId="56" xfId="0" applyNumberFormat="1" applyFont="1" applyFill="1" applyBorder="1" applyAlignment="1">
      <alignment horizontal="center" vertical="center"/>
    </xf>
    <xf numFmtId="164" fontId="18" fillId="4" borderId="57" xfId="0" applyNumberFormat="1" applyFont="1" applyFill="1" applyBorder="1" applyAlignment="1">
      <alignment horizontal="center" vertical="center"/>
    </xf>
    <xf numFmtId="164" fontId="18" fillId="4" borderId="58" xfId="0" applyNumberFormat="1" applyFont="1" applyFill="1" applyBorder="1" applyAlignment="1">
      <alignment horizontal="center" vertical="center"/>
    </xf>
    <xf numFmtId="164" fontId="18" fillId="4" borderId="59" xfId="0" applyNumberFormat="1" applyFont="1" applyFill="1" applyBorder="1" applyAlignment="1">
      <alignment horizontal="center" vertical="center"/>
    </xf>
    <xf numFmtId="164" fontId="18" fillId="4" borderId="60" xfId="0" applyNumberFormat="1" applyFont="1" applyFill="1" applyBorder="1" applyAlignment="1">
      <alignment horizontal="center" vertical="center"/>
    </xf>
    <xf numFmtId="0" fontId="13" fillId="3" borderId="40" xfId="0" applyFont="1" applyFill="1" applyBorder="1" applyAlignment="1">
      <alignment horizontal="center" vertical="center"/>
    </xf>
    <xf numFmtId="0" fontId="19" fillId="3" borderId="38" xfId="0" applyFont="1" applyFill="1" applyBorder="1" applyAlignment="1" applyProtection="1">
      <alignment horizontal="center" vertical="center"/>
      <protection locked="0"/>
    </xf>
    <xf numFmtId="0" fontId="17" fillId="4" borderId="63" xfId="0" applyFont="1" applyFill="1" applyBorder="1" applyAlignment="1" applyProtection="1">
      <alignment horizontal="center" vertical="center"/>
    </xf>
    <xf numFmtId="0" fontId="17" fillId="4" borderId="9" xfId="0" applyFont="1" applyFill="1" applyBorder="1" applyAlignment="1" applyProtection="1">
      <alignment horizontal="center" vertical="center"/>
    </xf>
    <xf numFmtId="0" fontId="17" fillId="4" borderId="64" xfId="0" applyFont="1" applyFill="1" applyBorder="1" applyAlignment="1" applyProtection="1">
      <alignment horizontal="center" vertical="center"/>
    </xf>
    <xf numFmtId="0" fontId="17" fillId="4" borderId="65" xfId="0" applyFont="1" applyFill="1" applyBorder="1" applyAlignment="1" applyProtection="1">
      <alignment horizontal="center" vertical="center"/>
    </xf>
    <xf numFmtId="0" fontId="17" fillId="4" borderId="66" xfId="0" applyFont="1" applyFill="1" applyBorder="1" applyAlignment="1" applyProtection="1">
      <alignment horizontal="center" vertical="center"/>
    </xf>
    <xf numFmtId="0" fontId="17" fillId="4" borderId="67" xfId="0" applyFont="1" applyFill="1" applyBorder="1" applyAlignment="1" applyProtection="1">
      <alignment horizontal="center" vertical="center"/>
    </xf>
    <xf numFmtId="0" fontId="17" fillId="4" borderId="68" xfId="0" applyFont="1" applyFill="1" applyBorder="1" applyAlignment="1" applyProtection="1">
      <alignment horizontal="center" vertical="center"/>
    </xf>
    <xf numFmtId="0" fontId="13" fillId="4" borderId="20" xfId="0" applyFont="1" applyFill="1" applyBorder="1" applyAlignment="1" applyProtection="1">
      <alignment horizontal="center" vertical="center" wrapText="1"/>
    </xf>
    <xf numFmtId="0" fontId="13" fillId="4" borderId="69" xfId="0" applyFont="1" applyFill="1" applyBorder="1" applyAlignment="1">
      <alignment horizontal="center" vertical="center" wrapText="1"/>
    </xf>
    <xf numFmtId="0" fontId="12" fillId="0" borderId="0" xfId="0" applyFont="1" applyFill="1" applyAlignment="1">
      <alignment vertical="center" wrapText="1"/>
    </xf>
    <xf numFmtId="0" fontId="12" fillId="5" borderId="0" xfId="0" applyFont="1" applyFill="1" applyAlignment="1">
      <alignment vertical="center"/>
    </xf>
    <xf numFmtId="0" fontId="12" fillId="5" borderId="0" xfId="0" applyFont="1" applyFill="1" applyAlignment="1" applyProtection="1">
      <alignment vertical="center"/>
    </xf>
    <xf numFmtId="0" fontId="38" fillId="0" borderId="0" xfId="0" applyFont="1" applyBorder="1" applyAlignment="1">
      <alignment horizontal="left" vertical="center"/>
    </xf>
    <xf numFmtId="0" fontId="36" fillId="0" borderId="0" xfId="0" applyFont="1" applyBorder="1" applyAlignment="1">
      <alignment horizontal="left" vertical="center"/>
    </xf>
    <xf numFmtId="0" fontId="36" fillId="0" borderId="0" xfId="0" applyFont="1" applyBorder="1" applyAlignment="1" applyProtection="1">
      <alignment horizontal="left" vertical="center"/>
    </xf>
    <xf numFmtId="0" fontId="0" fillId="0" borderId="0" xfId="0" applyAlignment="1">
      <alignment vertical="center"/>
    </xf>
    <xf numFmtId="0" fontId="12" fillId="0" borderId="70" xfId="0" applyFont="1" applyFill="1" applyBorder="1" applyAlignment="1">
      <alignment vertical="center" wrapText="1"/>
    </xf>
    <xf numFmtId="0" fontId="0" fillId="0" borderId="70" xfId="0" applyBorder="1" applyAlignment="1">
      <alignment vertical="center"/>
    </xf>
    <xf numFmtId="0" fontId="12" fillId="0" borderId="70" xfId="0" applyFont="1" applyBorder="1" applyAlignment="1">
      <alignment vertical="center"/>
    </xf>
    <xf numFmtId="0" fontId="25" fillId="0" borderId="0" xfId="0" applyFont="1" applyAlignment="1">
      <alignment vertical="center"/>
    </xf>
    <xf numFmtId="0" fontId="25" fillId="0" borderId="0" xfId="0" applyFont="1" applyFill="1" applyAlignment="1">
      <alignment vertical="center"/>
    </xf>
    <xf numFmtId="0" fontId="13" fillId="0" borderId="71" xfId="0" applyFont="1" applyBorder="1" applyAlignment="1">
      <alignment vertical="center"/>
    </xf>
    <xf numFmtId="0" fontId="12" fillId="0" borderId="0" xfId="0" applyFont="1" applyBorder="1" applyAlignment="1">
      <alignment vertical="center"/>
    </xf>
    <xf numFmtId="0" fontId="12" fillId="0" borderId="11" xfId="0" applyFont="1" applyBorder="1" applyAlignment="1">
      <alignment vertical="center"/>
    </xf>
    <xf numFmtId="0" fontId="12" fillId="0" borderId="1" xfId="0" applyFont="1" applyBorder="1" applyAlignment="1">
      <alignment vertical="center"/>
    </xf>
    <xf numFmtId="0" fontId="12" fillId="0" borderId="72" xfId="0" applyFont="1" applyBorder="1" applyAlignment="1">
      <alignment vertical="center"/>
    </xf>
    <xf numFmtId="0" fontId="12" fillId="0" borderId="73" xfId="0" applyFont="1" applyBorder="1" applyAlignment="1">
      <alignment vertical="center"/>
    </xf>
    <xf numFmtId="0" fontId="12" fillId="0" borderId="74" xfId="0" applyFont="1" applyBorder="1" applyAlignment="1">
      <alignment vertical="center"/>
    </xf>
    <xf numFmtId="0" fontId="12" fillId="0" borderId="75" xfId="0" applyFont="1" applyBorder="1" applyAlignment="1">
      <alignment vertical="center"/>
    </xf>
    <xf numFmtId="0" fontId="12" fillId="0" borderId="37" xfId="0" applyFont="1" applyBorder="1" applyAlignment="1">
      <alignment vertical="center"/>
    </xf>
    <xf numFmtId="0" fontId="12" fillId="0" borderId="76" xfId="0" applyFont="1" applyBorder="1" applyAlignment="1">
      <alignment vertical="center"/>
    </xf>
    <xf numFmtId="0" fontId="12" fillId="0" borderId="48" xfId="0" applyFont="1" applyBorder="1" applyAlignment="1">
      <alignment vertical="center"/>
    </xf>
    <xf numFmtId="0" fontId="12" fillId="0" borderId="77" xfId="0" applyFont="1" applyBorder="1" applyAlignment="1">
      <alignment vertical="center"/>
    </xf>
    <xf numFmtId="0" fontId="12" fillId="0" borderId="78" xfId="0" applyFont="1" applyBorder="1" applyAlignment="1">
      <alignment vertical="center"/>
    </xf>
    <xf numFmtId="0" fontId="12" fillId="0" borderId="71" xfId="0" applyFont="1" applyBorder="1" applyAlignment="1">
      <alignment vertical="center"/>
    </xf>
    <xf numFmtId="0" fontId="12" fillId="0" borderId="79" xfId="0" applyFont="1" applyBorder="1" applyAlignment="1">
      <alignment vertical="center"/>
    </xf>
    <xf numFmtId="0" fontId="12" fillId="0" borderId="80" xfId="0" applyFont="1" applyBorder="1" applyAlignment="1">
      <alignment vertical="center"/>
    </xf>
    <xf numFmtId="0" fontId="12" fillId="0" borderId="2" xfId="0" applyFont="1" applyBorder="1" applyAlignment="1">
      <alignment vertical="center"/>
    </xf>
    <xf numFmtId="0" fontId="12" fillId="0" borderId="81" xfId="0" applyFont="1" applyFill="1" applyBorder="1" applyAlignment="1">
      <alignment vertical="center"/>
    </xf>
    <xf numFmtId="0" fontId="12" fillId="0" borderId="81" xfId="0" applyFont="1" applyFill="1" applyBorder="1" applyAlignment="1" applyProtection="1">
      <alignment vertical="center"/>
    </xf>
    <xf numFmtId="164" fontId="12" fillId="0" borderId="81" xfId="0" applyNumberFormat="1" applyFont="1" applyFill="1" applyBorder="1" applyAlignment="1">
      <alignment vertical="center"/>
    </xf>
    <xf numFmtId="0" fontId="12" fillId="0" borderId="0" xfId="0" applyFont="1" applyBorder="1" applyAlignment="1">
      <alignment vertical="center" wrapText="1"/>
    </xf>
    <xf numFmtId="0" fontId="13" fillId="0" borderId="0" xfId="0" applyFont="1" applyAlignment="1">
      <alignment vertical="center" wrapText="1"/>
    </xf>
    <xf numFmtId="0" fontId="13" fillId="0" borderId="0" xfId="0" applyFont="1" applyAlignment="1">
      <alignment vertical="center"/>
    </xf>
    <xf numFmtId="0" fontId="12" fillId="4" borderId="82" xfId="0" applyFont="1" applyFill="1" applyBorder="1" applyAlignment="1">
      <alignment vertical="center"/>
    </xf>
    <xf numFmtId="0" fontId="12" fillId="4" borderId="48" xfId="0" applyFont="1" applyFill="1" applyBorder="1" applyAlignment="1">
      <alignment vertical="center"/>
    </xf>
    <xf numFmtId="9" fontId="12" fillId="4" borderId="49" xfId="0" applyNumberFormat="1" applyFont="1" applyFill="1" applyBorder="1" applyAlignment="1">
      <alignment horizontal="left" vertical="center"/>
    </xf>
    <xf numFmtId="0" fontId="12" fillId="4" borderId="83" xfId="0" applyFont="1" applyFill="1" applyBorder="1" applyAlignment="1" applyProtection="1">
      <alignment vertical="center"/>
    </xf>
    <xf numFmtId="9" fontId="12" fillId="4" borderId="84" xfId="0" applyNumberFormat="1" applyFont="1" applyFill="1" applyBorder="1" applyAlignment="1">
      <alignment horizontal="right" vertical="center"/>
    </xf>
    <xf numFmtId="0" fontId="12" fillId="0" borderId="82" xfId="0" applyFont="1" applyBorder="1" applyAlignment="1">
      <alignment vertical="center"/>
    </xf>
    <xf numFmtId="9" fontId="12" fillId="10" borderId="49" xfId="0" applyNumberFormat="1" applyFont="1" applyFill="1" applyBorder="1" applyAlignment="1">
      <alignment horizontal="left" vertical="center"/>
    </xf>
    <xf numFmtId="0" fontId="12" fillId="0" borderId="83" xfId="0" applyFont="1" applyFill="1" applyBorder="1" applyAlignment="1" applyProtection="1">
      <alignment vertical="center"/>
    </xf>
    <xf numFmtId="9" fontId="12" fillId="10" borderId="84" xfId="0" applyNumberFormat="1" applyFont="1" applyFill="1" applyBorder="1" applyAlignment="1">
      <alignment horizontal="right" vertical="center"/>
    </xf>
    <xf numFmtId="0" fontId="12" fillId="0" borderId="85" xfId="0" applyFont="1" applyBorder="1" applyAlignment="1">
      <alignment vertical="center"/>
    </xf>
    <xf numFmtId="9" fontId="12" fillId="10" borderId="86" xfId="0" applyNumberFormat="1" applyFont="1" applyFill="1" applyBorder="1" applyAlignment="1">
      <alignment horizontal="left" vertical="center"/>
    </xf>
    <xf numFmtId="0" fontId="12" fillId="0" borderId="87" xfId="0" applyFont="1" applyFill="1" applyBorder="1" applyAlignment="1" applyProtection="1">
      <alignment vertical="center"/>
    </xf>
    <xf numFmtId="9" fontId="12" fillId="10" borderId="88" xfId="0" applyNumberFormat="1" applyFont="1" applyFill="1" applyBorder="1" applyAlignment="1">
      <alignment horizontal="right" vertical="center"/>
    </xf>
    <xf numFmtId="0" fontId="12" fillId="0" borderId="0" xfId="0" applyFont="1" applyAlignment="1">
      <alignment horizontal="left" vertical="center"/>
    </xf>
    <xf numFmtId="0" fontId="12" fillId="0" borderId="0" xfId="0" applyFont="1" applyFill="1" applyBorder="1" applyAlignment="1">
      <alignment horizontal="center" vertical="center" wrapText="1"/>
    </xf>
    <xf numFmtId="0" fontId="12" fillId="0" borderId="0" xfId="0" applyFont="1" applyBorder="1" applyAlignment="1">
      <alignment horizontal="center" vertical="center" wrapText="1"/>
    </xf>
    <xf numFmtId="0" fontId="12" fillId="0" borderId="0" xfId="0" applyFont="1" applyFill="1" applyAlignment="1" applyProtection="1">
      <alignment vertical="center"/>
    </xf>
    <xf numFmtId="0" fontId="13" fillId="0" borderId="84" xfId="0" applyFont="1" applyFill="1" applyBorder="1" applyAlignment="1">
      <alignment horizontal="left" vertical="center" wrapText="1"/>
    </xf>
    <xf numFmtId="10" fontId="0" fillId="0" borderId="22" xfId="0" applyNumberFormat="1" applyFill="1" applyBorder="1" applyProtection="1"/>
    <xf numFmtId="0" fontId="13" fillId="0" borderId="82" xfId="0" applyFont="1" applyFill="1" applyBorder="1" applyAlignment="1">
      <alignment horizontal="center" vertical="center"/>
    </xf>
    <xf numFmtId="0" fontId="13" fillId="0" borderId="48" xfId="0" applyFont="1" applyFill="1" applyBorder="1" applyAlignment="1">
      <alignment horizontal="left" vertical="center"/>
    </xf>
    <xf numFmtId="0" fontId="13" fillId="0" borderId="49" xfId="0" applyFont="1" applyFill="1" applyBorder="1" applyAlignment="1">
      <alignment horizontal="left" vertical="center"/>
    </xf>
    <xf numFmtId="0" fontId="13" fillId="0" borderId="46" xfId="0" applyFont="1" applyFill="1" applyBorder="1" applyAlignment="1" applyProtection="1">
      <alignment vertical="center"/>
    </xf>
    <xf numFmtId="0" fontId="13" fillId="4" borderId="54" xfId="0" applyFont="1" applyFill="1" applyBorder="1" applyAlignment="1" applyProtection="1">
      <alignment horizontal="center" vertical="center"/>
    </xf>
    <xf numFmtId="0" fontId="13" fillId="0" borderId="31" xfId="0" applyFont="1" applyBorder="1" applyAlignment="1">
      <alignment horizontal="right" vertical="center"/>
    </xf>
    <xf numFmtId="0" fontId="12" fillId="0" borderId="80" xfId="0" applyFont="1" applyBorder="1" applyAlignment="1" applyProtection="1">
      <alignment vertical="center" wrapText="1"/>
    </xf>
    <xf numFmtId="0" fontId="0" fillId="0" borderId="23" xfId="0" applyBorder="1" applyAlignment="1" applyProtection="1">
      <alignment vertical="center" wrapText="1"/>
    </xf>
    <xf numFmtId="0" fontId="0" fillId="0" borderId="91" xfId="0" applyBorder="1" applyAlignment="1" applyProtection="1">
      <alignment vertical="center" wrapText="1"/>
    </xf>
    <xf numFmtId="0" fontId="12" fillId="0" borderId="79" xfId="0" applyFont="1" applyFill="1" applyBorder="1" applyAlignment="1" applyProtection="1">
      <alignment vertical="center" wrapText="1"/>
    </xf>
    <xf numFmtId="0" fontId="0" fillId="0" borderId="0" xfId="0" applyAlignment="1" applyProtection="1">
      <alignment vertical="center" wrapText="1"/>
    </xf>
    <xf numFmtId="0" fontId="0" fillId="0" borderId="89" xfId="0" applyBorder="1" applyAlignment="1" applyProtection="1">
      <alignment vertical="center" wrapText="1"/>
    </xf>
    <xf numFmtId="0" fontId="16" fillId="0" borderId="0" xfId="0" applyFont="1" applyFill="1" applyBorder="1" applyAlignment="1" applyProtection="1">
      <alignment vertical="center" wrapText="1"/>
    </xf>
    <xf numFmtId="0" fontId="16" fillId="0" borderId="89" xfId="0" applyFont="1" applyFill="1" applyBorder="1" applyAlignment="1" applyProtection="1">
      <alignment vertical="center" wrapText="1"/>
    </xf>
    <xf numFmtId="0" fontId="13" fillId="0" borderId="92" xfId="0" applyFont="1" applyFill="1" applyBorder="1" applyAlignment="1" applyProtection="1">
      <alignment horizontal="center" vertical="center" wrapText="1"/>
    </xf>
    <xf numFmtId="0" fontId="15" fillId="0" borderId="93" xfId="0" applyFont="1" applyBorder="1" applyAlignment="1" applyProtection="1">
      <alignment horizontal="center" vertical="center"/>
    </xf>
    <xf numFmtId="0" fontId="15" fillId="0" borderId="94" xfId="0" applyFont="1" applyBorder="1" applyAlignment="1" applyProtection="1">
      <alignment horizontal="center" vertical="center"/>
    </xf>
    <xf numFmtId="0" fontId="25" fillId="0" borderId="71" xfId="0" applyFont="1" applyFill="1" applyBorder="1" applyAlignment="1" applyProtection="1">
      <alignment vertical="center" wrapText="1"/>
    </xf>
    <xf numFmtId="0" fontId="7" fillId="0" borderId="81" xfId="0" applyFont="1" applyFill="1" applyBorder="1" applyAlignment="1" applyProtection="1">
      <alignment vertical="center" wrapText="1"/>
    </xf>
    <xf numFmtId="0" fontId="7" fillId="0" borderId="95" xfId="0" applyFont="1" applyFill="1" applyBorder="1" applyAlignment="1" applyProtection="1">
      <alignment vertical="center" wrapText="1"/>
    </xf>
    <xf numFmtId="0" fontId="13" fillId="0" borderId="71" xfId="0" applyFont="1" applyFill="1" applyBorder="1" applyAlignment="1" applyProtection="1">
      <alignment horizontal="center" vertical="center"/>
    </xf>
    <xf numFmtId="0" fontId="0" fillId="0" borderId="81" xfId="0" applyFill="1" applyBorder="1" applyAlignment="1" applyProtection="1">
      <alignment vertical="center"/>
    </xf>
    <xf numFmtId="0" fontId="0" fillId="0" borderId="95" xfId="0" applyFill="1" applyBorder="1" applyAlignment="1" applyProtection="1">
      <alignment vertical="center"/>
    </xf>
    <xf numFmtId="0" fontId="21" fillId="0" borderId="79" xfId="0" applyFont="1" applyFill="1" applyBorder="1" applyAlignment="1" applyProtection="1">
      <alignment vertical="center" wrapText="1"/>
    </xf>
    <xf numFmtId="0" fontId="22" fillId="0" borderId="0" xfId="0" applyFont="1" applyFill="1" applyBorder="1" applyAlignment="1" applyProtection="1">
      <alignment vertical="center" wrapText="1"/>
    </xf>
    <xf numFmtId="0" fontId="22" fillId="0" borderId="89" xfId="0" applyFont="1" applyFill="1" applyBorder="1" applyAlignment="1" applyProtection="1">
      <alignment vertical="center" wrapText="1"/>
    </xf>
    <xf numFmtId="0" fontId="25" fillId="0" borderId="79" xfId="0" applyFont="1" applyFill="1" applyBorder="1" applyAlignment="1" applyProtection="1">
      <alignment vertical="center" wrapText="1"/>
    </xf>
    <xf numFmtId="0" fontId="7" fillId="0" borderId="0" xfId="0" applyFont="1" applyFill="1" applyBorder="1" applyAlignment="1" applyProtection="1">
      <alignment vertical="center" wrapText="1"/>
    </xf>
    <xf numFmtId="0" fontId="7" fillId="0" borderId="89" xfId="0" applyFont="1" applyFill="1" applyBorder="1" applyAlignment="1" applyProtection="1">
      <alignment vertical="center" wrapText="1"/>
    </xf>
    <xf numFmtId="0" fontId="25" fillId="3" borderId="3" xfId="0" applyFont="1" applyFill="1" applyBorder="1" applyAlignment="1">
      <alignment horizontal="center" vertical="center" wrapText="1"/>
    </xf>
    <xf numFmtId="0" fontId="25" fillId="3" borderId="0" xfId="0" applyFont="1" applyFill="1" applyBorder="1" applyAlignment="1">
      <alignment horizontal="center" vertical="center" wrapText="1"/>
    </xf>
    <xf numFmtId="0" fontId="25" fillId="4" borderId="2" xfId="0" applyFont="1" applyFill="1" applyBorder="1" applyAlignment="1" applyProtection="1">
      <alignment vertical="center" wrapText="1"/>
    </xf>
    <xf numFmtId="0" fontId="25" fillId="4" borderId="90" xfId="0" applyFont="1" applyFill="1" applyBorder="1" applyAlignment="1" applyProtection="1">
      <alignment vertical="center" wrapText="1"/>
    </xf>
    <xf numFmtId="0" fontId="25" fillId="4" borderId="96" xfId="0" applyFont="1" applyFill="1" applyBorder="1" applyAlignment="1">
      <alignment horizontal="center" vertical="center" wrapText="1"/>
    </xf>
    <xf numFmtId="0" fontId="35" fillId="0" borderId="0" xfId="0" applyFont="1" applyAlignment="1"/>
    <xf numFmtId="0" fontId="25" fillId="0" borderId="0" xfId="0" applyFont="1" applyAlignment="1">
      <alignment horizontal="center"/>
    </xf>
    <xf numFmtId="0" fontId="0" fillId="0" borderId="0" xfId="0" applyAlignment="1">
      <alignment horizontal="center"/>
    </xf>
    <xf numFmtId="0" fontId="1" fillId="4" borderId="8" xfId="0" applyFont="1" applyFill="1" applyBorder="1" applyAlignment="1" applyProtection="1">
      <alignment wrapText="1"/>
    </xf>
    <xf numFmtId="0" fontId="0" fillId="4" borderId="13" xfId="0" applyFill="1" applyBorder="1" applyAlignment="1" applyProtection="1">
      <alignment wrapText="1"/>
    </xf>
    <xf numFmtId="0" fontId="0" fillId="0" borderId="12" xfId="0" applyBorder="1" applyAlignment="1" applyProtection="1">
      <alignment wrapText="1"/>
    </xf>
    <xf numFmtId="0" fontId="0" fillId="0" borderId="13" xfId="0" applyBorder="1" applyAlignment="1" applyProtection="1">
      <alignment wrapText="1"/>
    </xf>
    <xf numFmtId="0" fontId="0" fillId="13" borderId="0" xfId="0" applyFill="1" applyBorder="1" applyProtection="1"/>
    <xf numFmtId="0" fontId="0" fillId="13" borderId="47" xfId="0" applyFill="1" applyBorder="1" applyProtection="1"/>
    <xf numFmtId="0" fontId="0" fillId="13" borderId="3" xfId="0" applyFill="1" applyBorder="1" applyProtection="1"/>
    <xf numFmtId="0" fontId="0" fillId="13" borderId="51" xfId="0" applyFill="1" applyBorder="1" applyProtection="1"/>
    <xf numFmtId="0" fontId="0" fillId="13" borderId="0" xfId="0" applyFill="1"/>
    <xf numFmtId="0" fontId="0" fillId="12" borderId="0" xfId="0" applyFill="1"/>
    <xf numFmtId="0" fontId="0" fillId="12" borderId="11" xfId="0" applyFill="1" applyBorder="1" applyAlignment="1">
      <alignment wrapText="1"/>
    </xf>
    <xf numFmtId="0" fontId="0" fillId="12" borderId="4" xfId="0" applyFill="1" applyBorder="1" applyAlignment="1">
      <alignment wrapText="1"/>
    </xf>
    <xf numFmtId="0" fontId="0" fillId="12" borderId="0" xfId="0" applyFill="1" applyBorder="1" applyAlignment="1">
      <alignment wrapText="1"/>
    </xf>
    <xf numFmtId="0" fontId="0" fillId="12" borderId="0" xfId="0" applyFill="1" applyAlignment="1">
      <alignment wrapText="1"/>
    </xf>
    <xf numFmtId="0" fontId="0" fillId="12" borderId="1" xfId="0" applyFill="1" applyBorder="1"/>
    <xf numFmtId="0" fontId="0" fillId="12" borderId="0" xfId="0" applyFill="1" applyBorder="1"/>
    <xf numFmtId="169" fontId="0" fillId="12" borderId="0" xfId="0" applyNumberFormat="1" applyFill="1" applyBorder="1"/>
    <xf numFmtId="0" fontId="0" fillId="12" borderId="0" xfId="0" applyNumberFormat="1" applyFill="1" applyBorder="1"/>
    <xf numFmtId="0" fontId="0" fillId="12" borderId="5" xfId="0" applyFill="1" applyBorder="1"/>
    <xf numFmtId="0" fontId="0" fillId="12" borderId="7" xfId="0" applyFill="1" applyBorder="1" applyAlignment="1">
      <alignment wrapText="1"/>
    </xf>
    <xf numFmtId="10" fontId="0" fillId="12" borderId="0" xfId="0" applyNumberFormat="1" applyFill="1" applyBorder="1"/>
    <xf numFmtId="0" fontId="0" fillId="12" borderId="2" xfId="0" applyFill="1" applyBorder="1"/>
    <xf numFmtId="0" fontId="0" fillId="12" borderId="3" xfId="0" applyFill="1" applyBorder="1"/>
    <xf numFmtId="0" fontId="0" fillId="12" borderId="6" xfId="0" applyFill="1" applyBorder="1"/>
    <xf numFmtId="0" fontId="0" fillId="12" borderId="13" xfId="0" applyNumberFormat="1" applyFill="1" applyBorder="1" applyAlignment="1">
      <alignment textRotation="90" wrapText="1"/>
    </xf>
  </cellXfs>
  <cellStyles count="1">
    <cellStyle name="Normal" xfId="0" builtinId="0"/>
  </cellStyles>
  <dxfs count="2">
    <dxf>
      <border>
        <top style="dashed">
          <color indexed="64"/>
        </top>
      </border>
    </dxf>
    <dxf>
      <border>
        <top style="thin">
          <color indexed="64"/>
        </top>
      </border>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600075</xdr:colOff>
      <xdr:row>2</xdr:row>
      <xdr:rowOff>95250</xdr:rowOff>
    </xdr:from>
    <xdr:to>
      <xdr:col>0</xdr:col>
      <xdr:colOff>800100</xdr:colOff>
      <xdr:row>3</xdr:row>
      <xdr:rowOff>47625</xdr:rowOff>
    </xdr:to>
    <xdr:pic>
      <xdr:nvPicPr>
        <xdr:cNvPr id="9223" name="Picture 7"/>
        <xdr:cNvPicPr>
          <a:picLocks noChangeAspect="1" noChangeArrowheads="1"/>
        </xdr:cNvPicPr>
      </xdr:nvPicPr>
      <xdr:blipFill>
        <a:blip xmlns:r="http://schemas.openxmlformats.org/officeDocument/2006/relationships" r:embed="rId1"/>
        <a:srcRect/>
        <a:stretch>
          <a:fillRect/>
        </a:stretch>
      </xdr:blipFill>
      <xdr:spPr bwMode="auto">
        <a:xfrm>
          <a:off x="600075" y="266700"/>
          <a:ext cx="200025" cy="142875"/>
        </a:xfrm>
        <a:prstGeom prst="rect">
          <a:avLst/>
        </a:prstGeom>
        <a:noFill/>
      </xdr:spPr>
    </xdr:pic>
    <xdr:clientData/>
  </xdr:twoCellAnchor>
  <xdr:twoCellAnchor editAs="oneCell">
    <xdr:from>
      <xdr:col>0</xdr:col>
      <xdr:colOff>1114425</xdr:colOff>
      <xdr:row>2</xdr:row>
      <xdr:rowOff>114300</xdr:rowOff>
    </xdr:from>
    <xdr:to>
      <xdr:col>0</xdr:col>
      <xdr:colOff>1371600</xdr:colOff>
      <xdr:row>3</xdr:row>
      <xdr:rowOff>47625</xdr:rowOff>
    </xdr:to>
    <xdr:pic>
      <xdr:nvPicPr>
        <xdr:cNvPr id="9224" name="Picture 8"/>
        <xdr:cNvPicPr>
          <a:picLocks noChangeAspect="1" noChangeArrowheads="1"/>
        </xdr:cNvPicPr>
      </xdr:nvPicPr>
      <xdr:blipFill>
        <a:blip xmlns:r="http://schemas.openxmlformats.org/officeDocument/2006/relationships" r:embed="rId2"/>
        <a:srcRect/>
        <a:stretch>
          <a:fillRect/>
        </a:stretch>
      </xdr:blipFill>
      <xdr:spPr bwMode="auto">
        <a:xfrm>
          <a:off x="1114425" y="285750"/>
          <a:ext cx="257175" cy="123825"/>
        </a:xfrm>
        <a:prstGeom prst="rect">
          <a:avLst/>
        </a:prstGeom>
        <a:noFill/>
      </xdr:spPr>
    </xdr:pic>
    <xdr:clientData/>
  </xdr:twoCellAnchor>
  <xdr:twoCellAnchor editAs="oneCell">
    <xdr:from>
      <xdr:col>0</xdr:col>
      <xdr:colOff>1638300</xdr:colOff>
      <xdr:row>2</xdr:row>
      <xdr:rowOff>95250</xdr:rowOff>
    </xdr:from>
    <xdr:to>
      <xdr:col>0</xdr:col>
      <xdr:colOff>1905000</xdr:colOff>
      <xdr:row>3</xdr:row>
      <xdr:rowOff>38100</xdr:rowOff>
    </xdr:to>
    <xdr:pic>
      <xdr:nvPicPr>
        <xdr:cNvPr id="9225" name="Picture 9"/>
        <xdr:cNvPicPr>
          <a:picLocks noChangeAspect="1" noChangeArrowheads="1"/>
        </xdr:cNvPicPr>
      </xdr:nvPicPr>
      <xdr:blipFill>
        <a:blip xmlns:r="http://schemas.openxmlformats.org/officeDocument/2006/relationships" r:embed="rId3"/>
        <a:srcRect/>
        <a:stretch>
          <a:fillRect/>
        </a:stretch>
      </xdr:blipFill>
      <xdr:spPr bwMode="auto">
        <a:xfrm>
          <a:off x="1638300" y="266700"/>
          <a:ext cx="266700" cy="133350"/>
        </a:xfrm>
        <a:prstGeom prst="rect">
          <a:avLst/>
        </a:prstGeom>
        <a:noFill/>
      </xdr:spPr>
    </xdr:pic>
    <xdr:clientData/>
  </xdr:twoCellAnchor>
  <xdr:twoCellAnchor editAs="oneCell">
    <xdr:from>
      <xdr:col>0</xdr:col>
      <xdr:colOff>847725</xdr:colOff>
      <xdr:row>2</xdr:row>
      <xdr:rowOff>114300</xdr:rowOff>
    </xdr:from>
    <xdr:to>
      <xdr:col>0</xdr:col>
      <xdr:colOff>1085850</xdr:colOff>
      <xdr:row>3</xdr:row>
      <xdr:rowOff>47625</xdr:rowOff>
    </xdr:to>
    <xdr:pic>
      <xdr:nvPicPr>
        <xdr:cNvPr id="9226" name="Picture 10"/>
        <xdr:cNvPicPr>
          <a:picLocks noChangeAspect="1" noChangeArrowheads="1"/>
        </xdr:cNvPicPr>
      </xdr:nvPicPr>
      <xdr:blipFill>
        <a:blip xmlns:r="http://schemas.openxmlformats.org/officeDocument/2006/relationships" r:embed="rId4"/>
        <a:srcRect/>
        <a:stretch>
          <a:fillRect/>
        </a:stretch>
      </xdr:blipFill>
      <xdr:spPr bwMode="auto">
        <a:xfrm>
          <a:off x="847725" y="285750"/>
          <a:ext cx="238125" cy="123825"/>
        </a:xfrm>
        <a:prstGeom prst="rect">
          <a:avLst/>
        </a:prstGeom>
        <a:noFill/>
      </xdr:spPr>
    </xdr:pic>
    <xdr:clientData/>
  </xdr:twoCellAnchor>
  <xdr:twoCellAnchor editAs="oneCell">
    <xdr:from>
      <xdr:col>0</xdr:col>
      <xdr:colOff>1924050</xdr:colOff>
      <xdr:row>2</xdr:row>
      <xdr:rowOff>95250</xdr:rowOff>
    </xdr:from>
    <xdr:to>
      <xdr:col>0</xdr:col>
      <xdr:colOff>2190750</xdr:colOff>
      <xdr:row>3</xdr:row>
      <xdr:rowOff>38100</xdr:rowOff>
    </xdr:to>
    <xdr:pic>
      <xdr:nvPicPr>
        <xdr:cNvPr id="9227" name="Picture 11"/>
        <xdr:cNvPicPr>
          <a:picLocks noChangeAspect="1" noChangeArrowheads="1"/>
        </xdr:cNvPicPr>
      </xdr:nvPicPr>
      <xdr:blipFill>
        <a:blip xmlns:r="http://schemas.openxmlformats.org/officeDocument/2006/relationships" r:embed="rId5"/>
        <a:srcRect/>
        <a:stretch>
          <a:fillRect/>
        </a:stretch>
      </xdr:blipFill>
      <xdr:spPr bwMode="auto">
        <a:xfrm>
          <a:off x="1924050" y="266700"/>
          <a:ext cx="266700" cy="133350"/>
        </a:xfrm>
        <a:prstGeom prst="rect">
          <a:avLst/>
        </a:prstGeom>
        <a:noFill/>
      </xdr:spPr>
    </xdr:pic>
    <xdr:clientData/>
  </xdr:twoCellAnchor>
  <xdr:twoCellAnchor editAs="oneCell">
    <xdr:from>
      <xdr:col>0</xdr:col>
      <xdr:colOff>1409700</xdr:colOff>
      <xdr:row>2</xdr:row>
      <xdr:rowOff>95250</xdr:rowOff>
    </xdr:from>
    <xdr:to>
      <xdr:col>0</xdr:col>
      <xdr:colOff>1609725</xdr:colOff>
      <xdr:row>3</xdr:row>
      <xdr:rowOff>47625</xdr:rowOff>
    </xdr:to>
    <xdr:pic>
      <xdr:nvPicPr>
        <xdr:cNvPr id="9228" name="Picture 12"/>
        <xdr:cNvPicPr>
          <a:picLocks noChangeAspect="1" noChangeArrowheads="1"/>
        </xdr:cNvPicPr>
      </xdr:nvPicPr>
      <xdr:blipFill>
        <a:blip xmlns:r="http://schemas.openxmlformats.org/officeDocument/2006/relationships" r:embed="rId6"/>
        <a:srcRect/>
        <a:stretch>
          <a:fillRect/>
        </a:stretch>
      </xdr:blipFill>
      <xdr:spPr bwMode="auto">
        <a:xfrm>
          <a:off x="1409700" y="266700"/>
          <a:ext cx="200025" cy="142875"/>
        </a:xfrm>
        <a:prstGeom prst="rect">
          <a:avLst/>
        </a:prstGeom>
        <a:noFill/>
      </xdr:spPr>
    </xdr:pic>
    <xdr:clientData/>
  </xdr:twoCellAnchor>
  <xdr:twoCellAnchor editAs="oneCell">
    <xdr:from>
      <xdr:col>0</xdr:col>
      <xdr:colOff>2219325</xdr:colOff>
      <xdr:row>2</xdr:row>
      <xdr:rowOff>95250</xdr:rowOff>
    </xdr:from>
    <xdr:to>
      <xdr:col>0</xdr:col>
      <xdr:colOff>2486025</xdr:colOff>
      <xdr:row>3</xdr:row>
      <xdr:rowOff>66675</xdr:rowOff>
    </xdr:to>
    <xdr:pic>
      <xdr:nvPicPr>
        <xdr:cNvPr id="9235" name="Picture 19"/>
        <xdr:cNvPicPr>
          <a:picLocks noChangeAspect="1" noChangeArrowheads="1"/>
        </xdr:cNvPicPr>
      </xdr:nvPicPr>
      <xdr:blipFill>
        <a:blip xmlns:r="http://schemas.openxmlformats.org/officeDocument/2006/relationships" r:embed="rId7"/>
        <a:srcRect/>
        <a:stretch>
          <a:fillRect/>
        </a:stretch>
      </xdr:blipFill>
      <xdr:spPr bwMode="auto">
        <a:xfrm>
          <a:off x="2219325" y="266700"/>
          <a:ext cx="266700" cy="161925"/>
        </a:xfrm>
        <a:prstGeom prst="rect">
          <a:avLst/>
        </a:prstGeom>
        <a:noFill/>
      </xdr:spPr>
    </xdr:pic>
    <xdr:clientData/>
  </xdr:twoCellAnchor>
  <xdr:twoCellAnchor editAs="oneCell">
    <xdr:from>
      <xdr:col>0</xdr:col>
      <xdr:colOff>2505075</xdr:colOff>
      <xdr:row>2</xdr:row>
      <xdr:rowOff>95250</xdr:rowOff>
    </xdr:from>
    <xdr:to>
      <xdr:col>0</xdr:col>
      <xdr:colOff>2752725</xdr:colOff>
      <xdr:row>3</xdr:row>
      <xdr:rowOff>66675</xdr:rowOff>
    </xdr:to>
    <xdr:pic>
      <xdr:nvPicPr>
        <xdr:cNvPr id="9236" name="Picture 20"/>
        <xdr:cNvPicPr>
          <a:picLocks noChangeAspect="1" noChangeArrowheads="1"/>
        </xdr:cNvPicPr>
      </xdr:nvPicPr>
      <xdr:blipFill>
        <a:blip xmlns:r="http://schemas.openxmlformats.org/officeDocument/2006/relationships" r:embed="rId8"/>
        <a:srcRect/>
        <a:stretch>
          <a:fillRect/>
        </a:stretch>
      </xdr:blipFill>
      <xdr:spPr bwMode="auto">
        <a:xfrm>
          <a:off x="2505075" y="266700"/>
          <a:ext cx="247650" cy="161925"/>
        </a:xfrm>
        <a:prstGeom prst="rect">
          <a:avLst/>
        </a:prstGeom>
        <a:noFill/>
      </xdr:spPr>
    </xdr:pic>
    <xdr:clientData/>
  </xdr:twoCellAnchor>
  <xdr:twoCellAnchor editAs="oneCell">
    <xdr:from>
      <xdr:col>0</xdr:col>
      <xdr:colOff>2819400</xdr:colOff>
      <xdr:row>2</xdr:row>
      <xdr:rowOff>95250</xdr:rowOff>
    </xdr:from>
    <xdr:to>
      <xdr:col>0</xdr:col>
      <xdr:colOff>3048000</xdr:colOff>
      <xdr:row>3</xdr:row>
      <xdr:rowOff>66675</xdr:rowOff>
    </xdr:to>
    <xdr:pic>
      <xdr:nvPicPr>
        <xdr:cNvPr id="9237" name="Picture 21"/>
        <xdr:cNvPicPr>
          <a:picLocks noChangeAspect="1" noChangeArrowheads="1"/>
        </xdr:cNvPicPr>
      </xdr:nvPicPr>
      <xdr:blipFill>
        <a:blip xmlns:r="http://schemas.openxmlformats.org/officeDocument/2006/relationships" r:embed="rId9"/>
        <a:srcRect/>
        <a:stretch>
          <a:fillRect/>
        </a:stretch>
      </xdr:blipFill>
      <xdr:spPr bwMode="auto">
        <a:xfrm>
          <a:off x="2819400" y="266700"/>
          <a:ext cx="228600" cy="161925"/>
        </a:xfrm>
        <a:prstGeom prst="rect">
          <a:avLst/>
        </a:prstGeom>
        <a:noFill/>
      </xdr:spPr>
    </xdr:pic>
    <xdr:clientData/>
  </xdr:twoCellAnchor>
  <xdr:twoCellAnchor editAs="oneCell">
    <xdr:from>
      <xdr:col>0</xdr:col>
      <xdr:colOff>3086100</xdr:colOff>
      <xdr:row>2</xdr:row>
      <xdr:rowOff>95250</xdr:rowOff>
    </xdr:from>
    <xdr:to>
      <xdr:col>0</xdr:col>
      <xdr:colOff>3352800</xdr:colOff>
      <xdr:row>3</xdr:row>
      <xdr:rowOff>47625</xdr:rowOff>
    </xdr:to>
    <xdr:pic>
      <xdr:nvPicPr>
        <xdr:cNvPr id="9238" name="Picture 22"/>
        <xdr:cNvPicPr>
          <a:picLocks noChangeAspect="1" noChangeArrowheads="1"/>
        </xdr:cNvPicPr>
      </xdr:nvPicPr>
      <xdr:blipFill>
        <a:blip xmlns:r="http://schemas.openxmlformats.org/officeDocument/2006/relationships" r:embed="rId10"/>
        <a:srcRect/>
        <a:stretch>
          <a:fillRect/>
        </a:stretch>
      </xdr:blipFill>
      <xdr:spPr bwMode="auto">
        <a:xfrm>
          <a:off x="3086100" y="266700"/>
          <a:ext cx="266700" cy="142875"/>
        </a:xfrm>
        <a:prstGeom prst="rect">
          <a:avLst/>
        </a:prstGeom>
        <a:noFill/>
      </xdr:spPr>
    </xdr:pic>
    <xdr:clientData/>
  </xdr:twoCellAnchor>
  <xdr:twoCellAnchor editAs="oneCell">
    <xdr:from>
      <xdr:col>0</xdr:col>
      <xdr:colOff>3400425</xdr:colOff>
      <xdr:row>2</xdr:row>
      <xdr:rowOff>95250</xdr:rowOff>
    </xdr:from>
    <xdr:to>
      <xdr:col>0</xdr:col>
      <xdr:colOff>3667125</xdr:colOff>
      <xdr:row>3</xdr:row>
      <xdr:rowOff>57150</xdr:rowOff>
    </xdr:to>
    <xdr:pic>
      <xdr:nvPicPr>
        <xdr:cNvPr id="9239" name="Picture 23"/>
        <xdr:cNvPicPr>
          <a:picLocks noChangeAspect="1" noChangeArrowheads="1"/>
        </xdr:cNvPicPr>
      </xdr:nvPicPr>
      <xdr:blipFill>
        <a:blip xmlns:r="http://schemas.openxmlformats.org/officeDocument/2006/relationships" r:embed="rId11"/>
        <a:srcRect/>
        <a:stretch>
          <a:fillRect/>
        </a:stretch>
      </xdr:blipFill>
      <xdr:spPr bwMode="auto">
        <a:xfrm>
          <a:off x="3400425" y="266700"/>
          <a:ext cx="266700" cy="152400"/>
        </a:xfrm>
        <a:prstGeom prst="rect">
          <a:avLst/>
        </a:prstGeom>
        <a:noFill/>
      </xdr:spPr>
    </xdr:pic>
    <xdr:clientData/>
  </xdr:twoCellAnchor>
  <xdr:twoCellAnchor editAs="oneCell">
    <xdr:from>
      <xdr:col>0</xdr:col>
      <xdr:colOff>3695700</xdr:colOff>
      <xdr:row>2</xdr:row>
      <xdr:rowOff>95250</xdr:rowOff>
    </xdr:from>
    <xdr:to>
      <xdr:col>0</xdr:col>
      <xdr:colOff>3962400</xdr:colOff>
      <xdr:row>3</xdr:row>
      <xdr:rowOff>47625</xdr:rowOff>
    </xdr:to>
    <xdr:pic>
      <xdr:nvPicPr>
        <xdr:cNvPr id="9240" name="Picture 24"/>
        <xdr:cNvPicPr>
          <a:picLocks noChangeAspect="1" noChangeArrowheads="1"/>
        </xdr:cNvPicPr>
      </xdr:nvPicPr>
      <xdr:blipFill>
        <a:blip xmlns:r="http://schemas.openxmlformats.org/officeDocument/2006/relationships" r:embed="rId12"/>
        <a:srcRect/>
        <a:stretch>
          <a:fillRect/>
        </a:stretch>
      </xdr:blipFill>
      <xdr:spPr bwMode="auto">
        <a:xfrm>
          <a:off x="3695700" y="266700"/>
          <a:ext cx="266700" cy="142875"/>
        </a:xfrm>
        <a:prstGeom prst="rect">
          <a:avLst/>
        </a:prstGeom>
        <a:noFill/>
      </xdr:spPr>
    </xdr:pic>
    <xdr:clientData/>
  </xdr:twoCellAnchor>
  <xdr:twoCellAnchor editAs="oneCell">
    <xdr:from>
      <xdr:col>0</xdr:col>
      <xdr:colOff>3981450</xdr:colOff>
      <xdr:row>2</xdr:row>
      <xdr:rowOff>95250</xdr:rowOff>
    </xdr:from>
    <xdr:to>
      <xdr:col>0</xdr:col>
      <xdr:colOff>4248150</xdr:colOff>
      <xdr:row>3</xdr:row>
      <xdr:rowOff>47625</xdr:rowOff>
    </xdr:to>
    <xdr:pic>
      <xdr:nvPicPr>
        <xdr:cNvPr id="9241" name="Picture 25"/>
        <xdr:cNvPicPr>
          <a:picLocks noChangeAspect="1" noChangeArrowheads="1"/>
        </xdr:cNvPicPr>
      </xdr:nvPicPr>
      <xdr:blipFill>
        <a:blip xmlns:r="http://schemas.openxmlformats.org/officeDocument/2006/relationships" r:embed="rId13"/>
        <a:srcRect/>
        <a:stretch>
          <a:fillRect/>
        </a:stretch>
      </xdr:blipFill>
      <xdr:spPr bwMode="auto">
        <a:xfrm>
          <a:off x="3981450" y="266700"/>
          <a:ext cx="266700" cy="142875"/>
        </a:xfrm>
        <a:prstGeom prst="rect">
          <a:avLst/>
        </a:prstGeom>
        <a:noFill/>
      </xdr:spPr>
    </xdr:pic>
    <xdr:clientData/>
  </xdr:twoCellAnchor>
  <xdr:twoCellAnchor editAs="oneCell">
    <xdr:from>
      <xdr:col>0</xdr:col>
      <xdr:colOff>4286250</xdr:colOff>
      <xdr:row>2</xdr:row>
      <xdr:rowOff>95250</xdr:rowOff>
    </xdr:from>
    <xdr:to>
      <xdr:col>0</xdr:col>
      <xdr:colOff>4524375</xdr:colOff>
      <xdr:row>3</xdr:row>
      <xdr:rowOff>47625</xdr:rowOff>
    </xdr:to>
    <xdr:pic>
      <xdr:nvPicPr>
        <xdr:cNvPr id="9242" name="Picture 26"/>
        <xdr:cNvPicPr>
          <a:picLocks noChangeAspect="1" noChangeArrowheads="1"/>
        </xdr:cNvPicPr>
      </xdr:nvPicPr>
      <xdr:blipFill>
        <a:blip xmlns:r="http://schemas.openxmlformats.org/officeDocument/2006/relationships" r:embed="rId14"/>
        <a:srcRect/>
        <a:stretch>
          <a:fillRect/>
        </a:stretch>
      </xdr:blipFill>
      <xdr:spPr bwMode="auto">
        <a:xfrm>
          <a:off x="4286250" y="266700"/>
          <a:ext cx="238125" cy="142875"/>
        </a:xfrm>
        <a:prstGeom prst="rect">
          <a:avLst/>
        </a:prstGeom>
        <a:noFill/>
      </xdr:spPr>
    </xdr:pic>
    <xdr:clientData/>
  </xdr:twoCellAnchor>
  <xdr:twoCellAnchor editAs="oneCell">
    <xdr:from>
      <xdr:col>0</xdr:col>
      <xdr:colOff>4581525</xdr:colOff>
      <xdr:row>2</xdr:row>
      <xdr:rowOff>95250</xdr:rowOff>
    </xdr:from>
    <xdr:to>
      <xdr:col>0</xdr:col>
      <xdr:colOff>4819650</xdr:colOff>
      <xdr:row>3</xdr:row>
      <xdr:rowOff>47625</xdr:rowOff>
    </xdr:to>
    <xdr:pic>
      <xdr:nvPicPr>
        <xdr:cNvPr id="9243" name="Picture 27"/>
        <xdr:cNvPicPr>
          <a:picLocks noChangeAspect="1" noChangeArrowheads="1"/>
        </xdr:cNvPicPr>
      </xdr:nvPicPr>
      <xdr:blipFill>
        <a:blip xmlns:r="http://schemas.openxmlformats.org/officeDocument/2006/relationships" r:embed="rId15"/>
        <a:srcRect/>
        <a:stretch>
          <a:fillRect/>
        </a:stretch>
      </xdr:blipFill>
      <xdr:spPr bwMode="auto">
        <a:xfrm>
          <a:off x="4581525" y="266700"/>
          <a:ext cx="238125" cy="1428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sheetPr codeName="Feuil2"/>
  <dimension ref="A1:G107"/>
  <sheetViews>
    <sheetView workbookViewId="0">
      <pane ySplit="4" topLeftCell="A5" activePane="bottomLeft" state="frozen"/>
      <selection activeCell="A2" sqref="A2"/>
      <selection pane="bottomLeft" activeCell="A5" sqref="A5"/>
    </sheetView>
  </sheetViews>
  <sheetFormatPr defaultColWidth="0" defaultRowHeight="13.9" customHeight="1" zeroHeight="1"/>
  <cols>
    <col min="1" max="1" width="93.28515625" style="363" customWidth="1"/>
    <col min="2" max="2" width="6" style="306" hidden="1" customWidth="1"/>
    <col min="3" max="3" width="8" style="306" hidden="1" customWidth="1"/>
    <col min="4" max="4" width="9.7109375" style="306" hidden="1" customWidth="1"/>
    <col min="5" max="5" width="8.42578125" style="306" hidden="1" customWidth="1"/>
    <col min="6" max="6" width="7.42578125" style="306" hidden="1" customWidth="1"/>
    <col min="7" max="7" width="6.5703125" style="306" hidden="1" customWidth="1"/>
    <col min="8" max="16384" width="0" style="306" hidden="1"/>
  </cols>
  <sheetData>
    <row r="1" spans="1:7" s="307" customFormat="1" ht="13.9" hidden="1" customHeight="1" thickBot="1">
      <c r="A1" s="363" t="str">
        <f>teste_app!A1</f>
        <v>Deutsch</v>
      </c>
      <c r="B1" s="306" t="str">
        <f>teste_app!B1</f>
        <v>English</v>
      </c>
      <c r="C1" s="306" t="str">
        <f>teste_app!C1</f>
        <v>Español</v>
      </c>
      <c r="D1" s="306" t="str">
        <f>teste_app!D1</f>
        <v>Esperanto</v>
      </c>
      <c r="E1" s="306" t="str">
        <f>teste_app!E1</f>
        <v>Français</v>
      </c>
      <c r="F1" s="306" t="str">
        <f>teste_app!F1</f>
        <v>Italiano</v>
      </c>
      <c r="G1" s="306" t="str">
        <f>teste_app!G1</f>
        <v>Russian</v>
      </c>
    </row>
    <row r="2" spans="1:7" ht="13.9" customHeight="1" thickTop="1" thickBot="1">
      <c r="A2" s="364"/>
      <c r="B2" s="308"/>
      <c r="C2" s="308"/>
      <c r="D2" s="309"/>
      <c r="E2" s="309"/>
      <c r="F2" s="308"/>
      <c r="G2" s="309"/>
    </row>
    <row r="3" spans="1:7" ht="15.6" customHeight="1" thickTop="1">
      <c r="A3" s="365"/>
      <c r="D3" s="310"/>
      <c r="E3" s="310"/>
      <c r="G3" s="310"/>
    </row>
    <row r="4" spans="1:7" s="312" customFormat="1" ht="31.9" customHeight="1" thickBot="1">
      <c r="A4" s="311" t="s">
        <v>385</v>
      </c>
      <c r="D4" s="313"/>
      <c r="E4" s="313"/>
      <c r="G4" s="313"/>
    </row>
    <row r="5" spans="1:7" ht="13.9" customHeight="1" thickTop="1">
      <c r="A5" s="96" t="s">
        <v>1171</v>
      </c>
      <c r="D5" s="310"/>
      <c r="E5" s="310"/>
      <c r="G5" s="310"/>
    </row>
    <row r="6" spans="1:7" s="315" customFormat="1" ht="13.9" customHeight="1">
      <c r="A6" s="314" t="str">
        <f>LOOKUP(AppLanguage,teste_app!$A$1:$G$1,teste_app!$A2:$G2)</f>
        <v>AVIZO</v>
      </c>
      <c r="D6" s="316"/>
      <c r="E6" s="316"/>
      <c r="G6" s="316"/>
    </row>
    <row r="7" spans="1:7" ht="13.9" customHeight="1">
      <c r="D7" s="310"/>
      <c r="E7" s="310"/>
      <c r="G7" s="310"/>
    </row>
    <row r="8" spans="1:7" s="319" customFormat="1" ht="90.6" customHeight="1">
      <c r="A8" s="317" t="str">
        <f>LOOKUP(AppLanguage,teste_app!$A$1:$G$1,teste_app!$A5:$G5)</f>
        <v>• Médico homeópata ginebrés, nació en Francia en Montech (Tarn y Garona), el  Dr Henry DUPRAT era reputado por su competencia y su cortesia. Escribió numerosos artículos en Le Propagateur (El Propagador) del cuál fué redactor en jefe hasta 1939. Publicó dos obras: Teoría y práctica de la homeopatia (1932) y Tratado de Materia Médica Homeopática (1947).</v>
      </c>
      <c r="B8" s="318"/>
      <c r="C8" s="318"/>
    </row>
    <row r="9" spans="1:7" s="319" customFormat="1" ht="13.9" customHeight="1">
      <c r="A9" s="320"/>
      <c r="B9" s="318"/>
      <c r="C9" s="318"/>
    </row>
    <row r="10" spans="1:7" s="322" customFormat="1" ht="13.9" customHeight="1">
      <c r="A10" s="366" t="str">
        <f>LOOKUP(AppLanguage,teste_app!$A$1:$G$1,teste_app!$A6:$G6)</f>
        <v>El objetivo y utilidad de la herramienta.</v>
      </c>
      <c r="B10" s="321"/>
      <c r="C10" s="321"/>
      <c r="D10" s="321"/>
      <c r="E10" s="321"/>
      <c r="F10" s="321"/>
      <c r="G10" s="321"/>
    </row>
    <row r="11" spans="1:7" s="324" customFormat="1" ht="78" customHeight="1">
      <c r="A11" s="317" t="str">
        <f>LOOKUP(AppLanguage,teste_app!$A$1:$G$1,teste_app!$A7:$G7)</f>
        <v>• El objetivo del programa es facilitar la tarea a los que quieren practicar la homeopatia desde el enfoque UNICISTA, es decir tener en cuenta el ESTADO ENTERO del paciente para encontrar un remedio único correspondiente a su estado del momento.</v>
      </c>
      <c r="B11" s="323"/>
      <c r="C11" s="323"/>
      <c r="D11" s="323"/>
      <c r="E11" s="323"/>
      <c r="F11" s="323"/>
      <c r="G11" s="323"/>
    </row>
    <row r="12" spans="1:7" s="324" customFormat="1" ht="13.9" customHeight="1">
      <c r="A12" s="317"/>
      <c r="B12" s="323"/>
      <c r="C12" s="323"/>
      <c r="D12" s="323"/>
      <c r="E12" s="323"/>
      <c r="F12" s="323"/>
      <c r="G12" s="323"/>
    </row>
    <row r="13" spans="1:7" ht="13.9" customHeight="1">
      <c r="A13" s="320"/>
      <c r="B13" s="192"/>
      <c r="C13" s="192"/>
      <c r="D13" s="192"/>
      <c r="E13" s="192"/>
      <c r="F13" s="192"/>
      <c r="G13" s="192"/>
    </row>
    <row r="14" spans="1:7" s="322" customFormat="1" ht="13.9" customHeight="1">
      <c r="A14" s="325" t="str">
        <f>LOOKUP(AppLanguage,teste_app!$A$1:$G$1,teste_app!$A17:$G17)</f>
        <v>Algunas preguntas frecuentes.</v>
      </c>
      <c r="B14" s="321"/>
      <c r="C14" s="321"/>
      <c r="D14" s="321"/>
      <c r="E14" s="321"/>
      <c r="F14" s="321"/>
      <c r="G14" s="321"/>
    </row>
    <row r="15" spans="1:7" s="328" customFormat="1" ht="25.15" customHeight="1">
      <c r="A15" s="326" t="str">
        <f>LOOKUP(AppLanguage,teste_app!$A$1:$G$1,teste_app!$A18:$G18)</f>
        <v>1/ ¿ Es necesario responder a todas las preguntas del cuestionario ?</v>
      </c>
      <c r="B15" s="327"/>
      <c r="C15" s="327"/>
      <c r="D15" s="327"/>
      <c r="E15" s="327"/>
      <c r="F15" s="327"/>
      <c r="G15" s="327"/>
    </row>
    <row r="16" spans="1:7" ht="69.599999999999994" customHeight="1">
      <c r="A16" s="320" t="str">
        <f>LOOKUP(AppLanguage,teste_app!$A$1:$G$1,teste_app!$A19:$G19)</f>
        <v>• No necesariamente. Pero, el resultado será mejor si da más información. Es importante en particular indicar bien: por la nota "0", los síntomas que saben ausentes, y por la señal "?", las cuestiones a las cuales no pueden responder.</v>
      </c>
      <c r="B16" s="192"/>
      <c r="C16" s="192"/>
      <c r="D16" s="192"/>
      <c r="E16" s="192"/>
      <c r="F16" s="192"/>
      <c r="G16" s="192"/>
    </row>
    <row r="17" spans="1:7" ht="13.9" customHeight="1">
      <c r="A17" s="320"/>
      <c r="B17" s="192"/>
      <c r="C17" s="192"/>
      <c r="D17" s="192"/>
      <c r="E17" s="192"/>
      <c r="F17" s="192"/>
      <c r="G17" s="192"/>
    </row>
    <row r="18" spans="1:7" s="328" customFormat="1" ht="33.6" customHeight="1">
      <c r="A18" s="329" t="str">
        <f>LOOKUP(AppLanguage,teste_app!$A$1:$G$1,teste_app!$A20:$G20)</f>
        <v>2/ ¿ Por qué la anotación de 0 a 10 ; que relación hay con los grados 1, 2, 3 de Kent ?</v>
      </c>
      <c r="B18" s="327"/>
      <c r="C18" s="327"/>
      <c r="D18" s="330"/>
      <c r="E18" s="330"/>
      <c r="F18" s="330"/>
      <c r="G18" s="330"/>
    </row>
    <row r="19" spans="1:7" ht="93" customHeight="1">
      <c r="A19" s="320" t="str">
        <f>LOOKUP(AppLanguage,teste_app!$A$1:$G$1,teste_app!$A21:$G21)</f>
        <v>• Los grados de Kent no son números cuantitativas sino etiquetas de clase. Son atribuidos en función del número de casos observados pero únicamente de forma de progresión geométrica. (De esta manera, un signo es marcado con el valor de 3 si éste ha sido observado 2 veces más frecuentemente que un signo con el grado 2, siendo éste 2 veces más frecuente que remedio con un valor de 1). Los grados de Kent no son números cuantitativos, no es correcto sumarlos.</v>
      </c>
      <c r="B19" s="192"/>
      <c r="C19" s="192"/>
      <c r="D19" s="192"/>
      <c r="E19" s="192"/>
      <c r="F19" s="192"/>
      <c r="G19" s="192"/>
    </row>
    <row r="20" spans="1:7" s="324" customFormat="1" ht="70.150000000000006" customHeight="1">
      <c r="A20" s="317" t="str">
        <f>LOOKUP(AppLanguage,teste_app!$A$1:$G$1,teste_app!$A22:$G22)</f>
        <v>• Ahora bien, para funcionar, este programa informático tiene necesidad que las notas indicadas sean proporcionales entre observaciones: una síntoma que recibe el valor 8 debe haber sido observado dos veces más a menudo que un síntoma con el valor 4, éste mismo debe haber sido observado dos veces más a menudo que un síntoma con el valor de 2.</v>
      </c>
      <c r="B20" s="323"/>
      <c r="C20" s="323"/>
      <c r="D20" s="323"/>
      <c r="E20" s="323"/>
      <c r="F20" s="323"/>
      <c r="G20" s="323"/>
    </row>
    <row r="21" spans="1:7" s="153" customFormat="1" ht="33.6" customHeight="1">
      <c r="A21" s="320" t="str">
        <f>LOOKUP(AppLanguage,teste_app!$A$1:$G$1,teste_app!$A23:$G23)</f>
        <v>• En práctica, yo traduje los grados 1, 2 y 3 de Kent respectivamente por las notas 2, 4 y 8.</v>
      </c>
      <c r="B21" s="323"/>
      <c r="C21" s="323"/>
      <c r="D21" s="331"/>
      <c r="E21" s="331"/>
      <c r="F21" s="331"/>
      <c r="G21" s="331"/>
    </row>
    <row r="22" spans="1:7" s="153" customFormat="1" ht="13.9" customHeight="1">
      <c r="A22" s="320"/>
      <c r="B22" s="323"/>
      <c r="C22" s="323"/>
      <c r="D22" s="331"/>
      <c r="E22" s="331"/>
      <c r="F22" s="331"/>
      <c r="G22" s="331"/>
    </row>
    <row r="23" spans="1:7" s="334" customFormat="1" ht="33" customHeight="1">
      <c r="A23" s="332" t="str">
        <f>LOOKUP(AppLanguage,teste_app!$A$1:$G$1,teste_app!$A24:$G24)</f>
        <v>3/ Por qué la distinción entre "0" y "?" ; cuál es el impacto sobre el resultado final ?</v>
      </c>
      <c r="B23" s="333"/>
      <c r="C23" s="333"/>
      <c r="D23" s="333"/>
      <c r="E23" s="333"/>
      <c r="F23" s="333"/>
      <c r="G23" s="333"/>
    </row>
    <row r="24" spans="1:7" s="324" customFormat="1" ht="17.45" customHeight="1">
      <c r="A24" s="317" t="str">
        <f>LOOKUP(AppLanguage,teste_app!$A$1:$G$1,teste_app!$A25:$G25)</f>
        <v>• Esta distinción es importante :</v>
      </c>
      <c r="B24" s="323"/>
      <c r="C24" s="323"/>
      <c r="D24" s="323"/>
      <c r="E24" s="323"/>
      <c r="F24" s="323"/>
      <c r="G24" s="323"/>
    </row>
    <row r="25" spans="1:7" ht="50.45" customHeight="1">
      <c r="A25" s="320" t="str">
        <f>LOOKUP(AppLanguage,teste_app!$A$1:$G$1,teste_app!$A26:$G26)</f>
        <v>•• El "0" significa : "YO SÉ que el paciente no tiene este síntoma, siendo que podría presentar dicho síntoma". Esta respuesta influirá sobre el resultado ya que tendrá la calidad de un síntoma eliminador.</v>
      </c>
      <c r="B25" s="192"/>
      <c r="C25" s="192"/>
      <c r="D25" s="192"/>
      <c r="E25" s="192"/>
      <c r="F25" s="192"/>
      <c r="G25" s="192"/>
    </row>
    <row r="26" spans="1:7" ht="69.599999999999994" customHeight="1">
      <c r="A26" s="320" t="str">
        <f>LOOKUP(AppLanguage,teste_app!$A$1:$G$1,teste_app!$A27:$G27)</f>
        <v>•• El "?" significa : "NO SÉ RESPONDER. Ya sea que la información me falta, o que la pregunta no tiene sentido con este paciente, o bien, yo no entiendo la pregunta". Esta respuesta se mantendrá neutra para la elección del remedio ; no influirá ni en un sentido ni en el otro.</v>
      </c>
      <c r="B26" s="192"/>
      <c r="C26" s="192"/>
      <c r="D26" s="192"/>
      <c r="E26" s="192"/>
      <c r="F26" s="192"/>
      <c r="G26" s="192"/>
    </row>
    <row r="27" spans="1:7" ht="13.9" customHeight="1">
      <c r="A27" s="320"/>
      <c r="B27" s="192"/>
      <c r="C27" s="192"/>
      <c r="D27" s="192"/>
      <c r="E27" s="192"/>
      <c r="F27" s="192"/>
      <c r="G27" s="192"/>
    </row>
    <row r="28" spans="1:7" s="322" customFormat="1" ht="13.9" customHeight="1">
      <c r="A28" s="325" t="str">
        <f>LOOKUP(AppLanguage,teste_app!$A$1:$G$1,teste_app!$A28:$G28)</f>
        <v>Las fuentes de información.</v>
      </c>
      <c r="B28" s="321"/>
      <c r="C28" s="321"/>
      <c r="D28" s="321"/>
      <c r="E28" s="321"/>
      <c r="F28" s="321"/>
      <c r="G28" s="321"/>
    </row>
    <row r="29" spans="1:7" s="337" customFormat="1" ht="51" customHeight="1">
      <c r="A29" s="335" t="str">
        <f>LOOKUP(AppLanguage,teste_app!$A$1:$G$1,teste_app!$A29:$G29)</f>
        <v>La Materia Médica interna del programa, que comprende la descripción de 398 remedios, fue construida de una síntesis original de los siguientes documentos :</v>
      </c>
      <c r="B29" s="336"/>
      <c r="C29" s="336"/>
      <c r="D29" s="336"/>
      <c r="E29" s="336"/>
      <c r="F29" s="336"/>
      <c r="G29" s="336"/>
    </row>
    <row r="30" spans="1:7" s="339" customFormat="1" ht="35.450000000000003" customHeight="1">
      <c r="A30" s="367" t="s">
        <v>2354</v>
      </c>
      <c r="B30" s="338"/>
      <c r="C30" s="338"/>
      <c r="D30" s="338"/>
      <c r="E30" s="338"/>
      <c r="F30" s="338"/>
      <c r="G30" s="338"/>
    </row>
    <row r="31" spans="1:7" s="339" customFormat="1" ht="36" customHeight="1">
      <c r="A31" s="367" t="s">
        <v>4510</v>
      </c>
      <c r="B31" s="338"/>
      <c r="C31" s="338"/>
      <c r="D31" s="338"/>
      <c r="E31" s="338"/>
      <c r="F31" s="338"/>
      <c r="G31" s="338"/>
    </row>
    <row r="32" spans="1:7" s="339" customFormat="1" ht="34.9" customHeight="1">
      <c r="A32" s="367" t="s">
        <v>4302</v>
      </c>
      <c r="B32" s="338"/>
      <c r="C32" s="338"/>
      <c r="D32" s="338"/>
      <c r="E32" s="338"/>
      <c r="F32" s="338"/>
      <c r="G32" s="338"/>
    </row>
    <row r="33" spans="1:7" s="339" customFormat="1" ht="39" customHeight="1">
      <c r="A33" s="367" t="s">
        <v>4303</v>
      </c>
    </row>
    <row r="34" spans="1:7" s="339" customFormat="1" ht="51" customHeight="1">
      <c r="A34" s="367" t="s">
        <v>4304</v>
      </c>
      <c r="B34" s="338"/>
      <c r="C34" s="338"/>
      <c r="D34" s="338"/>
      <c r="E34" s="338"/>
      <c r="F34" s="338"/>
      <c r="G34" s="338"/>
    </row>
    <row r="35" spans="1:7" s="339" customFormat="1" ht="36.6" customHeight="1">
      <c r="A35" s="367" t="s">
        <v>4305</v>
      </c>
      <c r="B35" s="338"/>
      <c r="C35" s="338"/>
      <c r="D35" s="338"/>
      <c r="E35" s="338"/>
      <c r="F35" s="338"/>
      <c r="G35" s="338"/>
    </row>
    <row r="36" spans="1:7" s="339" customFormat="1" ht="40.15" customHeight="1">
      <c r="A36" s="367" t="s">
        <v>548</v>
      </c>
      <c r="B36" s="338"/>
      <c r="C36" s="338"/>
      <c r="D36" s="338"/>
      <c r="E36" s="338"/>
      <c r="F36" s="338"/>
      <c r="G36" s="338"/>
    </row>
    <row r="37" spans="1:7" s="339" customFormat="1" ht="39.6" customHeight="1">
      <c r="A37" s="367" t="s">
        <v>549</v>
      </c>
      <c r="B37" s="338"/>
      <c r="C37" s="338"/>
      <c r="D37" s="338"/>
      <c r="E37" s="338"/>
      <c r="F37" s="338"/>
      <c r="G37" s="338"/>
    </row>
    <row r="38" spans="1:7" s="339" customFormat="1" ht="38.450000000000003" customHeight="1">
      <c r="A38" s="367" t="s">
        <v>550</v>
      </c>
      <c r="B38" s="338"/>
      <c r="C38" s="338"/>
      <c r="D38" s="338"/>
      <c r="E38" s="338"/>
      <c r="F38" s="338"/>
      <c r="G38" s="338"/>
    </row>
    <row r="39" spans="1:7" s="339" customFormat="1" ht="37.9" customHeight="1">
      <c r="A39" s="367" t="s">
        <v>551</v>
      </c>
      <c r="B39" s="338"/>
      <c r="C39" s="338"/>
      <c r="D39" s="338"/>
      <c r="E39" s="338"/>
      <c r="F39" s="338"/>
      <c r="G39" s="338"/>
    </row>
    <row r="40" spans="1:7" s="339" customFormat="1" ht="43.15" customHeight="1">
      <c r="A40" s="367" t="s">
        <v>552</v>
      </c>
      <c r="B40" s="338"/>
      <c r="C40" s="338"/>
      <c r="D40" s="338"/>
      <c r="E40" s="338"/>
      <c r="F40" s="338"/>
      <c r="G40" s="338"/>
    </row>
    <row r="41" spans="1:7" s="339" customFormat="1" ht="40.9" customHeight="1">
      <c r="A41" s="367" t="s">
        <v>553</v>
      </c>
      <c r="B41" s="338"/>
      <c r="C41" s="338"/>
      <c r="D41" s="338"/>
      <c r="E41" s="338"/>
      <c r="F41" s="338"/>
      <c r="G41" s="338"/>
    </row>
    <row r="42" spans="1:7" s="339" customFormat="1" ht="38.450000000000003" customHeight="1">
      <c r="A42" s="367" t="s">
        <v>554</v>
      </c>
      <c r="B42" s="338"/>
      <c r="C42" s="338"/>
      <c r="D42" s="338"/>
      <c r="E42" s="338"/>
      <c r="F42" s="338"/>
      <c r="G42" s="338"/>
    </row>
    <row r="43" spans="1:7" s="339" customFormat="1" ht="60.6" customHeight="1">
      <c r="A43" s="367" t="s">
        <v>2469</v>
      </c>
      <c r="B43" s="338"/>
      <c r="C43" s="338"/>
      <c r="D43" s="338"/>
      <c r="E43" s="338"/>
      <c r="F43" s="338"/>
      <c r="G43" s="338"/>
    </row>
    <row r="44" spans="1:7" s="339" customFormat="1" ht="42" customHeight="1">
      <c r="A44" s="367" t="s">
        <v>462</v>
      </c>
      <c r="B44" s="338"/>
      <c r="C44" s="338"/>
      <c r="D44" s="338"/>
      <c r="E44" s="338"/>
      <c r="F44" s="338"/>
      <c r="G44" s="338"/>
    </row>
    <row r="45" spans="1:7" s="339" customFormat="1" ht="51" customHeight="1">
      <c r="A45" s="367" t="s">
        <v>2470</v>
      </c>
      <c r="B45" s="338"/>
      <c r="C45" s="338"/>
      <c r="D45" s="338"/>
      <c r="E45" s="338"/>
      <c r="F45" s="338"/>
      <c r="G45" s="338"/>
    </row>
    <row r="46" spans="1:7" s="339" customFormat="1" ht="37.9" customHeight="1">
      <c r="A46" s="367" t="s">
        <v>2471</v>
      </c>
      <c r="B46" s="338"/>
      <c r="C46" s="338"/>
      <c r="D46" s="338"/>
      <c r="E46" s="338"/>
      <c r="F46" s="338"/>
      <c r="G46" s="338"/>
    </row>
    <row r="47" spans="1:7" s="339" customFormat="1" ht="37.15" customHeight="1">
      <c r="A47" s="367" t="s">
        <v>2472</v>
      </c>
      <c r="B47" s="338"/>
      <c r="C47" s="338"/>
      <c r="D47" s="338"/>
      <c r="E47" s="338"/>
      <c r="F47" s="338"/>
      <c r="G47" s="338"/>
    </row>
    <row r="48" spans="1:7" s="339" customFormat="1" ht="38.450000000000003" customHeight="1">
      <c r="A48" s="367" t="s">
        <v>2337</v>
      </c>
      <c r="B48" s="338"/>
      <c r="C48" s="338"/>
      <c r="D48" s="338"/>
      <c r="E48" s="338"/>
      <c r="F48" s="338"/>
      <c r="G48" s="338"/>
    </row>
    <row r="49" spans="1:7" s="339" customFormat="1" ht="40.9" customHeight="1">
      <c r="A49" s="367" t="s">
        <v>2762</v>
      </c>
      <c r="B49" s="338"/>
      <c r="C49" s="338"/>
      <c r="D49" s="338"/>
      <c r="E49" s="338"/>
      <c r="F49" s="338"/>
      <c r="G49" s="338"/>
    </row>
    <row r="50" spans="1:7" s="339" customFormat="1" ht="39.6" customHeight="1">
      <c r="A50" s="367" t="s">
        <v>2476</v>
      </c>
      <c r="B50" s="338"/>
      <c r="C50" s="338"/>
      <c r="D50" s="338"/>
      <c r="E50" s="338"/>
      <c r="F50" s="338"/>
      <c r="G50" s="338"/>
    </row>
    <row r="51" spans="1:7" s="339" customFormat="1" ht="37.15" customHeight="1">
      <c r="A51" s="367" t="s">
        <v>2477</v>
      </c>
      <c r="B51" s="338"/>
      <c r="C51" s="338"/>
      <c r="D51" s="338"/>
      <c r="E51" s="338"/>
      <c r="F51" s="338"/>
      <c r="G51" s="338"/>
    </row>
    <row r="52" spans="1:7" s="339" customFormat="1" ht="51" customHeight="1">
      <c r="A52" s="367" t="s">
        <v>2478</v>
      </c>
      <c r="B52" s="338"/>
      <c r="C52" s="338"/>
      <c r="D52" s="338"/>
      <c r="E52" s="338"/>
      <c r="F52" s="338"/>
      <c r="G52" s="338"/>
    </row>
    <row r="53" spans="1:7" s="339" customFormat="1" ht="39.6" customHeight="1">
      <c r="A53" s="367" t="s">
        <v>2479</v>
      </c>
      <c r="B53" s="338"/>
      <c r="C53" s="338"/>
      <c r="D53" s="338"/>
      <c r="E53" s="338"/>
      <c r="F53" s="338"/>
      <c r="G53" s="338"/>
    </row>
    <row r="54" spans="1:7" s="339" customFormat="1" ht="26.45" customHeight="1">
      <c r="A54" s="367" t="s">
        <v>2480</v>
      </c>
      <c r="B54" s="338"/>
      <c r="C54" s="338"/>
      <c r="D54" s="338"/>
      <c r="E54" s="338"/>
      <c r="F54" s="338"/>
      <c r="G54" s="338"/>
    </row>
    <row r="55" spans="1:7" s="339" customFormat="1" ht="36.6" customHeight="1">
      <c r="A55" s="367" t="s">
        <v>2481</v>
      </c>
      <c r="B55" s="338"/>
      <c r="C55" s="338"/>
      <c r="D55" s="338"/>
      <c r="E55" s="338"/>
      <c r="F55" s="338"/>
      <c r="G55" s="338"/>
    </row>
    <row r="56" spans="1:7" s="339" customFormat="1" ht="39.6" customHeight="1">
      <c r="A56" s="367" t="s">
        <v>2482</v>
      </c>
      <c r="B56" s="338"/>
      <c r="C56" s="338"/>
      <c r="D56" s="338"/>
      <c r="E56" s="338"/>
      <c r="F56" s="338"/>
      <c r="G56" s="338"/>
    </row>
    <row r="57" spans="1:7" s="339" customFormat="1" ht="37.15" customHeight="1">
      <c r="A57" s="367" t="s">
        <v>2483</v>
      </c>
      <c r="B57" s="338"/>
      <c r="C57" s="338"/>
      <c r="D57" s="338"/>
      <c r="E57" s="338"/>
      <c r="F57" s="338"/>
      <c r="G57" s="338"/>
    </row>
    <row r="58" spans="1:7" s="339" customFormat="1" ht="40.15" customHeight="1">
      <c r="A58" s="367" t="s">
        <v>2497</v>
      </c>
      <c r="B58" s="338"/>
      <c r="C58" s="338"/>
      <c r="D58" s="338"/>
      <c r="E58" s="338"/>
      <c r="F58" s="338"/>
      <c r="G58" s="338"/>
    </row>
    <row r="59" spans="1:7" s="339" customFormat="1" ht="51" customHeight="1">
      <c r="A59" s="367" t="s">
        <v>2498</v>
      </c>
      <c r="B59" s="338"/>
      <c r="C59" s="338"/>
      <c r="D59" s="338"/>
      <c r="E59" s="338"/>
      <c r="F59" s="338"/>
      <c r="G59" s="338"/>
    </row>
    <row r="60" spans="1:7" s="341" customFormat="1" ht="22.9" customHeight="1">
      <c r="A60" s="368" t="s">
        <v>2499</v>
      </c>
      <c r="B60" s="340"/>
      <c r="C60" s="340"/>
      <c r="D60" s="340"/>
      <c r="E60" s="340"/>
      <c r="F60" s="340"/>
      <c r="G60" s="340"/>
    </row>
    <row r="61" spans="1:7" ht="83.45" customHeight="1">
      <c r="A61" s="367" t="s">
        <v>1742</v>
      </c>
      <c r="B61" s="192"/>
      <c r="C61" s="192"/>
      <c r="D61" s="192"/>
      <c r="E61" s="192"/>
      <c r="F61" s="192"/>
      <c r="G61" s="192"/>
    </row>
    <row r="62" spans="1:7" ht="19.899999999999999" customHeight="1">
      <c r="A62" s="368" t="s">
        <v>2499</v>
      </c>
      <c r="B62" s="192"/>
      <c r="C62" s="192"/>
      <c r="D62" s="192"/>
      <c r="E62" s="192"/>
      <c r="F62" s="192"/>
      <c r="G62" s="192"/>
    </row>
    <row r="63" spans="1:7" ht="13.9" hidden="1" customHeight="1"/>
    <row r="64" spans="1:7" ht="13.9" hidden="1" customHeight="1"/>
    <row r="65" ht="13.9" hidden="1" customHeight="1"/>
    <row r="66" ht="13.9" hidden="1" customHeight="1"/>
    <row r="67" ht="13.9" hidden="1" customHeight="1"/>
    <row r="68" ht="13.9" hidden="1" customHeight="1"/>
    <row r="69" ht="13.9" hidden="1" customHeight="1"/>
    <row r="70" ht="13.9" hidden="1" customHeight="1"/>
    <row r="71" ht="13.9" hidden="1" customHeight="1"/>
    <row r="72" ht="13.9" hidden="1" customHeight="1"/>
    <row r="73" ht="13.9" hidden="1" customHeight="1"/>
    <row r="74" ht="13.9" hidden="1" customHeight="1"/>
    <row r="75" ht="13.9" hidden="1" customHeight="1"/>
    <row r="76" ht="13.9" hidden="1" customHeight="1"/>
    <row r="77" ht="13.9" hidden="1" customHeight="1"/>
    <row r="78" ht="13.9" hidden="1" customHeight="1"/>
    <row r="79" ht="13.9" hidden="1" customHeight="1"/>
    <row r="80" ht="13.9" hidden="1" customHeight="1"/>
    <row r="81" ht="13.9" hidden="1" customHeight="1"/>
    <row r="82" ht="13.9" hidden="1" customHeight="1"/>
    <row r="83" ht="13.9" hidden="1" customHeight="1"/>
    <row r="84" ht="13.9" hidden="1" customHeight="1"/>
    <row r="85" ht="13.9" hidden="1" customHeight="1"/>
    <row r="86" ht="13.9" hidden="1" customHeight="1"/>
    <row r="87" ht="13.9" hidden="1" customHeight="1"/>
    <row r="88" ht="13.9" hidden="1" customHeight="1"/>
    <row r="89" ht="13.9" hidden="1" customHeight="1"/>
    <row r="90" ht="13.9" hidden="1" customHeight="1"/>
    <row r="91" ht="13.9" hidden="1" customHeight="1"/>
    <row r="92" ht="13.9" hidden="1" customHeight="1"/>
    <row r="93" ht="13.9" hidden="1" customHeight="1"/>
    <row r="94" ht="13.9" hidden="1" customHeight="1"/>
    <row r="95" ht="13.9" hidden="1" customHeight="1"/>
    <row r="96" ht="13.9" hidden="1" customHeight="1"/>
    <row r="97" ht="13.9" customHeight="1"/>
    <row r="98" ht="13.9" customHeight="1"/>
    <row r="99" ht="13.9" customHeight="1"/>
    <row r="100" ht="13.9" customHeight="1"/>
    <row r="101" ht="13.9" customHeight="1"/>
    <row r="102" ht="13.9" customHeight="1"/>
    <row r="103" ht="13.9" customHeight="1"/>
    <row r="104" ht="13.9" customHeight="1"/>
    <row r="105" ht="13.9" customHeight="1"/>
    <row r="106" ht="13.9" customHeight="1"/>
    <row r="107" ht="13.9" customHeight="1"/>
  </sheetData>
  <dataConsolidate/>
  <conditionalFormatting sqref="A5">
    <cfRule type="expression" dxfId="1" priority="1" stopIfTrue="1">
      <formula>NOT(ISBLANK($B8))</formula>
    </cfRule>
    <cfRule type="expression" dxfId="0" priority="2" stopIfTrue="1">
      <formula>AND(ISBLANK($B8),NOT(ISBLANK($D11)))</formula>
    </cfRule>
  </conditionalFormatting>
  <dataValidations count="1">
    <dataValidation type="list" allowBlank="1" showInputMessage="1" showErrorMessage="1" sqref="A5">
      <formula1>$A$1:$G$1</formula1>
    </dataValidation>
  </dataValidations>
  <pageMargins left="0.75" right="0.75" top="1" bottom="1" header="0.4921259845" footer="0.4921259845"/>
  <pageSetup paperSize="9" orientation="portrait" horizontalDpi="300" verticalDpi="0" r:id="rId1"/>
  <headerFooter alignWithMargins="0"/>
  <drawing r:id="rId2"/>
</worksheet>
</file>

<file path=xl/worksheets/sheet2.xml><?xml version="1.0" encoding="utf-8"?>
<worksheet xmlns="http://schemas.openxmlformats.org/spreadsheetml/2006/main" xmlns:r="http://schemas.openxmlformats.org/officeDocument/2006/relationships">
  <sheetPr codeName="Feuil3">
    <pageSetUpPr fitToPage="1"/>
  </sheetPr>
  <dimension ref="A1:N307"/>
  <sheetViews>
    <sheetView tabSelected="1" topLeftCell="B1" zoomScale="68" workbookViewId="0">
      <pane ySplit="5" topLeftCell="A6" activePane="bottomLeft" state="frozen"/>
      <selection activeCell="A5" sqref="A5"/>
      <selection pane="bottomLeft" activeCell="L10" sqref="L10"/>
    </sheetView>
  </sheetViews>
  <sheetFormatPr defaultColWidth="0" defaultRowHeight="22.15" customHeight="1" zeroHeight="1"/>
  <cols>
    <col min="1" max="1" width="10.42578125" style="59" hidden="1" customWidth="1"/>
    <col min="2" max="2" width="22.42578125" style="55" customWidth="1"/>
    <col min="3" max="3" width="5" style="59" customWidth="1"/>
    <col min="4" max="4" width="86.5703125" style="59" customWidth="1"/>
    <col min="5" max="5" width="7.42578125" style="59" customWidth="1"/>
    <col min="6" max="6" width="11.5703125" style="438" customWidth="1"/>
    <col min="7" max="7" width="32.7109375" style="58" customWidth="1"/>
    <col min="8" max="8" width="12.5703125" style="393" customWidth="1"/>
    <col min="9" max="14" width="11" style="59" customWidth="1"/>
    <col min="15" max="255" width="9.140625" style="59" customWidth="1"/>
    <col min="256" max="256" width="35.85546875" style="59" customWidth="1"/>
    <col min="257" max="16384" width="0" style="59" hidden="1"/>
  </cols>
  <sheetData>
    <row r="1" spans="1:14" s="388" customFormat="1" ht="22.15" hidden="1" customHeight="1">
      <c r="A1" s="58"/>
      <c r="B1" s="387"/>
      <c r="C1" s="388" t="s">
        <v>1333</v>
      </c>
      <c r="D1" s="388">
        <v>0</v>
      </c>
      <c r="E1" s="388">
        <v>1</v>
      </c>
      <c r="F1" s="389">
        <v>2</v>
      </c>
      <c r="G1" s="388">
        <v>3</v>
      </c>
      <c r="H1" s="388">
        <v>4</v>
      </c>
      <c r="I1" s="388">
        <v>5</v>
      </c>
      <c r="J1" s="388">
        <v>6</v>
      </c>
      <c r="K1" s="388">
        <v>7</v>
      </c>
      <c r="L1" s="388">
        <v>8</v>
      </c>
      <c r="M1" s="388">
        <v>9</v>
      </c>
      <c r="N1" s="388">
        <v>10</v>
      </c>
    </row>
    <row r="2" spans="1:14" s="62" customFormat="1" ht="18" customHeight="1" thickBot="1">
      <c r="B2" s="390" t="str">
        <f>texte_fragen!A1</f>
        <v>Duprat 2.7 - 10.2004</v>
      </c>
      <c r="C2" s="391"/>
      <c r="D2" s="391"/>
      <c r="E2" s="391"/>
      <c r="F2" s="392"/>
      <c r="G2" s="391"/>
      <c r="H2" s="393"/>
    </row>
    <row r="3" spans="1:14" s="396" customFormat="1" ht="18.600000000000001" customHeight="1" thickBot="1">
      <c r="A3" s="394" t="b">
        <f ca="1">'Anwendung DIAGNOSE'!D$287&lt;datenbank_heilmittel_effekte!$A$284</f>
        <v>0</v>
      </c>
      <c r="B3" s="455" t="str">
        <f>LOOKUP(MAIN!$A$5,texte_fragen!$C$2:$I$2,texte_fragen!$C469:$I469)</f>
        <v>Cuestionario</v>
      </c>
      <c r="C3" s="456"/>
      <c r="D3" s="456"/>
      <c r="E3" s="456"/>
      <c r="F3" s="456"/>
      <c r="G3" s="457"/>
      <c r="H3" s="395"/>
    </row>
    <row r="4" spans="1:14" s="398" customFormat="1" ht="39" customHeight="1" thickBot="1">
      <c r="A4" s="397"/>
      <c r="B4" s="470" t="str">
        <f>LOOKUP(MAIN!$A$5,texte_fragen!$C$2:$I$2,texte_fragen!$C3:$I3)</f>
        <v>Perfil del paciente (véase los consejos línea 298)</v>
      </c>
      <c r="C4" s="470"/>
      <c r="D4" s="470"/>
      <c r="E4" s="471"/>
      <c r="F4" s="472" t="str">
        <f ca="1">CONCATENATE(LOOKUP(MAIN!$A$5,texte_fragen!$C$2:$I$2,texte_fragen!$C478:$I478)," : ",$D$287)</f>
        <v>Un remedio : Medorrhinum</v>
      </c>
      <c r="G4" s="473"/>
      <c r="H4" s="393"/>
    </row>
    <row r="5" spans="1:14" s="400" customFormat="1" ht="34.15" customHeight="1" thickTop="1" thickBot="1">
      <c r="A5" s="399" t="str">
        <f>LOOKUP(MAIN!$A$5,texte_fragen!$C$2:$I$2,texte_fragen!$C472:$I472)</f>
        <v>Capítulo</v>
      </c>
      <c r="B5" s="344" t="str">
        <f>LOOKUP(MAIN!$A$5,texte_fragen!$C$2:$I$2,texte_fragen!$C472:$I472)</f>
        <v>Capítulo</v>
      </c>
      <c r="C5" s="342" t="s">
        <v>2779</v>
      </c>
      <c r="D5" s="343" t="str">
        <f>LOOKUP(MAIN!$A$5,texte_fragen!$C$2:$I$2,texte_fragen!$C473:$I473)</f>
        <v>Síntoma</v>
      </c>
      <c r="E5" s="376" t="str">
        <f>LOOKUP(MAIN!$A$5,texte_fragen!$C$2:$I$2,texte_fragen!$C470:$I470)</f>
        <v>Nota</v>
      </c>
      <c r="F5" s="385" t="str">
        <f>E5</f>
        <v>Nota</v>
      </c>
      <c r="G5" s="386" t="str">
        <f>LOOKUP(MAIN!$A$5,texte_fragen!$C$2:$I$2,texte_fragen!$C481:$I481)</f>
        <v>Influencia de la señal</v>
      </c>
      <c r="H5" s="393"/>
    </row>
    <row r="6" spans="1:14" ht="54.6" customHeight="1" thickBot="1">
      <c r="A6" s="401" t="str">
        <f>LOOKUP(MAIN!$A$5,texte_fragen!$C$2:$I$2,texte_fragen!$C4:$I4)</f>
        <v>Las relaciones con el prójimo</v>
      </c>
      <c r="B6" s="86" t="str">
        <f>LOOKUP(MAIN!$A$5,texte_fragen!$C$2:$I$2,texte_fragen!$C5:$I5)</f>
        <v>La soledad y la presencia del prójimo</v>
      </c>
      <c r="C6" s="87" t="s">
        <v>2305</v>
      </c>
      <c r="D6" s="88" t="str">
        <f>LOOKUP(MAIN!$A$5,texte_fragen!$C$2:$I$2,texte_fragen!$C6:$I6)</f>
        <v>Intenso deseo de SOLEDAD (Aversión por presencia del prójimo)</v>
      </c>
      <c r="E6" s="377">
        <v>0</v>
      </c>
      <c r="F6" s="378">
        <f ca="1">IF($A$3,LOOKUP(D$287,datenbank_heilmittel_effekte!A$2:GQ$2,datenbank_heilmittel_effekte!A3:GQ3),LOOKUP(D$287,datenbank_heilmittel_effekte!A$284:GQ$284,datenbank_heilmittel_effekte!A285:GQ285))</f>
        <v>1</v>
      </c>
      <c r="G6" s="369" t="str">
        <f ca="1">Calcul_Profil!BL2</f>
        <v>....</v>
      </c>
    </row>
    <row r="7" spans="1:14" ht="22.15" customHeight="1" thickBot="1">
      <c r="A7" s="402"/>
      <c r="B7" s="71"/>
      <c r="C7" s="78" t="s">
        <v>2306</v>
      </c>
      <c r="D7" s="79" t="str">
        <f>LOOKUP(MAIN!$A$5,texte_fragen!$C$2:$I$2,texte_fragen!$C7:$I7)</f>
        <v>Intenso deseo de COMPAÑIA (Aversión por la soledad)</v>
      </c>
      <c r="E7" s="377">
        <v>3</v>
      </c>
      <c r="F7" s="379">
        <f ca="1">IF($A$3,LOOKUP(D$287,datenbank_heilmittel_effekte!A$2:GQ$2,datenbank_heilmittel_effekte!A4:GQ4),LOOKUP(D$287,datenbank_heilmittel_effekte!A$284:GQ$284,datenbank_heilmittel_effekte!A286:GQ286))</f>
        <v>0</v>
      </c>
      <c r="G7" s="370" t="str">
        <f ca="1">Calcul_Profil!BL3</f>
        <v>....</v>
      </c>
    </row>
    <row r="8" spans="1:14" ht="22.15" customHeight="1" thickBot="1">
      <c r="A8" s="402"/>
      <c r="B8" s="71"/>
      <c r="C8" s="78" t="s">
        <v>4134</v>
      </c>
      <c r="D8" s="79" t="str">
        <f>LOOKUP(MAIN!$A$5,texte_fragen!$C$2:$I$2,texte_fragen!$C8:$I8)</f>
        <v>El paciente SE APARTA de los seres más queridos (indiferencia)</v>
      </c>
      <c r="E8" s="377">
        <v>5</v>
      </c>
      <c r="F8" s="379">
        <f ca="1">IF($A$3,LOOKUP(D$287,datenbank_heilmittel_effekte!A$2:GQ$2,datenbank_heilmittel_effekte!A5:GQ5),LOOKUP(D$287,datenbank_heilmittel_effekte!A$284:GQ$284,datenbank_heilmittel_effekte!A287:GQ287))</f>
        <v>0</v>
      </c>
      <c r="G8" s="370" t="str">
        <f ca="1">Calcul_Profil!BL4</f>
        <v>....</v>
      </c>
    </row>
    <row r="9" spans="1:14" ht="22.15" customHeight="1" thickBot="1">
      <c r="A9" s="402"/>
      <c r="B9" s="71"/>
      <c r="C9" s="78" t="s">
        <v>4135</v>
      </c>
      <c r="D9" s="79" t="str">
        <f>LOOKUP(MAIN!$A$5,texte_fragen!$C$2:$I$2,texte_fragen!$C9:$I9)</f>
        <v>El paciente SUFRE desde que se aleja de un ser querido (celos)</v>
      </c>
      <c r="E9" s="377">
        <v>0</v>
      </c>
      <c r="F9" s="379">
        <f ca="1">IF($A$3,LOOKUP(D$287,datenbank_heilmittel_effekte!A$2:GQ$2,datenbank_heilmittel_effekte!A6:GQ6),LOOKUP(D$287,datenbank_heilmittel_effekte!A$284:GQ$284,datenbank_heilmittel_effekte!A288:GQ288))</f>
        <v>0</v>
      </c>
      <c r="G9" s="370" t="str">
        <f ca="1">Calcul_Profil!BL5</f>
        <v>....</v>
      </c>
    </row>
    <row r="10" spans="1:14" ht="65.45" customHeight="1" thickTop="1" thickBot="1">
      <c r="A10" s="403"/>
      <c r="B10" s="72" t="str">
        <f>LOOKUP(MAIN!$A$5,texte_fragen!$C$2:$I$2,texte_fragen!$C11:$I11)</f>
        <v>El silencio, la palabra, la capacidad de hablar</v>
      </c>
      <c r="C10" s="73" t="s">
        <v>4136</v>
      </c>
      <c r="D10" s="74" t="str">
        <f>LOOKUP(MAIN!$A$5,texte_fragen!$C$2:$I$2,texte_fragen!$C12:$I12)</f>
        <v>Intenso deseo de estar silencioso, no quiere hablar (taciturno)</v>
      </c>
      <c r="E10" s="377">
        <v>3</v>
      </c>
      <c r="F10" s="380">
        <f ca="1">IF($A$3,LOOKUP(D$287,datenbank_heilmittel_effekte!A$2:GQ$2,datenbank_heilmittel_effekte!A7:GQ7),LOOKUP(D$287,datenbank_heilmittel_effekte!A$284:GQ$284,datenbank_heilmittel_effekte!A289:GQ289))</f>
        <v>0</v>
      </c>
      <c r="G10" s="371" t="str">
        <f ca="1">Calcul_Profil!BL6</f>
        <v>....</v>
      </c>
    </row>
    <row r="11" spans="1:14" ht="22.15" customHeight="1" thickBot="1">
      <c r="A11" s="402"/>
      <c r="B11" s="71"/>
      <c r="C11" s="56" t="s">
        <v>4137</v>
      </c>
      <c r="D11" s="57" t="str">
        <f>LOOKUP(MAIN!$A$5,texte_fragen!$C$2:$I$2,texte_fragen!$C13:$I13)</f>
        <v>Intenso deseo de hablar, hablar es una necesidad (locuacidad)</v>
      </c>
      <c r="E11" s="377">
        <v>3</v>
      </c>
      <c r="F11" s="379">
        <f ca="1">IF($A$3,LOOKUP(D$287,datenbank_heilmittel_effekte!A$2:GQ$2,datenbank_heilmittel_effekte!A8:GQ8),LOOKUP(D$287,datenbank_heilmittel_effekte!A$284:GQ$284,datenbank_heilmittel_effekte!A290:GQ290))</f>
        <v>0</v>
      </c>
      <c r="G11" s="370" t="str">
        <f ca="1">Calcul_Profil!BL7</f>
        <v>....</v>
      </c>
    </row>
    <row r="12" spans="1:14" ht="22.15" customHeight="1" thickBot="1">
      <c r="A12" s="402"/>
      <c r="B12" s="71"/>
      <c r="C12" s="56" t="s">
        <v>4138</v>
      </c>
      <c r="D12" s="57" t="str">
        <f>LOOKUP(MAIN!$A$5,texte_fragen!$C$2:$I$2,texte_fragen!$C14:$I14)</f>
        <v>El paciente querría pero NO PUEDE hablar (incluyendo afasia)</v>
      </c>
      <c r="E12" s="377">
        <v>0</v>
      </c>
      <c r="F12" s="379">
        <f ca="1">IF($A$3,LOOKUP(D$287,datenbank_heilmittel_effekte!A$2:GQ$2,datenbank_heilmittel_effekte!A9:GQ9),LOOKUP(D$287,datenbank_heilmittel_effekte!A$284:GQ$284,datenbank_heilmittel_effekte!A291:GQ291))</f>
        <v>0</v>
      </c>
      <c r="G12" s="370" t="str">
        <f ca="1">Calcul_Profil!BL8</f>
        <v>....</v>
      </c>
    </row>
    <row r="13" spans="1:14" ht="22.15" customHeight="1" thickBot="1">
      <c r="A13" s="402"/>
      <c r="B13" s="71"/>
      <c r="C13" s="56" t="s">
        <v>4139</v>
      </c>
      <c r="D13" s="57" t="str">
        <f>LOOKUP(MAIN!$A$5,texte_fragen!$C$2:$I$2,texte_fragen!$C15:$I15)</f>
        <v>El paciente tartamudea o articula con dificultad</v>
      </c>
      <c r="E13" s="377">
        <v>0</v>
      </c>
      <c r="F13" s="379">
        <f ca="1">IF($A$3,LOOKUP(D$287,datenbank_heilmittel_effekte!A$2:GQ$2,datenbank_heilmittel_effekte!A10:GQ10),LOOKUP(D$287,datenbank_heilmittel_effekte!A$284:GQ$284,datenbank_heilmittel_effekte!A292:GQ292))</f>
        <v>1</v>
      </c>
      <c r="G13" s="370" t="str">
        <f ca="1">Calcul_Profil!BL9</f>
        <v>....</v>
      </c>
    </row>
    <row r="14" spans="1:14" ht="22.15" customHeight="1" thickBot="1">
      <c r="A14" s="404"/>
      <c r="B14" s="75"/>
      <c r="C14" s="76" t="s">
        <v>4140</v>
      </c>
      <c r="D14" s="77" t="str">
        <f>LOOKUP(MAIN!$A$5,texte_fragen!$C$2:$I$2,texte_fragen!$C16:$I16)</f>
        <v>El paciente tiene propósitos confusos, divagantes, incoherentes</v>
      </c>
      <c r="E14" s="377">
        <v>0</v>
      </c>
      <c r="F14" s="381">
        <f ca="1">IF($A$3,LOOKUP(D$287,datenbank_heilmittel_effekte!A$2:GQ$2,datenbank_heilmittel_effekte!A11:GQ11),LOOKUP(D$287,datenbank_heilmittel_effekte!A$284:GQ$284,datenbank_heilmittel_effekte!A293:GQ293))</f>
        <v>1</v>
      </c>
      <c r="G14" s="372" t="str">
        <f ca="1">Calcul_Profil!BL10</f>
        <v>....</v>
      </c>
    </row>
    <row r="15" spans="1:14" ht="41.45" customHeight="1" thickTop="1" thickBot="1">
      <c r="A15" s="402"/>
      <c r="B15" s="71" t="str">
        <f>LOOKUP(MAIN!$A$5,texte_fragen!$C$2:$I$2,texte_fragen!$C18:$I18)</f>
        <v>El clima de las relaciones</v>
      </c>
      <c r="C15" s="78" t="s">
        <v>4141</v>
      </c>
      <c r="D15" s="79" t="str">
        <f>LOOKUP(MAIN!$A$5,texte_fragen!$C$2:$I$2,texte_fragen!$C19:$I19)</f>
        <v>El paciente es anormalmente dulce, pacifico y dócil</v>
      </c>
      <c r="E15" s="377">
        <v>3</v>
      </c>
      <c r="F15" s="379">
        <f ca="1">IF($A$3,LOOKUP(D$287,datenbank_heilmittel_effekte!A$2:GQ$2,datenbank_heilmittel_effekte!A12:GQ12),LOOKUP(D$287,datenbank_heilmittel_effekte!A$284:GQ$284,datenbank_heilmittel_effekte!A294:GQ294))</f>
        <v>0</v>
      </c>
      <c r="G15" s="370" t="str">
        <f ca="1">Calcul_Profil!BL11</f>
        <v>....</v>
      </c>
    </row>
    <row r="16" spans="1:14" ht="22.15" customHeight="1" thickBot="1">
      <c r="A16" s="402"/>
      <c r="B16" s="71"/>
      <c r="C16" s="78" t="s">
        <v>4142</v>
      </c>
      <c r="D16" s="79" t="str">
        <f>LOOKUP(MAIN!$A$5,texte_fragen!$C$2:$I$2,texte_fragen!$C20:$I20)</f>
        <v>El paciente es anormalmente duro, amenazante, vilento</v>
      </c>
      <c r="E16" s="377">
        <v>5</v>
      </c>
      <c r="F16" s="379">
        <f ca="1">IF($A$3,LOOKUP(D$287,datenbank_heilmittel_effekte!A$2:GQ$2,datenbank_heilmittel_effekte!A13:GQ13),LOOKUP(D$287,datenbank_heilmittel_effekte!A$284:GQ$284,datenbank_heilmittel_effekte!A295:GQ295))</f>
        <v>0</v>
      </c>
      <c r="G16" s="370" t="str">
        <f ca="1">Calcul_Profil!BL12</f>
        <v>....</v>
      </c>
    </row>
    <row r="17" spans="1:8" ht="22.15" customHeight="1" thickBot="1">
      <c r="A17" s="402"/>
      <c r="B17" s="71"/>
      <c r="C17" s="78" t="s">
        <v>4143</v>
      </c>
      <c r="D17" s="79" t="str">
        <f>LOOKUP(MAIN!$A$5,texte_fragen!$C$2:$I$2,texte_fragen!$C21:$I21)</f>
        <v>Susceptible hasta el extremo, se hiere por tonterías</v>
      </c>
      <c r="E17" s="377">
        <v>0</v>
      </c>
      <c r="F17" s="379">
        <f ca="1">IF($A$3,LOOKUP(D$287,datenbank_heilmittel_effekte!A$2:GQ$2,datenbank_heilmittel_effekte!A14:GQ14),LOOKUP(D$287,datenbank_heilmittel_effekte!A$284:GQ$284,datenbank_heilmittel_effekte!A296:GQ296))</f>
        <v>4</v>
      </c>
      <c r="G17" s="370" t="str">
        <f ca="1">Calcul_Profil!BL13</f>
        <v>....</v>
      </c>
    </row>
    <row r="18" spans="1:8" ht="22.15" customHeight="1" thickBot="1">
      <c r="A18" s="402"/>
      <c r="B18" s="71"/>
      <c r="C18" s="78" t="s">
        <v>1002</v>
      </c>
      <c r="D18" s="79" t="str">
        <f>LOOKUP(MAIN!$A$5,texte_fragen!$C$2:$I$2,texte_fragen!$C22:$I22)</f>
        <v>Herido o contrariado: se indigna, explota en cólera</v>
      </c>
      <c r="E18" s="377">
        <v>0</v>
      </c>
      <c r="F18" s="379">
        <f ca="1">IF($A$3,LOOKUP(D$287,datenbank_heilmittel_effekte!A$2:GQ$2,datenbank_heilmittel_effekte!A15:GQ15),LOOKUP(D$287,datenbank_heilmittel_effekte!A$284:GQ$284,datenbank_heilmittel_effekte!A297:GQ297))</f>
        <v>4</v>
      </c>
      <c r="G18" s="370" t="str">
        <f ca="1">Calcul_Profil!BL14</f>
        <v>....</v>
      </c>
    </row>
    <row r="19" spans="1:8" s="400" customFormat="1" ht="22.15" customHeight="1" thickBot="1">
      <c r="A19" s="405"/>
      <c r="B19" s="89"/>
      <c r="C19" s="84" t="s">
        <v>1003</v>
      </c>
      <c r="D19" s="85" t="str">
        <f>LOOKUP(MAIN!$A$5,texte_fragen!$C$2:$I$2,texte_fragen!$C23:$I23)</f>
        <v>Herido o contrariado: no exterioriza nada, se traga su cólera</v>
      </c>
      <c r="E19" s="377">
        <v>7</v>
      </c>
      <c r="F19" s="382">
        <f ca="1">IF($A$3,LOOKUP(D$287,datenbank_heilmittel_effekte!A$2:GQ$2,datenbank_heilmittel_effekte!A16:GQ16),LOOKUP(D$287,datenbank_heilmittel_effekte!A$284:GQ$284,datenbank_heilmittel_effekte!A298:GQ298))</f>
        <v>0</v>
      </c>
      <c r="G19" s="373" t="str">
        <f ca="1">Calcul_Profil!BL15</f>
        <v>....</v>
      </c>
      <c r="H19" s="393"/>
    </row>
    <row r="20" spans="1:8" s="407" customFormat="1" ht="22.15" customHeight="1" thickTop="1" thickBot="1">
      <c r="A20" s="406" t="str">
        <f>LOOKUP(MAIN!$A$5,texte_fragen!$C$2:$I$2,texte_fragen!$C25:$I25)</f>
        <v>La actividad interna del paciente</v>
      </c>
      <c r="B20" s="90" t="str">
        <f>LOOKUP(MAIN!$A$5,texte_fragen!$C$2:$I$2,texte_fragen!$C26:$I26)</f>
        <v>El humor</v>
      </c>
      <c r="C20" s="91" t="s">
        <v>1991</v>
      </c>
      <c r="D20" s="92" t="str">
        <f>LOOKUP(MAIN!$A$5,texte_fragen!$C$2:$I$2,texte_fragen!$C27:$I27)</f>
        <v>El paciente está deprimido, anormalmente triste e inconsolable</v>
      </c>
      <c r="E20" s="377">
        <v>4</v>
      </c>
      <c r="F20" s="383">
        <f ca="1">IF($A$3,LOOKUP(D$287,datenbank_heilmittel_effekte!A$2:GQ$2,datenbank_heilmittel_effekte!A17:GQ17),LOOKUP(D$287,datenbank_heilmittel_effekte!A$284:GQ$284,datenbank_heilmittel_effekte!A299:GQ299))</f>
        <v>5</v>
      </c>
      <c r="G20" s="374" t="str">
        <f ca="1">Calcul_Profil!BL16</f>
        <v>....</v>
      </c>
      <c r="H20" s="393"/>
    </row>
    <row r="21" spans="1:8" s="409" customFormat="1" ht="22.15" customHeight="1" thickBot="1">
      <c r="A21" s="408"/>
      <c r="B21" s="71"/>
      <c r="C21" s="78" t="s">
        <v>1992</v>
      </c>
      <c r="D21" s="79" t="str">
        <f>LOOKUP(MAIN!$A$5,texte_fragen!$C$2:$I$2,texte_fragen!$C28:$I28)</f>
        <v>El paciente está exaltado, anormalmente feliz y entusiasta</v>
      </c>
      <c r="E21" s="377">
        <v>0</v>
      </c>
      <c r="F21" s="379">
        <f ca="1">IF($A$3,LOOKUP(D$287,datenbank_heilmittel_effekte!A$2:GQ$2,datenbank_heilmittel_effekte!A18:GQ18),LOOKUP(D$287,datenbank_heilmittel_effekte!A$284:GQ$284,datenbank_heilmittel_effekte!A300:GQ300))</f>
        <v>2</v>
      </c>
      <c r="G21" s="370" t="str">
        <f ca="1">Calcul_Profil!BL17</f>
        <v>....</v>
      </c>
      <c r="H21" s="393"/>
    </row>
    <row r="22" spans="1:8" s="409" customFormat="1" ht="22.15" customHeight="1" thickBot="1">
      <c r="A22" s="408"/>
      <c r="B22" s="71"/>
      <c r="C22" s="78" t="s">
        <v>1993</v>
      </c>
      <c r="D22" s="79" t="str">
        <f>LOOKUP(MAIN!$A$5,texte_fragen!$C$2:$I$2,texte_fragen!$C29:$I29)</f>
        <v>El humor es muy inestable, alternancia de risa y de lágrimas</v>
      </c>
      <c r="E22" s="377">
        <v>0</v>
      </c>
      <c r="F22" s="379">
        <f ca="1">IF($A$3,LOOKUP(D$287,datenbank_heilmittel_effekte!A$2:GQ$2,datenbank_heilmittel_effekte!A19:GQ19),LOOKUP(D$287,datenbank_heilmittel_effekte!A$284:GQ$284,datenbank_heilmittel_effekte!A301:GQ301))</f>
        <v>4</v>
      </c>
      <c r="G22" s="370" t="str">
        <f ca="1">Calcul_Profil!BL18</f>
        <v>....</v>
      </c>
      <c r="H22" s="393"/>
    </row>
    <row r="23" spans="1:8" s="409" customFormat="1" ht="22.15" customHeight="1" thickBot="1">
      <c r="A23" s="408"/>
      <c r="B23" s="71"/>
      <c r="C23" s="78" t="s">
        <v>1994</v>
      </c>
      <c r="D23" s="79" t="str">
        <f>LOOKUP(MAIN!$A$5,texte_fragen!$C$2:$I$2,texte_fragen!$C30:$I30)</f>
        <v>Asco de la vida: el paciente desea la muerte, piensa suicidio</v>
      </c>
      <c r="E23" s="377">
        <v>0</v>
      </c>
      <c r="F23" s="379">
        <f ca="1">IF($A$3,LOOKUP(D$287,datenbank_heilmittel_effekte!A$2:GQ$2,datenbank_heilmittel_effekte!A20:GQ20),LOOKUP(D$287,datenbank_heilmittel_effekte!A$284:GQ$284,datenbank_heilmittel_effekte!A302:GQ302))</f>
        <v>0</v>
      </c>
      <c r="G23" s="370" t="str">
        <f ca="1">Calcul_Profil!BL19</f>
        <v>....</v>
      </c>
      <c r="H23" s="393"/>
    </row>
    <row r="24" spans="1:8" s="409" customFormat="1" ht="41.45" customHeight="1" thickTop="1" thickBot="1">
      <c r="A24" s="408"/>
      <c r="B24" s="72" t="str">
        <f>LOOKUP(MAIN!$A$5,texte_fragen!$C$2:$I$2,texte_fragen!$C32:$I32)</f>
        <v>La actividad intelectual</v>
      </c>
      <c r="C24" s="80" t="s">
        <v>1995</v>
      </c>
      <c r="D24" s="81" t="str">
        <f>LOOKUP(MAIN!$A$5,texte_fragen!$C$2:$I$2,texte_fragen!$C33:$I33)</f>
        <v>Espíritu superactivo, siempre apresurado, agitado, impaciente,</v>
      </c>
      <c r="E24" s="377">
        <v>6</v>
      </c>
      <c r="F24" s="380">
        <f ca="1">IF($A$3,LOOKUP(D$287,datenbank_heilmittel_effekte!A$2:GQ$2,datenbank_heilmittel_effekte!A21:GQ21),LOOKUP(D$287,datenbank_heilmittel_effekte!A$284:GQ$284,datenbank_heilmittel_effekte!A303:GQ303))</f>
        <v>8</v>
      </c>
      <c r="G24" s="371" t="str">
        <f ca="1">Calcul_Profil!BL20</f>
        <v>+</v>
      </c>
      <c r="H24" s="393"/>
    </row>
    <row r="25" spans="1:8" s="409" customFormat="1" ht="22.15" customHeight="1" thickBot="1">
      <c r="A25" s="408"/>
      <c r="B25" s="71"/>
      <c r="C25" s="78" t="s">
        <v>1996</v>
      </c>
      <c r="D25" s="79" t="str">
        <f>LOOKUP(MAIN!$A$5,texte_fragen!$C$2:$I$2,texte_fragen!$C34:$I34)</f>
        <v>Espíritu lento, dificultad en comprender las situaciones</v>
      </c>
      <c r="E25" s="377">
        <v>0</v>
      </c>
      <c r="F25" s="379">
        <f ca="1">IF($A$3,LOOKUP(D$287,datenbank_heilmittel_effekte!A$2:GQ$2,datenbank_heilmittel_effekte!A22:GQ22),LOOKUP(D$287,datenbank_heilmittel_effekte!A$284:GQ$284,datenbank_heilmittel_effekte!A304:GQ304))</f>
        <v>2</v>
      </c>
      <c r="G25" s="370" t="str">
        <f ca="1">Calcul_Profil!BL21</f>
        <v>....</v>
      </c>
      <c r="H25" s="393"/>
    </row>
    <row r="26" spans="1:8" s="409" customFormat="1" ht="22.15" customHeight="1" thickBot="1">
      <c r="A26" s="408"/>
      <c r="B26" s="71"/>
      <c r="C26" s="78" t="s">
        <v>1997</v>
      </c>
      <c r="D26" s="79" t="str">
        <f>LOOKUP(MAIN!$A$5,texte_fragen!$C$2:$I$2,texte_fragen!$C35:$I35)</f>
        <v>Carácter indeciso (duda, culpabilidad, débil de voluntad)</v>
      </c>
      <c r="E26" s="377">
        <v>2</v>
      </c>
      <c r="F26" s="379">
        <f ca="1">IF($A$3,LOOKUP(D$287,datenbank_heilmittel_effekte!A$2:GQ$2,datenbank_heilmittel_effekte!A23:GQ23),LOOKUP(D$287,datenbank_heilmittel_effekte!A$284:GQ$284,datenbank_heilmittel_effekte!A305:GQ305))</f>
        <v>0</v>
      </c>
      <c r="G26" s="370" t="str">
        <f ca="1">Calcul_Profil!BL22</f>
        <v>....</v>
      </c>
      <c r="H26" s="393"/>
    </row>
    <row r="27" spans="1:8" s="409" customFormat="1" ht="22.15" customHeight="1" thickBot="1">
      <c r="A27" s="408"/>
      <c r="B27" s="71"/>
      <c r="C27" s="78" t="s">
        <v>1998</v>
      </c>
      <c r="D27" s="79" t="str">
        <f>LOOKUP(MAIN!$A$5,texte_fragen!$C$2:$I$2,texte_fragen!$C36:$I36)</f>
        <v>Concentración dificil, olvidos, débil de memoria</v>
      </c>
      <c r="E27" s="377">
        <v>0</v>
      </c>
      <c r="F27" s="379">
        <f ca="1">IF($A$3,LOOKUP(D$287,datenbank_heilmittel_effekte!A$2:GQ$2,datenbank_heilmittel_effekte!A24:GQ24),LOOKUP(D$287,datenbank_heilmittel_effekte!A$284:GQ$284,datenbank_heilmittel_effekte!A306:GQ306))</f>
        <v>5</v>
      </c>
      <c r="G27" s="370" t="str">
        <f ca="1">Calcul_Profil!BL23</f>
        <v>....</v>
      </c>
      <c r="H27" s="393"/>
    </row>
    <row r="28" spans="1:8" s="409" customFormat="1" ht="22.15" customHeight="1" thickBot="1">
      <c r="A28" s="408"/>
      <c r="B28" s="71"/>
      <c r="C28" s="78" t="s">
        <v>1999</v>
      </c>
      <c r="D28" s="79" t="str">
        <f>LOOKUP(MAIN!$A$5,texte_fragen!$C$2:$I$2,texte_fragen!$C37:$I37)</f>
        <v>Aversión para el esfuerzo, para el trabajo, para pensar</v>
      </c>
      <c r="E28" s="377">
        <v>0</v>
      </c>
      <c r="F28" s="379">
        <f ca="1">IF($A$3,LOOKUP(D$287,datenbank_heilmittel_effekte!A$2:GQ$2,datenbank_heilmittel_effekte!A25:GQ25),LOOKUP(D$287,datenbank_heilmittel_effekte!A$284:GQ$284,datenbank_heilmittel_effekte!A307:GQ307))</f>
        <v>2</v>
      </c>
      <c r="G28" s="370" t="str">
        <f ca="1">Calcul_Profil!BL24</f>
        <v>....</v>
      </c>
      <c r="H28" s="393"/>
    </row>
    <row r="29" spans="1:8" s="409" customFormat="1" ht="22.15" customHeight="1" thickBot="1">
      <c r="A29" s="408"/>
      <c r="B29" s="75"/>
      <c r="C29" s="82" t="s">
        <v>2000</v>
      </c>
      <c r="D29" s="83" t="str">
        <f>LOOKUP(MAIN!$A$5,texte_fragen!$C$2:$I$2,texte_fragen!$C38:$I38)</f>
        <v>El paciente rumia y da vueltas sin cesar a las mismas cosas</v>
      </c>
      <c r="E29" s="377">
        <v>2</v>
      </c>
      <c r="F29" s="381">
        <f ca="1">IF($A$3,LOOKUP(D$287,datenbank_heilmittel_effekte!A$2:GQ$2,datenbank_heilmittel_effekte!A26:GQ26),LOOKUP(D$287,datenbank_heilmittel_effekte!A$284:GQ$284,datenbank_heilmittel_effekte!A308:GQ308))</f>
        <v>0</v>
      </c>
      <c r="G29" s="372" t="str">
        <f ca="1">Calcul_Profil!BL25</f>
        <v>....</v>
      </c>
      <c r="H29" s="393"/>
    </row>
    <row r="30" spans="1:8" s="409" customFormat="1" ht="22.15" customHeight="1" thickTop="1" thickBot="1">
      <c r="A30" s="408"/>
      <c r="B30" s="71" t="str">
        <f>LOOKUP(MAIN!$A$5,texte_fragen!$C$2:$I$2,texte_fragen!$C40:$I40)</f>
        <v>Los miedos</v>
      </c>
      <c r="C30" s="78" t="s">
        <v>2001</v>
      </c>
      <c r="D30" s="79" t="str">
        <f>LOOKUP(MAIN!$A$5,texte_fragen!$C$2:$I$2,texte_fragen!$C41:$I41)</f>
        <v>Pavores: El miedo hace sobresaltarse (miedo de la tormenta)</v>
      </c>
      <c r="E30" s="377">
        <v>0</v>
      </c>
      <c r="F30" s="379">
        <f ca="1">IF($A$3,LOOKUP(D$287,datenbank_heilmittel_effekte!A$2:GQ$2,datenbank_heilmittel_effekte!A27:GQ27),LOOKUP(D$287,datenbank_heilmittel_effekte!A$284:GQ$284,datenbank_heilmittel_effekte!A309:GQ309))</f>
        <v>2</v>
      </c>
      <c r="G30" s="370" t="str">
        <f ca="1">Calcul_Profil!BL26</f>
        <v>....</v>
      </c>
      <c r="H30" s="393"/>
    </row>
    <row r="31" spans="1:8" s="409" customFormat="1" ht="22.15" customHeight="1" thickBot="1">
      <c r="A31" s="408"/>
      <c r="B31" s="71"/>
      <c r="C31" s="78" t="s">
        <v>2002</v>
      </c>
      <c r="D31" s="79" t="str">
        <f>LOOKUP(MAIN!$A$5,texte_fragen!$C$2:$I$2,texte_fragen!$C42:$I42)</f>
        <v>Angustia POR CRISIS: sensación repentina de peligro inminente</v>
      </c>
      <c r="E31" s="377">
        <v>0</v>
      </c>
      <c r="F31" s="379">
        <f ca="1">IF($A$3,LOOKUP(D$287,datenbank_heilmittel_effekte!A$2:GQ$2,datenbank_heilmittel_effekte!A28:GQ28),LOOKUP(D$287,datenbank_heilmittel_effekte!A$284:GQ$284,datenbank_heilmittel_effekte!A310:GQ310))</f>
        <v>3</v>
      </c>
      <c r="G31" s="370" t="str">
        <f ca="1">Calcul_Profil!BL27</f>
        <v>....</v>
      </c>
      <c r="H31" s="393"/>
    </row>
    <row r="32" spans="1:8" s="411" customFormat="1" ht="22.15" customHeight="1" thickBot="1">
      <c r="A32" s="410"/>
      <c r="B32" s="89"/>
      <c r="C32" s="84" t="s">
        <v>2003</v>
      </c>
      <c r="D32" s="85" t="str">
        <f>LOOKUP(MAIN!$A$5,texte_fragen!$C$2:$I$2,texte_fragen!$C43:$I43)</f>
        <v>Angustia CRONICA: siempre ansioso, inquieto, meticuloso</v>
      </c>
      <c r="E32" s="377">
        <v>4</v>
      </c>
      <c r="F32" s="382">
        <f ca="1">IF($A$3,LOOKUP(D$287,datenbank_heilmittel_effekte!A$2:GQ$2,datenbank_heilmittel_effekte!A29:GQ29),LOOKUP(D$287,datenbank_heilmittel_effekte!A$284:GQ$284,datenbank_heilmittel_effekte!A311:GQ311))</f>
        <v>2</v>
      </c>
      <c r="G32" s="373" t="str">
        <f ca="1">Calcul_Profil!BL28</f>
        <v>....</v>
      </c>
      <c r="H32" s="393"/>
    </row>
    <row r="33" spans="1:7" ht="39" customHeight="1" thickTop="1" thickBot="1">
      <c r="A33" s="412" t="str">
        <f>LOOKUP(MAIN!$A$5,texte_fragen!$C$2:$I$2,texte_fragen!$C45:$I45)</f>
        <v>Los transtornos del sueño y de la vigilia</v>
      </c>
      <c r="B33" s="90" t="str">
        <f>LOOKUP(MAIN!$A$5,texte_fragen!$C$2:$I$2,texte_fragen!$C46:$I46)</f>
        <v>Al principio de la noche</v>
      </c>
      <c r="C33" s="91" t="s">
        <v>2004</v>
      </c>
      <c r="D33" s="92" t="str">
        <f>LOOKUP(MAIN!$A$5,texte_fragen!$C$2:$I$2,texte_fragen!$C47:$I47)</f>
        <v>Dificultades para dormirse (insomnio inicial)</v>
      </c>
      <c r="E33" s="377">
        <v>3</v>
      </c>
      <c r="F33" s="383">
        <f ca="1">IF($A$3,LOOKUP(D$287,datenbank_heilmittel_effekte!A$2:GQ$2,datenbank_heilmittel_effekte!A30:GQ30),LOOKUP(D$287,datenbank_heilmittel_effekte!A$284:GQ$284,datenbank_heilmittel_effekte!A312:GQ312))</f>
        <v>1</v>
      </c>
      <c r="G33" s="374" t="str">
        <f ca="1">Calcul_Profil!BL29</f>
        <v>....</v>
      </c>
    </row>
    <row r="34" spans="1:7" ht="22.15" customHeight="1" thickBot="1">
      <c r="A34" s="413"/>
      <c r="B34" s="75"/>
      <c r="C34" s="82" t="s">
        <v>2005</v>
      </c>
      <c r="D34" s="83" t="str">
        <f>LOOKUP(MAIN!$A$5,texte_fragen!$C$2:$I$2,texte_fragen!$C48:$I48)</f>
        <v>Para dormirse: necesidad de tener una posición particular</v>
      </c>
      <c r="E34" s="377">
        <v>8</v>
      </c>
      <c r="F34" s="381">
        <f ca="1">IF($A$3,LOOKUP(D$287,datenbank_heilmittel_effekte!A$2:GQ$2,datenbank_heilmittel_effekte!A31:GQ31),LOOKUP(D$287,datenbank_heilmittel_effekte!A$284:GQ$284,datenbank_heilmittel_effekte!A313:GQ313))</f>
        <v>7</v>
      </c>
      <c r="G34" s="372" t="str">
        <f ca="1">Calcul_Profil!BL30</f>
        <v>++++</v>
      </c>
    </row>
    <row r="35" spans="1:7" ht="38.450000000000003" customHeight="1" thickTop="1" thickBot="1">
      <c r="A35" s="413"/>
      <c r="B35" s="72" t="str">
        <f>LOOKUP(MAIN!$A$5,texte_fragen!$C$2:$I$2,texte_fragen!$C50:$I50)</f>
        <v>En el transcurso de la noche</v>
      </c>
      <c r="C35" s="80" t="s">
        <v>4044</v>
      </c>
      <c r="D35" s="81" t="str">
        <f>LOOKUP(MAIN!$A$5,texte_fragen!$C$2:$I$2,texte_fragen!$C51:$I51)</f>
        <v>Sueño agitado, sueños ansiosos, pesadillas</v>
      </c>
      <c r="E35" s="377">
        <v>0</v>
      </c>
      <c r="F35" s="380">
        <f ca="1">IF($A$3,LOOKUP(D$287,datenbank_heilmittel_effekte!A$2:GQ$2,datenbank_heilmittel_effekte!A32:GQ32),LOOKUP(D$287,datenbank_heilmittel_effekte!A$284:GQ$284,datenbank_heilmittel_effekte!A314:GQ314))</f>
        <v>0</v>
      </c>
      <c r="G35" s="371" t="str">
        <f ca="1">Calcul_Profil!BL31</f>
        <v>....</v>
      </c>
    </row>
    <row r="36" spans="1:7" ht="22.15" customHeight="1" thickBot="1">
      <c r="A36" s="413"/>
      <c r="B36" s="71"/>
      <c r="C36" s="78" t="s">
        <v>4045</v>
      </c>
      <c r="D36" s="79" t="str">
        <f>LOOKUP(MAIN!$A$5,texte_fragen!$C$2:$I$2,texte_fragen!$C52:$I52)</f>
        <v>Sonambulismo</v>
      </c>
      <c r="E36" s="377">
        <v>0</v>
      </c>
      <c r="F36" s="379">
        <f ca="1">IF($A$3,LOOKUP(D$287,datenbank_heilmittel_effekte!A$2:GQ$2,datenbank_heilmittel_effekte!A33:GQ33),LOOKUP(D$287,datenbank_heilmittel_effekte!A$284:GQ$284,datenbank_heilmittel_effekte!A315:GQ315))</f>
        <v>0</v>
      </c>
      <c r="G36" s="370" t="str">
        <f ca="1">Calcul_Profil!BL32</f>
        <v>....</v>
      </c>
    </row>
    <row r="37" spans="1:7" ht="22.15" customHeight="1" thickBot="1">
      <c r="A37" s="413"/>
      <c r="B37" s="71"/>
      <c r="C37" s="78" t="s">
        <v>4046</v>
      </c>
      <c r="D37" s="79" t="str">
        <f>LOOKUP(MAIN!$A$5,texte_fragen!$C$2:$I$2,texte_fragen!$C53:$I53)</f>
        <v>Sueño demasiado profundo, comatoso</v>
      </c>
      <c r="E37" s="377">
        <v>2</v>
      </c>
      <c r="F37" s="379">
        <f ca="1">IF($A$3,LOOKUP(D$287,datenbank_heilmittel_effekte!A$2:GQ$2,datenbank_heilmittel_effekte!A34:GQ34),LOOKUP(D$287,datenbank_heilmittel_effekte!A$284:GQ$284,datenbank_heilmittel_effekte!A316:GQ316))</f>
        <v>0</v>
      </c>
      <c r="G37" s="370" t="str">
        <f ca="1">Calcul_Profil!BL33</f>
        <v>....</v>
      </c>
    </row>
    <row r="38" spans="1:7" ht="22.15" customHeight="1" thickBot="1">
      <c r="A38" s="413"/>
      <c r="B38" s="75"/>
      <c r="C38" s="82" t="s">
        <v>4047</v>
      </c>
      <c r="D38" s="83" t="str">
        <f>LOOKUP(MAIN!$A$5,texte_fragen!$C$2:$I$2,texte_fragen!$C54:$I54)</f>
        <v>Despertarse precoz e imposibilidad volverse a dormir (insomnio)</v>
      </c>
      <c r="E38" s="377">
        <v>0</v>
      </c>
      <c r="F38" s="381">
        <f ca="1">IF($A$3,LOOKUP(D$287,datenbank_heilmittel_effekte!A$2:GQ$2,datenbank_heilmittel_effekte!A35:GQ35),LOOKUP(D$287,datenbank_heilmittel_effekte!A$284:GQ$284,datenbank_heilmittel_effekte!A317:GQ317))</f>
        <v>2</v>
      </c>
      <c r="G38" s="372" t="str">
        <f ca="1">Calcul_Profil!BL34</f>
        <v>....</v>
      </c>
    </row>
    <row r="39" spans="1:7" ht="35.450000000000003" customHeight="1" thickTop="1" thickBot="1">
      <c r="A39" s="413"/>
      <c r="B39" s="93" t="str">
        <f>LOOKUP(MAIN!$A$5,texte_fragen!$C$2:$I$2,texte_fragen!$C56:$I56)</f>
        <v>Por la mañana, al despertarse</v>
      </c>
      <c r="C39" s="94" t="s">
        <v>4048</v>
      </c>
      <c r="D39" s="95" t="str">
        <f>LOOKUP(MAIN!$A$5,texte_fragen!$C$2:$I$2,texte_fragen!$C57:$I57)</f>
        <v>Fatiga la mañana al despertarse, el sueño no ha sido reparador</v>
      </c>
      <c r="E39" s="377">
        <v>5</v>
      </c>
      <c r="F39" s="384">
        <f ca="1">IF($A$3,LOOKUP(D$287,datenbank_heilmittel_effekte!A$2:GQ$2,datenbank_heilmittel_effekte!A36:GQ36),LOOKUP(D$287,datenbank_heilmittel_effekte!A$284:GQ$284,datenbank_heilmittel_effekte!A318:GQ318))</f>
        <v>1</v>
      </c>
      <c r="G39" s="375" t="str">
        <f ca="1">Calcul_Profil!BL35</f>
        <v>....</v>
      </c>
    </row>
    <row r="40" spans="1:7" ht="43.15" customHeight="1" thickTop="1" thickBot="1">
      <c r="A40" s="413"/>
      <c r="B40" s="71" t="str">
        <f>LOOKUP(MAIN!$A$5,texte_fragen!$C$2:$I$2,texte_fragen!$C59:$I59)</f>
        <v>Durante la jornada</v>
      </c>
      <c r="C40" s="78" t="s">
        <v>4049</v>
      </c>
      <c r="D40" s="79" t="str">
        <f>LOOKUP(MAIN!$A$5,texte_fragen!$C$2:$I$2,texte_fragen!$C60:$I60)</f>
        <v>Somnolencia, bostezos, deseo de quedarse acostado (clinofilia)</v>
      </c>
      <c r="E40" s="377">
        <v>4</v>
      </c>
      <c r="F40" s="379">
        <f ca="1">IF($A$3,LOOKUP(D$287,datenbank_heilmittel_effekte!A$2:GQ$2,datenbank_heilmittel_effekte!A37:GQ37),LOOKUP(D$287,datenbank_heilmittel_effekte!A$284:GQ$284,datenbank_heilmittel_effekte!A319:GQ319))</f>
        <v>0</v>
      </c>
      <c r="G40" s="370" t="str">
        <f ca="1">Calcul_Profil!BL36</f>
        <v>....</v>
      </c>
    </row>
    <row r="41" spans="1:7" ht="22.15" customHeight="1" thickBot="1">
      <c r="A41" s="413"/>
      <c r="B41" s="71"/>
      <c r="C41" s="78" t="s">
        <v>4050</v>
      </c>
      <c r="D41" s="79" t="str">
        <f>LOOKUP(MAIN!$A$5,texte_fragen!$C$2:$I$2,texte_fragen!$C61:$I61)</f>
        <v>Sensación de que el tiempo pasa demasiado deprisa o lentamente</v>
      </c>
      <c r="E41" s="377">
        <v>6</v>
      </c>
      <c r="F41" s="379">
        <f ca="1">IF($A$3,LOOKUP(D$287,datenbank_heilmittel_effekte!A$2:GQ$2,datenbank_heilmittel_effekte!A38:GQ38),LOOKUP(D$287,datenbank_heilmittel_effekte!A$284:GQ$284,datenbank_heilmittel_effekte!A320:GQ320))</f>
        <v>6</v>
      </c>
      <c r="G41" s="370" t="str">
        <f ca="1">Calcul_Profil!BL37</f>
        <v>++++</v>
      </c>
    </row>
    <row r="42" spans="1:7" ht="22.15" customHeight="1" thickBot="1">
      <c r="A42" s="413"/>
      <c r="B42" s="71"/>
      <c r="C42" s="78" t="s">
        <v>4051</v>
      </c>
      <c r="D42" s="79" t="str">
        <f>LOOKUP(MAIN!$A$5,texte_fragen!$C$2:$I$2,texte_fragen!$C62:$I62)</f>
        <v>Delirio, alucinaciones, confusión entre sueño y realidad</v>
      </c>
      <c r="E42" s="377">
        <v>0</v>
      </c>
      <c r="F42" s="379">
        <f ca="1">IF($A$3,LOOKUP(D$287,datenbank_heilmittel_effekte!A$2:GQ$2,datenbank_heilmittel_effekte!A39:GQ39),LOOKUP(D$287,datenbank_heilmittel_effekte!A$284:GQ$284,datenbank_heilmittel_effekte!A321:GQ321))</f>
        <v>2</v>
      </c>
      <c r="G42" s="370" t="str">
        <f ca="1">Calcul_Profil!BL38</f>
        <v>....</v>
      </c>
    </row>
    <row r="43" spans="1:7" ht="22.15" customHeight="1" thickBot="1">
      <c r="A43" s="413"/>
      <c r="B43" s="71"/>
      <c r="C43" s="78" t="s">
        <v>4052</v>
      </c>
      <c r="D43" s="79" t="str">
        <f>LOOKUP(MAIN!$A$5,texte_fragen!$C$2:$I$2,texte_fragen!$C63:$I63)</f>
        <v>Ausencias breves y repentinas, fallos de la atención</v>
      </c>
      <c r="E43" s="377">
        <v>0</v>
      </c>
      <c r="F43" s="379">
        <f ca="1">IF($A$3,LOOKUP(D$287,datenbank_heilmittel_effekte!A$2:GQ$2,datenbank_heilmittel_effekte!A40:GQ40),LOOKUP(D$287,datenbank_heilmittel_effekte!A$284:GQ$284,datenbank_heilmittel_effekte!A322:GQ322))</f>
        <v>1</v>
      </c>
      <c r="G43" s="370" t="str">
        <f ca="1">Calcul_Profil!BL39</f>
        <v>....</v>
      </c>
    </row>
    <row r="44" spans="1:7" ht="22.15" customHeight="1" thickBot="1">
      <c r="A44" s="414"/>
      <c r="B44" s="89"/>
      <c r="C44" s="84" t="s">
        <v>4053</v>
      </c>
      <c r="D44" s="85" t="str">
        <f>LOOKUP(MAIN!$A$5,texte_fragen!$C$2:$I$2,texte_fragen!$C64:$I64)</f>
        <v>Desmayos, o enfermedades con amenaza de desmayos</v>
      </c>
      <c r="E44" s="377">
        <v>0</v>
      </c>
      <c r="F44" s="382">
        <f ca="1">IF($A$3,LOOKUP(D$287,datenbank_heilmittel_effekte!A$2:GQ$2,datenbank_heilmittel_effekte!A41:GQ41),LOOKUP(D$287,datenbank_heilmittel_effekte!A$284:GQ$284,datenbank_heilmittel_effekte!A323:GQ323))</f>
        <v>1</v>
      </c>
      <c r="G44" s="373" t="str">
        <f ca="1">Calcul_Profil!BL40</f>
        <v>....</v>
      </c>
    </row>
    <row r="45" spans="1:7" ht="81.599999999999994" customHeight="1" thickTop="1" thickBot="1">
      <c r="A45" s="402" t="str">
        <f>LOOKUP(MAIN!$A$5,texte_fragen!$C$2:$I$2,texte_fragen!$C66:$I66)</f>
        <v>Deseos y aversiones alimentarias : el hambre</v>
      </c>
      <c r="B45" s="71" t="str">
        <f>A45</f>
        <v>Deseos y aversiones alimentarias : el hambre</v>
      </c>
      <c r="C45" s="78" t="s">
        <v>4054</v>
      </c>
      <c r="D45" s="79" t="str">
        <f>LOOKUP(MAIN!$A$5,texte_fragen!$C$2:$I$2,texte_fragen!$C68:$I68)</f>
        <v>Apetito devorador: el paciente come en gran cantidad</v>
      </c>
      <c r="E45" s="377">
        <v>5</v>
      </c>
      <c r="F45" s="379">
        <f ca="1">IF($A$3,LOOKUP(D$287,datenbank_heilmittel_effekte!A$2:GQ$2,datenbank_heilmittel_effekte!A42:GQ42),LOOKUP(D$287,datenbank_heilmittel_effekte!A$284:GQ$284,datenbank_heilmittel_effekte!A324:GQ324))</f>
        <v>4</v>
      </c>
      <c r="G45" s="370" t="str">
        <f ca="1">Calcul_Profil!BL41</f>
        <v>....</v>
      </c>
    </row>
    <row r="46" spans="1:7" ht="22.15" customHeight="1" thickBot="1">
      <c r="A46" s="402"/>
      <c r="B46" s="71"/>
      <c r="C46" s="78" t="s">
        <v>4055</v>
      </c>
      <c r="D46" s="79" t="str">
        <f>LOOKUP(MAIN!$A$5,texte_fragen!$C$2:$I$2,texte_fragen!$C69:$I69)</f>
        <v>Apetito ausente : el paciente no come nada (anorexia)</v>
      </c>
      <c r="E46" s="377">
        <v>0</v>
      </c>
      <c r="F46" s="379">
        <f ca="1">IF($A$3,LOOKUP(D$287,datenbank_heilmittel_effekte!A$2:GQ$2,datenbank_heilmittel_effekte!A43:GQ43),LOOKUP(D$287,datenbank_heilmittel_effekte!A$284:GQ$284,datenbank_heilmittel_effekte!A325:GQ325))</f>
        <v>0</v>
      </c>
      <c r="G46" s="370" t="str">
        <f ca="1">Calcul_Profil!BL42</f>
        <v>....</v>
      </c>
    </row>
    <row r="47" spans="1:7" ht="22.15" customHeight="1" thickBot="1">
      <c r="A47" s="402"/>
      <c r="B47" s="71"/>
      <c r="C47" s="78" t="s">
        <v>4056</v>
      </c>
      <c r="D47" s="79" t="str">
        <f>LOOKUP(MAIN!$A$5,texte_fragen!$C$2:$I$2,texte_fragen!$C70:$I70)</f>
        <v>El paciente come con apetito, pero se sacia muy rápido</v>
      </c>
      <c r="E47" s="377">
        <v>0</v>
      </c>
      <c r="F47" s="379">
        <f ca="1">IF($A$3,LOOKUP(D$287,datenbank_heilmittel_effekte!A$2:GQ$2,datenbank_heilmittel_effekte!A44:GQ44),LOOKUP(D$287,datenbank_heilmittel_effekte!A$284:GQ$284,datenbank_heilmittel_effekte!A326:GQ326))</f>
        <v>0</v>
      </c>
      <c r="G47" s="370" t="str">
        <f ca="1">Calcul_Profil!BL43</f>
        <v>....</v>
      </c>
    </row>
    <row r="48" spans="1:7" ht="22.15" customHeight="1" thickBot="1">
      <c r="A48" s="402"/>
      <c r="B48" s="71"/>
      <c r="C48" s="78" t="s">
        <v>4057</v>
      </c>
      <c r="D48" s="79" t="str">
        <f>LOOKUP(MAIN!$A$5,texte_fragen!$C$2:$I$2,texte_fragen!$C72:$I72)</f>
        <v>Intenso deseo de alimentos salados (le añade siempre sal)</v>
      </c>
      <c r="E48" s="377">
        <v>0</v>
      </c>
      <c r="F48" s="379">
        <f ca="1">IF($A$3,LOOKUP(D$287,datenbank_heilmittel_effekte!A$2:GQ$2,datenbank_heilmittel_effekte!A45:GQ45),LOOKUP(D$287,datenbank_heilmittel_effekte!A$284:GQ$284,datenbank_heilmittel_effekte!A327:GQ327))</f>
        <v>3</v>
      </c>
      <c r="G48" s="370" t="str">
        <f ca="1">Calcul_Profil!BL44</f>
        <v>....</v>
      </c>
    </row>
    <row r="49" spans="1:7" ht="22.15" customHeight="1" thickBot="1">
      <c r="A49" s="402"/>
      <c r="B49" s="71"/>
      <c r="C49" s="78" t="s">
        <v>4058</v>
      </c>
      <c r="D49" s="79" t="str">
        <f>LOOKUP(MAIN!$A$5,texte_fragen!$C$2:$I$2,texte_fragen!$C73:$I73)</f>
        <v>Intenso deseo de alimentos azucarados (bombones, chocolate)</v>
      </c>
      <c r="E49" s="377">
        <v>0</v>
      </c>
      <c r="F49" s="379">
        <f ca="1">IF($A$3,LOOKUP(D$287,datenbank_heilmittel_effekte!A$2:GQ$2,datenbank_heilmittel_effekte!A46:GQ46),LOOKUP(D$287,datenbank_heilmittel_effekte!A$284:GQ$284,datenbank_heilmittel_effekte!A328:GQ328))</f>
        <v>1</v>
      </c>
      <c r="G49" s="370" t="str">
        <f ca="1">Calcul_Profil!BL45</f>
        <v>....</v>
      </c>
    </row>
    <row r="50" spans="1:7" ht="22.15" customHeight="1" thickBot="1">
      <c r="A50" s="402"/>
      <c r="B50" s="71"/>
      <c r="C50" s="78" t="s">
        <v>4059</v>
      </c>
      <c r="D50" s="79" t="str">
        <f>LOOKUP(MAIN!$A$5,texte_fragen!$C$2:$I$2,texte_fragen!$C74:$I74)</f>
        <v>Intenso deseo de alimentos ácidos (limón, vinagre)</v>
      </c>
      <c r="E50" s="377">
        <v>0</v>
      </c>
      <c r="F50" s="379">
        <f ca="1">IF($A$3,LOOKUP(D$287,datenbank_heilmittel_effekte!A$2:GQ$2,datenbank_heilmittel_effekte!A47:GQ47),LOOKUP(D$287,datenbank_heilmittel_effekte!A$284:GQ$284,datenbank_heilmittel_effekte!A329:GQ329))</f>
        <v>1</v>
      </c>
      <c r="G50" s="370" t="str">
        <f ca="1">Calcul_Profil!BL46</f>
        <v>....</v>
      </c>
    </row>
    <row r="51" spans="1:7" ht="22.15" customHeight="1" thickBot="1">
      <c r="A51" s="402"/>
      <c r="B51" s="71"/>
      <c r="C51" s="78" t="s">
        <v>4060</v>
      </c>
      <c r="D51" s="79" t="str">
        <f>LOOKUP(MAIN!$A$5,texte_fragen!$C$2:$I$2,texte_fragen!$C75:$I75)</f>
        <v>Intenso deseo de alimentos amargos, con especias, o ahumados</v>
      </c>
      <c r="E51" s="377">
        <v>0</v>
      </c>
      <c r="F51" s="379">
        <f ca="1">IF($A$3,LOOKUP(D$287,datenbank_heilmittel_effekte!A$2:GQ$2,datenbank_heilmittel_effekte!A48:GQ48),LOOKUP(D$287,datenbank_heilmittel_effekte!A$284:GQ$284,datenbank_heilmittel_effekte!A330:GQ330))</f>
        <v>0</v>
      </c>
      <c r="G51" s="370" t="str">
        <f ca="1">Calcul_Profil!BL47</f>
        <v>....</v>
      </c>
    </row>
    <row r="52" spans="1:7" ht="22.15" customHeight="1" thickBot="1">
      <c r="A52" s="402"/>
      <c r="B52" s="71"/>
      <c r="C52" s="78" t="s">
        <v>4061</v>
      </c>
      <c r="D52" s="79" t="str">
        <f>LOOKUP(MAIN!$A$5,texte_fragen!$C$2:$I$2,texte_fragen!$C77:$I77)</f>
        <v>Intenso deseo de comer grasa (mantequilla, cremas, tocino)</v>
      </c>
      <c r="E52" s="377">
        <v>0</v>
      </c>
      <c r="F52" s="379">
        <f ca="1">IF($A$3,LOOKUP(D$287,datenbank_heilmittel_effekte!A$2:GQ$2,datenbank_heilmittel_effekte!A49:GQ49),LOOKUP(D$287,datenbank_heilmittel_effekte!A$284:GQ$284,datenbank_heilmittel_effekte!A331:GQ331))</f>
        <v>0</v>
      </c>
      <c r="G52" s="370" t="str">
        <f ca="1">Calcul_Profil!BL48</f>
        <v>....</v>
      </c>
    </row>
    <row r="53" spans="1:7" ht="22.15" customHeight="1" thickBot="1">
      <c r="A53" s="402"/>
      <c r="B53" s="71"/>
      <c r="C53" s="78" t="s">
        <v>4062</v>
      </c>
      <c r="D53" s="79" t="str">
        <f>LOOKUP(MAIN!$A$5,texte_fragen!$C$2:$I$2,texte_fragen!$C78:$I78)</f>
        <v>Intenso deseo de comer carne</v>
      </c>
      <c r="E53" s="377">
        <v>0</v>
      </c>
      <c r="F53" s="379">
        <f ca="1">IF($A$3,LOOKUP(D$287,datenbank_heilmittel_effekte!A$2:GQ$2,datenbank_heilmittel_effekte!A50:GQ50),LOOKUP(D$287,datenbank_heilmittel_effekte!A$284:GQ$284,datenbank_heilmittel_effekte!A332:GQ332))</f>
        <v>0</v>
      </c>
      <c r="G53" s="370" t="str">
        <f ca="1">Calcul_Profil!BL49</f>
        <v>....</v>
      </c>
    </row>
    <row r="54" spans="1:7" ht="22.15" customHeight="1" thickBot="1">
      <c r="A54" s="402"/>
      <c r="B54" s="71"/>
      <c r="C54" s="78" t="s">
        <v>4063</v>
      </c>
      <c r="D54" s="79" t="str">
        <f>LOOKUP(MAIN!$A$5,texte_fragen!$C$2:$I$2,texte_fragen!$C80:$I80)</f>
        <v>Aversión por la grasa (la mantequilla, las cremas, el tocino)</v>
      </c>
      <c r="E54" s="377">
        <v>0</v>
      </c>
      <c r="F54" s="379">
        <f ca="1">IF($A$3,LOOKUP(D$287,datenbank_heilmittel_effekte!A$2:GQ$2,datenbank_heilmittel_effekte!A51:GQ51),LOOKUP(D$287,datenbank_heilmittel_effekte!A$284:GQ$284,datenbank_heilmittel_effekte!A333:GQ333))</f>
        <v>0</v>
      </c>
      <c r="G54" s="370" t="str">
        <f ca="1">Calcul_Profil!BL50</f>
        <v>....</v>
      </c>
    </row>
    <row r="55" spans="1:7" ht="22.15" customHeight="1" thickBot="1">
      <c r="A55" s="402"/>
      <c r="B55" s="71"/>
      <c r="C55" s="78" t="s">
        <v>4064</v>
      </c>
      <c r="D55" s="79" t="str">
        <f>LOOKUP(MAIN!$A$5,texte_fragen!$C$2:$I$2,texte_fragen!$C81:$I81)</f>
        <v>Aversión por la carne</v>
      </c>
      <c r="E55" s="377">
        <v>0</v>
      </c>
      <c r="F55" s="379">
        <f ca="1">IF($A$3,LOOKUP(D$287,datenbank_heilmittel_effekte!A$2:GQ$2,datenbank_heilmittel_effekte!A52:GQ52),LOOKUP(D$287,datenbank_heilmittel_effekte!A$284:GQ$284,datenbank_heilmittel_effekte!A334:GQ334))</f>
        <v>0</v>
      </c>
      <c r="G55" s="370" t="str">
        <f ca="1">Calcul_Profil!BL51</f>
        <v>....</v>
      </c>
    </row>
    <row r="56" spans="1:7" ht="22.15" customHeight="1" thickBot="1">
      <c r="A56" s="402"/>
      <c r="B56" s="71"/>
      <c r="C56" s="78" t="s">
        <v>4065</v>
      </c>
      <c r="D56" s="79" t="str">
        <f>LOOKUP(MAIN!$A$5,texte_fragen!$C$2:$I$2,texte_fragen!$C83:$I83)</f>
        <v>Aversión por los alimentos calientes, deja enfriar los platos</v>
      </c>
      <c r="E56" s="377">
        <v>0</v>
      </c>
      <c r="F56" s="379">
        <f ca="1">IF($A$3,LOOKUP(D$287,datenbank_heilmittel_effekte!A$2:GQ$2,datenbank_heilmittel_effekte!A53:GQ53),LOOKUP(D$287,datenbank_heilmittel_effekte!A$284:GQ$284,datenbank_heilmittel_effekte!A335:GQ335))</f>
        <v>0</v>
      </c>
      <c r="G56" s="370" t="str">
        <f ca="1">Calcul_Profil!BL52</f>
        <v>....</v>
      </c>
    </row>
    <row r="57" spans="1:7" ht="22.15" customHeight="1" thickBot="1">
      <c r="A57" s="402"/>
      <c r="B57" s="71"/>
      <c r="C57" s="78" t="s">
        <v>4066</v>
      </c>
      <c r="D57" s="79" t="str">
        <f>LOOKUP(MAIN!$A$5,texte_fragen!$C$2:$I$2,texte_fragen!$C84:$I84)</f>
        <v>Caprichos: deseo, después aversión; demanda después rechazo</v>
      </c>
      <c r="E57" s="377">
        <v>0</v>
      </c>
      <c r="F57" s="379">
        <f ca="1">IF($A$3,LOOKUP(D$287,datenbank_heilmittel_effekte!A$2:GQ$2,datenbank_heilmittel_effekte!A54:GQ54),LOOKUP(D$287,datenbank_heilmittel_effekte!A$284:GQ$284,datenbank_heilmittel_effekte!A336:GQ336))</f>
        <v>0</v>
      </c>
      <c r="G57" s="370" t="str">
        <f ca="1">Calcul_Profil!BL53</f>
        <v>....</v>
      </c>
    </row>
    <row r="58" spans="1:7" ht="80.45" customHeight="1" thickTop="1" thickBot="1">
      <c r="A58" s="412" t="str">
        <f>LOOKUP(MAIN!$A$5,texte_fragen!$C$2:$I$2,texte_fragen!$C86:$I86)</f>
        <v>Deseos y aversiones alimentarias: la sed</v>
      </c>
      <c r="B58" s="90" t="str">
        <f>A58</f>
        <v>Deseos y aversiones alimentarias: la sed</v>
      </c>
      <c r="C58" s="91" t="s">
        <v>4067</v>
      </c>
      <c r="D58" s="92" t="str">
        <f>LOOKUP(MAIN!$A$5,texte_fragen!$C$2:$I$2,texte_fragen!$C88:$I88)</f>
        <v>El paciente tiene necesidad de beber A MENUDO</v>
      </c>
      <c r="E58" s="377">
        <v>0</v>
      </c>
      <c r="F58" s="383">
        <f ca="1">IF($A$3,LOOKUP(D$287,datenbank_heilmittel_effekte!A$2:GQ$2,datenbank_heilmittel_effekte!A55:GQ55),LOOKUP(D$287,datenbank_heilmittel_effekte!A$284:GQ$284,datenbank_heilmittel_effekte!A337:GQ337))</f>
        <v>4</v>
      </c>
      <c r="G58" s="374" t="str">
        <f ca="1">Calcul_Profil!BL54</f>
        <v>....</v>
      </c>
    </row>
    <row r="59" spans="1:7" ht="22.15" customHeight="1" thickBot="1">
      <c r="A59" s="413"/>
      <c r="B59" s="71"/>
      <c r="C59" s="78" t="s">
        <v>2934</v>
      </c>
      <c r="D59" s="79" t="str">
        <f>LOOKUP(MAIN!$A$5,texte_fragen!$C$2:$I$2,texte_fragen!$C89:$I89)</f>
        <v>El paciente bebe EN GRAN CANTIDAD</v>
      </c>
      <c r="E59" s="377">
        <v>5</v>
      </c>
      <c r="F59" s="379">
        <f ca="1">IF($A$3,LOOKUP(D$287,datenbank_heilmittel_effekte!A$2:GQ$2,datenbank_heilmittel_effekte!A56:GQ56),LOOKUP(D$287,datenbank_heilmittel_effekte!A$284:GQ$284,datenbank_heilmittel_effekte!A338:GQ338))</f>
        <v>3</v>
      </c>
      <c r="G59" s="370" t="str">
        <f ca="1">Calcul_Profil!BL55</f>
        <v>+</v>
      </c>
    </row>
    <row r="60" spans="1:7" ht="22.15" customHeight="1" thickBot="1">
      <c r="A60" s="413"/>
      <c r="B60" s="71"/>
      <c r="C60" s="78" t="s">
        <v>2935</v>
      </c>
      <c r="D60" s="79" t="str">
        <f>LOOKUP(MAIN!$A$5,texte_fragen!$C$2:$I$2,texte_fragen!$C90:$I90)</f>
        <v>El paciente bebe EN PEQUEÑAS CANTIDADES (1/4 a 1/2 vaso)</v>
      </c>
      <c r="E60" s="377">
        <v>0</v>
      </c>
      <c r="F60" s="379">
        <f ca="1">IF($A$3,LOOKUP(D$287,datenbank_heilmittel_effekte!A$2:GQ$2,datenbank_heilmittel_effekte!A57:GQ57),LOOKUP(D$287,datenbank_heilmittel_effekte!A$284:GQ$284,datenbank_heilmittel_effekte!A339:GQ339))</f>
        <v>0</v>
      </c>
      <c r="G60" s="370" t="str">
        <f ca="1">Calcul_Profil!BL56</f>
        <v>....</v>
      </c>
    </row>
    <row r="61" spans="1:7" ht="22.15" customHeight="1" thickBot="1">
      <c r="A61" s="413"/>
      <c r="B61" s="71"/>
      <c r="C61" s="78" t="s">
        <v>2936</v>
      </c>
      <c r="D61" s="79" t="str">
        <f>LOOKUP(MAIN!$A$5,texte_fragen!$C$2:$I$2,texte_fragen!$C92:$I92)</f>
        <v>Intenso deseo de beber caliente</v>
      </c>
      <c r="E61" s="377">
        <v>0</v>
      </c>
      <c r="F61" s="379">
        <f ca="1">IF($A$3,LOOKUP(D$287,datenbank_heilmittel_effekte!A$2:GQ$2,datenbank_heilmittel_effekte!A58:GQ58),LOOKUP(D$287,datenbank_heilmittel_effekte!A$284:GQ$284,datenbank_heilmittel_effekte!A340:GQ340))</f>
        <v>0</v>
      </c>
      <c r="G61" s="370" t="str">
        <f ca="1">Calcul_Profil!BL57</f>
        <v>....</v>
      </c>
    </row>
    <row r="62" spans="1:7" ht="22.15" customHeight="1" thickBot="1">
      <c r="A62" s="413"/>
      <c r="B62" s="71"/>
      <c r="C62" s="78" t="s">
        <v>2937</v>
      </c>
      <c r="D62" s="79" t="str">
        <f>LOOKUP(MAIN!$A$5,texte_fragen!$C$2:$I$2,texte_fragen!$C93:$I93)</f>
        <v>Intenso deseo de beber frio, o helado</v>
      </c>
      <c r="E62" s="377">
        <v>0</v>
      </c>
      <c r="F62" s="379">
        <f ca="1">IF($A$3,LOOKUP(D$287,datenbank_heilmittel_effekte!A$2:GQ$2,datenbank_heilmittel_effekte!A59:GQ59),LOOKUP(D$287,datenbank_heilmittel_effekte!A$284:GQ$284,datenbank_heilmittel_effekte!A341:GQ341))</f>
        <v>1</v>
      </c>
      <c r="G62" s="370" t="str">
        <f ca="1">Calcul_Profil!BL58</f>
        <v>....</v>
      </c>
    </row>
    <row r="63" spans="1:7" ht="22.15" customHeight="1" thickBot="1">
      <c r="A63" s="413"/>
      <c r="B63" s="71"/>
      <c r="C63" s="78" t="s">
        <v>2938</v>
      </c>
      <c r="D63" s="79" t="str">
        <f>LOOKUP(MAIN!$A$5,texte_fragen!$C$2:$I$2,texte_fragen!$C95:$I95)</f>
        <v>Intenso deseo de beber agua</v>
      </c>
      <c r="E63" s="377">
        <v>0</v>
      </c>
      <c r="F63" s="379">
        <f ca="1">IF($A$3,LOOKUP(D$287,datenbank_heilmittel_effekte!A$2:GQ$2,datenbank_heilmittel_effekte!A60:GQ60),LOOKUP(D$287,datenbank_heilmittel_effekte!A$284:GQ$284,datenbank_heilmittel_effekte!A342:GQ342))</f>
        <v>0</v>
      </c>
      <c r="G63" s="370" t="str">
        <f ca="1">Calcul_Profil!BL59</f>
        <v>....</v>
      </c>
    </row>
    <row r="64" spans="1:7" ht="22.15" customHeight="1" thickBot="1">
      <c r="A64" s="413"/>
      <c r="B64" s="71"/>
      <c r="C64" s="78" t="s">
        <v>2939</v>
      </c>
      <c r="D64" s="79" t="str">
        <f>LOOKUP(MAIN!$A$5,texte_fragen!$C$2:$I$2,texte_fragen!$C96:$I96)</f>
        <v>Intenso deseo de beber cerveza</v>
      </c>
      <c r="E64" s="377">
        <v>0</v>
      </c>
      <c r="F64" s="379">
        <f ca="1">IF($A$3,LOOKUP(D$287,datenbank_heilmittel_effekte!A$2:GQ$2,datenbank_heilmittel_effekte!A61:GQ61),LOOKUP(D$287,datenbank_heilmittel_effekte!A$284:GQ$284,datenbank_heilmittel_effekte!A343:GQ343))</f>
        <v>1</v>
      </c>
      <c r="G64" s="370" t="str">
        <f ca="1">Calcul_Profil!BL60</f>
        <v>....</v>
      </c>
    </row>
    <row r="65" spans="1:7" ht="22.15" customHeight="1" thickBot="1">
      <c r="A65" s="413"/>
      <c r="B65" s="71"/>
      <c r="C65" s="78" t="s">
        <v>2940</v>
      </c>
      <c r="D65" s="79" t="str">
        <f>LOOKUP(MAIN!$A$5,texte_fragen!$C$2:$I$2,texte_fragen!$C97:$I97)</f>
        <v>Intenso deseo de beber alcohol (vino, licor, aperitivo)</v>
      </c>
      <c r="E65" s="377">
        <v>6</v>
      </c>
      <c r="F65" s="379">
        <f ca="1">IF($A$3,LOOKUP(D$287,datenbank_heilmittel_effekte!A$2:GQ$2,datenbank_heilmittel_effekte!A62:GQ62),LOOKUP(D$287,datenbank_heilmittel_effekte!A$284:GQ$284,datenbank_heilmittel_effekte!A344:GQ344))</f>
        <v>7</v>
      </c>
      <c r="G65" s="370" t="str">
        <f ca="1">Calcul_Profil!BL61</f>
        <v>++++</v>
      </c>
    </row>
    <row r="66" spans="1:7" ht="22.15" customHeight="1" thickBot="1">
      <c r="A66" s="413"/>
      <c r="B66" s="71"/>
      <c r="C66" s="78" t="s">
        <v>2941</v>
      </c>
      <c r="D66" s="79" t="str">
        <f>LOOKUP(MAIN!$A$5,texte_fragen!$C$2:$I$2,texte_fragen!$C98:$I98)</f>
        <v>Intenso deseo de beber zumo de fruta, o de comer frutas</v>
      </c>
      <c r="E66" s="377">
        <v>0</v>
      </c>
      <c r="F66" s="379">
        <f ca="1">IF($A$3,LOOKUP(D$287,datenbank_heilmittel_effekte!A$2:GQ$2,datenbank_heilmittel_effekte!A63:GQ63),LOOKUP(D$287,datenbank_heilmittel_effekte!A$284:GQ$284,datenbank_heilmittel_effekte!A345:GQ345))</f>
        <v>1</v>
      </c>
      <c r="G66" s="370" t="str">
        <f ca="1">Calcul_Profil!BL62</f>
        <v>....</v>
      </c>
    </row>
    <row r="67" spans="1:7" ht="22.15" customHeight="1" thickBot="1">
      <c r="A67" s="413"/>
      <c r="B67" s="71"/>
      <c r="C67" s="78" t="s">
        <v>2942</v>
      </c>
      <c r="D67" s="79" t="str">
        <f>LOOKUP(MAIN!$A$5,texte_fragen!$C$2:$I$2,texte_fragen!$C100:$I100)</f>
        <v>Intenso deseo de beber leche</v>
      </c>
      <c r="E67" s="377">
        <v>0</v>
      </c>
      <c r="F67" s="379">
        <f ca="1">IF($A$3,LOOKUP(D$287,datenbank_heilmittel_effekte!A$2:GQ$2,datenbank_heilmittel_effekte!A64:GQ64),LOOKUP(D$287,datenbank_heilmittel_effekte!A$284:GQ$284,datenbank_heilmittel_effekte!A346:GQ346))</f>
        <v>0</v>
      </c>
      <c r="G67" s="370" t="str">
        <f ca="1">Calcul_Profil!BL63</f>
        <v>....</v>
      </c>
    </row>
    <row r="68" spans="1:7" ht="22.15" customHeight="1" thickBot="1">
      <c r="A68" s="413"/>
      <c r="B68" s="71"/>
      <c r="C68" s="78" t="s">
        <v>2943</v>
      </c>
      <c r="D68" s="79" t="str">
        <f>LOOKUP(MAIN!$A$5,texte_fragen!$C$2:$I$2,texte_fragen!$C101:$I101)</f>
        <v>Intenso deseo de beber café, o té</v>
      </c>
      <c r="E68" s="377">
        <v>5</v>
      </c>
      <c r="F68" s="379">
        <f ca="1">IF($A$3,LOOKUP(D$287,datenbank_heilmittel_effekte!A$2:GQ$2,datenbank_heilmittel_effekte!A65:GQ65),LOOKUP(D$287,datenbank_heilmittel_effekte!A$284:GQ$284,datenbank_heilmittel_effekte!A347:GQ347))</f>
        <v>0</v>
      </c>
      <c r="G68" s="370" t="str">
        <f ca="1">Calcul_Profil!BL64</f>
        <v>....</v>
      </c>
    </row>
    <row r="69" spans="1:7" ht="22.15" customHeight="1" thickBot="1">
      <c r="A69" s="413"/>
      <c r="B69" s="71"/>
      <c r="C69" s="78" t="s">
        <v>2944</v>
      </c>
      <c r="D69" s="79" t="str">
        <f>LOOKUP(MAIN!$A$5,texte_fragen!$C$2:$I$2,texte_fragen!$C103:$I103)</f>
        <v>Aversión por la leche</v>
      </c>
      <c r="E69" s="377">
        <v>0</v>
      </c>
      <c r="F69" s="379">
        <v>4</v>
      </c>
      <c r="G69" s="370" t="str">
        <f ca="1">Calcul_Profil!BL65</f>
        <v>....</v>
      </c>
    </row>
    <row r="70" spans="1:7" ht="22.15" customHeight="1" thickBot="1">
      <c r="A70" s="413"/>
      <c r="B70" s="71"/>
      <c r="C70" s="78" t="s">
        <v>2945</v>
      </c>
      <c r="D70" s="79" t="str">
        <f>LOOKUP(MAIN!$A$5,texte_fragen!$C$2:$I$2,texte_fragen!$C104:$I104)</f>
        <v>Aversión por el café, o el té</v>
      </c>
      <c r="E70" s="377">
        <v>0</v>
      </c>
      <c r="F70" s="379">
        <f ca="1">IF($A$3,LOOKUP(D$287,datenbank_heilmittel_effekte!A$2:GQ$2,datenbank_heilmittel_effekte!A67:GQ67),LOOKUP(D$287,datenbank_heilmittel_effekte!A$284:GQ$284,datenbank_heilmittel_effekte!A349:GQ349))</f>
        <v>0</v>
      </c>
      <c r="G70" s="370" t="str">
        <f ca="1">Calcul_Profil!BL66</f>
        <v>....</v>
      </c>
    </row>
    <row r="71" spans="1:7" ht="22.15" customHeight="1" thickBot="1">
      <c r="A71" s="414"/>
      <c r="B71" s="89"/>
      <c r="C71" s="84" t="s">
        <v>2946</v>
      </c>
      <c r="D71" s="85" t="str">
        <f>LOOKUP(MAIN!$A$5,texte_fragen!$C$2:$I$2,texte_fragen!$C106:$I106)</f>
        <v>Ausencia total de sed, igualmente en los estados agudos</v>
      </c>
      <c r="E71" s="377">
        <v>0</v>
      </c>
      <c r="F71" s="382">
        <f ca="1">IF($A$3,LOOKUP(D$287,datenbank_heilmittel_effekte!A$2:GQ$2,datenbank_heilmittel_effekte!A68:GQ68),LOOKUP(D$287,datenbank_heilmittel_effekte!A$284:GQ$284,datenbank_heilmittel_effekte!A350:GQ350))</f>
        <v>0</v>
      </c>
      <c r="G71" s="373" t="str">
        <f ca="1">Calcul_Profil!BL67</f>
        <v>....</v>
      </c>
    </row>
    <row r="72" spans="1:7" ht="44.45" customHeight="1" thickTop="1" thickBot="1">
      <c r="A72" s="402" t="str">
        <f>LOOKUP(MAIN!$A$5,texte_fragen!$C$2:$I$2,texte_fragen!$C108:$I108)</f>
        <v>Los dolores de cabeza, el cuero cabelludo</v>
      </c>
      <c r="B72" s="71" t="str">
        <f>LOOKUP(MAIN!$A$5,texte_fragen!$C$2:$I$2,texte_fragen!$C110:$I110)</f>
        <v>Los dolores de cabeza : carácter</v>
      </c>
      <c r="C72" s="78" t="s">
        <v>3968</v>
      </c>
      <c r="D72" s="79" t="str">
        <f>LOOKUP(MAIN!$A$5,texte_fragen!$C$2:$I$2,texte_fragen!$C111:$I111)</f>
        <v>Sensación vaga de presión. Cefalea en general</v>
      </c>
      <c r="E72" s="377">
        <v>0</v>
      </c>
      <c r="F72" s="379">
        <f ca="1">IF($A$3,LOOKUP(D$287,datenbank_heilmittel_effekte!A$2:GQ$2,datenbank_heilmittel_effekte!A69:GQ69),LOOKUP(D$287,datenbank_heilmittel_effekte!A$284:GQ$284,datenbank_heilmittel_effekte!A351:GQ351))</f>
        <v>3</v>
      </c>
      <c r="G72" s="370" t="str">
        <f ca="1">Calcul_Profil!BL68</f>
        <v>....</v>
      </c>
    </row>
    <row r="73" spans="1:7" ht="22.15" customHeight="1" thickBot="1">
      <c r="A73" s="402"/>
      <c r="B73" s="71"/>
      <c r="C73" s="78" t="s">
        <v>3969</v>
      </c>
      <c r="D73" s="79" t="str">
        <f>LOOKUP(MAIN!$A$5,texte_fragen!$C$2:$I$2,texte_fragen!$C112:$I112)</f>
        <v>Sensación de cabeza pesada o de constricción</v>
      </c>
      <c r="E73" s="377">
        <v>0</v>
      </c>
      <c r="F73" s="379">
        <f ca="1">IF($A$3,LOOKUP(D$287,datenbank_heilmittel_effekte!A$2:GQ$2,datenbank_heilmittel_effekte!A70:GQ70),LOOKUP(D$287,datenbank_heilmittel_effekte!A$284:GQ$284,datenbank_heilmittel_effekte!A352:GQ352))</f>
        <v>0</v>
      </c>
      <c r="G73" s="370" t="str">
        <f ca="1">Calcul_Profil!BL69</f>
        <v>....</v>
      </c>
    </row>
    <row r="74" spans="1:7" ht="22.15" customHeight="1" thickBot="1">
      <c r="A74" s="402"/>
      <c r="B74" s="71"/>
      <c r="C74" s="78" t="s">
        <v>3970</v>
      </c>
      <c r="D74" s="79" t="str">
        <f>LOOKUP(MAIN!$A$5,texte_fragen!$C$2:$I$2,texte_fragen!$C113:$I113)</f>
        <v>Sensación de golpeteo en la cabeza, de pulsaciones</v>
      </c>
      <c r="E74" s="377">
        <v>0</v>
      </c>
      <c r="F74" s="379">
        <f ca="1">IF($A$3,LOOKUP(D$287,datenbank_heilmittel_effekte!A$2:GQ$2,datenbank_heilmittel_effekte!A71:GQ71),LOOKUP(D$287,datenbank_heilmittel_effekte!A$284:GQ$284,datenbank_heilmittel_effekte!A353:GQ353))</f>
        <v>0</v>
      </c>
      <c r="G74" s="370" t="str">
        <f ca="1">Calcul_Profil!BL70</f>
        <v>....</v>
      </c>
    </row>
    <row r="75" spans="1:7" ht="22.15" customHeight="1" thickBot="1">
      <c r="A75" s="402"/>
      <c r="B75" s="71"/>
      <c r="C75" s="78" t="s">
        <v>3971</v>
      </c>
      <c r="D75" s="79" t="str">
        <f>LOOKUP(MAIN!$A$5,texte_fragen!$C$2:$I$2,texte_fragen!$C114:$I114)</f>
        <v>Sensación de picadura, de dolor localizado como por un clavo</v>
      </c>
      <c r="E75" s="377">
        <v>0</v>
      </c>
      <c r="F75" s="379">
        <f ca="1">IF($A$3,LOOKUP(D$287,datenbank_heilmittel_effekte!A$2:GQ$2,datenbank_heilmittel_effekte!A72:GQ72),LOOKUP(D$287,datenbank_heilmittel_effekte!A$284:GQ$284,datenbank_heilmittel_effekte!A354:GQ354))</f>
        <v>0</v>
      </c>
      <c r="G75" s="370" t="str">
        <f ca="1">Calcul_Profil!BL71</f>
        <v>....</v>
      </c>
    </row>
    <row r="76" spans="1:7" ht="50.45" customHeight="1" thickTop="1" thickBot="1">
      <c r="A76" s="402"/>
      <c r="B76" s="72" t="str">
        <f>LOOKUP(MAIN!$A$5,texte_fragen!$C$2:$I$2,texte_fragen!$C116:$I116)</f>
        <v>Los dolores de cabeza: localización</v>
      </c>
      <c r="C76" s="80" t="s">
        <v>3972</v>
      </c>
      <c r="D76" s="81" t="str">
        <f>LOOKUP(MAIN!$A$5,texte_fragen!$C$2:$I$2,texte_fragen!$C117:$I117)</f>
        <v>El dolor domina en la frente o por encima de los ojos</v>
      </c>
      <c r="E76" s="377">
        <v>0</v>
      </c>
      <c r="F76" s="380">
        <v>5</v>
      </c>
      <c r="G76" s="371" t="str">
        <f ca="1">Calcul_Profil!BL72</f>
        <v>....</v>
      </c>
    </row>
    <row r="77" spans="1:7" ht="22.15" customHeight="1" thickBot="1">
      <c r="A77" s="402"/>
      <c r="B77" s="71"/>
      <c r="C77" s="78" t="s">
        <v>3973</v>
      </c>
      <c r="D77" s="79" t="str">
        <f>LOOKUP(MAIN!$A$5,texte_fragen!$C$2:$I$2,texte_fragen!$C118:$I118)</f>
        <v>El dolor domina detrás o en el vértice del cráneo</v>
      </c>
      <c r="E77" s="377">
        <v>0</v>
      </c>
      <c r="F77" s="379">
        <f ca="1">IF($A$3,LOOKUP(D$287,datenbank_heilmittel_effekte!A$2:GQ$2,datenbank_heilmittel_effekte!A74:GQ74),LOOKUP(D$287,datenbank_heilmittel_effekte!A$284:GQ$284,datenbank_heilmittel_effekte!A356:GQ356))</f>
        <v>0</v>
      </c>
      <c r="G77" s="370" t="str">
        <f ca="1">Calcul_Profil!BL73</f>
        <v>....</v>
      </c>
    </row>
    <row r="78" spans="1:7" ht="22.15" customHeight="1" thickBot="1">
      <c r="A78" s="402"/>
      <c r="B78" s="71"/>
      <c r="C78" s="78" t="s">
        <v>3974</v>
      </c>
      <c r="D78" s="79" t="str">
        <f>LOOKUP(MAIN!$A$5,texte_fragen!$C$2:$I$2,texte_fragen!$C119:$I119)</f>
        <v>El dolor domina en las sienes</v>
      </c>
      <c r="E78" s="377">
        <v>0</v>
      </c>
      <c r="F78" s="379">
        <f ca="1">IF($A$3,LOOKUP(D$287,datenbank_heilmittel_effekte!A$2:GQ$2,datenbank_heilmittel_effekte!A75:GQ75),LOOKUP(D$287,datenbank_heilmittel_effekte!A$284:GQ$284,datenbank_heilmittel_effekte!A357:GQ357))</f>
        <v>0</v>
      </c>
      <c r="G78" s="370" t="str">
        <f ca="1">Calcul_Profil!BL74</f>
        <v>....</v>
      </c>
    </row>
    <row r="79" spans="1:7" ht="22.15" customHeight="1" thickBot="1">
      <c r="A79" s="402"/>
      <c r="B79" s="75"/>
      <c r="C79" s="82" t="s">
        <v>3980</v>
      </c>
      <c r="D79" s="83" t="str">
        <f>LOOKUP(MAIN!$A$5,texte_fragen!$C$2:$I$2,texte_fragen!$C120:$I120)</f>
        <v>El dolor se extiende por toda una mitad del cráneo (migraña)</v>
      </c>
      <c r="E79" s="377">
        <v>0</v>
      </c>
      <c r="F79" s="381">
        <v>4</v>
      </c>
      <c r="G79" s="372" t="str">
        <f ca="1">Calcul_Profil!BL75</f>
        <v>....</v>
      </c>
    </row>
    <row r="80" spans="1:7" ht="34.15" customHeight="1" thickTop="1" thickBot="1">
      <c r="A80" s="402"/>
      <c r="B80" s="71" t="str">
        <f>LOOKUP(MAIN!$A$5,texte_fragen!$C$2:$I$2,texte_fragen!$C122:$I122)</f>
        <v>El cuero cabelludo</v>
      </c>
      <c r="C80" s="78" t="s">
        <v>3981</v>
      </c>
      <c r="D80" s="79" t="str">
        <f>LOOKUP(MAIN!$A$5,texte_fragen!$C$2:$I$2,texte_fragen!$C123:$I123)</f>
        <v>En el cuero cabelludo: los cabellos caen</v>
      </c>
      <c r="E80" s="377">
        <v>0</v>
      </c>
      <c r="F80" s="379">
        <f ca="1">IF($A$3,LOOKUP(D$287,datenbank_heilmittel_effekte!A$2:GQ$2,datenbank_heilmittel_effekte!A77:GQ77),LOOKUP(D$287,datenbank_heilmittel_effekte!A$284:GQ$284,datenbank_heilmittel_effekte!A359:GQ359))</f>
        <v>0</v>
      </c>
      <c r="G80" s="370" t="str">
        <f ca="1">Calcul_Profil!BL76</f>
        <v>....</v>
      </c>
    </row>
    <row r="81" spans="1:7" ht="22.15" customHeight="1" thickBot="1">
      <c r="A81" s="402"/>
      <c r="B81" s="71"/>
      <c r="C81" s="78" t="s">
        <v>3982</v>
      </c>
      <c r="D81" s="79" t="str">
        <f>LOOKUP(MAIN!$A$5,texte_fragen!$C$2:$I$2,texte_fragen!$C124:$I124)</f>
        <v>En el cuero cabelludo: la caspa es abundante</v>
      </c>
      <c r="E81" s="377">
        <v>0</v>
      </c>
      <c r="F81" s="379">
        <f ca="1">IF($A$3,LOOKUP(D$287,datenbank_heilmittel_effekte!A$2:GQ$2,datenbank_heilmittel_effekte!A78:GQ78),LOOKUP(D$287,datenbank_heilmittel_effekte!A$284:GQ$284,datenbank_heilmittel_effekte!A360:GQ360))</f>
        <v>0</v>
      </c>
      <c r="G81" s="370" t="str">
        <f ca="1">Calcul_Profil!BL77</f>
        <v>....</v>
      </c>
    </row>
    <row r="82" spans="1:7" ht="22.15" customHeight="1" thickBot="1">
      <c r="A82" s="402"/>
      <c r="B82" s="71"/>
      <c r="C82" s="78" t="s">
        <v>3983</v>
      </c>
      <c r="D82" s="79" t="str">
        <f>LOOKUP(MAIN!$A$5,texte_fragen!$C$2:$I$2,texte_fragen!$C125:$I125)</f>
        <v>En el cuero cabelludo: el sudor es abundante</v>
      </c>
      <c r="E82" s="377">
        <v>0</v>
      </c>
      <c r="F82" s="379">
        <f ca="1">IF($A$3,LOOKUP(D$287,datenbank_heilmittel_effekte!A$2:GQ$2,datenbank_heilmittel_effekte!A79:GQ79),LOOKUP(D$287,datenbank_heilmittel_effekte!A$284:GQ$284,datenbank_heilmittel_effekte!A361:GQ361))</f>
        <v>0</v>
      </c>
      <c r="G82" s="370" t="str">
        <f ca="1">Calcul_Profil!BL78</f>
        <v>....</v>
      </c>
    </row>
    <row r="83" spans="1:7" ht="22.15" customHeight="1" thickBot="1">
      <c r="A83" s="402"/>
      <c r="B83" s="71"/>
      <c r="C83" s="78" t="s">
        <v>3984</v>
      </c>
      <c r="D83" s="79" t="str">
        <f>LOOKUP(MAIN!$A$5,texte_fragen!$C$2:$I$2,texte_fragen!$C126:$I126)</f>
        <v>En el cuero cabelludo: erupción de granos</v>
      </c>
      <c r="E83" s="377">
        <v>0</v>
      </c>
      <c r="F83" s="379">
        <f ca="1">IF($A$3,LOOKUP(D$287,datenbank_heilmittel_effekte!A$2:GQ$2,datenbank_heilmittel_effekte!A80:GQ80),LOOKUP(D$287,datenbank_heilmittel_effekte!A$284:GQ$284,datenbank_heilmittel_effekte!A362:GQ362))</f>
        <v>0</v>
      </c>
      <c r="G83" s="370" t="str">
        <f ca="1">Calcul_Profil!BL79</f>
        <v>....</v>
      </c>
    </row>
    <row r="84" spans="1:7" ht="22.15" customHeight="1" thickBot="1">
      <c r="A84" s="402"/>
      <c r="B84" s="71"/>
      <c r="C84" s="78" t="s">
        <v>3985</v>
      </c>
      <c r="D84" s="79" t="str">
        <f>LOOKUP(MAIN!$A$5,texte_fragen!$C$2:$I$2,texte_fragen!$C127:$I127)</f>
        <v>En el cuero cabelludo: erupción de costras u otras</v>
      </c>
      <c r="E84" s="377">
        <v>0</v>
      </c>
      <c r="F84" s="379">
        <f ca="1">IF($A$3,LOOKUP(D$287,datenbank_heilmittel_effekte!A$2:GQ$2,datenbank_heilmittel_effekte!A81:GQ81),LOOKUP(D$287,datenbank_heilmittel_effekte!A$284:GQ$284,datenbank_heilmittel_effekte!A363:GQ363))</f>
        <v>0</v>
      </c>
      <c r="G84" s="370" t="str">
        <f ca="1">Calcul_Profil!BL80</f>
        <v>....</v>
      </c>
    </row>
    <row r="85" spans="1:7" ht="22.15" customHeight="1" thickBot="1">
      <c r="A85" s="402"/>
      <c r="B85" s="71"/>
      <c r="C85" s="78" t="s">
        <v>3986</v>
      </c>
      <c r="D85" s="79" t="str">
        <f>LOOKUP(MAIN!$A$5,texte_fragen!$C$2:$I$2,texte_fragen!$C128:$I128)</f>
        <v>En el cuero cabelludo: prurito, comezón, necesidad de rascarse</v>
      </c>
      <c r="E85" s="377">
        <v>0</v>
      </c>
      <c r="F85" s="379">
        <f ca="1">IF($A$3,LOOKUP(D$287,datenbank_heilmittel_effekte!A$2:GQ$2,datenbank_heilmittel_effekte!A82:GQ82),LOOKUP(D$287,datenbank_heilmittel_effekte!A$284:GQ$284,datenbank_heilmittel_effekte!A364:GQ364))</f>
        <v>0</v>
      </c>
      <c r="G85" s="370" t="str">
        <f ca="1">Calcul_Profil!BL81</f>
        <v>....</v>
      </c>
    </row>
    <row r="86" spans="1:7" ht="46.9" customHeight="1" thickTop="1" thickBot="1">
      <c r="A86" s="412" t="str">
        <f>LOOKUP(MAIN!$A$5,texte_fragen!$C$2:$I$2,texte_fragen!$C130:$I130)</f>
        <v>La cara</v>
      </c>
      <c r="B86" s="90" t="str">
        <f>LOOKUP(MAIN!$A$5,texte_fragen!$C$2:$I$2,texte_fragen!$C132:$I132)</f>
        <v>La cara : aspecto general</v>
      </c>
      <c r="C86" s="91" t="s">
        <v>3987</v>
      </c>
      <c r="D86" s="92" t="str">
        <f>LOOKUP(MAIN!$A$5,texte_fragen!$C$2:$I$2,texte_fragen!$C133:$I133)</f>
        <v>La cara está agitada por tics o por espasmos (y con trismus)</v>
      </c>
      <c r="E86" s="377">
        <v>0</v>
      </c>
      <c r="F86" s="383">
        <v>5</v>
      </c>
      <c r="G86" s="374" t="str">
        <f ca="1">Calcul_Profil!BL82</f>
        <v>....</v>
      </c>
    </row>
    <row r="87" spans="1:7" ht="22.15" customHeight="1" thickBot="1">
      <c r="A87" s="413"/>
      <c r="B87" s="71"/>
      <c r="C87" s="78" t="s">
        <v>3988</v>
      </c>
      <c r="D87" s="79" t="str">
        <f>LOOKUP(MAIN!$A$5,texte_fragen!$C$2:$I$2,texte_fragen!$C134:$I134)</f>
        <v>La cara está hinchada por partes o entera(salvo los párpados)</v>
      </c>
      <c r="E87" s="377">
        <v>0</v>
      </c>
      <c r="F87" s="379">
        <f ca="1">IF($A$3,LOOKUP(D$287,datenbank_heilmittel_effekte!A$2:GQ$2,datenbank_heilmittel_effekte!A84:GQ84),LOOKUP(D$287,datenbank_heilmittel_effekte!A$284:GQ$284,datenbank_heilmittel_effekte!A366:GQ366))</f>
        <v>0</v>
      </c>
      <c r="G87" s="370" t="str">
        <f ca="1">Calcul_Profil!BL83</f>
        <v>....</v>
      </c>
    </row>
    <row r="88" spans="1:7" ht="22.15" customHeight="1" thickBot="1">
      <c r="A88" s="413"/>
      <c r="B88" s="71"/>
      <c r="C88" s="78" t="s">
        <v>3989</v>
      </c>
      <c r="D88" s="79" t="str">
        <f>LOOKUP(MAIN!$A$5,texte_fragen!$C$2:$I$2,texte_fragen!$C135:$I135)</f>
        <v>Los párpados están hinchados (incluye edema de párpados)</v>
      </c>
      <c r="E88" s="377">
        <v>0</v>
      </c>
      <c r="F88" s="379">
        <f ca="1">IF($A$3,LOOKUP(D$287,datenbank_heilmittel_effekte!A$2:GQ$2,datenbank_heilmittel_effekte!A85:GQ85),LOOKUP(D$287,datenbank_heilmittel_effekte!A$284:GQ$284,datenbank_heilmittel_effekte!A367:GQ367))</f>
        <v>1</v>
      </c>
      <c r="G88" s="370" t="str">
        <f ca="1">Calcul_Profil!BL84</f>
        <v>....</v>
      </c>
    </row>
    <row r="89" spans="1:7" ht="22.15" customHeight="1" thickBot="1">
      <c r="A89" s="413"/>
      <c r="B89" s="71"/>
      <c r="C89" s="78" t="s">
        <v>3990</v>
      </c>
      <c r="D89" s="79" t="str">
        <f>LOOKUP(MAIN!$A$5,texte_fragen!$C$2:$I$2,texte_fragen!$C136:$I136)</f>
        <v>Los labios están secos, agrietados, cortados o fisurados</v>
      </c>
      <c r="E89" s="377">
        <v>0</v>
      </c>
      <c r="F89" s="379">
        <f ca="1">IF($A$3,LOOKUP(D$287,datenbank_heilmittel_effekte!A$2:GQ$2,datenbank_heilmittel_effekte!A86:GQ86),LOOKUP(D$287,datenbank_heilmittel_effekte!A$284:GQ$284,datenbank_heilmittel_effekte!A368:GQ368))</f>
        <v>0</v>
      </c>
      <c r="G89" s="370" t="str">
        <f ca="1">Calcul_Profil!BL85</f>
        <v>....</v>
      </c>
    </row>
    <row r="90" spans="1:7" ht="55.15" customHeight="1" thickTop="1" thickBot="1">
      <c r="A90" s="413"/>
      <c r="B90" s="72" t="str">
        <f>LOOKUP(MAIN!$A$5,texte_fragen!$C$2:$I$2,texte_fragen!$C138:$I138)</f>
        <v>La cara : colores</v>
      </c>
      <c r="C90" s="80" t="s">
        <v>3991</v>
      </c>
      <c r="D90" s="81" t="str">
        <f>LOOKUP(MAIN!$A$5,texte_fragen!$C$2:$I$2,texte_fragen!$C139:$I139)</f>
        <v>La cara está AZUL (alrededor de ojos, en labios, o en totalidad)</v>
      </c>
      <c r="E90" s="377">
        <v>0</v>
      </c>
      <c r="F90" s="380">
        <f ca="1">IF($A$3,LOOKUP(D$287,datenbank_heilmittel_effekte!A$2:GQ$2,datenbank_heilmittel_effekte!A87:GQ87),LOOKUP(D$287,datenbank_heilmittel_effekte!A$284:GQ$284,datenbank_heilmittel_effekte!A369:GQ369))</f>
        <v>0</v>
      </c>
      <c r="G90" s="371" t="str">
        <f ca="1">Calcul_Profil!BL86</f>
        <v>....</v>
      </c>
    </row>
    <row r="91" spans="1:7" ht="22.15" customHeight="1" thickBot="1">
      <c r="A91" s="413"/>
      <c r="B91" s="71"/>
      <c r="C91" s="78" t="s">
        <v>3992</v>
      </c>
      <c r="D91" s="79" t="str">
        <f>LOOKUP(MAIN!$A$5,texte_fragen!$C$2:$I$2,texte_fragen!$C140:$I140)</f>
        <v>La cara está AMARILLA o ACEITUNADA (por partes o en totalidad</v>
      </c>
      <c r="E91" s="377">
        <v>0</v>
      </c>
      <c r="F91" s="379">
        <f ca="1">IF($A$3,LOOKUP(D$287,datenbank_heilmittel_effekte!A$2:GQ$2,datenbank_heilmittel_effekte!A88:GQ88),LOOKUP(D$287,datenbank_heilmittel_effekte!A$284:GQ$284,datenbank_heilmittel_effekte!A370:GQ370))</f>
        <v>2</v>
      </c>
      <c r="G91" s="370" t="str">
        <f ca="1">Calcul_Profil!BL87</f>
        <v>....</v>
      </c>
    </row>
    <row r="92" spans="1:7" ht="22.15" customHeight="1" thickBot="1">
      <c r="A92" s="413"/>
      <c r="B92" s="71"/>
      <c r="C92" s="78" t="s">
        <v>3993</v>
      </c>
      <c r="D92" s="79" t="str">
        <f>LOOKUP(MAIN!$A$5,texte_fragen!$C$2:$I$2,texte_fragen!$C141:$I141)</f>
        <v>La cara está PALIDA (en los labios o en su totalidad)</v>
      </c>
      <c r="E92" s="377">
        <v>0</v>
      </c>
      <c r="F92" s="379">
        <f ca="1">IF($A$3,LOOKUP(D$287,datenbank_heilmittel_effekte!A$2:GQ$2,datenbank_heilmittel_effekte!A89:GQ89),LOOKUP(D$287,datenbank_heilmittel_effekte!A$284:GQ$284,datenbank_heilmittel_effekte!A371:GQ371))</f>
        <v>1</v>
      </c>
      <c r="G92" s="370" t="str">
        <f ca="1">Calcul_Profil!BL88</f>
        <v>....</v>
      </c>
    </row>
    <row r="93" spans="1:7" ht="22.15" customHeight="1" thickBot="1">
      <c r="A93" s="413"/>
      <c r="B93" s="75"/>
      <c r="C93" s="82" t="s">
        <v>3994</v>
      </c>
      <c r="D93" s="83" t="str">
        <f>LOOKUP(MAIN!$A$5,texte_fragen!$C$2:$I$2,texte_fragen!$C142:$I142)</f>
        <v>La cara está ENROJECIDA (por pecas, por partes o en totalidad</v>
      </c>
      <c r="E93" s="377">
        <v>0</v>
      </c>
      <c r="F93" s="381">
        <f ca="1">IF($A$3,LOOKUP(D$287,datenbank_heilmittel_effekte!A$2:GQ$2,datenbank_heilmittel_effekte!A90:GQ90),LOOKUP(D$287,datenbank_heilmittel_effekte!A$284:GQ$284,datenbank_heilmittel_effekte!A372:GQ372))</f>
        <v>5</v>
      </c>
      <c r="G93" s="372" t="str">
        <f ca="1">Calcul_Profil!BL89</f>
        <v>....</v>
      </c>
    </row>
    <row r="94" spans="1:7" ht="40.9" customHeight="1" thickTop="1" thickBot="1">
      <c r="A94" s="414"/>
      <c r="B94" s="89" t="str">
        <f>LOOKUP(MAIN!$A$5,texte_fragen!$C$2:$I$2,texte_fragen!$C144:$I144)</f>
        <v>La cara: dolores</v>
      </c>
      <c r="C94" s="84" t="s">
        <v>3188</v>
      </c>
      <c r="D94" s="85" t="str">
        <f>LOOKUP(MAIN!$A$5,texte_fragen!$C$2:$I$2,texte_fragen!$C145:$I145)</f>
        <v>Neuralgia facial, o dolores vivos desgarradores o penetrantes</v>
      </c>
      <c r="E94" s="377">
        <v>0</v>
      </c>
      <c r="F94" s="382">
        <f ca="1">IF($A$3,LOOKUP(D$287,datenbank_heilmittel_effekte!A$2:GQ$2,datenbank_heilmittel_effekte!A91:GQ91),LOOKUP(D$287,datenbank_heilmittel_effekte!A$284:GQ$284,datenbank_heilmittel_effekte!A373:GQ373))</f>
        <v>2</v>
      </c>
      <c r="G94" s="373" t="str">
        <f ca="1">Calcul_Profil!BL90</f>
        <v>....</v>
      </c>
    </row>
    <row r="95" spans="1:7" ht="50.45" customHeight="1" thickTop="1" thickBot="1">
      <c r="A95" s="402" t="str">
        <f>LOOKUP(MAIN!$A$5,texte_fragen!$C$2:$I$2,texte_fragen!$C147:$I147)</f>
        <v>Los ojos y la vista</v>
      </c>
      <c r="B95" s="71" t="str">
        <f>LOOKUP(MAIN!$A$5,texte_fragen!$C$2:$I$2,texte_fragen!$C148:$I148)</f>
        <v>Los ojos : aspecto general y colores</v>
      </c>
      <c r="C95" s="78" t="s">
        <v>4191</v>
      </c>
      <c r="D95" s="79" t="str">
        <f>LOOKUP(MAIN!$A$5,texte_fragen!$C$2:$I$2,texte_fragen!$C149:$I149)</f>
        <v>Los párpados están pegados por un flujo espeso (de pus)</v>
      </c>
      <c r="E95" s="377">
        <v>0</v>
      </c>
      <c r="F95" s="379">
        <f ca="1">IF($A$3,LOOKUP(D$287,datenbank_heilmittel_effekte!A$2:GQ$2,datenbank_heilmittel_effekte!A92:GQ92),LOOKUP(D$287,datenbank_heilmittel_effekte!A$284:GQ$284,datenbank_heilmittel_effekte!A374:GQ374))</f>
        <v>1</v>
      </c>
      <c r="G95" s="370" t="str">
        <f ca="1">Calcul_Profil!BL91</f>
        <v>....</v>
      </c>
    </row>
    <row r="96" spans="1:7" ht="22.15" customHeight="1" thickBot="1">
      <c r="A96" s="402"/>
      <c r="B96" s="71"/>
      <c r="C96" s="78" t="s">
        <v>4192</v>
      </c>
      <c r="D96" s="79" t="str">
        <f>LOOKUP(MAIN!$A$5,texte_fragen!$C$2:$I$2,texte_fragen!$C150:$I150)</f>
        <v>El borde de los párpados están muy rojos (blefaritis, orzuelo)</v>
      </c>
      <c r="E96" s="377">
        <v>0</v>
      </c>
      <c r="F96" s="379">
        <f ca="1">IF($A$3,LOOKUP(D$287,datenbank_heilmittel_effekte!A$2:GQ$2,datenbank_heilmittel_effekte!A93:GQ93),LOOKUP(D$287,datenbank_heilmittel_effekte!A$284:GQ$284,datenbank_heilmittel_effekte!A375:GQ375))</f>
        <v>1</v>
      </c>
      <c r="G96" s="370" t="str">
        <f ca="1">Calcul_Profil!BL92</f>
        <v>....</v>
      </c>
    </row>
    <row r="97" spans="1:7" ht="22.15" customHeight="1" thickBot="1">
      <c r="A97" s="402"/>
      <c r="B97" s="71"/>
      <c r="C97" s="78" t="s">
        <v>4487</v>
      </c>
      <c r="D97" s="79" t="str">
        <f>LOOKUP(MAIN!$A$5,texte_fragen!$C$2:$I$2,texte_fragen!$C151:$I151)</f>
        <v>El blanco de los ojos está muy rojos(conjuntivitis, queratitis)</v>
      </c>
      <c r="E97" s="377">
        <v>0</v>
      </c>
      <c r="F97" s="379">
        <f ca="1">IF($A$3,LOOKUP(D$287,datenbank_heilmittel_effekte!A$2:GQ$2,datenbank_heilmittel_effekte!A94:GQ94),LOOKUP(D$287,datenbank_heilmittel_effekte!A$284:GQ$284,datenbank_heilmittel_effekte!A376:GQ376))</f>
        <v>1</v>
      </c>
      <c r="G97" s="370" t="str">
        <f ca="1">Calcul_Profil!BL93</f>
        <v>....</v>
      </c>
    </row>
    <row r="98" spans="1:7" ht="22.15" customHeight="1" thickBot="1">
      <c r="A98" s="402"/>
      <c r="B98" s="71"/>
      <c r="C98" s="78" t="s">
        <v>4488</v>
      </c>
      <c r="D98" s="79" t="str">
        <f>LOOKUP(MAIN!$A$5,texte_fragen!$C$2:$I$2,texte_fragen!$C152:$I152)</f>
        <v>El blanco de los ojos está muy amarillo (sub-ictericia, ictericia)</v>
      </c>
      <c r="E98" s="377">
        <v>0</v>
      </c>
      <c r="F98" s="379">
        <f ca="1">IF($A$3,LOOKUP(D$287,datenbank_heilmittel_effekte!A$2:GQ$2,datenbank_heilmittel_effekte!A95:GQ95),LOOKUP(D$287,datenbank_heilmittel_effekte!A$284:GQ$284,datenbank_heilmittel_effekte!A377:GQ377))</f>
        <v>1</v>
      </c>
      <c r="G98" s="370" t="str">
        <f ca="1">Calcul_Profil!BL94</f>
        <v>....</v>
      </c>
    </row>
    <row r="99" spans="1:7" ht="22.15" customHeight="1" thickBot="1">
      <c r="A99" s="402"/>
      <c r="B99" s="71"/>
      <c r="C99" s="78" t="s">
        <v>4489</v>
      </c>
      <c r="D99" s="79" t="str">
        <f>LOOKUP(MAIN!$A$5,texte_fragen!$C$2:$I$2,texte_fragen!$C153:$I153)</f>
        <v>La córnea está opaca, o catarata en el cristalino</v>
      </c>
      <c r="E99" s="377">
        <v>0</v>
      </c>
      <c r="F99" s="379">
        <f ca="1">IF($A$3,LOOKUP(D$287,datenbank_heilmittel_effekte!A$2:GQ$2,datenbank_heilmittel_effekte!A96:GQ96),LOOKUP(D$287,datenbank_heilmittel_effekte!A$284:GQ$284,datenbank_heilmittel_effekte!A378:GQ378))</f>
        <v>0</v>
      </c>
      <c r="G99" s="370" t="str">
        <f ca="1">Calcul_Profil!BL95</f>
        <v>....</v>
      </c>
    </row>
    <row r="100" spans="1:7" ht="39.6" customHeight="1" thickTop="1" thickBot="1">
      <c r="A100" s="402"/>
      <c r="B100" s="72" t="str">
        <f>LOOKUP(MAIN!$A$5,texte_fragen!$C$2:$I$2,texte_fragen!$C155:$I155)</f>
        <v>Los ojos : dolores</v>
      </c>
      <c r="C100" s="80" t="s">
        <v>367</v>
      </c>
      <c r="D100" s="81" t="str">
        <f>LOOKUP(MAIN!$A$5,texte_fragen!$C$2:$I$2,texte_fragen!$C156:$I156)</f>
        <v>En los ojos: Sensación de quemadura o de sequedad o de arena</v>
      </c>
      <c r="E100" s="377">
        <v>0</v>
      </c>
      <c r="F100" s="380">
        <f ca="1">IF($A$3,LOOKUP(D$287,datenbank_heilmittel_effekte!A$2:GQ$2,datenbank_heilmittel_effekte!A97:GQ97),LOOKUP(D$287,datenbank_heilmittel_effekte!A$284:GQ$284,datenbank_heilmittel_effekte!A379:GQ379))</f>
        <v>1</v>
      </c>
      <c r="G100" s="371" t="str">
        <f ca="1">Calcul_Profil!BL96</f>
        <v>....</v>
      </c>
    </row>
    <row r="101" spans="1:7" ht="22.15" customHeight="1" thickBot="1">
      <c r="A101" s="402"/>
      <c r="B101" s="71"/>
      <c r="C101" s="78" t="s">
        <v>2875</v>
      </c>
      <c r="D101" s="79" t="str">
        <f>LOOKUP(MAIN!$A$5,texte_fragen!$C$2:$I$2,texte_fragen!$C157:$I157)</f>
        <v>En los ojos: Sensación de presión</v>
      </c>
      <c r="E101" s="377">
        <v>0</v>
      </c>
      <c r="F101" s="379">
        <f ca="1">IF($A$3,LOOKUP(D$287,datenbank_heilmittel_effekte!A$2:GQ$2,datenbank_heilmittel_effekte!A98:GQ98),LOOKUP(D$287,datenbank_heilmittel_effekte!A$284:GQ$284,datenbank_heilmittel_effekte!A380:GQ380))</f>
        <v>0</v>
      </c>
      <c r="G101" s="370" t="str">
        <f ca="1">Calcul_Profil!BL97</f>
        <v>....</v>
      </c>
    </row>
    <row r="102" spans="1:7" ht="22.15" customHeight="1" thickBot="1">
      <c r="A102" s="402"/>
      <c r="B102" s="75"/>
      <c r="C102" s="82" t="s">
        <v>2876</v>
      </c>
      <c r="D102" s="83" t="str">
        <f>LOOKUP(MAIN!$A$5,texte_fragen!$C$2:$I$2,texte_fragen!$C158:$I158)</f>
        <v>En los ojos: Sensación de dolor, de magulladura</v>
      </c>
      <c r="E102" s="377">
        <v>0</v>
      </c>
      <c r="F102" s="381">
        <f ca="1">IF($A$3,LOOKUP(D$287,datenbank_heilmittel_effekte!A$2:GQ$2,datenbank_heilmittel_effekte!A99:GQ99),LOOKUP(D$287,datenbank_heilmittel_effekte!A$284:GQ$284,datenbank_heilmittel_effekte!A381:GQ381))</f>
        <v>1</v>
      </c>
      <c r="G102" s="372" t="str">
        <f ca="1">Calcul_Profil!BL98</f>
        <v>....</v>
      </c>
    </row>
    <row r="103" spans="1:7" ht="22.15" customHeight="1" thickTop="1" thickBot="1">
      <c r="A103" s="402"/>
      <c r="B103" s="71" t="str">
        <f>LOOKUP(MAIN!$A$5,texte_fragen!$C$2:$I$2,texte_fragen!$C160:$I160)</f>
        <v>La vista</v>
      </c>
      <c r="C103" s="78" t="s">
        <v>2877</v>
      </c>
      <c r="D103" s="79" t="str">
        <f>LOOKUP(MAIN!$A$5,texte_fragen!$C$2:$I$2,texte_fragen!$C161:$I161)</f>
        <v>Sensación de deslumbramiento, aversión por la luz</v>
      </c>
      <c r="E103" s="377">
        <v>0</v>
      </c>
      <c r="F103" s="379">
        <f ca="1">IF($A$3,LOOKUP(D$287,datenbank_heilmittel_effekte!A$2:GQ$2,datenbank_heilmittel_effekte!A100:GQ100),LOOKUP(D$287,datenbank_heilmittel_effekte!A$284:GQ$284,datenbank_heilmittel_effekte!A382:GQ382))</f>
        <v>0</v>
      </c>
      <c r="G103" s="370" t="str">
        <f ca="1">Calcul_Profil!BL99</f>
        <v>....</v>
      </c>
    </row>
    <row r="104" spans="1:7" ht="22.15" customHeight="1" thickBot="1">
      <c r="A104" s="402"/>
      <c r="B104" s="71"/>
      <c r="C104" s="78" t="s">
        <v>2878</v>
      </c>
      <c r="D104" s="79" t="str">
        <f>LOOKUP(MAIN!$A$5,texte_fragen!$C$2:$I$2,texte_fragen!$C162:$I162)</f>
        <v>Sensación de oscuridad, necesidad de luz (incluye amaurosis)</v>
      </c>
      <c r="E104" s="377">
        <v>0</v>
      </c>
      <c r="F104" s="379">
        <f ca="1">IF($A$3,LOOKUP(D$287,datenbank_heilmittel_effekte!A$2:GQ$2,datenbank_heilmittel_effekte!A101:GQ101),LOOKUP(D$287,datenbank_heilmittel_effekte!A$284:GQ$284,datenbank_heilmittel_effekte!A383:GQ383))</f>
        <v>0</v>
      </c>
      <c r="G104" s="370" t="str">
        <f ca="1">Calcul_Profil!BL100</f>
        <v>....</v>
      </c>
    </row>
    <row r="105" spans="1:7" ht="22.15" customHeight="1" thickBot="1">
      <c r="A105" s="402"/>
      <c r="B105" s="71"/>
      <c r="C105" s="78" t="s">
        <v>2879</v>
      </c>
      <c r="D105" s="79" t="str">
        <f>LOOKUP(MAIN!$A$5,texte_fragen!$C$2:$I$2,texte_fragen!$C163:$I163)</f>
        <v>Visión turbia, dificultad de acomodación, fatiga visual</v>
      </c>
      <c r="E105" s="377">
        <v>0</v>
      </c>
      <c r="F105" s="379">
        <f ca="1">IF($A$3,LOOKUP(D$287,datenbank_heilmittel_effekte!A$2:GQ$2,datenbank_heilmittel_effekte!A102:GQ102),LOOKUP(D$287,datenbank_heilmittel_effekte!A$284:GQ$284,datenbank_heilmittel_effekte!A384:GQ384))</f>
        <v>0</v>
      </c>
      <c r="G105" s="370" t="str">
        <f ca="1">Calcul_Profil!BL101</f>
        <v>....</v>
      </c>
    </row>
    <row r="106" spans="1:7" ht="22.15" customHeight="1" thickBot="1">
      <c r="A106" s="402"/>
      <c r="B106" s="71"/>
      <c r="C106" s="78" t="s">
        <v>2880</v>
      </c>
      <c r="D106" s="79" t="str">
        <f>LOOKUP(MAIN!$A$5,texte_fragen!$C$2:$I$2,texte_fragen!$C164:$I164)</f>
        <v>Visión doble de los objetos, diplopia (espasmos, parálisis)</v>
      </c>
      <c r="E106" s="377">
        <v>0</v>
      </c>
      <c r="F106" s="379">
        <f ca="1">IF($A$3,LOOKUP(D$287,datenbank_heilmittel_effekte!A$2:GQ$2,datenbank_heilmittel_effekte!A103:GQ103),LOOKUP(D$287,datenbank_heilmittel_effekte!A$284:GQ$284,datenbank_heilmittel_effekte!A385:GQ385))</f>
        <v>1</v>
      </c>
      <c r="G106" s="370" t="str">
        <f ca="1">Calcul_Profil!BL102</f>
        <v>....</v>
      </c>
    </row>
    <row r="107" spans="1:7" ht="42.6" customHeight="1" thickTop="1" thickBot="1">
      <c r="A107" s="412" t="str">
        <f>LOOKUP(MAIN!$A$5,texte_fragen!$C$2:$I$2,texte_fragen!$C166:$I166)</f>
        <v>Las orejas, la audición, los vertigos</v>
      </c>
      <c r="B107" s="90" t="str">
        <f>LOOKUP(MAIN!$A$5,texte_fragen!$C$2:$I$2,texte_fragen!$C167:$I167)</f>
        <v>Las orejas : aspecto externo</v>
      </c>
      <c r="C107" s="91" t="s">
        <v>2881</v>
      </c>
      <c r="D107" s="92" t="str">
        <f>LOOKUP(MAIN!$A$5,texte_fragen!$C$2:$I$2,texte_fragen!$C168:$I168)</f>
        <v>Flujo de pus por las orejas (Otorrea)</v>
      </c>
      <c r="E107" s="377">
        <v>0</v>
      </c>
      <c r="F107" s="383">
        <f ca="1">IF($A$3,LOOKUP(D$287,datenbank_heilmittel_effekte!A$2:GQ$2,datenbank_heilmittel_effekte!A104:GQ104),LOOKUP(D$287,datenbank_heilmittel_effekte!A$284:GQ$284,datenbank_heilmittel_effekte!A386:GQ386))</f>
        <v>0</v>
      </c>
      <c r="G107" s="374" t="str">
        <f ca="1">Calcul_Profil!BL103</f>
        <v>....</v>
      </c>
    </row>
    <row r="108" spans="1:7" ht="22.15" customHeight="1" thickBot="1">
      <c r="A108" s="413"/>
      <c r="B108" s="71"/>
      <c r="C108" s="78" t="s">
        <v>4673</v>
      </c>
      <c r="D108" s="79" t="str">
        <f>LOOKUP(MAIN!$A$5,texte_fragen!$C$2:$I$2,texte_fragen!$C169:$I169)</f>
        <v>Erupciones de granos, o llagas, en o detrás de la oreja</v>
      </c>
      <c r="E108" s="377">
        <v>0</v>
      </c>
      <c r="F108" s="379">
        <f ca="1">IF($A$3,LOOKUP(D$287,datenbank_heilmittel_effekte!A$2:GQ$2,datenbank_heilmittel_effekte!A105:GQ105),LOOKUP(D$287,datenbank_heilmittel_effekte!A$284:GQ$284,datenbank_heilmittel_effekte!A387:GQ387))</f>
        <v>0</v>
      </c>
      <c r="G108" s="370" t="str">
        <f ca="1">Calcul_Profil!BL104</f>
        <v>....</v>
      </c>
    </row>
    <row r="109" spans="1:7" ht="34.9" customHeight="1" thickTop="1" thickBot="1">
      <c r="A109" s="413"/>
      <c r="B109" s="72" t="str">
        <f>LOOKUP(MAIN!$A$5,texte_fragen!$C$2:$I$2,texte_fragen!$C171:$I171)</f>
        <v>Las orejas : dolores</v>
      </c>
      <c r="C109" s="80" t="s">
        <v>4674</v>
      </c>
      <c r="D109" s="81" t="str">
        <f>LOOKUP(MAIN!$A$5,texte_fragen!$C$2:$I$2,texte_fragen!$C172:$I172)</f>
        <v>En las orejas: Dolor sordo, vago (presión, pesadez)</v>
      </c>
      <c r="E109" s="377">
        <v>0</v>
      </c>
      <c r="F109" s="380">
        <f ca="1">IF($A$3,LOOKUP(D$287,datenbank_heilmittel_effekte!A$2:GQ$2,datenbank_heilmittel_effekte!A106:GQ106),LOOKUP(D$287,datenbank_heilmittel_effekte!A$284:GQ$284,datenbank_heilmittel_effekte!A388:GQ388))</f>
        <v>1</v>
      </c>
      <c r="G109" s="371" t="str">
        <f ca="1">Calcul_Profil!BL105</f>
        <v>....</v>
      </c>
    </row>
    <row r="110" spans="1:7" ht="22.15" customHeight="1" thickBot="1">
      <c r="A110" s="413"/>
      <c r="B110" s="71"/>
      <c r="C110" s="78" t="s">
        <v>4675</v>
      </c>
      <c r="D110" s="79" t="str">
        <f>LOOKUP(MAIN!$A$5,texte_fragen!$C$2:$I$2,texte_fragen!$C173:$I173)</f>
        <v>En las orejas: Dolor vivo, agudo (picadura, desgarradura)</v>
      </c>
      <c r="E110" s="377">
        <v>0</v>
      </c>
      <c r="F110" s="379">
        <f ca="1">IF($A$3,LOOKUP(D$287,datenbank_heilmittel_effekte!A$2:GQ$2,datenbank_heilmittel_effekte!A107:GQ107),LOOKUP(D$287,datenbank_heilmittel_effekte!A$284:GQ$284,datenbank_heilmittel_effekte!A389:GQ389))</f>
        <v>1</v>
      </c>
      <c r="G110" s="370" t="str">
        <f ca="1">Calcul_Profil!BL106</f>
        <v>....</v>
      </c>
    </row>
    <row r="111" spans="1:7" ht="22.15" customHeight="1" thickBot="1">
      <c r="A111" s="413"/>
      <c r="B111" s="75"/>
      <c r="C111" s="82" t="s">
        <v>4676</v>
      </c>
      <c r="D111" s="83" t="str">
        <f>LOOKUP(MAIN!$A$5,texte_fragen!$C$2:$I$2,texte_fragen!$C174:$I174)</f>
        <v>En las orejas: Comezones, prurito del conducto auditivo</v>
      </c>
      <c r="E111" s="377">
        <v>0</v>
      </c>
      <c r="F111" s="381">
        <f ca="1">IF($A$3,LOOKUP(D$287,datenbank_heilmittel_effekte!A$2:GQ$2,datenbank_heilmittel_effekte!A108:GQ108),LOOKUP(D$287,datenbank_heilmittel_effekte!A$284:GQ$284,datenbank_heilmittel_effekte!A390:GQ390))</f>
        <v>1</v>
      </c>
      <c r="G111" s="372" t="str">
        <f ca="1">Calcul_Profil!BL107</f>
        <v>....</v>
      </c>
    </row>
    <row r="112" spans="1:7" ht="22.15" customHeight="1" thickTop="1" thickBot="1">
      <c r="A112" s="413"/>
      <c r="B112" s="72" t="str">
        <f>LOOKUP(MAIN!$A$5,texte_fragen!$C$2:$I$2,texte_fragen!$C176:$I176)</f>
        <v>La audición</v>
      </c>
      <c r="C112" s="80" t="s">
        <v>4677</v>
      </c>
      <c r="D112" s="81" t="str">
        <f>LOOKUP(MAIN!$A$5,texte_fragen!$C$2:$I$2,texte_fragen!$C177:$I177)</f>
        <v>Sensación de oido demasiado fino, hipersensibilidad al ruido</v>
      </c>
      <c r="E112" s="377">
        <v>0</v>
      </c>
      <c r="F112" s="380">
        <f ca="1">IF($A$3,LOOKUP(D$287,datenbank_heilmittel_effekte!A$2:GQ$2,datenbank_heilmittel_effekte!A109:GQ109),LOOKUP(D$287,datenbank_heilmittel_effekte!A$284:GQ$284,datenbank_heilmittel_effekte!A391:GQ391))</f>
        <v>1</v>
      </c>
      <c r="G112" s="371" t="str">
        <f ca="1">Calcul_Profil!BL108</f>
        <v>....</v>
      </c>
    </row>
    <row r="113" spans="1:7" ht="22.15" customHeight="1" thickBot="1">
      <c r="A113" s="413"/>
      <c r="B113" s="71"/>
      <c r="C113" s="78" t="s">
        <v>4678</v>
      </c>
      <c r="D113" s="79" t="str">
        <f>LOOKUP(MAIN!$A$5,texte_fragen!$C$2:$I$2,texte_fragen!$C178:$I178)</f>
        <v>Sensación de oreja taponada (Catarro tubárico)</v>
      </c>
      <c r="E113" s="377">
        <v>0</v>
      </c>
      <c r="F113" s="379">
        <f ca="1">IF($A$3,LOOKUP(D$287,datenbank_heilmittel_effekte!A$2:GQ$2,datenbank_heilmittel_effekte!A110:GQ110),LOOKUP(D$287,datenbank_heilmittel_effekte!A$284:GQ$284,datenbank_heilmittel_effekte!A392:GQ392))</f>
        <v>0</v>
      </c>
      <c r="G113" s="370" t="str">
        <f ca="1">Calcul_Profil!BL109</f>
        <v>....</v>
      </c>
    </row>
    <row r="114" spans="1:7" ht="22.15" customHeight="1" thickBot="1">
      <c r="A114" s="413"/>
      <c r="B114" s="71"/>
      <c r="C114" s="78" t="s">
        <v>3995</v>
      </c>
      <c r="D114" s="79" t="str">
        <f>LOOKUP(MAIN!$A$5,texte_fragen!$C$2:$I$2,texte_fragen!$C179:$I179)</f>
        <v>Disminución verdadera de la agudeza auditiva, sordera</v>
      </c>
      <c r="E114" s="377">
        <v>0</v>
      </c>
      <c r="F114" s="379">
        <f ca="1">IF($A$3,LOOKUP(D$287,datenbank_heilmittel_effekte!A$2:GQ$2,datenbank_heilmittel_effekte!A111:GQ111),LOOKUP(D$287,datenbank_heilmittel_effekte!A$284:GQ$284,datenbank_heilmittel_effekte!A393:GQ393))</f>
        <v>2</v>
      </c>
      <c r="G114" s="370" t="str">
        <f ca="1">Calcul_Profil!BL110</f>
        <v>....</v>
      </c>
    </row>
    <row r="115" spans="1:7" ht="22.15" customHeight="1" thickBot="1">
      <c r="A115" s="413"/>
      <c r="B115" s="75"/>
      <c r="C115" s="82" t="s">
        <v>2299</v>
      </c>
      <c r="D115" s="83" t="str">
        <f>LOOKUP(MAIN!$A$5,texte_fragen!$C$2:$I$2,texte_fragen!$C180:$I180)</f>
        <v>Ruidos en las orejas (zumbidos, silbidos, campanilleo)</v>
      </c>
      <c r="E115" s="377">
        <v>0</v>
      </c>
      <c r="F115" s="381">
        <f ca="1">IF($A$3,LOOKUP(D$287,datenbank_heilmittel_effekte!A$2:GQ$2,datenbank_heilmittel_effekte!A112:GQ112),LOOKUP(D$287,datenbank_heilmittel_effekte!A$284:GQ$284,datenbank_heilmittel_effekte!A394:GQ394))</f>
        <v>0</v>
      </c>
      <c r="G115" s="372" t="str">
        <f ca="1">Calcul_Profil!BL111</f>
        <v>....</v>
      </c>
    </row>
    <row r="116" spans="1:7" ht="22.15" customHeight="1" thickTop="1" thickBot="1">
      <c r="A116" s="413"/>
      <c r="B116" s="71" t="str">
        <f>LOOKUP(MAIN!$A$5,texte_fragen!$C$2:$I$2,texte_fragen!$C182:$I182)</f>
        <v>Los vértigos</v>
      </c>
      <c r="C116" s="78" t="s">
        <v>2300</v>
      </c>
      <c r="D116" s="79" t="str">
        <f>LOOKUP(MAIN!$A$5,texte_fragen!$C$2:$I$2,texte_fragen!$C183:$I183)</f>
        <v>Vértigo verdadero, o tendencia a caer, a perder el equilibrio</v>
      </c>
      <c r="E116" s="377">
        <v>0</v>
      </c>
      <c r="F116" s="379">
        <f ca="1">IF($A$3,LOOKUP(D$287,datenbank_heilmittel_effekte!A$2:GQ$2,datenbank_heilmittel_effekte!A113:GQ113),LOOKUP(D$287,datenbank_heilmittel_effekte!A$284:GQ$284,datenbank_heilmittel_effekte!A395:GQ395))</f>
        <v>1</v>
      </c>
      <c r="G116" s="370" t="str">
        <f ca="1">Calcul_Profil!BL112</f>
        <v>....</v>
      </c>
    </row>
    <row r="117" spans="1:7" ht="22.15" customHeight="1" thickBot="1">
      <c r="A117" s="414"/>
      <c r="B117" s="89"/>
      <c r="C117" s="84" t="s">
        <v>2301</v>
      </c>
      <c r="D117" s="85" t="str">
        <f>LOOKUP(MAIN!$A$5,texte_fragen!$C$2:$I$2,texte_fragen!$C184:$I184)</f>
        <v>Vértigo de las alturas, intensa angustia al mirar al vacío</v>
      </c>
      <c r="E117" s="377">
        <v>0</v>
      </c>
      <c r="F117" s="382">
        <f ca="1">IF($A$3,LOOKUP(D$287,datenbank_heilmittel_effekte!A$2:GQ$2,datenbank_heilmittel_effekte!A114:GQ114),LOOKUP(D$287,datenbank_heilmittel_effekte!A$284:GQ$284,datenbank_heilmittel_effekte!A396:GQ396))</f>
        <v>0</v>
      </c>
      <c r="G117" s="373" t="str">
        <f ca="1">Calcul_Profil!BL113</f>
        <v>....</v>
      </c>
    </row>
    <row r="118" spans="1:7" ht="22.15" customHeight="1" thickTop="1" thickBot="1">
      <c r="A118" s="402" t="str">
        <f>LOOKUP(MAIN!$A$5,texte_fragen!$C$2:$I$2,texte_fragen!$C186:$I186)</f>
        <v>La nariz, la garganta y cuello</v>
      </c>
      <c r="B118" s="71" t="str">
        <f>LOOKUP(MAIN!$A$5,texte_fragen!$C$2:$I$2,texte_fragen!$C188:$I188)</f>
        <v>La nariz</v>
      </c>
      <c r="C118" s="78" t="s">
        <v>2302</v>
      </c>
      <c r="D118" s="79" t="str">
        <f>LOOKUP(MAIN!$A$5,texte_fragen!$C$2:$I$2,texte_fragen!$C189:$I189)</f>
        <v>La nariz está a menudo taponada</v>
      </c>
      <c r="E118" s="377">
        <v>0</v>
      </c>
      <c r="F118" s="379">
        <f ca="1">IF($A$3,LOOKUP(D$287,datenbank_heilmittel_effekte!A$2:GQ$2,datenbank_heilmittel_effekte!A115:GQ115),LOOKUP(D$287,datenbank_heilmittel_effekte!A$284:GQ$284,datenbank_heilmittel_effekte!A397:GQ397))</f>
        <v>1</v>
      </c>
      <c r="G118" s="370" t="str">
        <f ca="1">Calcul_Profil!BL114</f>
        <v>....</v>
      </c>
    </row>
    <row r="119" spans="1:7" ht="22.15" customHeight="1" thickBot="1">
      <c r="A119" s="402"/>
      <c r="B119" s="71"/>
      <c r="C119" s="78" t="s">
        <v>2303</v>
      </c>
      <c r="D119" s="79" t="str">
        <f>LOOKUP(MAIN!$A$5,texte_fragen!$C$2:$I$2,texte_fragen!$C190:$I190)</f>
        <v>La nariz sangra a menudo (epistaxis)</v>
      </c>
      <c r="E119" s="377">
        <v>0</v>
      </c>
      <c r="F119" s="379">
        <f ca="1">IF($A$3,LOOKUP(D$287,datenbank_heilmittel_effekte!A$2:GQ$2,datenbank_heilmittel_effekte!A116:GQ116),LOOKUP(D$287,datenbank_heilmittel_effekte!A$284:GQ$284,datenbank_heilmittel_effekte!A398:GQ398))</f>
        <v>1</v>
      </c>
      <c r="G119" s="370" t="str">
        <f ca="1">Calcul_Profil!BL115</f>
        <v>....</v>
      </c>
    </row>
    <row r="120" spans="1:7" ht="22.15" customHeight="1" thickBot="1">
      <c r="A120" s="402"/>
      <c r="B120" s="71"/>
      <c r="C120" s="78" t="s">
        <v>2304</v>
      </c>
      <c r="D120" s="79" t="str">
        <f>LOOKUP(MAIN!$A$5,texte_fragen!$C$2:$I$2,texte_fragen!$C191:$I191)</f>
        <v>El paciente estornuda, o la nariz gotea a menudo (coriza)</v>
      </c>
      <c r="E120" s="377">
        <v>0</v>
      </c>
      <c r="F120" s="379">
        <f ca="1">IF($A$3,LOOKUP(D$287,datenbank_heilmittel_effekte!A$2:GQ$2,datenbank_heilmittel_effekte!A117:GQ117),LOOKUP(D$287,datenbank_heilmittel_effekte!A$284:GQ$284,datenbank_heilmittel_effekte!A399:GQ399))</f>
        <v>2</v>
      </c>
      <c r="G120" s="370" t="str">
        <f ca="1">Calcul_Profil!BL116</f>
        <v>....</v>
      </c>
    </row>
    <row r="121" spans="1:7" ht="48" customHeight="1" thickTop="1" thickBot="1">
      <c r="A121" s="402"/>
      <c r="B121" s="72" t="str">
        <f>LOOKUP(MAIN!$A$5,texte_fragen!$C$2:$I$2,texte_fragen!$C193:$I193)</f>
        <v>La garganta (la faringe)</v>
      </c>
      <c r="C121" s="80" t="s">
        <v>4661</v>
      </c>
      <c r="D121" s="81" t="str">
        <f>LOOKUP(MAIN!$A$5,texte_fragen!$C$2:$I$2,texte_fragen!$C194:$I194)</f>
        <v>La garganta está muy roja o hinchada</v>
      </c>
      <c r="E121" s="377">
        <v>0</v>
      </c>
      <c r="F121" s="380">
        <f ca="1">IF($A$3,LOOKUP(D$287,datenbank_heilmittel_effekte!A$2:GQ$2,datenbank_heilmittel_effekte!A118:GQ118),LOOKUP(D$287,datenbank_heilmittel_effekte!A$284:GQ$284,datenbank_heilmittel_effekte!A400:GQ400))</f>
        <v>1</v>
      </c>
      <c r="G121" s="371" t="str">
        <f ca="1">Calcul_Profil!BL117</f>
        <v>....</v>
      </c>
    </row>
    <row r="122" spans="1:7" ht="22.15" customHeight="1" thickBot="1">
      <c r="A122" s="402"/>
      <c r="B122" s="71"/>
      <c r="C122" s="78" t="s">
        <v>4662</v>
      </c>
      <c r="D122" s="79" t="str">
        <f>LOOKUP(MAIN!$A$5,texte_fragen!$C$2:$I$2,texte_fragen!$C195:$I195)</f>
        <v>Necesidad constante de rascarse la garganta</v>
      </c>
      <c r="E122" s="377">
        <v>0</v>
      </c>
      <c r="F122" s="379">
        <f ca="1">IF($A$3,LOOKUP(D$287,datenbank_heilmittel_effekte!A$2:GQ$2,datenbank_heilmittel_effekte!A119:GQ119),LOOKUP(D$287,datenbank_heilmittel_effekte!A$284:GQ$284,datenbank_heilmittel_effekte!A401:GQ401))</f>
        <v>1</v>
      </c>
      <c r="G122" s="370" t="str">
        <f ca="1">Calcul_Profil!BL118</f>
        <v>....</v>
      </c>
    </row>
    <row r="123" spans="1:7" ht="22.15" customHeight="1" thickBot="1">
      <c r="A123" s="402"/>
      <c r="B123" s="71"/>
      <c r="C123" s="78" t="s">
        <v>4663</v>
      </c>
      <c r="D123" s="79" t="str">
        <f>LOOKUP(MAIN!$A$5,texte_fragen!$C$2:$I$2,texte_fragen!$C196:$I196)</f>
        <v>Sensación de garganta seca o ardiente</v>
      </c>
      <c r="E123" s="377">
        <v>0</v>
      </c>
      <c r="F123" s="379">
        <f ca="1">IF($A$3,LOOKUP(D$287,datenbank_heilmittel_effekte!A$2:GQ$2,datenbank_heilmittel_effekte!A120:GQ120),LOOKUP(D$287,datenbank_heilmittel_effekte!A$284:GQ$284,datenbank_heilmittel_effekte!A402:GQ402))</f>
        <v>0</v>
      </c>
      <c r="G123" s="370" t="str">
        <f ca="1">Calcul_Profil!BL119</f>
        <v>....</v>
      </c>
    </row>
    <row r="124" spans="1:7" ht="22.15" customHeight="1" thickBot="1">
      <c r="A124" s="402"/>
      <c r="B124" s="71"/>
      <c r="C124" s="78" t="s">
        <v>4664</v>
      </c>
      <c r="D124" s="79" t="str">
        <f>LOOKUP(MAIN!$A$5,texte_fragen!$C$2:$I$2,texte_fragen!$C197:$I197)</f>
        <v>Sensación de garganta picante o de astilla</v>
      </c>
      <c r="E124" s="377">
        <v>0</v>
      </c>
      <c r="F124" s="379">
        <f ca="1">IF($A$3,LOOKUP(D$287,datenbank_heilmittel_effekte!A$2:GQ$2,datenbank_heilmittel_effekte!A121:GQ121),LOOKUP(D$287,datenbank_heilmittel_effekte!A$284:GQ$284,datenbank_heilmittel_effekte!A403:GQ403))</f>
        <v>0</v>
      </c>
      <c r="G124" s="370" t="str">
        <f ca="1">Calcul_Profil!BL120</f>
        <v>....</v>
      </c>
    </row>
    <row r="125" spans="1:7" ht="22.15" customHeight="1" thickBot="1">
      <c r="A125" s="402"/>
      <c r="B125" s="71"/>
      <c r="C125" s="78" t="s">
        <v>4665</v>
      </c>
      <c r="D125" s="79" t="str">
        <f>LOOKUP(MAIN!$A$5,texte_fragen!$C$2:$I$2,texte_fragen!$C198:$I198)</f>
        <v>Sensación de garganta cargada (y con ahogo, sofocación)</v>
      </c>
      <c r="E125" s="377">
        <v>0</v>
      </c>
      <c r="F125" s="379">
        <f ca="1">IF($A$3,LOOKUP(D$287,datenbank_heilmittel_effekte!A$2:GQ$2,datenbank_heilmittel_effekte!A122:GQ122),LOOKUP(D$287,datenbank_heilmittel_effekte!A$284:GQ$284,datenbank_heilmittel_effekte!A404:GQ404))</f>
        <v>1</v>
      </c>
      <c r="G125" s="370" t="str">
        <f ca="1">Calcul_Profil!BL121</f>
        <v>....</v>
      </c>
    </row>
    <row r="126" spans="1:7" ht="22.15" customHeight="1" thickBot="1">
      <c r="A126" s="402"/>
      <c r="B126" s="75"/>
      <c r="C126" s="82" t="s">
        <v>4666</v>
      </c>
      <c r="D126" s="83" t="str">
        <f>LOOKUP(MAIN!$A$5,texte_fragen!$C$2:$I$2,texte_fragen!$C199:$I199)</f>
        <v>Dolor vivo o agravado al tragar (anginas, llaga en carne viva)</v>
      </c>
      <c r="E126" s="377">
        <v>0</v>
      </c>
      <c r="F126" s="381">
        <f ca="1">IF($A$3,LOOKUP(D$287,datenbank_heilmittel_effekte!A$2:GQ$2,datenbank_heilmittel_effekte!A123:GQ123),LOOKUP(D$287,datenbank_heilmittel_effekte!A$284:GQ$284,datenbank_heilmittel_effekte!A405:GQ405))</f>
        <v>2</v>
      </c>
      <c r="G126" s="372" t="str">
        <f ca="1">Calcul_Profil!BL122</f>
        <v>....</v>
      </c>
    </row>
    <row r="127" spans="1:7" ht="48.6" customHeight="1" thickTop="1" thickBot="1">
      <c r="A127" s="402"/>
      <c r="B127" s="71" t="str">
        <f>LOOKUP(MAIN!$A$5,texte_fragen!$C$2:$I$2,texte_fragen!$C201:$I201)</f>
        <v>El cuello, la laringe y la voz</v>
      </c>
      <c r="C127" s="78" t="s">
        <v>4667</v>
      </c>
      <c r="D127" s="79" t="str">
        <f>LOOKUP(MAIN!$A$5,texte_fragen!$C$2:$I$2,texte_fragen!$C202:$I202)</f>
        <v>Dolor o irritación, en la laringe o en la tráquea</v>
      </c>
      <c r="E127" s="377">
        <v>0</v>
      </c>
      <c r="F127" s="379">
        <f ca="1">IF($A$3,LOOKUP(D$287,datenbank_heilmittel_effekte!A$2:GQ$2,datenbank_heilmittel_effekte!A124:GQ124),LOOKUP(D$287,datenbank_heilmittel_effekte!A$284:GQ$284,datenbank_heilmittel_effekte!A406:GQ406))</f>
        <v>1</v>
      </c>
      <c r="G127" s="370" t="str">
        <f ca="1">Calcul_Profil!BL123</f>
        <v>....</v>
      </c>
    </row>
    <row r="128" spans="1:7" ht="22.15" customHeight="1" thickBot="1">
      <c r="A128" s="402"/>
      <c r="B128" s="71"/>
      <c r="C128" s="78" t="s">
        <v>4668</v>
      </c>
      <c r="D128" s="79" t="str">
        <f>LOOKUP(MAIN!$A$5,texte_fragen!$C$2:$I$2,texte_fragen!$C203:$I203)</f>
        <v>Voz ronca, o ausente (afonia)</v>
      </c>
      <c r="E128" s="377">
        <v>0</v>
      </c>
      <c r="F128" s="379">
        <f ca="1">IF($A$3,LOOKUP(D$287,datenbank_heilmittel_effekte!A$2:GQ$2,datenbank_heilmittel_effekte!A125:GQ125),LOOKUP(D$287,datenbank_heilmittel_effekte!A$284:GQ$284,datenbank_heilmittel_effekte!A407:GQ407))</f>
        <v>0</v>
      </c>
      <c r="G128" s="370" t="str">
        <f ca="1">Calcul_Profil!BL124</f>
        <v>....</v>
      </c>
    </row>
    <row r="129" spans="1:7" ht="22.15" customHeight="1" thickBot="1">
      <c r="A129" s="402"/>
      <c r="B129" s="71"/>
      <c r="C129" s="78" t="s">
        <v>4669</v>
      </c>
      <c r="D129" s="79" t="str">
        <f>LOOKUP(MAIN!$A$5,texte_fragen!$C$2:$I$2,texte_fragen!$C204:$I204)</f>
        <v>Hinchazón de los ganglios cervicales o submaxilares</v>
      </c>
      <c r="E129" s="377">
        <v>0</v>
      </c>
      <c r="F129" s="379">
        <f ca="1">IF($A$3,LOOKUP(D$287,datenbank_heilmittel_effekte!A$2:GQ$2,datenbank_heilmittel_effekte!A126:GQ126),LOOKUP(D$287,datenbank_heilmittel_effekte!A$284:GQ$284,datenbank_heilmittel_effekte!A408:GQ408))</f>
        <v>1</v>
      </c>
      <c r="G129" s="370" t="str">
        <f ca="1">Calcul_Profil!BL125</f>
        <v>....</v>
      </c>
    </row>
    <row r="130" spans="1:7" ht="22.15" customHeight="1" thickBot="1">
      <c r="A130" s="402"/>
      <c r="B130" s="71"/>
      <c r="C130" s="78" t="s">
        <v>4670</v>
      </c>
      <c r="D130" s="79" t="str">
        <f>LOOKUP(MAIN!$A$5,texte_fragen!$C$2:$I$2,texte_fragen!$C205:$I205)</f>
        <v>Hinchazón de la glándula tiroides (bocio)</v>
      </c>
      <c r="E130" s="377">
        <v>0</v>
      </c>
      <c r="F130" s="379">
        <f ca="1">IF($A$3,LOOKUP(D$287,datenbank_heilmittel_effekte!A$2:GQ$2,datenbank_heilmittel_effekte!A127:GQ127),LOOKUP(D$287,datenbank_heilmittel_effekte!A$284:GQ$284,datenbank_heilmittel_effekte!A409:GQ409))</f>
        <v>0</v>
      </c>
      <c r="G130" s="370" t="str">
        <f ca="1">Calcul_Profil!BL126</f>
        <v>....</v>
      </c>
    </row>
    <row r="131" spans="1:7" ht="22.15" customHeight="1" thickBot="1">
      <c r="A131" s="402"/>
      <c r="B131" s="71"/>
      <c r="C131" s="78" t="s">
        <v>4671</v>
      </c>
      <c r="D131" s="79" t="str">
        <f>LOOKUP(MAIN!$A$5,texte_fragen!$C$2:$I$2,texte_fragen!$C206:$I206)</f>
        <v>Hinchazón de las glándulas salivares parótidas (Paperas)</v>
      </c>
      <c r="E131" s="377">
        <v>0</v>
      </c>
      <c r="F131" s="379">
        <f ca="1">IF($A$3,LOOKUP(D$287,datenbank_heilmittel_effekte!A$2:GQ$2,datenbank_heilmittel_effekte!A128:GQ128),LOOKUP(D$287,datenbank_heilmittel_effekte!A$284:GQ$284,datenbank_heilmittel_effekte!A410:GQ410))</f>
        <v>0</v>
      </c>
      <c r="G131" s="370" t="str">
        <f ca="1">Calcul_Profil!BL127</f>
        <v>....</v>
      </c>
    </row>
    <row r="132" spans="1:7" ht="52.15" customHeight="1" thickTop="1" thickBot="1">
      <c r="A132" s="412" t="str">
        <f>LOOKUP(MAIN!$A$5,texte_fragen!$C$2:$I$2,texte_fragen!$C208:$I208)</f>
        <v>La boca</v>
      </c>
      <c r="B132" s="90" t="str">
        <f>LOOKUP(MAIN!$A$5,texte_fragen!$C$2:$I$2,texte_fragen!$C210:$I210)</f>
        <v>La boca : aspecto general</v>
      </c>
      <c r="C132" s="91" t="s">
        <v>1212</v>
      </c>
      <c r="D132" s="92" t="str">
        <f>LOOKUP(MAIN!$A$5,texte_fragen!$C$2:$I$2,texte_fragen!$C211:$I211)</f>
        <v>El aliento es fétido, repulsivo</v>
      </c>
      <c r="E132" s="377">
        <v>0</v>
      </c>
      <c r="F132" s="383">
        <f ca="1">IF($A$3,LOOKUP(D$287,datenbank_heilmittel_effekte!A$2:GQ$2,datenbank_heilmittel_effekte!A129:GQ129),LOOKUP(D$287,datenbank_heilmittel_effekte!A$284:GQ$284,datenbank_heilmittel_effekte!A411:GQ411))</f>
        <v>2</v>
      </c>
      <c r="G132" s="374" t="str">
        <f ca="1">Calcul_Profil!BL128</f>
        <v>....</v>
      </c>
    </row>
    <row r="133" spans="1:7" ht="22.15" customHeight="1" thickBot="1">
      <c r="A133" s="413"/>
      <c r="B133" s="71"/>
      <c r="C133" s="78" t="s">
        <v>1213</v>
      </c>
      <c r="D133" s="79" t="str">
        <f>LOOKUP(MAIN!$A$5,texte_fragen!$C$2:$I$2,texte_fragen!$C212:$I212)</f>
        <v>La saliva es abundante (sialorrea)</v>
      </c>
      <c r="E133" s="377">
        <v>0</v>
      </c>
      <c r="F133" s="379">
        <f ca="1">IF($A$3,LOOKUP(D$287,datenbank_heilmittel_effekte!A$2:GQ$2,datenbank_heilmittel_effekte!A130:GQ130),LOOKUP(D$287,datenbank_heilmittel_effekte!A$284:GQ$284,datenbank_heilmittel_effekte!A412:GQ412))</f>
        <v>1</v>
      </c>
      <c r="G133" s="370" t="str">
        <f ca="1">Calcul_Profil!BL129</f>
        <v>....</v>
      </c>
    </row>
    <row r="134" spans="1:7" ht="22.15" customHeight="1" thickBot="1">
      <c r="A134" s="413"/>
      <c r="B134" s="71"/>
      <c r="C134" s="78" t="s">
        <v>1214</v>
      </c>
      <c r="D134" s="79" t="str">
        <f>LOOKUP(MAIN!$A$5,texte_fragen!$C$2:$I$2,texte_fragen!$C213:$I213)</f>
        <v>La lengua está cargada (cubierta de capa blanca o amarilla)</v>
      </c>
      <c r="E134" s="377">
        <v>0</v>
      </c>
      <c r="F134" s="379">
        <f ca="1">IF($A$3,LOOKUP(D$287,datenbank_heilmittel_effekte!A$2:GQ$2,datenbank_heilmittel_effekte!A131:GQ131),LOOKUP(D$287,datenbank_heilmittel_effekte!A$284:GQ$284,datenbank_heilmittel_effekte!A413:GQ413))</f>
        <v>2</v>
      </c>
      <c r="G134" s="370" t="str">
        <f ca="1">Calcul_Profil!BL130</f>
        <v>....</v>
      </c>
    </row>
    <row r="135" spans="1:7" ht="22.15" customHeight="1" thickBot="1">
      <c r="A135" s="413"/>
      <c r="B135" s="71"/>
      <c r="C135" s="78" t="s">
        <v>1215</v>
      </c>
      <c r="D135" s="79" t="str">
        <f>LOOKUP(MAIN!$A$5,texte_fragen!$C$2:$I$2,texte_fragen!$C214:$I214)</f>
        <v>La lengua está blandengue y guarda la huella de los dientes</v>
      </c>
      <c r="E135" s="377">
        <v>3</v>
      </c>
      <c r="F135" s="379">
        <f ca="1">IF($A$3,LOOKUP(D$287,datenbank_heilmittel_effekte!A$2:GQ$2,datenbank_heilmittel_effekte!A132:GQ132),LOOKUP(D$287,datenbank_heilmittel_effekte!A$284:GQ$284,datenbank_heilmittel_effekte!A414:GQ414))</f>
        <v>0</v>
      </c>
      <c r="G135" s="370" t="str">
        <f ca="1">Calcul_Profil!BL131</f>
        <v>....</v>
      </c>
    </row>
    <row r="136" spans="1:7" ht="22.15" customHeight="1" thickBot="1">
      <c r="A136" s="413"/>
      <c r="B136" s="71"/>
      <c r="C136" s="78" t="s">
        <v>1216</v>
      </c>
      <c r="D136" s="79" t="str">
        <f>LOOKUP(MAIN!$A$5,texte_fragen!$C$2:$I$2,texte_fragen!$C215:$I215)</f>
        <v>Las encías están hinchadas, sangrantes, ulceradas (gingivitis)</v>
      </c>
      <c r="E136" s="377">
        <v>0</v>
      </c>
      <c r="F136" s="379">
        <f ca="1">IF($A$3,LOOKUP(D$287,datenbank_heilmittel_effekte!A$2:GQ$2,datenbank_heilmittel_effekte!A133:GQ133),LOOKUP(D$287,datenbank_heilmittel_effekte!A$284:GQ$284,datenbank_heilmittel_effekte!A415:GQ415))</f>
        <v>1</v>
      </c>
      <c r="G136" s="370" t="str">
        <f ca="1">Calcul_Profil!BL132</f>
        <v>....</v>
      </c>
    </row>
    <row r="137" spans="1:7" ht="22.15" customHeight="1" thickBot="1">
      <c r="A137" s="413"/>
      <c r="B137" s="71"/>
      <c r="C137" s="78" t="s">
        <v>1471</v>
      </c>
      <c r="D137" s="79" t="str">
        <f>LOOKUP(MAIN!$A$5,texte_fragen!$C$2:$I$2,texte_fragen!$C216:$I216)</f>
        <v>Los dientes están flojos o se descarnan</v>
      </c>
      <c r="E137" s="377">
        <v>0</v>
      </c>
      <c r="F137" s="379">
        <f ca="1">IF($A$3,LOOKUP(D$287,datenbank_heilmittel_effekte!A$2:GQ$2,datenbank_heilmittel_effekte!A134:GQ134),LOOKUP(D$287,datenbank_heilmittel_effekte!A$284:GQ$284,datenbank_heilmittel_effekte!A416:GQ416))</f>
        <v>0</v>
      </c>
      <c r="G137" s="370" t="str">
        <f ca="1">Calcul_Profil!BL133</f>
        <v>....</v>
      </c>
    </row>
    <row r="138" spans="1:7" ht="22.15" customHeight="1" thickBot="1">
      <c r="A138" s="413"/>
      <c r="B138" s="71"/>
      <c r="C138" s="78" t="s">
        <v>235</v>
      </c>
      <c r="D138" s="79" t="str">
        <f>LOOKUP(MAIN!$A$5,texte_fragen!$C$2:$I$2,texte_fragen!$C217:$I217)</f>
        <v>Los dientes tienen caries fácilmente, o se rompen</v>
      </c>
      <c r="E138" s="377">
        <v>7</v>
      </c>
      <c r="F138" s="379">
        <f ca="1">IF($A$3,LOOKUP(D$287,datenbank_heilmittel_effekte!A$2:GQ$2,datenbank_heilmittel_effekte!A135:GQ135),LOOKUP(D$287,datenbank_heilmittel_effekte!A$284:GQ$284,datenbank_heilmittel_effekte!A417:GQ417))</f>
        <v>1</v>
      </c>
      <c r="G138" s="370" t="str">
        <f ca="1">Calcul_Profil!BL134</f>
        <v>....</v>
      </c>
    </row>
    <row r="139" spans="1:7" ht="46.15" customHeight="1" thickTop="1" thickBot="1">
      <c r="A139" s="413"/>
      <c r="B139" s="72" t="str">
        <f>LOOKUP(MAIN!$A$5,texte_fragen!$C$2:$I$2,texte_fragen!$C219:$I219)</f>
        <v>La boca : dolores y sensaciones</v>
      </c>
      <c r="C139" s="80" t="s">
        <v>236</v>
      </c>
      <c r="D139" s="81" t="str">
        <f>LOOKUP(MAIN!$A$5,texte_fragen!$C$2:$I$2,texte_fragen!$C220:$I220)</f>
        <v>Dolor en los dientes</v>
      </c>
      <c r="E139" s="377">
        <v>0</v>
      </c>
      <c r="F139" s="380">
        <f ca="1">IF($A$3,LOOKUP(D$287,datenbank_heilmittel_effekte!A$2:GQ$2,datenbank_heilmittel_effekte!A136:GQ136),LOOKUP(D$287,datenbank_heilmittel_effekte!A$284:GQ$284,datenbank_heilmittel_effekte!A418:GQ418))</f>
        <v>0</v>
      </c>
      <c r="G139" s="371" t="str">
        <f ca="1">Calcul_Profil!BL135</f>
        <v>....</v>
      </c>
    </row>
    <row r="140" spans="1:7" ht="22.15" customHeight="1" thickBot="1">
      <c r="A140" s="413"/>
      <c r="B140" s="71"/>
      <c r="C140" s="78" t="s">
        <v>237</v>
      </c>
      <c r="D140" s="79" t="str">
        <f>LOOKUP(MAIN!$A$5,texte_fragen!$C$2:$I$2,texte_fragen!$C221:$I221)</f>
        <v>Dolor en las encías, en la lengua, o en las mejillas (incluyendo aftas)</v>
      </c>
      <c r="E140" s="377">
        <v>0</v>
      </c>
      <c r="F140" s="379">
        <f ca="1">IF($A$3,LOOKUP(D$287,datenbank_heilmittel_effekte!A$2:GQ$2,datenbank_heilmittel_effekte!A137:GQ137),LOOKUP(D$287,datenbank_heilmittel_effekte!A$284:GQ$284,datenbank_heilmittel_effekte!A419:GQ419))</f>
        <v>2</v>
      </c>
      <c r="G140" s="370" t="str">
        <f ca="1">Calcul_Profil!BL136</f>
        <v>....</v>
      </c>
    </row>
    <row r="141" spans="1:7" ht="22.15" customHeight="1" thickBot="1">
      <c r="A141" s="413"/>
      <c r="B141" s="71"/>
      <c r="C141" s="78" t="s">
        <v>238</v>
      </c>
      <c r="D141" s="79" t="str">
        <f>LOOKUP(MAIN!$A$5,texte_fragen!$C$2:$I$2,texte_fragen!$C222:$I222)</f>
        <v>Sensación de sequedad de boca, de lengua</v>
      </c>
      <c r="E141" s="377">
        <v>0</v>
      </c>
      <c r="F141" s="379">
        <f ca="1">IF($A$3,LOOKUP(D$287,datenbank_heilmittel_effekte!A$2:GQ$2,datenbank_heilmittel_effekte!A138:GQ138),LOOKUP(D$287,datenbank_heilmittel_effekte!A$284:GQ$284,datenbank_heilmittel_effekte!A420:GQ420))</f>
        <v>0</v>
      </c>
      <c r="G141" s="370" t="str">
        <f ca="1">Calcul_Profil!BL137</f>
        <v>....</v>
      </c>
    </row>
    <row r="142" spans="1:7" ht="22.15" customHeight="1" thickBot="1">
      <c r="A142" s="414"/>
      <c r="B142" s="89"/>
      <c r="C142" s="84" t="s">
        <v>239</v>
      </c>
      <c r="D142" s="85" t="str">
        <f>LOOKUP(MAIN!$A$5,texte_fragen!$C$2:$I$2,texte_fragen!$C223:$I223)</f>
        <v>Sensación de gusto amargo, o desagradable, en la boca</v>
      </c>
      <c r="E142" s="377">
        <v>0</v>
      </c>
      <c r="F142" s="382">
        <f ca="1">IF($A$3,LOOKUP(D$287,datenbank_heilmittel_effekte!A$2:GQ$2,datenbank_heilmittel_effekte!A139:GQ139),LOOKUP(D$287,datenbank_heilmittel_effekte!A$284:GQ$284,datenbank_heilmittel_effekte!A421:GQ421))</f>
        <v>2</v>
      </c>
      <c r="G142" s="373" t="str">
        <f ca="1">Calcul_Profil!BL138</f>
        <v>....</v>
      </c>
    </row>
    <row r="143" spans="1:7" ht="22.15" customHeight="1" thickTop="1" thickBot="1">
      <c r="A143" s="402" t="str">
        <f>LOOKUP(MAIN!$A$5,texte_fragen!$C$2:$I$2,texte_fragen!$C225:$I225)</f>
        <v>El corazón y el pulso</v>
      </c>
      <c r="B143" s="71" t="str">
        <f>LOOKUP(MAIN!$A$5,texte_fragen!$C$2:$I$2,texte_fragen!$C227:$I227)</f>
        <v>El corazon</v>
      </c>
      <c r="C143" s="78" t="s">
        <v>240</v>
      </c>
      <c r="D143" s="79" t="str">
        <f>LOOKUP(MAIN!$A$5,texte_fragen!$C$2:$I$2,texte_fragen!$C228:$I228)</f>
        <v>En el corazón: palpitaciones (latidos sensibles e incómodos)</v>
      </c>
      <c r="E143" s="377">
        <v>0</v>
      </c>
      <c r="F143" s="379">
        <f ca="1">IF($A$3,LOOKUP(D$287,datenbank_heilmittel_effekte!A$2:GQ$2,datenbank_heilmittel_effekte!A140:GQ140),LOOKUP(D$287,datenbank_heilmittel_effekte!A$284:GQ$284,datenbank_heilmittel_effekte!A422:GQ422))</f>
        <v>0</v>
      </c>
      <c r="G143" s="370" t="str">
        <f ca="1">Calcul_Profil!BL139</f>
        <v>....</v>
      </c>
    </row>
    <row r="144" spans="1:7" ht="22.15" customHeight="1" thickBot="1">
      <c r="A144" s="402"/>
      <c r="B144" s="71"/>
      <c r="C144" s="78" t="s">
        <v>241</v>
      </c>
      <c r="D144" s="79" t="str">
        <f>LOOKUP(MAIN!$A$5,texte_fragen!$C$2:$I$2,texte_fragen!$C229:$I229)</f>
        <v>En el corazón: dolor VAGO, sensación de opresión</v>
      </c>
      <c r="E144" s="377">
        <v>0</v>
      </c>
      <c r="F144" s="379">
        <f ca="1">IF($A$3,LOOKUP(D$287,datenbank_heilmittel_effekte!A$2:GQ$2,datenbank_heilmittel_effekte!A141:GQ141),LOOKUP(D$287,datenbank_heilmittel_effekte!A$284:GQ$284,datenbank_heilmittel_effekte!A423:GQ423))</f>
        <v>1</v>
      </c>
      <c r="G144" s="370" t="str">
        <f ca="1">Calcul_Profil!BL140</f>
        <v>....</v>
      </c>
    </row>
    <row r="145" spans="1:7" ht="22.15" customHeight="1" thickBot="1">
      <c r="A145" s="402"/>
      <c r="B145" s="71"/>
      <c r="C145" s="78" t="s">
        <v>249</v>
      </c>
      <c r="D145" s="79" t="str">
        <f>LOOKUP(MAIN!$A$5,texte_fragen!$C$2:$I$2,texte_fragen!$C230:$I230)</f>
        <v>En el corazón: dolor VIOLENTO, sensación de fuerte constricción</v>
      </c>
      <c r="E145" s="377">
        <v>0</v>
      </c>
      <c r="F145" s="379">
        <f ca="1">IF($A$3,LOOKUP(D$287,datenbank_heilmittel_effekte!A$2:GQ$2,datenbank_heilmittel_effekte!A142:GQ142),LOOKUP(D$287,datenbank_heilmittel_effekte!A$284:GQ$284,datenbank_heilmittel_effekte!A424:GQ424))</f>
        <v>0</v>
      </c>
      <c r="G145" s="370" t="str">
        <f ca="1">Calcul_Profil!BL141</f>
        <v>....</v>
      </c>
    </row>
    <row r="146" spans="1:7" ht="22.15" customHeight="1" thickBot="1">
      <c r="A146" s="402"/>
      <c r="B146" s="71"/>
      <c r="C146" s="78" t="s">
        <v>250</v>
      </c>
      <c r="D146" s="79" t="str">
        <f>LOOKUP(MAIN!$A$5,texte_fragen!$C$2:$I$2,texte_fragen!$C231:$I231)</f>
        <v>En el corazón: dolor IRRADIANTE hacia la izquierda (brazo)</v>
      </c>
      <c r="E146" s="377">
        <v>0</v>
      </c>
      <c r="F146" s="379">
        <f ca="1">IF($A$3,LOOKUP(D$287,datenbank_heilmittel_effekte!A$2:GQ$2,datenbank_heilmittel_effekte!A143:GQ143),LOOKUP(D$287,datenbank_heilmittel_effekte!A$284:GQ$284,datenbank_heilmittel_effekte!A425:GQ425))</f>
        <v>0</v>
      </c>
      <c r="G146" s="370" t="str">
        <f ca="1">Calcul_Profil!BL142</f>
        <v>....</v>
      </c>
    </row>
    <row r="147" spans="1:7" ht="22.15" customHeight="1" thickTop="1" thickBot="1">
      <c r="A147" s="402"/>
      <c r="B147" s="72" t="str">
        <f>LOOKUP(MAIN!$A$5,texte_fragen!$C$2:$I$2,texte_fragen!$C233:$I233)</f>
        <v>El pulso</v>
      </c>
      <c r="C147" s="80" t="s">
        <v>251</v>
      </c>
      <c r="D147" s="81" t="str">
        <f>LOOKUP(MAIN!$A$5,texte_fragen!$C$2:$I$2,texte_fragen!$C234:$I234)</f>
        <v>El pulso es muy fuerte (incluyendo duro, lleno, tenso)</v>
      </c>
      <c r="E147" s="377">
        <v>0</v>
      </c>
      <c r="F147" s="380">
        <f ca="1">IF($A$3,LOOKUP(D$287,datenbank_heilmittel_effekte!A$2:GQ$2,datenbank_heilmittel_effekte!A144:GQ144),LOOKUP(D$287,datenbank_heilmittel_effekte!A$284:GQ$284,datenbank_heilmittel_effekte!A426:GQ426))</f>
        <v>0</v>
      </c>
      <c r="G147" s="371" t="str">
        <f ca="1">Calcul_Profil!BL143</f>
        <v>....</v>
      </c>
    </row>
    <row r="148" spans="1:7" ht="22.15" customHeight="1" thickBot="1">
      <c r="A148" s="402"/>
      <c r="B148" s="71"/>
      <c r="C148" s="78" t="s">
        <v>252</v>
      </c>
      <c r="D148" s="79" t="str">
        <f>LOOKUP(MAIN!$A$5,texte_fragen!$C$2:$I$2,texte_fragen!$C235:$I235)</f>
        <v>El pulso es muy débil (incluyendo flojo, pequeño, imperceptible)</v>
      </c>
      <c r="E148" s="377">
        <v>0</v>
      </c>
      <c r="F148" s="379">
        <f ca="1">IF($A$3,LOOKUP(D$287,datenbank_heilmittel_effekte!A$2:GQ$2,datenbank_heilmittel_effekte!A145:GQ145),LOOKUP(D$287,datenbank_heilmittel_effekte!A$284:GQ$284,datenbank_heilmittel_effekte!A427:GQ427))</f>
        <v>0</v>
      </c>
      <c r="G148" s="370" t="str">
        <f ca="1">Calcul_Profil!BL144</f>
        <v>....</v>
      </c>
    </row>
    <row r="149" spans="1:7" ht="22.15" customHeight="1" thickBot="1">
      <c r="A149" s="402"/>
      <c r="B149" s="71"/>
      <c r="C149" s="78" t="s">
        <v>253</v>
      </c>
      <c r="D149" s="79" t="str">
        <f>LOOKUP(MAIN!$A$5,texte_fragen!$C$2:$I$2,texte_fragen!$C236:$I236)</f>
        <v>El pulso es muy rápido (más de 80 p/min, taquicardia)</v>
      </c>
      <c r="E149" s="377">
        <v>0</v>
      </c>
      <c r="F149" s="379">
        <f ca="1">IF($A$3,LOOKUP(D$287,datenbank_heilmittel_effekte!A$2:GQ$2,datenbank_heilmittel_effekte!A146:GQ146),LOOKUP(D$287,datenbank_heilmittel_effekte!A$284:GQ$284,datenbank_heilmittel_effekte!A428:GQ428))</f>
        <v>0</v>
      </c>
      <c r="G149" s="370" t="str">
        <f ca="1">Calcul_Profil!BL145</f>
        <v>....</v>
      </c>
    </row>
    <row r="150" spans="1:7" ht="22.15" customHeight="1" thickBot="1">
      <c r="A150" s="402"/>
      <c r="B150" s="71"/>
      <c r="C150" s="78" t="s">
        <v>254</v>
      </c>
      <c r="D150" s="79" t="str">
        <f>LOOKUP(MAIN!$A$5,texte_fragen!$C$2:$I$2,texte_fragen!$C237:$I237)</f>
        <v>El pulso es muy lento (menos de 60 p/min, bradicardia)</v>
      </c>
      <c r="E150" s="377">
        <v>0</v>
      </c>
      <c r="F150" s="379">
        <f ca="1">IF($A$3,LOOKUP(D$287,datenbank_heilmittel_effekte!A$2:GQ$2,datenbank_heilmittel_effekte!A147:GQ147),LOOKUP(D$287,datenbank_heilmittel_effekte!A$284:GQ$284,datenbank_heilmittel_effekte!A429:GQ429))</f>
        <v>0</v>
      </c>
      <c r="G150" s="370" t="str">
        <f ca="1">Calcul_Profil!BL146</f>
        <v>....</v>
      </c>
    </row>
    <row r="151" spans="1:7" ht="22.15" customHeight="1" thickBot="1">
      <c r="A151" s="402"/>
      <c r="B151" s="71"/>
      <c r="C151" s="78" t="s">
        <v>255</v>
      </c>
      <c r="D151" s="79" t="str">
        <f>LOOKUP(MAIN!$A$5,texte_fragen!$C$2:$I$2,texte_fragen!$C238:$I238)</f>
        <v>El pulso es irregular o intermitente (arritmia,asistolia)</v>
      </c>
      <c r="E151" s="377">
        <v>0</v>
      </c>
      <c r="F151" s="379">
        <f ca="1">IF($A$3,LOOKUP(D$287,datenbank_heilmittel_effekte!A$2:GQ$2,datenbank_heilmittel_effekte!A148:GQ148),LOOKUP(D$287,datenbank_heilmittel_effekte!A$284:GQ$284,datenbank_heilmittel_effekte!A430:GQ430))</f>
        <v>0</v>
      </c>
      <c r="G151" s="370" t="str">
        <f ca="1">Calcul_Profil!BL147</f>
        <v>....</v>
      </c>
    </row>
    <row r="152" spans="1:7" ht="22.15" customHeight="1" thickTop="1" thickBot="1">
      <c r="A152" s="412" t="str">
        <f>LOOKUP(MAIN!$A$5,texte_fragen!$C$2:$I$2,texte_fragen!$C240:$I240)</f>
        <v>Los pulmones, la respiración, la tos</v>
      </c>
      <c r="B152" s="90" t="str">
        <f>LOOKUP(MAIN!$A$5,texte_fragen!$C$2:$I$2,texte_fragen!$C242:$I242)</f>
        <v>Los pulmones</v>
      </c>
      <c r="C152" s="91" t="s">
        <v>2921</v>
      </c>
      <c r="D152" s="92" t="str">
        <f>LOOKUP(MAIN!$A$5,texte_fragen!$C$2:$I$2,texte_fragen!$C243:$I243)</f>
        <v>En los pulmones: dolor de herida, peor al inspirar o toser</v>
      </c>
      <c r="E152" s="377">
        <v>0</v>
      </c>
      <c r="F152" s="383">
        <f ca="1">IF($A$3,LOOKUP(D$287,datenbank_heilmittel_effekte!A$2:GQ$2,datenbank_heilmittel_effekte!A149:GQ149),LOOKUP(D$287,datenbank_heilmittel_effekte!A$284:GQ$284,datenbank_heilmittel_effekte!A431:GQ431))</f>
        <v>2</v>
      </c>
      <c r="G152" s="374" t="str">
        <f ca="1">Calcul_Profil!BL148</f>
        <v>....</v>
      </c>
    </row>
    <row r="153" spans="1:7" ht="22.15" customHeight="1" thickBot="1">
      <c r="A153" s="413"/>
      <c r="B153" s="71"/>
      <c r="C153" s="78" t="s">
        <v>2922</v>
      </c>
      <c r="D153" s="79" t="str">
        <f>LOOKUP(MAIN!$A$5,texte_fragen!$C$2:$I$2,texte_fragen!$C244:$I244)</f>
        <v>Los bronquios están congestionados (estertor, crepitantes)</v>
      </c>
      <c r="E153" s="377">
        <v>0</v>
      </c>
      <c r="F153" s="379">
        <f ca="1">IF($A$3,LOOKUP(D$287,datenbank_heilmittel_effekte!A$2:GQ$2,datenbank_heilmittel_effekte!A150:GQ150),LOOKUP(D$287,datenbank_heilmittel_effekte!A$284:GQ$284,datenbank_heilmittel_effekte!A432:GQ432))</f>
        <v>2</v>
      </c>
      <c r="G153" s="370" t="str">
        <f ca="1">Calcul_Profil!BL149</f>
        <v>....</v>
      </c>
    </row>
    <row r="154" spans="1:7" ht="22.15" customHeight="1" thickTop="1" thickBot="1">
      <c r="A154" s="413"/>
      <c r="B154" s="72" t="str">
        <f>LOOKUP(MAIN!$A$5,texte_fragen!$C$2:$I$2,texte_fragen!$C246:$I246)</f>
        <v>La respiración</v>
      </c>
      <c r="C154" s="80" t="s">
        <v>2923</v>
      </c>
      <c r="D154" s="81" t="str">
        <f>LOOKUP(MAIN!$A$5,texte_fragen!$C$2:$I$2,texte_fragen!$C247:$I247)</f>
        <v>Dificultades al INSPIRAR (Disnea, opresión, suspiros)</v>
      </c>
      <c r="E154" s="377">
        <v>0</v>
      </c>
      <c r="F154" s="380">
        <f ca="1">IF($A$3,LOOKUP(D$287,datenbank_heilmittel_effekte!A$2:GQ$2,datenbank_heilmittel_effekte!A151:GQ151),LOOKUP(D$287,datenbank_heilmittel_effekte!A$284:GQ$284,datenbank_heilmittel_effekte!A433:GQ433))</f>
        <v>6</v>
      </c>
      <c r="G154" s="371" t="str">
        <f ca="1">Calcul_Profil!BL150</f>
        <v>....</v>
      </c>
    </row>
    <row r="155" spans="1:7" ht="22.15" customHeight="1" thickBot="1">
      <c r="A155" s="413"/>
      <c r="B155" s="71"/>
      <c r="C155" s="78" t="s">
        <v>2924</v>
      </c>
      <c r="D155" s="79" t="str">
        <f>LOOKUP(MAIN!$A$5,texte_fragen!$C$2:$I$2,texte_fragen!$C248:$I248)</f>
        <v>Dificultades al EXPIRAR (Asma)</v>
      </c>
      <c r="E155" s="377">
        <v>0</v>
      </c>
      <c r="F155" s="379">
        <f ca="1">IF($A$3,LOOKUP(D$287,datenbank_heilmittel_effekte!A$2:GQ$2,datenbank_heilmittel_effekte!A152:GQ152),LOOKUP(D$287,datenbank_heilmittel_effekte!A$284:GQ$284,datenbank_heilmittel_effekte!A434:GQ434))</f>
        <v>6</v>
      </c>
      <c r="G155" s="370" t="str">
        <f ca="1">Calcul_Profil!BL151</f>
        <v>....</v>
      </c>
    </row>
    <row r="156" spans="1:7" ht="22.15" customHeight="1" thickBot="1">
      <c r="A156" s="413"/>
      <c r="B156" s="75"/>
      <c r="C156" s="82" t="s">
        <v>2925</v>
      </c>
      <c r="D156" s="83" t="str">
        <f>LOOKUP(MAIN!$A$5,texte_fragen!$C$2:$I$2,texte_fragen!$C249:$I249)</f>
        <v>Hipo</v>
      </c>
      <c r="E156" s="377">
        <v>0</v>
      </c>
      <c r="F156" s="381">
        <f ca="1">IF($A$3,LOOKUP(D$287,datenbank_heilmittel_effekte!A$2:GQ$2,datenbank_heilmittel_effekte!A153:GQ153),LOOKUP(D$287,datenbank_heilmittel_effekte!A$284:GQ$284,datenbank_heilmittel_effekte!A435:GQ435))</f>
        <v>1</v>
      </c>
      <c r="G156" s="372" t="str">
        <f ca="1">Calcul_Profil!BL152</f>
        <v>....</v>
      </c>
    </row>
    <row r="157" spans="1:7" ht="22.15" customHeight="1" thickTop="1" thickBot="1">
      <c r="A157" s="413"/>
      <c r="B157" s="71" t="str">
        <f>LOOKUP(MAIN!$A$5,texte_fragen!$C$2:$I$2,texte_fragen!$C251:$I251)</f>
        <v>La tos</v>
      </c>
      <c r="C157" s="78" t="s">
        <v>2926</v>
      </c>
      <c r="D157" s="79" t="str">
        <f>LOOKUP(MAIN!$A$5,texte_fragen!$C$2:$I$2,texte_fragen!$C252:$I252)</f>
        <v>Tos breve: la tos alivia la necesidad de toser</v>
      </c>
      <c r="E157" s="377">
        <v>0</v>
      </c>
      <c r="F157" s="379">
        <f ca="1">IF($A$3,LOOKUP(D$287,datenbank_heilmittel_effekte!A$2:GQ$2,datenbank_heilmittel_effekte!A154:GQ154),LOOKUP(D$287,datenbank_heilmittel_effekte!A$284:GQ$284,datenbank_heilmittel_effekte!A436:GQ436))</f>
        <v>3</v>
      </c>
      <c r="G157" s="370" t="str">
        <f ca="1">Calcul_Profil!BL153</f>
        <v>....</v>
      </c>
    </row>
    <row r="158" spans="1:7" ht="22.15" customHeight="1" thickBot="1">
      <c r="A158" s="413"/>
      <c r="B158" s="71"/>
      <c r="C158" s="78" t="s">
        <v>2927</v>
      </c>
      <c r="D158" s="79" t="str">
        <f>LOOKUP(MAIN!$A$5,texte_fragen!$C$2:$I$2,texte_fragen!$C253:$I253)</f>
        <v>Tos espasmódica: la tos estimula más tos (coqueluche)</v>
      </c>
      <c r="E158" s="377">
        <v>0</v>
      </c>
      <c r="F158" s="379">
        <f ca="1">IF($A$3,LOOKUP(D$287,datenbank_heilmittel_effekte!A$2:GQ$2,datenbank_heilmittel_effekte!A155:GQ155),LOOKUP(D$287,datenbank_heilmittel_effekte!A$284:GQ$284,datenbank_heilmittel_effekte!A437:GQ437))</f>
        <v>0</v>
      </c>
      <c r="G158" s="370" t="str">
        <f ca="1">Calcul_Profil!BL154</f>
        <v>....</v>
      </c>
    </row>
    <row r="159" spans="1:7" ht="22.15" customHeight="1" thickBot="1">
      <c r="A159" s="413"/>
      <c r="B159" s="71"/>
      <c r="C159" s="78" t="s">
        <v>2928</v>
      </c>
      <c r="D159" s="79" t="str">
        <f>LOOKUP(MAIN!$A$5,texte_fragen!$C$2:$I$2,texte_fragen!$C254:$I254)</f>
        <v>Expectoración de SANGRE (Hemoptisis)</v>
      </c>
      <c r="E159" s="377">
        <v>0</v>
      </c>
      <c r="F159" s="379">
        <f ca="1">IF($A$3,LOOKUP(D$287,datenbank_heilmittel_effekte!A$2:GQ$2,datenbank_heilmittel_effekte!A156:GQ156),LOOKUP(D$287,datenbank_heilmittel_effekte!A$284:GQ$284,datenbank_heilmittel_effekte!A438:GQ438))</f>
        <v>0</v>
      </c>
      <c r="G159" s="370" t="str">
        <f ca="1">Calcul_Profil!BL155</f>
        <v>....</v>
      </c>
    </row>
    <row r="160" spans="1:7" ht="22.15" customHeight="1" thickBot="1">
      <c r="A160" s="414"/>
      <c r="B160" s="89"/>
      <c r="C160" s="84" t="s">
        <v>2929</v>
      </c>
      <c r="D160" s="85" t="str">
        <f>LOOKUP(MAIN!$A$5,texte_fragen!$C$2:$I$2,texte_fragen!$C255:$I255)</f>
        <v>Expectoración de un moco ESPESO Y VISCOSO</v>
      </c>
      <c r="E160" s="377">
        <v>0</v>
      </c>
      <c r="F160" s="382">
        <f ca="1">IF($A$3,LOOKUP(D$287,datenbank_heilmittel_effekte!A$2:GQ$2,datenbank_heilmittel_effekte!A157:GQ157),LOOKUP(D$287,datenbank_heilmittel_effekte!A$284:GQ$284,datenbank_heilmittel_effekte!A439:GQ439))</f>
        <v>1</v>
      </c>
      <c r="G160" s="373" t="str">
        <f ca="1">Calcul_Profil!BL156</f>
        <v>....</v>
      </c>
    </row>
    <row r="161" spans="1:7" ht="22.15" customHeight="1" thickTop="1" thickBot="1">
      <c r="A161" s="402" t="str">
        <f>LOOKUP(MAIN!$A$5,texte_fragen!$C$2:$I$2,texte_fragen!$C257:$I257)</f>
        <v>El estómago, el abdomen, el recto</v>
      </c>
      <c r="B161" s="71" t="str">
        <f>LOOKUP(MAIN!$A$5,texte_fragen!$C$2:$I$2,texte_fragen!$C259:$I259)</f>
        <v>El estómago</v>
      </c>
      <c r="C161" s="78" t="s">
        <v>2930</v>
      </c>
      <c r="D161" s="79" t="str">
        <f>LOOKUP(MAIN!$A$5,texte_fragen!$C$2:$I$2,texte_fragen!$C260:$I260)</f>
        <v>Aerofagia, eructos, sentirse hinchado</v>
      </c>
      <c r="E161" s="377">
        <v>0</v>
      </c>
      <c r="F161" s="379">
        <f ca="1">IF($A$3,LOOKUP(D$287,datenbank_heilmittel_effekte!A$2:GQ$2,datenbank_heilmittel_effekte!A158:GQ158),LOOKUP(D$287,datenbank_heilmittel_effekte!A$284:GQ$284,datenbank_heilmittel_effekte!A440:GQ440))</f>
        <v>1</v>
      </c>
      <c r="G161" s="370" t="str">
        <f ca="1">Calcul_Profil!BL157</f>
        <v>....</v>
      </c>
    </row>
    <row r="162" spans="1:7" ht="22.15" customHeight="1" thickBot="1">
      <c r="A162" s="402"/>
      <c r="B162" s="71"/>
      <c r="C162" s="78" t="s">
        <v>2931</v>
      </c>
      <c r="D162" s="79" t="str">
        <f>LOOKUP(MAIN!$A$5,texte_fragen!$C$2:$I$2,texte_fragen!$C261:$I261)</f>
        <v>Naúseas, estar mareado, en lo alto del corazón, vómitos</v>
      </c>
      <c r="E162" s="377">
        <v>0</v>
      </c>
      <c r="F162" s="379">
        <f ca="1">IF($A$3,LOOKUP(D$287,datenbank_heilmittel_effekte!A$2:GQ$2,datenbank_heilmittel_effekte!A159:GQ159),LOOKUP(D$287,datenbank_heilmittel_effekte!A$284:GQ$284,datenbank_heilmittel_effekte!A441:GQ441))</f>
        <v>2</v>
      </c>
      <c r="G162" s="370" t="str">
        <f ca="1">Calcul_Profil!BL158</f>
        <v>....</v>
      </c>
    </row>
    <row r="163" spans="1:7" ht="22.15" customHeight="1" thickBot="1">
      <c r="A163" s="402"/>
      <c r="B163" s="71"/>
      <c r="C163" s="78" t="s">
        <v>2932</v>
      </c>
      <c r="D163" s="79" t="str">
        <f>LOOKUP(MAIN!$A$5,texte_fragen!$C$2:$I$2,texte_fragen!$C262:$I262)</f>
        <v>Dolor de estómago: sensación de retortijón (calambre)</v>
      </c>
      <c r="E163" s="377">
        <v>0</v>
      </c>
      <c r="F163" s="379">
        <f ca="1">IF($A$3,LOOKUP(D$287,datenbank_heilmittel_effekte!A$2:GQ$2,datenbank_heilmittel_effekte!A160:GQ160),LOOKUP(D$287,datenbank_heilmittel_effekte!A$284:GQ$284,datenbank_heilmittel_effekte!A442:GQ442))</f>
        <v>2</v>
      </c>
      <c r="G163" s="370" t="str">
        <f ca="1">Calcul_Profil!BL159</f>
        <v>....</v>
      </c>
    </row>
    <row r="164" spans="1:7" ht="22.15" customHeight="1" thickBot="1">
      <c r="A164" s="402"/>
      <c r="B164" s="71"/>
      <c r="C164" s="78" t="s">
        <v>2933</v>
      </c>
      <c r="D164" s="79" t="str">
        <f>LOOKUP(MAIN!$A$5,texte_fragen!$C$2:$I$2,texte_fragen!$C263:$I263)</f>
        <v>Dolor de estómago: sensación de acidez o de ardor</v>
      </c>
      <c r="E164" s="377">
        <v>0</v>
      </c>
      <c r="F164" s="379">
        <f ca="1">IF($A$3,LOOKUP(D$287,datenbank_heilmittel_effekte!A$2:GQ$2,datenbank_heilmittel_effekte!A161:GQ161),LOOKUP(D$287,datenbank_heilmittel_effekte!A$284:GQ$284,datenbank_heilmittel_effekte!A443:GQ443))</f>
        <v>1</v>
      </c>
      <c r="G164" s="370" t="str">
        <f ca="1">Calcul_Profil!BL160</f>
        <v>....</v>
      </c>
    </row>
    <row r="165" spans="1:7" ht="22.15" customHeight="1" thickTop="1" thickBot="1">
      <c r="A165" s="402"/>
      <c r="B165" s="72" t="str">
        <f>LOOKUP(MAIN!$A$5,texte_fragen!$C$2:$I$2,texte_fragen!$C265:$I265)</f>
        <v>El abdomen</v>
      </c>
      <c r="C165" s="80" t="s">
        <v>4679</v>
      </c>
      <c r="D165" s="81" t="str">
        <f>LOOKUP(MAIN!$A$5,texte_fragen!$C$2:$I$2,texte_fragen!$C266:$I266)</f>
        <v>Abdomen hinchado por el gas, o ruidos intestinales</v>
      </c>
      <c r="E165" s="377">
        <v>0</v>
      </c>
      <c r="F165" s="380">
        <f ca="1">IF($A$3,LOOKUP(D$287,datenbank_heilmittel_effekte!A$2:GQ$2,datenbank_heilmittel_effekte!A162:GQ162),LOOKUP(D$287,datenbank_heilmittel_effekte!A$284:GQ$284,datenbank_heilmittel_effekte!A444:GQ444))</f>
        <v>0</v>
      </c>
      <c r="G165" s="371" t="str">
        <f ca="1">Calcul_Profil!BL161</f>
        <v>....</v>
      </c>
    </row>
    <row r="166" spans="1:7" ht="22.15" customHeight="1" thickBot="1">
      <c r="A166" s="402"/>
      <c r="B166" s="71"/>
      <c r="C166" s="78" t="s">
        <v>4680</v>
      </c>
      <c r="D166" s="79" t="str">
        <f>LOOKUP(MAIN!$A$5,texte_fragen!$C$2:$I$2,texte_fragen!$C267:$I267)</f>
        <v>Dolor en los lados (bazo, vesicula, hipocondrios)</v>
      </c>
      <c r="E166" s="377">
        <v>0</v>
      </c>
      <c r="F166" s="379">
        <f ca="1">IF($A$3,LOOKUP(D$287,datenbank_heilmittel_effekte!A$2:GQ$2,datenbank_heilmittel_effekte!A163:GQ163),LOOKUP(D$287,datenbank_heilmittel_effekte!A$284:GQ$284,datenbank_heilmittel_effekte!A445:GQ445))</f>
        <v>1</v>
      </c>
      <c r="G166" s="370" t="str">
        <f ca="1">Calcul_Profil!BL162</f>
        <v>....</v>
      </c>
    </row>
    <row r="167" spans="1:7" ht="22.15" customHeight="1" thickBot="1">
      <c r="A167" s="402"/>
      <c r="B167" s="71"/>
      <c r="C167" s="78" t="s">
        <v>2947</v>
      </c>
      <c r="D167" s="79" t="str">
        <f>LOOKUP(MAIN!$A$5,texte_fragen!$C$2:$I$2,texte_fragen!$C268:$I268)</f>
        <v>Dolor en el higado (dolor en la derecha, agravado al apoyarse)</v>
      </c>
      <c r="E167" s="377">
        <v>0</v>
      </c>
      <c r="F167" s="379">
        <f ca="1">IF($A$3,LOOKUP(D$287,datenbank_heilmittel_effekte!A$2:GQ$2,datenbank_heilmittel_effekte!A164:GQ164),LOOKUP(D$287,datenbank_heilmittel_effekte!A$284:GQ$284,datenbank_heilmittel_effekte!A446:GQ446))</f>
        <v>1</v>
      </c>
      <c r="G167" s="370" t="str">
        <f ca="1">Calcul_Profil!BL163</f>
        <v>....</v>
      </c>
    </row>
    <row r="168" spans="1:7" ht="22.15" customHeight="1" thickBot="1">
      <c r="A168" s="402"/>
      <c r="B168" s="71"/>
      <c r="C168" s="78" t="s">
        <v>4490</v>
      </c>
      <c r="D168" s="79" t="str">
        <f>LOOKUP(MAIN!$A$5,texte_fragen!$C$2:$I$2,texte_fragen!$C269:$I269)</f>
        <v>Dolor en la ingle (sensación de hernia, ganglios inguinales)</v>
      </c>
      <c r="E168" s="377">
        <v>0</v>
      </c>
      <c r="F168" s="379">
        <f ca="1">IF($A$3,LOOKUP(D$287,datenbank_heilmittel_effekte!A$2:GQ$2,datenbank_heilmittel_effekte!A165:GQ165),LOOKUP(D$287,datenbank_heilmittel_effekte!A$284:GQ$284,datenbank_heilmittel_effekte!A447:GQ447))</f>
        <v>0</v>
      </c>
      <c r="G168" s="370" t="str">
        <f ca="1">Calcul_Profil!BL164</f>
        <v>....</v>
      </c>
    </row>
    <row r="169" spans="1:7" ht="22.15" customHeight="1" thickBot="1">
      <c r="A169" s="402"/>
      <c r="B169" s="71"/>
      <c r="C169" s="78" t="s">
        <v>2871</v>
      </c>
      <c r="D169" s="79" t="str">
        <f>LOOKUP(MAIN!$A$5,texte_fragen!$C$2:$I$2,texte_fragen!$C270:$I270)</f>
        <v>Dolor en los intestinos(tensión, cólico, retortijón, apendit.)</v>
      </c>
      <c r="E169" s="377">
        <v>0</v>
      </c>
      <c r="F169" s="379">
        <f ca="1">IF($A$3,LOOKUP(D$287,datenbank_heilmittel_effekte!A$2:GQ$2,datenbank_heilmittel_effekte!A166:GQ166),LOOKUP(D$287,datenbank_heilmittel_effekte!A$284:GQ$284,datenbank_heilmittel_effekte!A448:GQ448))</f>
        <v>0</v>
      </c>
      <c r="G169" s="370" t="str">
        <f ca="1">Calcul_Profil!BL165</f>
        <v>....</v>
      </c>
    </row>
    <row r="170" spans="1:7" ht="22.15" customHeight="1" thickTop="1" thickBot="1">
      <c r="A170" s="402"/>
      <c r="B170" s="72" t="str">
        <f>LOOKUP(MAIN!$A$5,texte_fragen!$C$2:$I$2,texte_fragen!$C272:$I272)</f>
        <v>El recto</v>
      </c>
      <c r="C170" s="80" t="s">
        <v>2872</v>
      </c>
      <c r="D170" s="81" t="str">
        <f>LOOKUP(MAIN!$A$5,texte_fragen!$C$2:$I$2,texte_fragen!$C273:$I273)</f>
        <v>Dolor en el recto, o en el ano (incluyendo hemorroides, tenesmo)</v>
      </c>
      <c r="E170" s="377">
        <v>0</v>
      </c>
      <c r="F170" s="380">
        <f ca="1">IF($A$3,LOOKUP(D$287,datenbank_heilmittel_effekte!A$2:GQ$2,datenbank_heilmittel_effekte!A167:GQ167),LOOKUP(D$287,datenbank_heilmittel_effekte!A$284:GQ$284,datenbank_heilmittel_effekte!A449:GQ449))</f>
        <v>1</v>
      </c>
      <c r="G170" s="371" t="str">
        <f ca="1">Calcul_Profil!BL166</f>
        <v>....</v>
      </c>
    </row>
    <row r="171" spans="1:7" ht="22.15" customHeight="1" thickBot="1">
      <c r="A171" s="402"/>
      <c r="B171" s="71"/>
      <c r="C171" s="78" t="s">
        <v>2873</v>
      </c>
      <c r="D171" s="79" t="str">
        <f>LOOKUP(MAIN!$A$5,texte_fragen!$C$2:$I$2,texte_fragen!$C274:$I274)</f>
        <v>Ventosidades, flatulencia</v>
      </c>
      <c r="E171" s="377">
        <v>0</v>
      </c>
      <c r="F171" s="379">
        <f ca="1">IF($A$3,LOOKUP(D$287,datenbank_heilmittel_effekte!A$2:GQ$2,datenbank_heilmittel_effekte!A168:GQ168),LOOKUP(D$287,datenbank_heilmittel_effekte!A$284:GQ$284,datenbank_heilmittel_effekte!A450:GQ450))</f>
        <v>0</v>
      </c>
      <c r="G171" s="370" t="str">
        <f ca="1">Calcul_Profil!BL167</f>
        <v>....</v>
      </c>
    </row>
    <row r="172" spans="1:7" ht="22.15" customHeight="1" thickBot="1">
      <c r="A172" s="402"/>
      <c r="B172" s="71"/>
      <c r="C172" s="78" t="s">
        <v>2874</v>
      </c>
      <c r="D172" s="79" t="str">
        <f>LOOKUP(MAIN!$A$5,texte_fragen!$C$2:$I$2,texte_fragen!$C275:$I275)</f>
        <v>Heces acuosas, fluidas, abundantes (incluyendo diarrea)</v>
      </c>
      <c r="E172" s="377">
        <v>0</v>
      </c>
      <c r="F172" s="379">
        <f ca="1">IF($A$3,LOOKUP(D$287,datenbank_heilmittel_effekte!A$2:GQ$2,datenbank_heilmittel_effekte!A169:GQ169),LOOKUP(D$287,datenbank_heilmittel_effekte!A$284:GQ$284,datenbank_heilmittel_effekte!A451:GQ451))</f>
        <v>1</v>
      </c>
      <c r="G172" s="370" t="str">
        <f ca="1">Calcul_Profil!BL168</f>
        <v>....</v>
      </c>
    </row>
    <row r="173" spans="1:7" ht="22.15" customHeight="1" thickBot="1">
      <c r="A173" s="402"/>
      <c r="B173" s="71"/>
      <c r="C173" s="78" t="s">
        <v>1540</v>
      </c>
      <c r="D173" s="79" t="str">
        <f>LOOKUP(MAIN!$A$5,texte_fragen!$C$2:$I$2,texte_fragen!$C276:$I276)</f>
        <v>Heces secas, duras, raras, dificiles (incluyendo estreñimiento)</v>
      </c>
      <c r="E173" s="377">
        <v>0</v>
      </c>
      <c r="F173" s="379">
        <f ca="1">IF($A$3,LOOKUP(D$287,datenbank_heilmittel_effekte!A$2:GQ$2,datenbank_heilmittel_effekte!A170:GQ170),LOOKUP(D$287,datenbank_heilmittel_effekte!A$284:GQ$284,datenbank_heilmittel_effekte!A452:GQ452))</f>
        <v>3</v>
      </c>
      <c r="G173" s="370" t="str">
        <f ca="1">Calcul_Profil!BL169</f>
        <v>....</v>
      </c>
    </row>
    <row r="174" spans="1:7" ht="22.15" customHeight="1" thickBot="1">
      <c r="A174" s="402"/>
      <c r="B174" s="71"/>
      <c r="C174" s="78" t="s">
        <v>1541</v>
      </c>
      <c r="D174" s="79" t="str">
        <f>LOOKUP(MAIN!$A$5,texte_fragen!$C$2:$I$2,texte_fragen!$C277:$I277)</f>
        <v>Tendencia crónica a los gusanos (lombrices)</v>
      </c>
      <c r="E174" s="377">
        <v>0</v>
      </c>
      <c r="F174" s="379">
        <f ca="1">IF($A$3,LOOKUP(D$287,datenbank_heilmittel_effekte!A$2:GQ$2,datenbank_heilmittel_effekte!A171:GQ171),LOOKUP(D$287,datenbank_heilmittel_effekte!A$284:GQ$284,datenbank_heilmittel_effekte!A453:GQ453))</f>
        <v>1</v>
      </c>
      <c r="G174" s="370" t="str">
        <f ca="1">Calcul_Profil!BL170</f>
        <v>....</v>
      </c>
    </row>
    <row r="175" spans="1:7" ht="52.9" customHeight="1" thickTop="1" thickBot="1">
      <c r="A175" s="412" t="str">
        <f>LOOKUP(MAIN!$A$5,texte_fragen!$C$2:$I$2,texte_fragen!$C279:$I279)</f>
        <v>El aparato genital 1/2.</v>
      </c>
      <c r="B175" s="90" t="str">
        <f>LOOKUP(MAIN!$A$5,texte_fragen!$C$2:$I$2,texte_fragen!$C281:$I281)</f>
        <v>Los órganos femeninos : flujos</v>
      </c>
      <c r="C175" s="91" t="s">
        <v>1542</v>
      </c>
      <c r="D175" s="92" t="str">
        <f>LOOKUP(MAIN!$A$5,texte_fragen!$C$2:$I$2,texte_fragen!$C282:$I282)</f>
        <v>Los ciclos son anormalmente CORTOS (menos de 26 dias)</v>
      </c>
      <c r="E175" s="377">
        <v>0</v>
      </c>
      <c r="F175" s="383">
        <f ca="1">IF($A$3,LOOKUP(D$287,datenbank_heilmittel_effekte!A$2:GQ$2,datenbank_heilmittel_effekte!A172:GQ172),LOOKUP(D$287,datenbank_heilmittel_effekte!A$284:GQ$284,datenbank_heilmittel_effekte!A454:GQ454))</f>
        <v>0</v>
      </c>
      <c r="G175" s="374" t="str">
        <f ca="1">Calcul_Profil!BL171</f>
        <v>....</v>
      </c>
    </row>
    <row r="176" spans="1:7" ht="22.15" customHeight="1" thickBot="1">
      <c r="A176" s="413"/>
      <c r="B176" s="71"/>
      <c r="C176" s="78" t="s">
        <v>1543</v>
      </c>
      <c r="D176" s="79" t="str">
        <f>LOOKUP(MAIN!$A$5,texte_fragen!$C$2:$I$2,texte_fragen!$C283:$I283)</f>
        <v>Los ciclos son anormalmente LARGOS (más de 30 dias)</v>
      </c>
      <c r="E176" s="377">
        <v>0</v>
      </c>
      <c r="F176" s="379">
        <f ca="1">IF($A$3,LOOKUP(D$287,datenbank_heilmittel_effekte!A$2:GQ$2,datenbank_heilmittel_effekte!A173:GQ173),LOOKUP(D$287,datenbank_heilmittel_effekte!A$284:GQ$284,datenbank_heilmittel_effekte!A455:GQ455))</f>
        <v>0</v>
      </c>
      <c r="G176" s="370" t="str">
        <f ca="1">Calcul_Profil!BL172</f>
        <v>....</v>
      </c>
    </row>
    <row r="177" spans="1:7" ht="22.15" customHeight="1" thickBot="1">
      <c r="A177" s="413"/>
      <c r="B177" s="71"/>
      <c r="C177" s="78" t="s">
        <v>1544</v>
      </c>
      <c r="D177" s="79" t="str">
        <f>LOOKUP(MAIN!$A$5,texte_fragen!$C$2:$I$2,texte_fragen!$C284:$I284)</f>
        <v>Reglas CORTAS (menos de 4 dias), POBRES o INTERMITENTES</v>
      </c>
      <c r="E177" s="377">
        <v>0</v>
      </c>
      <c r="F177" s="379">
        <f ca="1">IF($A$3,LOOKUP(D$287,datenbank_heilmittel_effekte!A$2:GQ$2,datenbank_heilmittel_effekte!A174:GQ174),LOOKUP(D$287,datenbank_heilmittel_effekte!A$284:GQ$284,datenbank_heilmittel_effekte!A456:GQ456))</f>
        <v>0</v>
      </c>
      <c r="G177" s="370" t="str">
        <f ca="1">Calcul_Profil!BL173</f>
        <v>....</v>
      </c>
    </row>
    <row r="178" spans="1:7" ht="22.15" customHeight="1" thickBot="1">
      <c r="A178" s="413"/>
      <c r="B178" s="71"/>
      <c r="C178" s="78" t="s">
        <v>1545</v>
      </c>
      <c r="D178" s="79" t="str">
        <f>LOOKUP(MAIN!$A$5,texte_fragen!$C$2:$I$2,texte_fragen!$C285:$I285)</f>
        <v>Reglas LARGAS (más de 8 dias) o anormalmente ABUNDANTES</v>
      </c>
      <c r="E178" s="377">
        <v>0</v>
      </c>
      <c r="F178" s="379">
        <f ca="1">IF($A$3,LOOKUP(D$287,datenbank_heilmittel_effekte!A$2:GQ$2,datenbank_heilmittel_effekte!A175:GQ175),LOOKUP(D$287,datenbank_heilmittel_effekte!A$284:GQ$284,datenbank_heilmittel_effekte!A457:GQ457))</f>
        <v>1</v>
      </c>
      <c r="G178" s="370" t="str">
        <f ca="1">Calcul_Profil!BL174</f>
        <v>....</v>
      </c>
    </row>
    <row r="179" spans="1:7" ht="22.15" customHeight="1" thickBot="1">
      <c r="A179" s="413"/>
      <c r="B179" s="71"/>
      <c r="C179" s="78" t="s">
        <v>2236</v>
      </c>
      <c r="D179" s="79" t="str">
        <f>LOOKUP(MAIN!$A$5,texte_fragen!$C$2:$I$2,texte_fragen!$C286:$I286)</f>
        <v>Anomaláa del ASPECTO de las reglas (color o consistencia)</v>
      </c>
      <c r="E179" s="377">
        <v>0</v>
      </c>
      <c r="F179" s="379">
        <f ca="1">IF($A$3,LOOKUP(D$287,datenbank_heilmittel_effekte!A$2:GQ$2,datenbank_heilmittel_effekte!A176:GQ176),LOOKUP(D$287,datenbank_heilmittel_effekte!A$284:GQ$284,datenbank_heilmittel_effekte!A458:GQ458))</f>
        <v>3</v>
      </c>
      <c r="G179" s="370" t="str">
        <f ca="1">Calcul_Profil!BL175</f>
        <v>....</v>
      </c>
    </row>
    <row r="180" spans="1:7" ht="22.15" customHeight="1" thickBot="1">
      <c r="A180" s="413"/>
      <c r="B180" s="71"/>
      <c r="C180" s="78" t="s">
        <v>2237</v>
      </c>
      <c r="D180" s="79" t="str">
        <f>LOOKUP(MAIN!$A$5,texte_fragen!$C$2:$I$2,texte_fragen!$C287:$I287)</f>
        <v>Pérdidas blancas abundantes o irritantes (leucorrea)</v>
      </c>
      <c r="E180" s="377">
        <v>0</v>
      </c>
      <c r="F180" s="379">
        <f ca="1">IF($A$3,LOOKUP(D$287,datenbank_heilmittel_effekte!A$2:GQ$2,datenbank_heilmittel_effekte!A177:GQ177),LOOKUP(D$287,datenbank_heilmittel_effekte!A$284:GQ$284,datenbank_heilmittel_effekte!A459:GQ459))</f>
        <v>5</v>
      </c>
      <c r="G180" s="370" t="str">
        <f ca="1">Calcul_Profil!BL176</f>
        <v>....</v>
      </c>
    </row>
    <row r="181" spans="1:7" ht="55.9" customHeight="1" thickTop="1" thickBot="1">
      <c r="A181" s="413"/>
      <c r="B181" s="72" t="str">
        <f>LOOKUP(MAIN!$A$5,texte_fragen!$C$2:$I$2,texte_fragen!$C289:$I289)</f>
        <v>Los órganos femeninos : dolores</v>
      </c>
      <c r="C181" s="80" t="s">
        <v>2238</v>
      </c>
      <c r="D181" s="81" t="str">
        <f>LOOKUP(MAIN!$A$5,texte_fragen!$C$2:$I$2,texte_fragen!$C290:$I290)</f>
        <v>Dolor en los pechos (y c. mastitis, nudosidad dolorosa)</v>
      </c>
      <c r="E181" s="377">
        <v>0</v>
      </c>
      <c r="F181" s="380">
        <f ca="1">IF($A$3,LOOKUP(D$287,datenbank_heilmittel_effekte!A$2:GQ$2,datenbank_heilmittel_effekte!A178:GQ178),LOOKUP(D$287,datenbank_heilmittel_effekte!A$284:GQ$284,datenbank_heilmittel_effekte!A460:GQ460))</f>
        <v>2</v>
      </c>
      <c r="G181" s="371" t="str">
        <f ca="1">Calcul_Profil!BL177</f>
        <v>....</v>
      </c>
    </row>
    <row r="182" spans="1:7" ht="22.15" customHeight="1" thickBot="1">
      <c r="A182" s="413"/>
      <c r="B182" s="71"/>
      <c r="C182" s="78" t="s">
        <v>2239</v>
      </c>
      <c r="D182" s="79" t="str">
        <f>LOOKUP(MAIN!$A$5,texte_fragen!$C$2:$I$2,texte_fragen!$C291:$I291)</f>
        <v>Dolor en los ovarios o en las trompas (ovaritis, salpingitis)</v>
      </c>
      <c r="E182" s="377">
        <v>0</v>
      </c>
      <c r="F182" s="379">
        <f ca="1">IF($A$3,LOOKUP(D$287,datenbank_heilmittel_effekte!A$2:GQ$2,datenbank_heilmittel_effekte!A179:GQ179),LOOKUP(D$287,datenbank_heilmittel_effekte!A$284:GQ$284,datenbank_heilmittel_effekte!A461:GQ461))</f>
        <v>2</v>
      </c>
      <c r="G182" s="370" t="str">
        <f ca="1">Calcul_Profil!BL178</f>
        <v>....</v>
      </c>
    </row>
    <row r="183" spans="1:7" ht="22.15" customHeight="1" thickBot="1">
      <c r="A183" s="413"/>
      <c r="B183" s="71"/>
      <c r="C183" s="78" t="s">
        <v>2240</v>
      </c>
      <c r="D183" s="79" t="str">
        <f>LOOKUP(MAIN!$A$5,texte_fragen!$C$2:$I$2,texte_fragen!$C292:$I292)</f>
        <v>Dolor en el útero, o sensación de descenso de órganos</v>
      </c>
      <c r="E183" s="377">
        <v>0</v>
      </c>
      <c r="F183" s="379">
        <f ca="1">IF($A$3,LOOKUP(D$287,datenbank_heilmittel_effekte!A$2:GQ$2,datenbank_heilmittel_effekte!A180:GQ180),LOOKUP(D$287,datenbank_heilmittel_effekte!A$284:GQ$284,datenbank_heilmittel_effekte!A462:GQ462))</f>
        <v>1</v>
      </c>
      <c r="G183" s="370" t="str">
        <f ca="1">Calcul_Profil!BL179</f>
        <v>....</v>
      </c>
    </row>
    <row r="184" spans="1:7" ht="22.15" customHeight="1" thickBot="1">
      <c r="A184" s="413"/>
      <c r="B184" s="75"/>
      <c r="C184" s="82" t="s">
        <v>2241</v>
      </c>
      <c r="D184" s="83" t="str">
        <f>LOOKUP(MAIN!$A$5,texte_fragen!$C$2:$I$2,texte_fragen!$C293:$I293)</f>
        <v>Dolor (o prurito) en la vagina o en la vulva</v>
      </c>
      <c r="E184" s="377">
        <v>0</v>
      </c>
      <c r="F184" s="381">
        <f ca="1">IF($A$3,LOOKUP(D$287,datenbank_heilmittel_effekte!A$2:GQ$2,datenbank_heilmittel_effekte!A181:GQ181),LOOKUP(D$287,datenbank_heilmittel_effekte!A$284:GQ$284,datenbank_heilmittel_effekte!A463:GQ463))</f>
        <v>3</v>
      </c>
      <c r="G184" s="372" t="str">
        <f ca="1">Calcul_Profil!BL180</f>
        <v>....</v>
      </c>
    </row>
    <row r="185" spans="1:7" ht="56.45" customHeight="1" thickTop="1" thickBot="1">
      <c r="A185" s="413"/>
      <c r="B185" s="71" t="str">
        <f>LOOKUP(MAIN!$A$5,texte_fragen!$C$2:$I$2,texte_fragen!$C295:$I295)</f>
        <v>Los órganos femeninos : modalidades</v>
      </c>
      <c r="C185" s="78" t="s">
        <v>2242</v>
      </c>
      <c r="D185" s="79" t="str">
        <f>LOOKUP(MAIN!$A$5,texte_fragen!$C$2:$I$2,texte_fragen!$C296:$I296)</f>
        <v>Dolores intensos EN EL MOMENTO DE LAS REGLAS (dismenorrea)</v>
      </c>
      <c r="E185" s="377">
        <v>0</v>
      </c>
      <c r="F185" s="379">
        <f ca="1">IF($A$3,LOOKUP(D$287,datenbank_heilmittel_effekte!A$2:GQ$2,datenbank_heilmittel_effekte!A182:GQ182),LOOKUP(D$287,datenbank_heilmittel_effekte!A$284:GQ$284,datenbank_heilmittel_effekte!A464:GQ464))</f>
        <v>1</v>
      </c>
      <c r="G185" s="370" t="str">
        <f ca="1">Calcul_Profil!BL181</f>
        <v>....</v>
      </c>
    </row>
    <row r="186" spans="1:7" ht="37.15" customHeight="1" thickTop="1" thickBot="1">
      <c r="A186" s="413"/>
      <c r="B186" s="72" t="str">
        <f>LOOKUP(MAIN!$A$5,texte_fragen!$C$2:$I$2,texte_fragen!$C300:$I300)</f>
        <v>Los órganos masculinos</v>
      </c>
      <c r="C186" s="80" t="s">
        <v>2243</v>
      </c>
      <c r="D186" s="81" t="str">
        <f>LOOKUP(MAIN!$A$5,texte_fragen!$C$2:$I$2,texte_fragen!$C301:$I301)</f>
        <v>Dolor en los testiculos, o en los cordones espermáticos</v>
      </c>
      <c r="E186" s="377">
        <v>0</v>
      </c>
      <c r="F186" s="380">
        <f ca="1">IF($A$3,LOOKUP(D$287,datenbank_heilmittel_effekte!A$2:GQ$2,datenbank_heilmittel_effekte!A183:GQ183),LOOKUP(D$287,datenbank_heilmittel_effekte!A$284:GQ$284,datenbank_heilmittel_effekte!A465:GQ465))</f>
        <v>1</v>
      </c>
      <c r="G186" s="371" t="str">
        <f ca="1">Calcul_Profil!BL182</f>
        <v>....</v>
      </c>
    </row>
    <row r="187" spans="1:7" ht="22.15" customHeight="1" thickBot="1">
      <c r="A187" s="413"/>
      <c r="B187" s="75"/>
      <c r="C187" s="82" t="s">
        <v>2244</v>
      </c>
      <c r="D187" s="83" t="str">
        <f>LOOKUP(MAIN!$A$5,texte_fragen!$C$2:$I$2,texte_fragen!$C302:$I302)</f>
        <v>Transtornos de la erección, o impotencia</v>
      </c>
      <c r="E187" s="377">
        <v>0</v>
      </c>
      <c r="F187" s="381">
        <f ca="1">IF($A$3,LOOKUP(D$287,datenbank_heilmittel_effekte!A$2:GQ$2,datenbank_heilmittel_effekte!A184:GQ184),LOOKUP(D$287,datenbank_heilmittel_effekte!A$284:GQ$284,datenbank_heilmittel_effekte!A466:GQ466))</f>
        <v>2</v>
      </c>
      <c r="G187" s="372" t="str">
        <f ca="1">Calcul_Profil!BL183</f>
        <v>....</v>
      </c>
    </row>
    <row r="188" spans="1:7" ht="55.9" customHeight="1" thickTop="1" thickBot="1">
      <c r="A188" s="413"/>
      <c r="B188" s="71" t="str">
        <f>LOOKUP(MAIN!$A$5,texte_fragen!$C$2:$I$2,texte_fragen!$C304:$I304)</f>
        <v>El comportamiento (hombre o mujer)</v>
      </c>
      <c r="C188" s="78" t="s">
        <v>2245</v>
      </c>
      <c r="D188" s="79" t="str">
        <f>LOOKUP(MAIN!$A$5,texte_fragen!$C$2:$I$2,texte_fragen!$C305:$I305)</f>
        <v>Deseo sexual excesivo, excitación anormal</v>
      </c>
      <c r="E188" s="377">
        <v>3</v>
      </c>
      <c r="F188" s="379">
        <f ca="1">IF($A$3,LOOKUP(D$287,datenbank_heilmittel_effekte!A$2:GQ$2,datenbank_heilmittel_effekte!A185:GQ185),LOOKUP(D$287,datenbank_heilmittel_effekte!A$284:GQ$284,datenbank_heilmittel_effekte!A467:GQ467))</f>
        <v>2</v>
      </c>
      <c r="G188" s="370" t="str">
        <f ca="1">Calcul_Profil!BL184</f>
        <v>....</v>
      </c>
    </row>
    <row r="189" spans="1:7" ht="22.15" customHeight="1" thickBot="1">
      <c r="A189" s="414"/>
      <c r="B189" s="89"/>
      <c r="C189" s="84" t="s">
        <v>2246</v>
      </c>
      <c r="D189" s="85" t="str">
        <f>LOOKUP(MAIN!$A$5,texte_fragen!$C$2:$I$2,texte_fragen!$C306:$I306)</f>
        <v>Ausencia de deseo sexual, o disminución del líbido</v>
      </c>
      <c r="E189" s="377">
        <v>0</v>
      </c>
      <c r="F189" s="382">
        <f ca="1">IF($A$3,LOOKUP(D$287,datenbank_heilmittel_effekte!A$2:GQ$2,datenbank_heilmittel_effekte!A186:GQ186),LOOKUP(D$287,datenbank_heilmittel_effekte!A$284:GQ$284,datenbank_heilmittel_effekte!A468:GQ468))</f>
        <v>0</v>
      </c>
      <c r="G189" s="373" t="str">
        <f ca="1">Calcul_Profil!BL185</f>
        <v>....</v>
      </c>
    </row>
    <row r="190" spans="1:7" ht="55.15" customHeight="1" thickTop="1" thickBot="1">
      <c r="A190" s="402" t="str">
        <f>LOOKUP(MAIN!$A$5,texte_fragen!$C$2:$I$2,texte_fragen!$C308:$I308)</f>
        <v>El aparato urinario</v>
      </c>
      <c r="B190" s="71" t="str">
        <f>LOOKUP(MAIN!$A$5,texte_fragen!$C$2:$I$2,texte_fragen!$C309:$I309)</f>
        <v>El aparato urinario : los dolores</v>
      </c>
      <c r="C190" s="78" t="s">
        <v>2247</v>
      </c>
      <c r="D190" s="79" t="str">
        <f>LOOKUP(MAIN!$A$5,texte_fragen!$C$2:$I$2,texte_fragen!$C310:$I310)</f>
        <v>Dolor en un riñón (y c. nefritis, cólico nefrítico)</v>
      </c>
      <c r="E190" s="377">
        <v>0</v>
      </c>
      <c r="F190" s="379">
        <f ca="1">IF($A$3,LOOKUP(D$287,datenbank_heilmittel_effekte!A$2:GQ$2,datenbank_heilmittel_effekte!A187:GQ187),LOOKUP(D$287,datenbank_heilmittel_effekte!A$284:GQ$284,datenbank_heilmittel_effekte!A469:GQ469))</f>
        <v>1</v>
      </c>
      <c r="G190" s="370" t="str">
        <f ca="1">Calcul_Profil!BL186</f>
        <v>....</v>
      </c>
    </row>
    <row r="191" spans="1:7" ht="22.15" customHeight="1" thickBot="1">
      <c r="A191" s="402"/>
      <c r="B191" s="71"/>
      <c r="C191" s="78" t="s">
        <v>2248</v>
      </c>
      <c r="D191" s="79" t="str">
        <f>LOOKUP(MAIN!$A$5,texte_fragen!$C$2:$I$2,texte_fragen!$C311:$I311)</f>
        <v>Dolor en la vejiga (y c. cistitis, disuria, tenesmo)</v>
      </c>
      <c r="E191" s="377">
        <v>0</v>
      </c>
      <c r="F191" s="379">
        <f ca="1">IF($A$3,LOOKUP(D$287,datenbank_heilmittel_effekte!A$2:GQ$2,datenbank_heilmittel_effekte!A188:GQ188),LOOKUP(D$287,datenbank_heilmittel_effekte!A$284:GQ$284,datenbank_heilmittel_effekte!A470:GQ470))</f>
        <v>1</v>
      </c>
      <c r="G191" s="370" t="str">
        <f ca="1">Calcul_Profil!BL187</f>
        <v>....</v>
      </c>
    </row>
    <row r="192" spans="1:7" ht="22.15" customHeight="1" thickBot="1">
      <c r="A192" s="402"/>
      <c r="B192" s="71"/>
      <c r="C192" s="78" t="s">
        <v>2249</v>
      </c>
      <c r="D192" s="79" t="str">
        <f>LOOKUP(MAIN!$A$5,texte_fragen!$C$2:$I$2,texte_fragen!$C312:$I312)</f>
        <v>Dolor en la uretra DURANTE la micción, orinas ardientes</v>
      </c>
      <c r="E192" s="377">
        <v>5</v>
      </c>
      <c r="F192" s="379">
        <f ca="1">IF($A$3,LOOKUP(D$287,datenbank_heilmittel_effekte!A$2:GQ$2,datenbank_heilmittel_effekte!A189:GQ189),LOOKUP(D$287,datenbank_heilmittel_effekte!A$284:GQ$284,datenbank_heilmittel_effekte!A471:GQ471))</f>
        <v>2</v>
      </c>
      <c r="G192" s="370" t="str">
        <f ca="1">Calcul_Profil!BL188</f>
        <v>....</v>
      </c>
    </row>
    <row r="193" spans="1:7" ht="22.15" customHeight="1" thickBot="1">
      <c r="A193" s="402"/>
      <c r="B193" s="71"/>
      <c r="C193" s="78" t="s">
        <v>2250</v>
      </c>
      <c r="D193" s="79" t="str">
        <f>LOOKUP(MAIN!$A$5,texte_fragen!$C$2:$I$2,texte_fragen!$C313:$I313)</f>
        <v>Dolor en la uretra DESPUéS de orinar, orinas corrosivas</v>
      </c>
      <c r="E193" s="377">
        <v>0</v>
      </c>
      <c r="F193" s="379">
        <f ca="1">IF($A$3,LOOKUP(D$287,datenbank_heilmittel_effekte!A$2:GQ$2,datenbank_heilmittel_effekte!A190:GQ190),LOOKUP(D$287,datenbank_heilmittel_effekte!A$284:GQ$284,datenbank_heilmittel_effekte!A472:GQ472))</f>
        <v>0</v>
      </c>
      <c r="G193" s="370" t="str">
        <f ca="1">Calcul_Profil!BL189</f>
        <v>....</v>
      </c>
    </row>
    <row r="194" spans="1:7" ht="22.15" customHeight="1" thickTop="1" thickBot="1">
      <c r="A194" s="402"/>
      <c r="B194" s="72" t="str">
        <f>LOOKUP(MAIN!$A$5,texte_fragen!$C$2:$I$2,texte_fragen!$C315:$I315)</f>
        <v>La micción</v>
      </c>
      <c r="C194" s="80" t="s">
        <v>4652</v>
      </c>
      <c r="D194" s="81" t="str">
        <f>LOOKUP(MAIN!$A$5,texte_fragen!$C$2:$I$2,texte_fragen!$C316:$I316)</f>
        <v>Necesidad frecuente de orinar (polaquiuria)</v>
      </c>
      <c r="E194" s="377">
        <v>7</v>
      </c>
      <c r="F194" s="380">
        <f ca="1">IF($A$3,LOOKUP(D$287,datenbank_heilmittel_effekte!A$2:GQ$2,datenbank_heilmittel_effekte!A191:GQ191),LOOKUP(D$287,datenbank_heilmittel_effekte!A$284:GQ$284,datenbank_heilmittel_effekte!A473:GQ473))</f>
        <v>1</v>
      </c>
      <c r="G194" s="371" t="str">
        <f ca="1">Calcul_Profil!BL190</f>
        <v>....</v>
      </c>
    </row>
    <row r="195" spans="1:7" ht="22.15" customHeight="1" thickBot="1">
      <c r="A195" s="402"/>
      <c r="B195" s="71"/>
      <c r="C195" s="78" t="s">
        <v>4653</v>
      </c>
      <c r="D195" s="79" t="str">
        <f>LOOKUP(MAIN!$A$5,texte_fragen!$C$2:$I$2,texte_fragen!$C317:$I317)</f>
        <v>Retención de orina, dificultad al orinar</v>
      </c>
      <c r="E195" s="377">
        <v>0</v>
      </c>
      <c r="F195" s="379">
        <f ca="1">IF($A$3,LOOKUP(D$287,datenbank_heilmittel_effekte!A$2:GQ$2,datenbank_heilmittel_effekte!A192:GQ192),LOOKUP(D$287,datenbank_heilmittel_effekte!A$284:GQ$284,datenbank_heilmittel_effekte!A474:GQ474))</f>
        <v>0</v>
      </c>
      <c r="G195" s="370" t="str">
        <f ca="1">Calcul_Profil!BL191</f>
        <v>....</v>
      </c>
    </row>
    <row r="196" spans="1:7" ht="22.15" customHeight="1" thickBot="1">
      <c r="A196" s="402"/>
      <c r="B196" s="75"/>
      <c r="C196" s="82" t="s">
        <v>4654</v>
      </c>
      <c r="D196" s="83" t="str">
        <f>LOOKUP(MAIN!$A$5,texte_fragen!$C$2:$I$2,texte_fragen!$C318:$I318)</f>
        <v>Incontinencia, pérdida involuntaria de orina ( y c. enurésis)</v>
      </c>
      <c r="E196" s="377">
        <v>0</v>
      </c>
      <c r="F196" s="381">
        <f ca="1">IF($A$3,LOOKUP(D$287,datenbank_heilmittel_effekte!A$2:GQ$2,datenbank_heilmittel_effekte!A193:GQ193),LOOKUP(D$287,datenbank_heilmittel_effekte!A$284:GQ$284,datenbank_heilmittel_effekte!A475:GQ475))</f>
        <v>4</v>
      </c>
      <c r="G196" s="372" t="str">
        <f ca="1">Calcul_Profil!BL192</f>
        <v>....</v>
      </c>
    </row>
    <row r="197" spans="1:7" ht="22.15" customHeight="1" thickTop="1" thickBot="1">
      <c r="A197" s="402"/>
      <c r="B197" s="71" t="str">
        <f>LOOKUP(MAIN!$A$5,texte_fragen!$C$2:$I$2,texte_fragen!$C320:$I320)</f>
        <v>Las orinas</v>
      </c>
      <c r="C197" s="78" t="s">
        <v>4655</v>
      </c>
      <c r="D197" s="79" t="str">
        <f>LOOKUP(MAIN!$A$5,texte_fragen!$C$2:$I$2,texte_fragen!$C321:$I321)</f>
        <v>Orinas oscuras, poco abundantes (oliguria)</v>
      </c>
      <c r="E197" s="377">
        <v>0</v>
      </c>
      <c r="F197" s="379">
        <f ca="1">IF($A$3,LOOKUP(D$287,datenbank_heilmittel_effekte!A$2:GQ$2,datenbank_heilmittel_effekte!A194:GQ194),LOOKUP(D$287,datenbank_heilmittel_effekte!A$284:GQ$284,datenbank_heilmittel_effekte!A476:GQ476))</f>
        <v>1</v>
      </c>
      <c r="G197" s="370" t="str">
        <f ca="1">Calcul_Profil!BL193</f>
        <v>....</v>
      </c>
    </row>
    <row r="198" spans="1:7" ht="22.15" customHeight="1" thickBot="1">
      <c r="A198" s="402"/>
      <c r="B198" s="71"/>
      <c r="C198" s="78" t="s">
        <v>4656</v>
      </c>
      <c r="D198" s="79" t="str">
        <f>LOOKUP(MAIN!$A$5,texte_fragen!$C$2:$I$2,texte_fragen!$C322:$I322)</f>
        <v>Orinas claras, muy abundantes (poliuria)</v>
      </c>
      <c r="E198" s="377">
        <v>0</v>
      </c>
      <c r="F198" s="379">
        <f ca="1">IF($A$3,LOOKUP(D$287,datenbank_heilmittel_effekte!A$2:GQ$2,datenbank_heilmittel_effekte!A195:GQ195),LOOKUP(D$287,datenbank_heilmittel_effekte!A$284:GQ$284,datenbank_heilmittel_effekte!A477:GQ477))</f>
        <v>1</v>
      </c>
      <c r="G198" s="370" t="str">
        <f ca="1">Calcul_Profil!BL194</f>
        <v>....</v>
      </c>
    </row>
    <row r="199" spans="1:7" ht="22.15" customHeight="1" thickBot="1">
      <c r="A199" s="402"/>
      <c r="B199" s="71"/>
      <c r="C199" s="78" t="s">
        <v>4681</v>
      </c>
      <c r="D199" s="79" t="str">
        <f>LOOKUP(MAIN!$A$5,texte_fragen!$C$2:$I$2,texte_fragen!$C323:$I323)</f>
        <v>Orinas turbias a la emisión, presencia de sangre o de células</v>
      </c>
      <c r="E199" s="377">
        <v>0</v>
      </c>
      <c r="F199" s="379">
        <f ca="1">IF($A$3,LOOKUP(D$287,datenbank_heilmittel_effekte!A$2:GQ$2,datenbank_heilmittel_effekte!A196:GQ196),LOOKUP(D$287,datenbank_heilmittel_effekte!A$284:GQ$284,datenbank_heilmittel_effekte!A478:GQ478))</f>
        <v>0</v>
      </c>
      <c r="G199" s="370" t="str">
        <f ca="1">Calcul_Profil!BL195</f>
        <v>....</v>
      </c>
    </row>
    <row r="200" spans="1:7" ht="22.15" customHeight="1" thickBot="1">
      <c r="A200" s="402"/>
      <c r="B200" s="71"/>
      <c r="C200" s="78" t="s">
        <v>259</v>
      </c>
      <c r="D200" s="79" t="str">
        <f>LOOKUP(MAIN!$A$5,texte_fragen!$C$2:$I$2,texte_fragen!$C324:$I324)</f>
        <v>En las orinas: albúmina (proteinuria)</v>
      </c>
      <c r="E200" s="377">
        <v>0</v>
      </c>
      <c r="F200" s="379">
        <f ca="1">IF($A$3,LOOKUP(D$287,datenbank_heilmittel_effekte!A$2:GQ$2,datenbank_heilmittel_effekte!A197:GQ197),LOOKUP(D$287,datenbank_heilmittel_effekte!A$284:GQ$284,datenbank_heilmittel_effekte!A479:GQ479))</f>
        <v>1</v>
      </c>
      <c r="G200" s="370" t="str">
        <f ca="1">Calcul_Profil!BL196</f>
        <v>....</v>
      </c>
    </row>
    <row r="201" spans="1:7" ht="22.15" customHeight="1" thickBot="1">
      <c r="A201" s="402"/>
      <c r="B201" s="71"/>
      <c r="C201" s="78" t="s">
        <v>260</v>
      </c>
      <c r="D201" s="79" t="str">
        <f>LOOKUP(MAIN!$A$5,texte_fragen!$C$2:$I$2,texte_fragen!$C325:$I325)</f>
        <v>En las orinas: depósitos diversos (fosfatos, arenilla, etc.)</v>
      </c>
      <c r="E201" s="377">
        <v>0</v>
      </c>
      <c r="F201" s="379">
        <f ca="1">IF($A$3,LOOKUP(D$287,datenbank_heilmittel_effekte!A$2:GQ$2,datenbank_heilmittel_effekte!A198:GQ198),LOOKUP(D$287,datenbank_heilmittel_effekte!A$284:GQ$284,datenbank_heilmittel_effekte!A480:GQ480))</f>
        <v>1</v>
      </c>
      <c r="G201" s="370" t="str">
        <f ca="1">Calcul_Profil!BL197</f>
        <v>....</v>
      </c>
    </row>
    <row r="202" spans="1:7" ht="65.45" customHeight="1" thickTop="1" thickBot="1">
      <c r="A202" s="412" t="str">
        <f>LOOKUP(MAIN!$A$5,texte_fragen!$C$2:$I$2,texte_fragen!$C327:$I327)</f>
        <v>La espalda y la columna vertebral</v>
      </c>
      <c r="B202" s="90" t="str">
        <f>LOOKUP(MAIN!$A$5,texte_fragen!$C$2:$I$2,texte_fragen!$C328:$I328)</f>
        <v>La espalda y la columna vertebral : aspecto general</v>
      </c>
      <c r="C202" s="91" t="s">
        <v>261</v>
      </c>
      <c r="D202" s="92" t="str">
        <f>LOOKUP(MAIN!$A$5,texte_fragen!$C$2:$I$2,texte_fragen!$C329:$I329)</f>
        <v>El cuello está rígido, o la cabeza hacia atrás por ls espasmos</v>
      </c>
      <c r="E202" s="377">
        <v>0</v>
      </c>
      <c r="F202" s="383">
        <f ca="1">IF($A$3,LOOKUP(D$287,datenbank_heilmittel_effekte!A$2:GQ$2,datenbank_heilmittel_effekte!A199:GQ199),LOOKUP(D$287,datenbank_heilmittel_effekte!A$284:GQ$284,datenbank_heilmittel_effekte!A481:GQ481))</f>
        <v>0</v>
      </c>
      <c r="G202" s="374" t="str">
        <f ca="1">Calcul_Profil!BL198</f>
        <v>....</v>
      </c>
    </row>
    <row r="203" spans="1:7" ht="22.15" customHeight="1" thickBot="1">
      <c r="A203" s="413"/>
      <c r="B203" s="71"/>
      <c r="C203" s="78" t="s">
        <v>262</v>
      </c>
      <c r="D203" s="79" t="str">
        <f>LOOKUP(MAIN!$A$5,texte_fragen!$C$2:$I$2,texte_fragen!$C330:$I330)</f>
        <v>La espalda está muy fría (con sensación de frío en la espalda)</v>
      </c>
      <c r="E203" s="377">
        <v>0</v>
      </c>
      <c r="F203" s="379">
        <f ca="1">IF($A$3,LOOKUP(D$287,datenbank_heilmittel_effekte!A$2:GQ$2,datenbank_heilmittel_effekte!A200:GQ200),LOOKUP(D$287,datenbank_heilmittel_effekte!A$284:GQ$284,datenbank_heilmittel_effekte!A482:GQ482))</f>
        <v>0</v>
      </c>
      <c r="G203" s="370" t="str">
        <f ca="1">Calcul_Profil!BL199</f>
        <v>....</v>
      </c>
    </row>
    <row r="204" spans="1:7" ht="81.599999999999994" customHeight="1" thickTop="1" thickBot="1">
      <c r="A204" s="413"/>
      <c r="B204" s="72" t="str">
        <f>LOOKUP(MAIN!$A$5,texte_fragen!$C$2:$I$2,texte_fragen!$C332:$I332)</f>
        <v>La espalda y la columna vertebral : localizacion de los dolores</v>
      </c>
      <c r="C204" s="80" t="s">
        <v>298</v>
      </c>
      <c r="D204" s="81" t="str">
        <f>LOOKUP(MAIN!$A$5,texte_fragen!$C$2:$I$2,texte_fragen!$C333:$I333)</f>
        <v>Dolor en la nuca, o en los músculos del cuello</v>
      </c>
      <c r="E204" s="377">
        <v>4</v>
      </c>
      <c r="F204" s="380">
        <f ca="1">IF($A$3,LOOKUP(D$287,datenbank_heilmittel_effekte!A$2:GQ$2,datenbank_heilmittel_effekte!A201:GQ201),LOOKUP(D$287,datenbank_heilmittel_effekte!A$284:GQ$284,datenbank_heilmittel_effekte!A483:GQ483))</f>
        <v>1</v>
      </c>
      <c r="G204" s="371" t="str">
        <f ca="1">Calcul_Profil!BL200</f>
        <v>....</v>
      </c>
    </row>
    <row r="205" spans="1:7" ht="22.15" customHeight="1" thickBot="1">
      <c r="A205" s="413"/>
      <c r="B205" s="71"/>
      <c r="C205" s="78" t="s">
        <v>299</v>
      </c>
      <c r="D205" s="79" t="str">
        <f>LOOKUP(MAIN!$A$5,texte_fragen!$C$2:$I$2,texte_fragen!$C334:$I334)</f>
        <v>Dolor en la espalda (detrás del tórax)</v>
      </c>
      <c r="E205" s="377">
        <v>0</v>
      </c>
      <c r="F205" s="379">
        <f ca="1">IF($A$3,LOOKUP(D$287,datenbank_heilmittel_effekte!A$2:GQ$2,datenbank_heilmittel_effekte!A202:GQ202),LOOKUP(D$287,datenbank_heilmittel_effekte!A$284:GQ$284,datenbank_heilmittel_effekte!A484:GQ484))</f>
        <v>2</v>
      </c>
      <c r="G205" s="370" t="str">
        <f ca="1">Calcul_Profil!BL201</f>
        <v>....</v>
      </c>
    </row>
    <row r="206" spans="1:7" ht="22.15" customHeight="1" thickBot="1">
      <c r="A206" s="413"/>
      <c r="B206" s="71"/>
      <c r="C206" s="78" t="s">
        <v>300</v>
      </c>
      <c r="D206" s="79" t="str">
        <f>LOOKUP(MAIN!$A$5,texte_fragen!$C$2:$I$2,texte_fragen!$C335:$I335)</f>
        <v>Dolor en la región lumbar (en los riñones) o en el sacro</v>
      </c>
      <c r="E206" s="377">
        <v>5</v>
      </c>
      <c r="F206" s="379">
        <f ca="1">IF($A$3,LOOKUP(D$287,datenbank_heilmittel_effekte!A$2:GQ$2,datenbank_heilmittel_effekte!A203:GQ203),LOOKUP(D$287,datenbank_heilmittel_effekte!A$284:GQ$284,datenbank_heilmittel_effekte!A485:GQ485))</f>
        <v>3</v>
      </c>
      <c r="G206" s="370" t="str">
        <f ca="1">Calcul_Profil!BL202</f>
        <v>....</v>
      </c>
    </row>
    <row r="207" spans="1:7" ht="22.15" customHeight="1" thickBot="1">
      <c r="A207" s="413"/>
      <c r="B207" s="75"/>
      <c r="C207" s="82" t="s">
        <v>301</v>
      </c>
      <c r="D207" s="83" t="str">
        <f>LOOKUP(MAIN!$A$5,texte_fragen!$C$2:$I$2,texte_fragen!$C336:$I336)</f>
        <v>Dolor en el coxys</v>
      </c>
      <c r="E207" s="377">
        <v>0</v>
      </c>
      <c r="F207" s="381">
        <f ca="1">IF($A$3,LOOKUP(D$287,datenbank_heilmittel_effekte!A$2:GQ$2,datenbank_heilmittel_effekte!A204:GQ204),LOOKUP(D$287,datenbank_heilmittel_effekte!A$284:GQ$284,datenbank_heilmittel_effekte!A486:GQ486))</f>
        <v>1</v>
      </c>
      <c r="G207" s="372" t="str">
        <f ca="1">Calcul_Profil!BL203</f>
        <v>....</v>
      </c>
    </row>
    <row r="208" spans="1:7" ht="87" customHeight="1" thickTop="1" thickBot="1">
      <c r="A208" s="413"/>
      <c r="B208" s="72" t="str">
        <f>LOOKUP(MAIN!$A$5,texte_fragen!$C$2:$I$2,texte_fragen!$C338:$I338)</f>
        <v>La espalda y la columna vertebral : características de los dolores</v>
      </c>
      <c r="C208" s="80" t="s">
        <v>302</v>
      </c>
      <c r="D208" s="81" t="str">
        <f>LOOKUP(MAIN!$A$5,texte_fragen!$C$2:$I$2,texte_fragen!$C339:$I339)</f>
        <v>Dolor sordo (incluyendo ardor, debilidad, fatiga, magulladura)</v>
      </c>
      <c r="E208" s="377">
        <v>0</v>
      </c>
      <c r="F208" s="380">
        <f ca="1">IF($A$3,LOOKUP(D$287,datenbank_heilmittel_effekte!A$2:GQ$2,datenbank_heilmittel_effekte!A205:GQ205),LOOKUP(D$287,datenbank_heilmittel_effekte!A$284:GQ$284,datenbank_heilmittel_effekte!A487:GQ487))</f>
        <v>4</v>
      </c>
      <c r="G208" s="371" t="str">
        <f ca="1">Calcul_Profil!BL204</f>
        <v>....</v>
      </c>
    </row>
    <row r="209" spans="1:7" ht="22.15" customHeight="1" thickBot="1">
      <c r="A209" s="413"/>
      <c r="B209" s="75"/>
      <c r="C209" s="82" t="s">
        <v>303</v>
      </c>
      <c r="D209" s="83" t="str">
        <f>LOOKUP(MAIN!$A$5,texte_fragen!$C$2:$I$2,texte_fragen!$C340:$I340)</f>
        <v>Dolor intenso y repentino, penetrante, tirante, como descarga eléctrica</v>
      </c>
      <c r="E209" s="377">
        <v>0</v>
      </c>
      <c r="F209" s="381">
        <f ca="1">IF($A$3,LOOKUP(D$287,datenbank_heilmittel_effekte!A$2:GQ$2,datenbank_heilmittel_effekte!A206:GQ206),LOOKUP(D$287,datenbank_heilmittel_effekte!A$284:GQ$284,datenbank_heilmittel_effekte!A488:GQ488))</f>
        <v>0</v>
      </c>
      <c r="G209" s="372" t="str">
        <f ca="1">Calcul_Profil!BL205</f>
        <v>....</v>
      </c>
    </row>
    <row r="210" spans="1:7" ht="86.45" customHeight="1" thickTop="1" thickBot="1">
      <c r="A210" s="413"/>
      <c r="B210" s="71" t="str">
        <f>LOOKUP(MAIN!$A$5,texte_fragen!$C$2:$I$2,texte_fragen!$C342:$I342)</f>
        <v>La espalda y la columna vertebral : modalidades de los dolores</v>
      </c>
      <c r="C210" s="78" t="s">
        <v>304</v>
      </c>
      <c r="D210" s="79" t="str">
        <f>LOOKUP(MAIN!$A$5,texte_fragen!$C$2:$I$2,texte_fragen!$C343:$I343)</f>
        <v>Dolores vertebrales: agravados en posición sentado</v>
      </c>
      <c r="E210" s="377">
        <v>0</v>
      </c>
      <c r="F210" s="379">
        <f ca="1">IF($A$3,LOOKUP(D$287,datenbank_heilmittel_effekte!A$2:GQ$2,datenbank_heilmittel_effekte!A207:GQ207),LOOKUP(D$287,datenbank_heilmittel_effekte!A$284:GQ$284,datenbank_heilmittel_effekte!A489:GQ489))</f>
        <v>0</v>
      </c>
      <c r="G210" s="370" t="str">
        <f ca="1">Calcul_Profil!BL206</f>
        <v>....</v>
      </c>
    </row>
    <row r="211" spans="1:7" ht="22.15" customHeight="1" thickBot="1">
      <c r="A211" s="413"/>
      <c r="B211" s="71"/>
      <c r="C211" s="78" t="s">
        <v>305</v>
      </c>
      <c r="D211" s="79" t="str">
        <f>LOOKUP(MAIN!$A$5,texte_fragen!$C$2:$I$2,texte_fragen!$C344:$I344)</f>
        <v>Dolores vertebrales: agravados al levantarse o al agacharse</v>
      </c>
      <c r="E211" s="377">
        <v>0</v>
      </c>
      <c r="F211" s="379">
        <f ca="1">IF($A$3,LOOKUP(D$287,datenbank_heilmittel_effekte!A$2:GQ$2,datenbank_heilmittel_effekte!A208:GQ208),LOOKUP(D$287,datenbank_heilmittel_effekte!A$284:GQ$284,datenbank_heilmittel_effekte!A490:GQ490))</f>
        <v>0</v>
      </c>
      <c r="G211" s="370" t="str">
        <f ca="1">Calcul_Profil!BL207</f>
        <v>....</v>
      </c>
    </row>
    <row r="212" spans="1:7" ht="22.15" customHeight="1" thickBot="1">
      <c r="A212" s="414"/>
      <c r="B212" s="89"/>
      <c r="C212" s="84" t="s">
        <v>306</v>
      </c>
      <c r="D212" s="85" t="str">
        <f>LOOKUP(MAIN!$A$5,texte_fragen!$C$2:$I$2,texte_fragen!$C345:$I345)</f>
        <v>Dolores vertebrales: mejorados por el movimiento continuo</v>
      </c>
      <c r="E212" s="377">
        <v>0</v>
      </c>
      <c r="F212" s="382">
        <f ca="1">IF($A$3,LOOKUP(D$287,datenbank_heilmittel_effekte!A$2:GQ$2,datenbank_heilmittel_effekte!A209:GQ209),LOOKUP(D$287,datenbank_heilmittel_effekte!A$284:GQ$284,datenbank_heilmittel_effekte!A491:GQ491))</f>
        <v>2</v>
      </c>
      <c r="G212" s="373" t="str">
        <f ca="1">Calcul_Profil!BL208</f>
        <v>....</v>
      </c>
    </row>
    <row r="213" spans="1:7" ht="69.599999999999994" customHeight="1" thickTop="1" thickBot="1">
      <c r="A213" s="402" t="str">
        <f>LOOKUP(MAIN!$A$5,texte_fragen!$C$2:$I$2,texte_fragen!$C347:$I347)</f>
        <v>Los miembros y las extremidades</v>
      </c>
      <c r="B213" s="71" t="str">
        <f>LOOKUP(MAIN!$A$5,texte_fragen!$C$2:$I$2,texte_fragen!$C349:$I349)</f>
        <v>Los miembros y las extremidades : aspecto general</v>
      </c>
      <c r="C213" s="78" t="s">
        <v>1748</v>
      </c>
      <c r="D213" s="79" t="str">
        <f>LOOKUP(MAIN!$A$5,texte_fragen!$C$2:$I$2,texte_fragen!$C350:$I350)</f>
        <v>Las manos o los pies están muy calientes</v>
      </c>
      <c r="E213" s="377">
        <v>0</v>
      </c>
      <c r="F213" s="379">
        <f ca="1">IF($A$3,LOOKUP(D$287,datenbank_heilmittel_effekte!A$2:GQ$2,datenbank_heilmittel_effekte!A210:GQ210),LOOKUP(D$287,datenbank_heilmittel_effekte!A$284:GQ$284,datenbank_heilmittel_effekte!A492:GQ492))</f>
        <v>4</v>
      </c>
      <c r="G213" s="370" t="str">
        <f ca="1">Calcul_Profil!BL209</f>
        <v>....</v>
      </c>
    </row>
    <row r="214" spans="1:7" ht="22.15" customHeight="1" thickBot="1">
      <c r="A214" s="402"/>
      <c r="B214" s="71"/>
      <c r="C214" s="78" t="s">
        <v>1749</v>
      </c>
      <c r="D214" s="79" t="str">
        <f>LOOKUP(MAIN!$A$5,texte_fragen!$C$2:$I$2,texte_fragen!$C351:$I351)</f>
        <v>Las manos o los pies están muy frios</v>
      </c>
      <c r="E214" s="377">
        <v>0</v>
      </c>
      <c r="F214" s="379">
        <f ca="1">IF($A$3,LOOKUP(D$287,datenbank_heilmittel_effekte!A$2:GQ$2,datenbank_heilmittel_effekte!A211:GQ211),LOOKUP(D$287,datenbank_heilmittel_effekte!A$284:GQ$284,datenbank_heilmittel_effekte!A493:GQ493))</f>
        <v>1</v>
      </c>
      <c r="G214" s="370" t="str">
        <f ca="1">Calcul_Profil!BL210</f>
        <v>....</v>
      </c>
    </row>
    <row r="215" spans="1:7" ht="22.15" customHeight="1" thickBot="1">
      <c r="A215" s="402"/>
      <c r="B215" s="71"/>
      <c r="C215" s="78" t="s">
        <v>1750</v>
      </c>
      <c r="D215" s="79" t="str">
        <f>LOOKUP(MAIN!$A$5,texte_fragen!$C$2:$I$2,texte_fragen!$C352:$I352)</f>
        <v>Las manos o los pies sudan abundantemente</v>
      </c>
      <c r="E215" s="377">
        <v>2</v>
      </c>
      <c r="F215" s="379">
        <f ca="1">IF($A$3,LOOKUP(D$287,datenbank_heilmittel_effekte!A$2:GQ$2,datenbank_heilmittel_effekte!A212:GQ212),LOOKUP(D$287,datenbank_heilmittel_effekte!A$284:GQ$284,datenbank_heilmittel_effekte!A494:GQ494))</f>
        <v>1</v>
      </c>
      <c r="G215" s="370" t="str">
        <f ca="1">Calcul_Profil!BL211</f>
        <v>....</v>
      </c>
    </row>
    <row r="216" spans="1:7" ht="22.15" customHeight="1" thickBot="1">
      <c r="A216" s="402"/>
      <c r="B216" s="71"/>
      <c r="C216" s="78" t="s">
        <v>1751</v>
      </c>
      <c r="D216" s="79" t="str">
        <f>LOOKUP(MAIN!$A$5,texte_fragen!$C$2:$I$2,texte_fragen!$C354:$I354)</f>
        <v>Las manos o las piernas son sacudidas bruscamente</v>
      </c>
      <c r="E216" s="377">
        <v>0</v>
      </c>
      <c r="F216" s="379">
        <f ca="1">IF($A$3,LOOKUP(D$287,datenbank_heilmittel_effekte!A$2:GQ$2,datenbank_heilmittel_effekte!A213:GQ213),LOOKUP(D$287,datenbank_heilmittel_effekte!A$284:GQ$284,datenbank_heilmittel_effekte!A495:GQ495))</f>
        <v>1</v>
      </c>
      <c r="G216" s="370" t="str">
        <f ca="1">Calcul_Profil!BL212</f>
        <v>....</v>
      </c>
    </row>
    <row r="217" spans="1:7" ht="22.15" customHeight="1" thickBot="1">
      <c r="A217" s="402"/>
      <c r="B217" s="71"/>
      <c r="C217" s="78" t="s">
        <v>1752</v>
      </c>
      <c r="D217" s="79" t="str">
        <f>LOOKUP(MAIN!$A$5,texte_fragen!$C$2:$I$2,texte_fragen!$C355:$I355)</f>
        <v>Las manos o las piernas tiemblan sin cesar</v>
      </c>
      <c r="E217" s="377">
        <v>0</v>
      </c>
      <c r="F217" s="379">
        <f ca="1">IF($A$3,LOOKUP(D$287,datenbank_heilmittel_effekte!A$2:GQ$2,datenbank_heilmittel_effekte!A214:GQ214),LOOKUP(D$287,datenbank_heilmittel_effekte!A$284:GQ$284,datenbank_heilmittel_effekte!A496:GQ496))</f>
        <v>4</v>
      </c>
      <c r="G217" s="370" t="str">
        <f ca="1">Calcul_Profil!BL213</f>
        <v>....</v>
      </c>
    </row>
    <row r="218" spans="1:7" ht="22.15" customHeight="1" thickBot="1">
      <c r="A218" s="402"/>
      <c r="B218" s="71"/>
      <c r="C218" s="78" t="s">
        <v>1753</v>
      </c>
      <c r="D218" s="79" t="str">
        <f>LOOKUP(MAIN!$A$5,texte_fragen!$C$2:$I$2,texte_fragen!$C357:$I357)</f>
        <v>Hinchazón de rodillas, piernas, tobillos o de los pies</v>
      </c>
      <c r="E218" s="377">
        <v>0</v>
      </c>
      <c r="F218" s="379">
        <f ca="1">IF($A$3,LOOKUP(D$287,datenbank_heilmittel_effekte!A$2:GQ$2,datenbank_heilmittel_effekte!A215:GQ215),LOOKUP(D$287,datenbank_heilmittel_effekte!A$284:GQ$284,datenbank_heilmittel_effekte!A497:GQ497))</f>
        <v>1</v>
      </c>
      <c r="G218" s="370" t="str">
        <f ca="1">Calcul_Profil!BL214</f>
        <v>....</v>
      </c>
    </row>
    <row r="219" spans="1:7" ht="22.15" customHeight="1" thickBot="1">
      <c r="A219" s="402"/>
      <c r="B219" s="71"/>
      <c r="C219" s="78" t="s">
        <v>1754</v>
      </c>
      <c r="D219" s="79" t="str">
        <f>LOOKUP(MAIN!$A$5,texte_fragen!$C$2:$I$2,texte_fragen!$C358:$I358)</f>
        <v>Varices en los miembros inferiores</v>
      </c>
      <c r="E219" s="377">
        <v>0</v>
      </c>
      <c r="F219" s="379">
        <f ca="1">IF($A$3,LOOKUP(D$287,datenbank_heilmittel_effekte!A$2:GQ$2,datenbank_heilmittel_effekte!A216:GQ216),LOOKUP(D$287,datenbank_heilmittel_effekte!A$284:GQ$284,datenbank_heilmittel_effekte!A498:GQ498))</f>
        <v>0</v>
      </c>
      <c r="G219" s="370" t="str">
        <f ca="1">Calcul_Profil!BL215</f>
        <v>....</v>
      </c>
    </row>
    <row r="220" spans="1:7" ht="67.150000000000006" customHeight="1" thickTop="1" thickBot="1">
      <c r="A220" s="402"/>
      <c r="B220" s="72" t="str">
        <f>LOOKUP(MAIN!$A$5,texte_fragen!$C$2:$I$2,texte_fragen!$C360:$I360)</f>
        <v>Los miembros y las extremidades : dolores y sensaciones</v>
      </c>
      <c r="C220" s="80" t="s">
        <v>1755</v>
      </c>
      <c r="D220" s="81" t="str">
        <f>LOOKUP(MAIN!$A$5,texte_fragen!$C$2:$I$2,texte_fragen!$C361:$I361)</f>
        <v>Dolor ciático o cruralgia</v>
      </c>
      <c r="E220" s="377">
        <v>0</v>
      </c>
      <c r="F220" s="380">
        <f ca="1">IF($A$3,LOOKUP(D$287,datenbank_heilmittel_effekte!A$2:GQ$2,datenbank_heilmittel_effekte!A217:GQ217),LOOKUP(D$287,datenbank_heilmittel_effekte!A$284:GQ$284,datenbank_heilmittel_effekte!A499:GQ499))</f>
        <v>4</v>
      </c>
      <c r="G220" s="371" t="str">
        <f ca="1">Calcul_Profil!BL216</f>
        <v>....</v>
      </c>
    </row>
    <row r="221" spans="1:7" ht="22.15" customHeight="1" thickBot="1">
      <c r="A221" s="402"/>
      <c r="B221" s="71"/>
      <c r="C221" s="78" t="s">
        <v>1756</v>
      </c>
      <c r="D221" s="79" t="str">
        <f>LOOKUP(MAIN!$A$5,texte_fragen!$C$2:$I$2,texte_fragen!$C362:$I362)</f>
        <v>Dolor reumático de las articulaciones (incluyendo gota)</v>
      </c>
      <c r="E221" s="377">
        <v>0</v>
      </c>
      <c r="F221" s="379">
        <f ca="1">IF($A$3,LOOKUP(D$287,datenbank_heilmittel_effekte!A$2:GQ$2,datenbank_heilmittel_effekte!A218:GQ218),LOOKUP(D$287,datenbank_heilmittel_effekte!A$284:GQ$284,datenbank_heilmittel_effekte!A500:GQ500))</f>
        <v>7</v>
      </c>
      <c r="G221" s="370" t="str">
        <f ca="1">Calcul_Profil!BL217</f>
        <v>....</v>
      </c>
    </row>
    <row r="222" spans="1:7" ht="22.15" customHeight="1" thickBot="1">
      <c r="A222" s="402"/>
      <c r="B222" s="71"/>
      <c r="C222" s="78" t="s">
        <v>1757</v>
      </c>
      <c r="D222" s="79" t="str">
        <f>LOOKUP(MAIN!$A$5,texte_fragen!$C$2:$I$2,texte_fragen!$C363:$I363)</f>
        <v>Dolor sordo (incluyendo dolor en los huesos), dolorido, magulladura</v>
      </c>
      <c r="E222" s="377">
        <v>0</v>
      </c>
      <c r="F222" s="379">
        <f ca="1">IF($A$3,LOOKUP(D$287,datenbank_heilmittel_effekte!A$2:GQ$2,datenbank_heilmittel_effekte!A219:GQ219),LOOKUP(D$287,datenbank_heilmittel_effekte!A$284:GQ$284,datenbank_heilmittel_effekte!A501:GQ501))</f>
        <v>4</v>
      </c>
      <c r="G222" s="370" t="str">
        <f ca="1">Calcul_Profil!BL218</f>
        <v>....</v>
      </c>
    </row>
    <row r="223" spans="1:7" ht="22.15" customHeight="1" thickBot="1">
      <c r="A223" s="402"/>
      <c r="B223" s="71"/>
      <c r="C223" s="78" t="s">
        <v>1758</v>
      </c>
      <c r="D223" s="79" t="str">
        <f>LOOKUP(MAIN!$A$5,texte_fragen!$C$2:$I$2,texte_fragen!$C365:$I365)</f>
        <v>Sensación de entumecimiento o de hormigueo</v>
      </c>
      <c r="E223" s="377">
        <v>0</v>
      </c>
      <c r="F223" s="379">
        <f ca="1">IF($A$3,LOOKUP(D$287,datenbank_heilmittel_effekte!A$2:GQ$2,datenbank_heilmittel_effekte!A220:GQ220),LOOKUP(D$287,datenbank_heilmittel_effekte!A$284:GQ$284,datenbank_heilmittel_effekte!A502:GQ502))</f>
        <v>1</v>
      </c>
      <c r="G223" s="370" t="str">
        <f ca="1">Calcul_Profil!BL219</f>
        <v>....</v>
      </c>
    </row>
    <row r="224" spans="1:7" ht="22.15" customHeight="1" thickBot="1">
      <c r="A224" s="402"/>
      <c r="B224" s="71"/>
      <c r="C224" s="78" t="s">
        <v>1759</v>
      </c>
      <c r="D224" s="79" t="str">
        <f>LOOKUP(MAIN!$A$5,texte_fragen!$C$2:$I$2,texte_fragen!$C366:$I366)</f>
        <v>Sensación de calambres, de crispación o de contracturas</v>
      </c>
      <c r="E224" s="377">
        <v>0</v>
      </c>
      <c r="F224" s="379">
        <f ca="1">IF($A$3,LOOKUP(D$287,datenbank_heilmittel_effekte!A$2:GQ$2,datenbank_heilmittel_effekte!A221:GQ221),LOOKUP(D$287,datenbank_heilmittel_effekte!A$284:GQ$284,datenbank_heilmittel_effekte!A503:GQ503))</f>
        <v>1</v>
      </c>
      <c r="G224" s="370" t="str">
        <f ca="1">Calcul_Profil!BL220</f>
        <v>....</v>
      </c>
    </row>
    <row r="225" spans="1:7" ht="22.15" customHeight="1" thickBot="1">
      <c r="A225" s="402"/>
      <c r="B225" s="71"/>
      <c r="C225" s="78" t="s">
        <v>1760</v>
      </c>
      <c r="D225" s="79" t="str">
        <f>LOOKUP(MAIN!$A$5,texte_fragen!$C$2:$I$2,texte_fragen!$C367:$I367)</f>
        <v>Sensación de debilidad, pesadez, de parálisis de los miembros</v>
      </c>
      <c r="E225" s="377">
        <v>0</v>
      </c>
      <c r="F225" s="379">
        <f ca="1">IF($A$3,LOOKUP(D$287,datenbank_heilmittel_effekte!A$2:GQ$2,datenbank_heilmittel_effekte!A222:GQ222),LOOKUP(D$287,datenbank_heilmittel_effekte!A$284:GQ$284,datenbank_heilmittel_effekte!A504:GQ504))</f>
        <v>1</v>
      </c>
      <c r="G225" s="370" t="str">
        <f ca="1">Calcul_Profil!BL221</f>
        <v>....</v>
      </c>
    </row>
    <row r="226" spans="1:7" ht="52.9" customHeight="1" thickTop="1" thickBot="1">
      <c r="A226" s="412" t="str">
        <f>LOOKUP(MAIN!$A$5,texte_fragen!$C$2:$I$2,texte_fragen!$C369:$I369)</f>
        <v>La piel en general</v>
      </c>
      <c r="B226" s="90" t="str">
        <f>LOOKUP(MAIN!$A$5,texte_fragen!$C$2:$I$2,texte_fragen!$C371:$I371)</f>
        <v>La piel : aspecto general</v>
      </c>
      <c r="C226" s="91" t="s">
        <v>1761</v>
      </c>
      <c r="D226" s="92" t="str">
        <f>LOOKUP(MAIN!$A$5,texte_fragen!$C$2:$I$2,texte_fragen!$C372:$I372)</f>
        <v>La piel está amarilla, ictérica</v>
      </c>
      <c r="E226" s="377">
        <v>0</v>
      </c>
      <c r="F226" s="383">
        <f ca="1">IF($A$3,LOOKUP(D$287,datenbank_heilmittel_effekte!A$2:GQ$2,datenbank_heilmittel_effekte!A223:GQ223),LOOKUP(D$287,datenbank_heilmittel_effekte!A$284:GQ$284,datenbank_heilmittel_effekte!A505:GQ505))</f>
        <v>1</v>
      </c>
      <c r="G226" s="374" t="str">
        <f ca="1">Calcul_Profil!BL222</f>
        <v>....</v>
      </c>
    </row>
    <row r="227" spans="1:7" ht="22.15" customHeight="1" thickBot="1">
      <c r="A227" s="413"/>
      <c r="B227" s="71"/>
      <c r="C227" s="78" t="s">
        <v>1762</v>
      </c>
      <c r="D227" s="79" t="str">
        <f>LOOKUP(MAIN!$A$5,texte_fragen!$C$2:$I$2,texte_fragen!$C373:$I373)</f>
        <v>La piel está roja, o tiene manchas o placas rojas</v>
      </c>
      <c r="E227" s="377">
        <v>0</v>
      </c>
      <c r="F227" s="379">
        <f ca="1">IF($A$3,LOOKUP(D$287,datenbank_heilmittel_effekte!A$2:GQ$2,datenbank_heilmittel_effekte!A224:GQ224),LOOKUP(D$287,datenbank_heilmittel_effekte!A$284:GQ$284,datenbank_heilmittel_effekte!A506:GQ506))</f>
        <v>5</v>
      </c>
      <c r="G227" s="370" t="str">
        <f ca="1">Calcul_Profil!BL223</f>
        <v>....</v>
      </c>
    </row>
    <row r="228" spans="1:7" ht="22.15" customHeight="1" thickBot="1">
      <c r="A228" s="413"/>
      <c r="B228" s="71"/>
      <c r="C228" s="78" t="s">
        <v>1763</v>
      </c>
      <c r="D228" s="79" t="str">
        <f>LOOKUP(MAIN!$A$5,texte_fragen!$C$2:$I$2,texte_fragen!$C374:$I374)</f>
        <v>La piel está muy seca (y c. incapaz de sudar)</v>
      </c>
      <c r="E228" s="377">
        <v>0</v>
      </c>
      <c r="F228" s="379">
        <f ca="1">IF($A$3,LOOKUP(D$287,datenbank_heilmittel_effekte!A$2:GQ$2,datenbank_heilmittel_effekte!A225:GQ225),LOOKUP(D$287,datenbank_heilmittel_effekte!A$284:GQ$284,datenbank_heilmittel_effekte!A507:GQ507))</f>
        <v>0</v>
      </c>
      <c r="G228" s="370" t="str">
        <f ca="1">Calcul_Profil!BL224</f>
        <v>....</v>
      </c>
    </row>
    <row r="229" spans="1:7" ht="22.15" customHeight="1" thickBot="1">
      <c r="A229" s="413"/>
      <c r="B229" s="71"/>
      <c r="C229" s="78" t="s">
        <v>1764</v>
      </c>
      <c r="D229" s="79" t="str">
        <f>LOOKUP(MAIN!$A$5,texte_fragen!$C$2:$I$2,texte_fragen!$C375:$I375)</f>
        <v>La piel está muy fria (mientras que el cuerpo está caliente)</v>
      </c>
      <c r="E229" s="377">
        <v>0</v>
      </c>
      <c r="F229" s="379">
        <f ca="1">IF($A$3,LOOKUP(D$287,datenbank_heilmittel_effekte!A$2:GQ$2,datenbank_heilmittel_effekte!A226:GQ226),LOOKUP(D$287,datenbank_heilmittel_effekte!A$284:GQ$284,datenbank_heilmittel_effekte!A508:GQ508))</f>
        <v>2</v>
      </c>
      <c r="G229" s="370" t="str">
        <f ca="1">Calcul_Profil!BL225</f>
        <v>....</v>
      </c>
    </row>
    <row r="230" spans="1:7" ht="22.15" customHeight="1" thickBot="1">
      <c r="A230" s="413"/>
      <c r="B230" s="71"/>
      <c r="C230" s="78" t="s">
        <v>1765</v>
      </c>
      <c r="D230" s="79" t="str">
        <f>LOOKUP(MAIN!$A$5,texte_fragen!$C$2:$I$2,texte_fragen!$C376:$I376)</f>
        <v>En la piel: llagas permanentes, fisuras o úlceras</v>
      </c>
      <c r="E230" s="377">
        <v>0</v>
      </c>
      <c r="F230" s="379">
        <f ca="1">IF($A$3,LOOKUP(D$287,datenbank_heilmittel_effekte!A$2:GQ$2,datenbank_heilmittel_effekte!A227:GQ227),LOOKUP(D$287,datenbank_heilmittel_effekte!A$284:GQ$284,datenbank_heilmittel_effekte!A509:GQ509))</f>
        <v>0</v>
      </c>
      <c r="G230" s="370" t="str">
        <f ca="1">Calcul_Profil!BL226</f>
        <v>....</v>
      </c>
    </row>
    <row r="231" spans="1:7" ht="22.15" customHeight="1" thickBot="1">
      <c r="A231" s="413"/>
      <c r="B231" s="71"/>
      <c r="C231" s="78" t="s">
        <v>1766</v>
      </c>
      <c r="D231" s="79" t="str">
        <f>LOOKUP(MAIN!$A$5,texte_fragen!$C$2:$I$2,texte_fragen!$C377:$I377)</f>
        <v>La piel cicatriza lentamente y se infecta (piel malsana)</v>
      </c>
      <c r="E231" s="377">
        <v>0</v>
      </c>
      <c r="F231" s="379">
        <f ca="1">IF($A$3,LOOKUP(D$287,datenbank_heilmittel_effekte!A$2:GQ$2,datenbank_heilmittel_effekte!A228:GQ228),LOOKUP(D$287,datenbank_heilmittel_effekte!A$284:GQ$284,datenbank_heilmittel_effekte!A510:GQ510))</f>
        <v>0</v>
      </c>
      <c r="G231" s="370" t="str">
        <f ca="1">Calcul_Profil!BL227</f>
        <v>....</v>
      </c>
    </row>
    <row r="232" spans="1:7" ht="22.15" customHeight="1" thickTop="1" thickBot="1">
      <c r="A232" s="413"/>
      <c r="B232" s="72" t="str">
        <f>LOOKUP(MAIN!$A$5,texte_fragen!$C$2:$I$2,texte_fragen!$C379:$I379)</f>
        <v>Erupciones</v>
      </c>
      <c r="C232" s="80" t="s">
        <v>1767</v>
      </c>
      <c r="D232" s="81" t="str">
        <f>LOOKUP(MAIN!$A$5,texte_fragen!$C$2:$I$2,texte_fragen!$C380:$I380)</f>
        <v>Erupción de granos, pápula, pústulas, costras</v>
      </c>
      <c r="E232" s="377">
        <v>0</v>
      </c>
      <c r="F232" s="380">
        <f ca="1">IF($A$3,LOOKUP(D$287,datenbank_heilmittel_effekte!A$2:GQ$2,datenbank_heilmittel_effekte!A229:GQ229),LOOKUP(D$287,datenbank_heilmittel_effekte!A$284:GQ$284,datenbank_heilmittel_effekte!A511:GQ511))</f>
        <v>2</v>
      </c>
      <c r="G232" s="371" t="str">
        <f ca="1">Calcul_Profil!BL228</f>
        <v>....</v>
      </c>
    </row>
    <row r="233" spans="1:7" ht="22.15" customHeight="1" thickBot="1">
      <c r="A233" s="413"/>
      <c r="B233" s="71"/>
      <c r="C233" s="78" t="s">
        <v>1768</v>
      </c>
      <c r="D233" s="79" t="str">
        <f>LOOKUP(MAIN!$A$5,texte_fragen!$C$2:$I$2,texte_fragen!$C381:$I381)</f>
        <v>Erupción de vesiculas</v>
      </c>
      <c r="E233" s="377">
        <v>0</v>
      </c>
      <c r="F233" s="379">
        <f ca="1">IF($A$3,LOOKUP(D$287,datenbank_heilmittel_effekte!A$2:GQ$2,datenbank_heilmittel_effekte!A230:GQ230),LOOKUP(D$287,datenbank_heilmittel_effekte!A$284:GQ$284,datenbank_heilmittel_effekte!A512:GQ512))</f>
        <v>1</v>
      </c>
      <c r="G233" s="370" t="str">
        <f ca="1">Calcul_Profil!BL229</f>
        <v>....</v>
      </c>
    </row>
    <row r="234" spans="1:7" ht="22.15" customHeight="1" thickBot="1">
      <c r="A234" s="413"/>
      <c r="B234" s="75"/>
      <c r="C234" s="82" t="s">
        <v>1769</v>
      </c>
      <c r="D234" s="83" t="str">
        <f>LOOKUP(MAIN!$A$5,texte_fragen!$C$2:$I$2,texte_fragen!$C382:$I382)</f>
        <v>Erupción de verrugas o de condilomas</v>
      </c>
      <c r="E234" s="377">
        <v>0</v>
      </c>
      <c r="F234" s="381">
        <f ca="1">IF($A$3,LOOKUP(D$287,datenbank_heilmittel_effekte!A$2:GQ$2,datenbank_heilmittel_effekte!A231:GQ231),LOOKUP(D$287,datenbank_heilmittel_effekte!A$284:GQ$284,datenbank_heilmittel_effekte!A513:GQ513))</f>
        <v>6</v>
      </c>
      <c r="G234" s="372" t="str">
        <f ca="1">Calcul_Profil!BL230</f>
        <v>....</v>
      </c>
    </row>
    <row r="235" spans="1:7" ht="47.45" customHeight="1" thickTop="1" thickBot="1">
      <c r="A235" s="413"/>
      <c r="B235" s="71" t="str">
        <f>LOOKUP(MAIN!$A$5,texte_fragen!$C$2:$I$2,texte_fragen!$C384:$I384)</f>
        <v>La piel : dolores y sensaciones</v>
      </c>
      <c r="C235" s="78" t="s">
        <v>1770</v>
      </c>
      <c r="D235" s="79" t="str">
        <f>LOOKUP(MAIN!$A$5,texte_fragen!$C$2:$I$2,texte_fragen!$C385:$I385)</f>
        <v>Sensación de piel ardiente</v>
      </c>
      <c r="E235" s="377">
        <v>0</v>
      </c>
      <c r="F235" s="379">
        <f ca="1">IF($A$3,LOOKUP(D$287,datenbank_heilmittel_effekte!A$2:GQ$2,datenbank_heilmittel_effekte!A232:GQ232),LOOKUP(D$287,datenbank_heilmittel_effekte!A$284:GQ$284,datenbank_heilmittel_effekte!A514:GQ514))</f>
        <v>0</v>
      </c>
      <c r="G235" s="370" t="str">
        <f ca="1">Calcul_Profil!BL231</f>
        <v>....</v>
      </c>
    </row>
    <row r="236" spans="1:7" ht="22.15" customHeight="1" thickBot="1">
      <c r="A236" s="413"/>
      <c r="B236" s="71"/>
      <c r="C236" s="78" t="s">
        <v>1771</v>
      </c>
      <c r="D236" s="79" t="str">
        <f>LOOKUP(MAIN!$A$5,texte_fragen!$C$2:$I$2,texte_fragen!$C386:$I386)</f>
        <v>Sensación de hormigueos, de picaduras, o de picores</v>
      </c>
      <c r="E236" s="377">
        <v>0</v>
      </c>
      <c r="F236" s="379">
        <f ca="1">IF($A$3,LOOKUP(D$287,datenbank_heilmittel_effekte!A$2:GQ$2,datenbank_heilmittel_effekte!A233:GQ233),LOOKUP(D$287,datenbank_heilmittel_effekte!A$284:GQ$284,datenbank_heilmittel_effekte!A515:GQ515))</f>
        <v>0</v>
      </c>
      <c r="G236" s="370" t="str">
        <f ca="1">Calcul_Profil!BL232</f>
        <v>....</v>
      </c>
    </row>
    <row r="237" spans="1:7" ht="22.15" customHeight="1" thickBot="1">
      <c r="A237" s="413"/>
      <c r="B237" s="71"/>
      <c r="C237" s="78" t="s">
        <v>1772</v>
      </c>
      <c r="D237" s="79" t="str">
        <f>LOOKUP(MAIN!$A$5,texte_fragen!$C$2:$I$2,texte_fragen!$C387:$I387)</f>
        <v>Sensación de comezones, necesidad de rascarse, prurito</v>
      </c>
      <c r="E237" s="377">
        <v>0</v>
      </c>
      <c r="F237" s="379">
        <f ca="1">IF($A$3,LOOKUP(D$287,datenbank_heilmittel_effekte!A$2:GQ$2,datenbank_heilmittel_effekte!A234:GQ234),LOOKUP(D$287,datenbank_heilmittel_effekte!A$284:GQ$284,datenbank_heilmittel_effekte!A516:GQ516))</f>
        <v>3</v>
      </c>
      <c r="G237" s="370" t="str">
        <f ca="1">Calcul_Profil!BL233</f>
        <v>....</v>
      </c>
    </row>
    <row r="238" spans="1:7" ht="22.15" customHeight="1" thickBot="1">
      <c r="A238" s="414"/>
      <c r="B238" s="89"/>
      <c r="C238" s="84" t="s">
        <v>1773</v>
      </c>
      <c r="D238" s="85" t="str">
        <f>LOOKUP(MAIN!$A$5,texte_fragen!$C$2:$I$2,texte_fragen!$C388:$I388)</f>
        <v>La piel está insensible (o poco sensible), como anestesiada</v>
      </c>
      <c r="E238" s="377">
        <v>0</v>
      </c>
      <c r="F238" s="382">
        <f ca="1">IF($A$3,LOOKUP(D$287,datenbank_heilmittel_effekte!A$2:GQ$2,datenbank_heilmittel_effekte!A235:GQ235),LOOKUP(D$287,datenbank_heilmittel_effekte!A$284:GQ$284,datenbank_heilmittel_effekte!A517:GQ517))</f>
        <v>0</v>
      </c>
      <c r="G238" s="373" t="str">
        <f ca="1">Calcul_Profil!BL234</f>
        <v>....</v>
      </c>
    </row>
    <row r="239" spans="1:7" ht="22.15" customHeight="1" thickTop="1" thickBot="1">
      <c r="A239" s="402" t="str">
        <f>LOOKUP(MAIN!$A$5,texte_fragen!$C$2:$I$2,texte_fragen!$C390:$I390)</f>
        <v>El estado general</v>
      </c>
      <c r="B239" s="71" t="str">
        <f>LOOKUP(MAIN!$A$5,texte_fragen!$C$2:$I$2,texte_fragen!$C392:$I392)</f>
        <v>Aspecto general</v>
      </c>
      <c r="C239" s="78" t="s">
        <v>1774</v>
      </c>
      <c r="D239" s="79" t="str">
        <f>LOOKUP(MAIN!$A$5,texte_fragen!$C$2:$I$2,texte_fragen!$C393:$I393)</f>
        <v>El paciente está objetivamente DEBIL (incluyendo adinamia, astenia)</v>
      </c>
      <c r="E239" s="377">
        <v>0</v>
      </c>
      <c r="F239" s="379">
        <f ca="1">IF($A$3,LOOKUP(D$287,datenbank_heilmittel_effekte!A$2:GQ$2,datenbank_heilmittel_effekte!A236:GQ236),LOOKUP(D$287,datenbank_heilmittel_effekte!A$284:GQ$284,datenbank_heilmittel_effekte!A518:GQ518))</f>
        <v>3</v>
      </c>
      <c r="G239" s="370" t="str">
        <f ca="1">Calcul_Profil!BL235</f>
        <v>....</v>
      </c>
    </row>
    <row r="240" spans="1:7" ht="22.15" customHeight="1" thickBot="1">
      <c r="A240" s="402"/>
      <c r="B240" s="71"/>
      <c r="C240" s="78" t="s">
        <v>1454</v>
      </c>
      <c r="D240" s="79" t="str">
        <f>LOOKUP(MAIN!$A$5,texte_fragen!$C$2:$I$2,texte_fragen!$C394:$I394)</f>
        <v>Delgadez, demacrado</v>
      </c>
      <c r="E240" s="377">
        <v>0</v>
      </c>
      <c r="F240" s="379">
        <f ca="1">IF($A$3,LOOKUP(D$287,datenbank_heilmittel_effekte!A$2:GQ$2,datenbank_heilmittel_effekte!A237:GQ237),LOOKUP(D$287,datenbank_heilmittel_effekte!A$284:GQ$284,datenbank_heilmittel_effekte!A519:GQ519))</f>
        <v>1</v>
      </c>
      <c r="G240" s="370" t="str">
        <f ca="1">Calcul_Profil!BL236</f>
        <v>....</v>
      </c>
    </row>
    <row r="241" spans="1:7" ht="22.15" customHeight="1" thickBot="1">
      <c r="A241" s="402"/>
      <c r="B241" s="71"/>
      <c r="C241" s="78" t="s">
        <v>2530</v>
      </c>
      <c r="D241" s="79" t="str">
        <f>LOOKUP(MAIN!$A$5,texte_fragen!$C$2:$I$2,texte_fragen!$C395:$I395)</f>
        <v>Supuraciones CRONICAS en diversos sitios</v>
      </c>
      <c r="E241" s="377">
        <v>0</v>
      </c>
      <c r="F241" s="379">
        <f ca="1">IF($A$3,LOOKUP(D$287,datenbank_heilmittel_effekte!A$2:GQ$2,datenbank_heilmittel_effekte!A238:GQ238),LOOKUP(D$287,datenbank_heilmittel_effekte!A$284:GQ$284,datenbank_heilmittel_effekte!A520:GQ520))</f>
        <v>3</v>
      </c>
      <c r="G241" s="370" t="str">
        <f ca="1">Calcul_Profil!BL237</f>
        <v>....</v>
      </c>
    </row>
    <row r="242" spans="1:7" ht="45" customHeight="1" thickTop="1" thickBot="1">
      <c r="A242" s="402"/>
      <c r="B242" s="72" t="str">
        <f>LOOKUP(MAIN!$A$5,texte_fragen!$C$2:$I$2,texte_fragen!$C397:$I397)</f>
        <v>Sensaciones generales</v>
      </c>
      <c r="C242" s="80" t="s">
        <v>2531</v>
      </c>
      <c r="D242" s="81" t="str">
        <f>LOOKUP(MAIN!$A$5,texte_fragen!$C$2:$I$2,texte_fragen!$C398:$I398)</f>
        <v>En todo el cuerpo: sensación de QUEMADURA, ARDOR</v>
      </c>
      <c r="E242" s="377">
        <v>0</v>
      </c>
      <c r="F242" s="380">
        <f ca="1">IF($A$3,LOOKUP(D$287,datenbank_heilmittel_effekte!A$2:GQ$2,datenbank_heilmittel_effekte!A239:GQ239),LOOKUP(D$287,datenbank_heilmittel_effekte!A$284:GQ$284,datenbank_heilmittel_effekte!A521:GQ521))</f>
        <v>3</v>
      </c>
      <c r="G242" s="371" t="str">
        <f ca="1">Calcul_Profil!BL238</f>
        <v>....</v>
      </c>
    </row>
    <row r="243" spans="1:7" ht="22.15" customHeight="1" thickBot="1">
      <c r="A243" s="402"/>
      <c r="B243" s="71"/>
      <c r="C243" s="78" t="s">
        <v>2532</v>
      </c>
      <c r="D243" s="79" t="str">
        <f>LOOKUP(MAIN!$A$5,texte_fragen!$C$2:$I$2,texte_fragen!$C399:$I399)</f>
        <v>En todo el cuerpo: sensación de CONSTRICCION, o de calambre</v>
      </c>
      <c r="E243" s="377">
        <v>0</v>
      </c>
      <c r="F243" s="379">
        <f ca="1">IF($A$3,LOOKUP(D$287,datenbank_heilmittel_effekte!A$2:GQ$2,datenbank_heilmittel_effekte!A240:GQ240),LOOKUP(D$287,datenbank_heilmittel_effekte!A$284:GQ$284,datenbank_heilmittel_effekte!A522:GQ522))</f>
        <v>1</v>
      </c>
      <c r="G243" s="370" t="str">
        <f ca="1">Calcul_Profil!BL239</f>
        <v>....</v>
      </c>
    </row>
    <row r="244" spans="1:7" ht="22.15" customHeight="1" thickBot="1">
      <c r="A244" s="402"/>
      <c r="B244" s="71"/>
      <c r="C244" s="78" t="s">
        <v>2533</v>
      </c>
      <c r="D244" s="79" t="str">
        <f>LOOKUP(MAIN!$A$5,texte_fragen!$C$2:$I$2,texte_fragen!$C400:$I400)</f>
        <v>En todo el cuerpo: sensación de CONTUSION, o de herida, llaga</v>
      </c>
      <c r="E244" s="377">
        <v>0</v>
      </c>
      <c r="F244" s="379">
        <f ca="1">IF($A$3,LOOKUP(D$287,datenbank_heilmittel_effekte!A$2:GQ$2,datenbank_heilmittel_effekte!A241:GQ241),LOOKUP(D$287,datenbank_heilmittel_effekte!A$284:GQ$284,datenbank_heilmittel_effekte!A523:GQ523))</f>
        <v>1</v>
      </c>
      <c r="G244" s="370" t="str">
        <f ca="1">Calcul_Profil!BL240</f>
        <v>....</v>
      </c>
    </row>
    <row r="245" spans="1:7" ht="22.15" customHeight="1" thickBot="1">
      <c r="A245" s="402"/>
      <c r="B245" s="71"/>
      <c r="C245" s="78" t="s">
        <v>2534</v>
      </c>
      <c r="D245" s="79" t="str">
        <f>LOOKUP(MAIN!$A$5,texte_fragen!$C$2:$I$2,texte_fragen!$C401:$I401)</f>
        <v>En todo el cuerpo: sensación de FATIGA, de hastío</v>
      </c>
      <c r="E245" s="377">
        <v>4</v>
      </c>
      <c r="F245" s="379">
        <f ca="1">IF($A$3,LOOKUP(D$287,datenbank_heilmittel_effekte!A$2:GQ$2,datenbank_heilmittel_effekte!A242:GQ242),LOOKUP(D$287,datenbank_heilmittel_effekte!A$284:GQ$284,datenbank_heilmittel_effekte!A524:GQ524))</f>
        <v>3</v>
      </c>
      <c r="G245" s="370" t="str">
        <f ca="1">Calcul_Profil!BL241</f>
        <v>....</v>
      </c>
    </row>
    <row r="246" spans="1:7" ht="22.15" customHeight="1" thickBot="1">
      <c r="A246" s="402"/>
      <c r="B246" s="75"/>
      <c r="C246" s="82" t="s">
        <v>3543</v>
      </c>
      <c r="D246" s="83" t="str">
        <f>LOOKUP(MAIN!$A$5,texte_fragen!$C$2:$I$2,texte_fragen!$C402:$I402)</f>
        <v>En todo el cuerpo: sensación de PICADURAS, de astillas</v>
      </c>
      <c r="E246" s="377">
        <v>0</v>
      </c>
      <c r="F246" s="381">
        <f ca="1">IF($A$3,LOOKUP(D$287,datenbank_heilmittel_effekte!A$2:GQ$2,datenbank_heilmittel_effekte!A243:GQ243),LOOKUP(D$287,datenbank_heilmittel_effekte!A$284:GQ$284,datenbank_heilmittel_effekte!A525:GQ525))</f>
        <v>1</v>
      </c>
      <c r="G246" s="372" t="str">
        <f ca="1">Calcul_Profil!BL242</f>
        <v>....</v>
      </c>
    </row>
    <row r="247" spans="1:7" ht="55.9" customHeight="1" thickTop="1" thickBot="1">
      <c r="A247" s="402"/>
      <c r="B247" s="71" t="str">
        <f>LOOKUP(MAIN!$A$5,texte_fragen!$C$2:$I$2,texte_fragen!$C404:$I404)</f>
        <v>La fiebre y la regulación térmica</v>
      </c>
      <c r="C247" s="78" t="s">
        <v>3544</v>
      </c>
      <c r="D247" s="79" t="str">
        <f>LOOKUP(MAIN!$A$5,texte_fragen!$C$2:$I$2,texte_fragen!$C405:$I405)</f>
        <v>Calor: El paciente tiene siempre demasiado calor, poco abrigado</v>
      </c>
      <c r="E247" s="377">
        <v>0</v>
      </c>
      <c r="F247" s="379">
        <f ca="1">IF($A$3,LOOKUP(D$287,datenbank_heilmittel_effekte!A$2:GQ$2,datenbank_heilmittel_effekte!A244:GQ244),LOOKUP(D$287,datenbank_heilmittel_effekte!A$284:GQ$284,datenbank_heilmittel_effekte!A526:GQ526))</f>
        <v>1</v>
      </c>
      <c r="G247" s="370" t="str">
        <f ca="1">Calcul_Profil!BL243</f>
        <v>....</v>
      </c>
    </row>
    <row r="248" spans="1:7" ht="22.15" customHeight="1" thickBot="1">
      <c r="A248" s="402"/>
      <c r="B248" s="71"/>
      <c r="C248" s="78" t="s">
        <v>3545</v>
      </c>
      <c r="D248" s="79" t="str">
        <f>LOOKUP(MAIN!$A$5,texte_fragen!$C$2:$I$2,texte_fragen!$C406:$I406)</f>
        <v>Frio: El paciente tiene siempre demasiado frio, muy abrigado</v>
      </c>
      <c r="E248" s="377">
        <v>0</v>
      </c>
      <c r="F248" s="379">
        <f ca="1">IF($A$3,LOOKUP(D$287,datenbank_heilmittel_effekte!A$2:GQ$2,datenbank_heilmittel_effekte!A245:GQ245),LOOKUP(D$287,datenbank_heilmittel_effekte!A$284:GQ$284,datenbank_heilmittel_effekte!A527:GQ527))</f>
        <v>0</v>
      </c>
      <c r="G248" s="370" t="str">
        <f ca="1">Calcul_Profil!BL244</f>
        <v>....</v>
      </c>
    </row>
    <row r="249" spans="1:7" ht="22.15" customHeight="1" thickBot="1">
      <c r="A249" s="402"/>
      <c r="B249" s="71"/>
      <c r="C249" s="78" t="s">
        <v>2965</v>
      </c>
      <c r="D249" s="79" t="str">
        <f>LOOKUP(MAIN!$A$5,texte_fragen!$C$2:$I$2,texte_fragen!$C407:$I407)</f>
        <v>Fiebre o escalofríos. La temperatura está &lt; 36.5° o &gt; 37.5°</v>
      </c>
      <c r="E249" s="377">
        <v>0</v>
      </c>
      <c r="F249" s="379">
        <f ca="1">IF($A$3,LOOKUP(D$287,datenbank_heilmittel_effekte!A$2:GQ$2,datenbank_heilmittel_effekte!A246:GQ246),LOOKUP(D$287,datenbank_heilmittel_effekte!A$284:GQ$284,datenbank_heilmittel_effekte!A528:GQ528))</f>
        <v>0</v>
      </c>
      <c r="G249" s="370" t="str">
        <f ca="1">Calcul_Profil!BL245</f>
        <v>....</v>
      </c>
    </row>
    <row r="250" spans="1:7" ht="22.15" customHeight="1" thickBot="1">
      <c r="A250" s="402"/>
      <c r="B250" s="71"/>
      <c r="C250" s="78" t="s">
        <v>1234</v>
      </c>
      <c r="D250" s="79" t="str">
        <f>LOOKUP(MAIN!$A$5,texte_fragen!$C$2:$I$2,texte_fragen!$C408:$I408)</f>
        <v>Sofocos</v>
      </c>
      <c r="E250" s="377">
        <v>0</v>
      </c>
      <c r="F250" s="379">
        <f ca="1">IF($A$3,LOOKUP(D$287,datenbank_heilmittel_effekte!A$2:GQ$2,datenbank_heilmittel_effekte!A247:GQ247),LOOKUP(D$287,datenbank_heilmittel_effekte!A$284:GQ$284,datenbank_heilmittel_effekte!A529:GQ529))</f>
        <v>1</v>
      </c>
      <c r="G250" s="370" t="str">
        <f ca="1">Calcul_Profil!BL246</f>
        <v>....</v>
      </c>
    </row>
    <row r="251" spans="1:7" ht="50.45" customHeight="1" thickTop="1" thickBot="1">
      <c r="A251" s="412" t="str">
        <f>LOOKUP(MAIN!$A$5,texte_fragen!$C$2:$I$2,texte_fragen!$C410:$I410)</f>
        <v>Las modalidades generales (1/2)</v>
      </c>
      <c r="B251" s="90" t="str">
        <f>LOOKUP(MAIN!$A$5,texte_fragen!$C$2:$I$2,texte_fragen!$C412:$I412)</f>
        <v>La influencia del momento del dia</v>
      </c>
      <c r="C251" s="91" t="s">
        <v>1235</v>
      </c>
      <c r="D251" s="92" t="str">
        <f>LOOKUP(MAIN!$A$5,texte_fragen!$C$2:$I$2,texte_fragen!$C413:$I413)</f>
        <v>Los síntomas se agravan por la MAÑANA</v>
      </c>
      <c r="E251" s="377">
        <v>0</v>
      </c>
      <c r="F251" s="383">
        <f ca="1">IF($A$3,LOOKUP(D$287,datenbank_heilmittel_effekte!A$2:GQ$2,datenbank_heilmittel_effekte!A248:GQ248),LOOKUP(D$287,datenbank_heilmittel_effekte!A$284:GQ$284,datenbank_heilmittel_effekte!A530:GQ530))</f>
        <v>4</v>
      </c>
      <c r="G251" s="374" t="str">
        <f ca="1">Calcul_Profil!BL247</f>
        <v>....</v>
      </c>
    </row>
    <row r="252" spans="1:7" ht="22.15" customHeight="1" thickBot="1">
      <c r="A252" s="413"/>
      <c r="B252" s="71"/>
      <c r="C252" s="78" t="s">
        <v>1236</v>
      </c>
      <c r="D252" s="79" t="str">
        <f>LOOKUP(MAIN!$A$5,texte_fragen!$C$2:$I$2,texte_fragen!$C414:$I414)</f>
        <v>Los sintomas se agravan por la TARDE</v>
      </c>
      <c r="E252" s="377">
        <v>0</v>
      </c>
      <c r="F252" s="379">
        <f ca="1">IF($A$3,LOOKUP(D$287,datenbank_heilmittel_effekte!A$2:GQ$2,datenbank_heilmittel_effekte!A249:GQ249),LOOKUP(D$287,datenbank_heilmittel_effekte!A$284:GQ$284,datenbank_heilmittel_effekte!A531:GQ531))</f>
        <v>0</v>
      </c>
      <c r="G252" s="370" t="str">
        <f ca="1">Calcul_Profil!BL248</f>
        <v>....</v>
      </c>
    </row>
    <row r="253" spans="1:7" ht="22.15" customHeight="1" thickBot="1">
      <c r="A253" s="413"/>
      <c r="B253" s="71"/>
      <c r="C253" s="78" t="s">
        <v>1237</v>
      </c>
      <c r="D253" s="79" t="str">
        <f>LOOKUP(MAIN!$A$5,texte_fragen!$C$2:$I$2,texte_fragen!$C415:$I415)</f>
        <v>Los síntomas se agravan por la NOCHE</v>
      </c>
      <c r="E253" s="377">
        <v>0</v>
      </c>
      <c r="F253" s="379">
        <f ca="1">IF($A$3,LOOKUP(D$287,datenbank_heilmittel_effekte!A$2:GQ$2,datenbank_heilmittel_effekte!A250:GQ250),LOOKUP(D$287,datenbank_heilmittel_effekte!A$284:GQ$284,datenbank_heilmittel_effekte!A532:GQ532))</f>
        <v>0</v>
      </c>
      <c r="G253" s="370" t="str">
        <f ca="1">Calcul_Profil!BL249</f>
        <v>....</v>
      </c>
    </row>
    <row r="254" spans="1:7" ht="70.900000000000006" customHeight="1" thickTop="1" thickBot="1">
      <c r="A254" s="413"/>
      <c r="B254" s="72" t="str">
        <f>LOOKUP(MAIN!$A$5,texte_fragen!$C$2:$I$2,texte_fragen!$C417:$I417)</f>
        <v>La influencia del tiempo, de las condiciones atmosfericas</v>
      </c>
      <c r="C254" s="80" t="s">
        <v>1238</v>
      </c>
      <c r="D254" s="81" t="str">
        <f>LOOKUP(MAIN!$A$5,texte_fragen!$C$2:$I$2,texte_fragen!$C418:$I418)</f>
        <v>Los síntomas se agravan por tiempo FRÍO y SECO</v>
      </c>
      <c r="E254" s="377">
        <v>0</v>
      </c>
      <c r="F254" s="380">
        <f ca="1">IF($A$3,LOOKUP(D$287,datenbank_heilmittel_effekte!A$2:GQ$2,datenbank_heilmittel_effekte!A251:GQ251),LOOKUP(D$287,datenbank_heilmittel_effekte!A$284:GQ$284,datenbank_heilmittel_effekte!A533:GQ533))</f>
        <v>4</v>
      </c>
      <c r="G254" s="371" t="str">
        <f ca="1">Calcul_Profil!BL250</f>
        <v>....</v>
      </c>
    </row>
    <row r="255" spans="1:7" ht="22.15" customHeight="1" thickBot="1">
      <c r="A255" s="413"/>
      <c r="B255" s="71"/>
      <c r="C255" s="78" t="s">
        <v>1239</v>
      </c>
      <c r="D255" s="79" t="str">
        <f>LOOKUP(MAIN!$A$5,texte_fragen!$C$2:$I$2,texte_fragen!$C419:$I419)</f>
        <v>Los sintomas se agravan por tiempo FRÍO y HÚMEDO</v>
      </c>
      <c r="E255" s="377">
        <v>0</v>
      </c>
      <c r="F255" s="379">
        <f ca="1">IF($A$3,LOOKUP(D$287,datenbank_heilmittel_effekte!A$2:GQ$2,datenbank_heilmittel_effekte!A252:GQ252),LOOKUP(D$287,datenbank_heilmittel_effekte!A$284:GQ$284,datenbank_heilmittel_effekte!A534:GQ534))</f>
        <v>1</v>
      </c>
      <c r="G255" s="370" t="str">
        <f ca="1">Calcul_Profil!BL251</f>
        <v>....</v>
      </c>
    </row>
    <row r="256" spans="1:7" ht="22.15" customHeight="1" thickBot="1">
      <c r="A256" s="413"/>
      <c r="B256" s="71"/>
      <c r="C256" s="78" t="s">
        <v>1240</v>
      </c>
      <c r="D256" s="79" t="str">
        <f>LOOKUP(MAIN!$A$5,texte_fragen!$C$2:$I$2,texte_fragen!$C420:$I420)</f>
        <v>Los síntomas se agravan por tiempo CÁLIDO y HÚMEDO</v>
      </c>
      <c r="E256" s="377">
        <v>0</v>
      </c>
      <c r="F256" s="379">
        <f ca="1">IF($A$3,LOOKUP(D$287,datenbank_heilmittel_effekte!A$2:GQ$2,datenbank_heilmittel_effekte!A253:GQ253),LOOKUP(D$287,datenbank_heilmittel_effekte!A$284:GQ$284,datenbank_heilmittel_effekte!A535:GQ535))</f>
        <v>0</v>
      </c>
      <c r="G256" s="370" t="str">
        <f ca="1">Calcul_Profil!BL252</f>
        <v>....</v>
      </c>
    </row>
    <row r="257" spans="1:7" ht="22.15" customHeight="1" thickBot="1">
      <c r="A257" s="413"/>
      <c r="B257" s="75"/>
      <c r="C257" s="82" t="s">
        <v>1241</v>
      </c>
      <c r="D257" s="83" t="str">
        <f>LOOKUP(MAIN!$A$5,texte_fragen!$C$2:$I$2,texte_fragen!$C421:$I421)</f>
        <v>Los síntomas se agravan por tiempo CÁLIDO y SECO</v>
      </c>
      <c r="E257" s="377">
        <v>0</v>
      </c>
      <c r="F257" s="381">
        <f ca="1">IF($A$3,LOOKUP(D$287,datenbank_heilmittel_effekte!A$2:GQ$2,datenbank_heilmittel_effekte!A254:GQ254),LOOKUP(D$287,datenbank_heilmittel_effekte!A$284:GQ$284,datenbank_heilmittel_effekte!A536:GQ536))</f>
        <v>1</v>
      </c>
      <c r="G257" s="372" t="str">
        <f ca="1">Calcul_Profil!BL253</f>
        <v>....</v>
      </c>
    </row>
    <row r="258" spans="1:7" ht="43.15" customHeight="1" thickTop="1" thickBot="1">
      <c r="A258" s="413"/>
      <c r="B258" s="71" t="str">
        <f>LOOKUP(MAIN!$A$5,texte_fragen!$C$2:$I$2,texte_fragen!$C423:$I423)</f>
        <v>La influencia del lugar</v>
      </c>
      <c r="C258" s="78" t="s">
        <v>1242</v>
      </c>
      <c r="D258" s="79" t="str">
        <f>LOOKUP(MAIN!$A$5,texte_fragen!$C$2:$I$2,texte_fragen!$C424:$I424)</f>
        <v>Los síntomas se agravan en los lugares CÁLIDOS</v>
      </c>
      <c r="E258" s="377">
        <v>0</v>
      </c>
      <c r="F258" s="379">
        <f ca="1">IF($A$3,LOOKUP(D$287,datenbank_heilmittel_effekte!A$2:GQ$2,datenbank_heilmittel_effekte!A255:GQ255),LOOKUP(D$287,datenbank_heilmittel_effekte!A$284:GQ$284,datenbank_heilmittel_effekte!A537:GQ537))</f>
        <v>1</v>
      </c>
      <c r="G258" s="370" t="str">
        <f ca="1">Calcul_Profil!BL254</f>
        <v>....</v>
      </c>
    </row>
    <row r="259" spans="1:7" ht="22.15" customHeight="1" thickBot="1">
      <c r="A259" s="413"/>
      <c r="B259" s="71"/>
      <c r="C259" s="78" t="s">
        <v>1243</v>
      </c>
      <c r="D259" s="79" t="str">
        <f>LOOKUP(MAIN!$A$5,texte_fragen!$C$2:$I$2,texte_fragen!$C425:$I425)</f>
        <v>Los síntomas se agravan en los lugares FRÍOS</v>
      </c>
      <c r="E259" s="377">
        <v>0</v>
      </c>
      <c r="F259" s="379">
        <f ca="1">IF($A$3,LOOKUP(D$287,datenbank_heilmittel_effekte!A$2:GQ$2,datenbank_heilmittel_effekte!A256:GQ256),LOOKUP(D$287,datenbank_heilmittel_effekte!A$284:GQ$284,datenbank_heilmittel_effekte!A538:GQ538))</f>
        <v>1</v>
      </c>
      <c r="G259" s="370" t="str">
        <f ca="1">Calcul_Profil!BL255</f>
        <v>....</v>
      </c>
    </row>
    <row r="260" spans="1:7" ht="22.15" customHeight="1" thickBot="1">
      <c r="A260" s="413"/>
      <c r="B260" s="71"/>
      <c r="C260" s="78" t="s">
        <v>1244</v>
      </c>
      <c r="D260" s="79" t="str">
        <f>LOOKUP(MAIN!$A$5,texte_fragen!$C$2:$I$2,texte_fragen!$C426:$I426)</f>
        <v>Los síntomas se agravan en los lugares VICIADOS, "SIN AIRE"</v>
      </c>
      <c r="E260" s="377">
        <v>0</v>
      </c>
      <c r="F260" s="379">
        <f ca="1">IF($A$3,LOOKUP(D$287,datenbank_heilmittel_effekte!A$2:GQ$2,datenbank_heilmittel_effekte!A257:GQ257),LOOKUP(D$287,datenbank_heilmittel_effekte!A$284:GQ$284,datenbank_heilmittel_effekte!A539:GQ539))</f>
        <v>1</v>
      </c>
      <c r="G260" s="370" t="str">
        <f ca="1">Calcul_Profil!BL256</f>
        <v>....</v>
      </c>
    </row>
    <row r="261" spans="1:7" ht="22.15" customHeight="1" thickBot="1">
      <c r="A261" s="413"/>
      <c r="B261" s="71"/>
      <c r="C261" s="78" t="s">
        <v>1245</v>
      </c>
      <c r="D261" s="79" t="str">
        <f>LOOKUP(MAIN!$A$5,texte_fragen!$C$2:$I$2,texte_fragen!$C427:$I427)</f>
        <v>Los síntomas se agravan con el VIENTO y ls CORRIENTES DE AIRE</v>
      </c>
      <c r="E261" s="377">
        <v>0</v>
      </c>
      <c r="F261" s="379">
        <f ca="1">IF($A$3,LOOKUP(D$287,datenbank_heilmittel_effekte!A$2:GQ$2,datenbank_heilmittel_effekte!A258:GQ258),LOOKUP(D$287,datenbank_heilmittel_effekte!A$284:GQ$284,datenbank_heilmittel_effekte!A540:GQ540))</f>
        <v>1</v>
      </c>
      <c r="G261" s="370" t="str">
        <f ca="1">Calcul_Profil!BL257</f>
        <v>....</v>
      </c>
    </row>
    <row r="262" spans="1:7" ht="43.15" customHeight="1" thickTop="1" thickBot="1">
      <c r="A262" s="413"/>
      <c r="B262" s="72" t="str">
        <f>LOOKUP(MAIN!$A$5,texte_fragen!$C$2:$I$2,texte_fragen!$C431:$I431)</f>
        <v>La influencia de los alimentos</v>
      </c>
      <c r="C262" s="80" t="s">
        <v>4068</v>
      </c>
      <c r="D262" s="81" t="str">
        <f>LOOKUP(MAIN!$A$5,texte_fragen!$C$2:$I$2,texte_fragen!$C432:$I432)</f>
        <v>Agravación si el paciente bebe LECHE</v>
      </c>
      <c r="E262" s="377">
        <v>8</v>
      </c>
      <c r="F262" s="380">
        <f ca="1">IF($A$3,LOOKUP(D$287,datenbank_heilmittel_effekte!A$2:GQ$2,datenbank_heilmittel_effekte!A259:GQ259),LOOKUP(D$287,datenbank_heilmittel_effekte!A$284:GQ$284,datenbank_heilmittel_effekte!A541:GQ541))</f>
        <v>0</v>
      </c>
      <c r="G262" s="371" t="str">
        <f ca="1">Calcul_Profil!BL258</f>
        <v>—</v>
      </c>
    </row>
    <row r="263" spans="1:7" ht="22.15" customHeight="1" thickBot="1">
      <c r="A263" s="413"/>
      <c r="B263" s="71"/>
      <c r="C263" s="78" t="s">
        <v>4069</v>
      </c>
      <c r="D263" s="79" t="str">
        <f>LOOKUP(MAIN!$A$5,texte_fragen!$C$2:$I$2,texte_fragen!$C433:$I433)</f>
        <v>Agravación si el paciente bebe VINO (o alcohol)</v>
      </c>
      <c r="E263" s="377">
        <v>0</v>
      </c>
      <c r="F263" s="379">
        <f ca="1">IF($A$3,LOOKUP(D$287,datenbank_heilmittel_effekte!A$2:GQ$2,datenbank_heilmittel_effekte!A260:GQ260),LOOKUP(D$287,datenbank_heilmittel_effekte!A$284:GQ$284,datenbank_heilmittel_effekte!A542:GQ542))</f>
        <v>0</v>
      </c>
      <c r="G263" s="370" t="str">
        <f ca="1">Calcul_Profil!BL259</f>
        <v>....</v>
      </c>
    </row>
    <row r="264" spans="1:7" ht="22.15" customHeight="1" thickBot="1">
      <c r="A264" s="413"/>
      <c r="B264" s="71"/>
      <c r="C264" s="78" t="s">
        <v>4070</v>
      </c>
      <c r="D264" s="79" t="str">
        <f>LOOKUP(MAIN!$A$5,texte_fragen!$C$2:$I$2,texte_fragen!$C434:$I434)</f>
        <v>Agravación si el paciente come FéCULAS</v>
      </c>
      <c r="E264" s="377">
        <v>7</v>
      </c>
      <c r="F264" s="379">
        <f ca="1">IF($A$3,LOOKUP(D$287,datenbank_heilmittel_effekte!A$2:GQ$2,datenbank_heilmittel_effekte!A261:GQ261),LOOKUP(D$287,datenbank_heilmittel_effekte!A$284:GQ$284,datenbank_heilmittel_effekte!A543:GQ543))</f>
        <v>0</v>
      </c>
      <c r="G264" s="370" t="str">
        <f ca="1">Calcul_Profil!BL260</f>
        <v>+</v>
      </c>
    </row>
    <row r="265" spans="1:7" ht="22.15" customHeight="1" thickBot="1">
      <c r="A265" s="413"/>
      <c r="B265" s="71"/>
      <c r="C265" s="78" t="s">
        <v>4071</v>
      </c>
      <c r="D265" s="79" t="str">
        <f>LOOKUP(MAIN!$A$5,texte_fragen!$C$2:$I$2,texte_fragen!$C435:$I435)</f>
        <v>Agravación si el paciente come FRUTAS</v>
      </c>
      <c r="E265" s="377">
        <v>0</v>
      </c>
      <c r="F265" s="379">
        <f ca="1">IF($A$3,LOOKUP(D$287,datenbank_heilmittel_effekte!A$2:GQ$2,datenbank_heilmittel_effekte!A262:GQ262),LOOKUP(D$287,datenbank_heilmittel_effekte!A$284:GQ$284,datenbank_heilmittel_effekte!A544:GQ544))</f>
        <v>0</v>
      </c>
      <c r="G265" s="370" t="str">
        <f ca="1">Calcul_Profil!BL261</f>
        <v>....</v>
      </c>
    </row>
    <row r="266" spans="1:7" ht="22.15" customHeight="1" thickBot="1">
      <c r="A266" s="413"/>
      <c r="B266" s="75"/>
      <c r="C266" s="82" t="s">
        <v>4072</v>
      </c>
      <c r="D266" s="83" t="str">
        <f>LOOKUP(MAIN!$A$5,texte_fragen!$C$2:$I$2,texte_fragen!$C436:$I436)</f>
        <v>Agravación si el paciente come alimentos GRASOS</v>
      </c>
      <c r="E266" s="377">
        <v>0</v>
      </c>
      <c r="F266" s="381">
        <f ca="1">IF($A$3,LOOKUP(D$287,datenbank_heilmittel_effekte!A$2:GQ$2,datenbank_heilmittel_effekte!A263:GQ263),LOOKUP(D$287,datenbank_heilmittel_effekte!A$284:GQ$284,datenbank_heilmittel_effekte!A545:GQ545))</f>
        <v>0</v>
      </c>
      <c r="G266" s="372" t="str">
        <f ca="1">Calcul_Profil!BL262</f>
        <v>....</v>
      </c>
    </row>
    <row r="267" spans="1:7" ht="43.15" customHeight="1" thickTop="1" thickBot="1">
      <c r="A267" s="413"/>
      <c r="B267" s="72" t="str">
        <f>LOOKUP(MAIN!$A$5,texte_fragen!$C$2:$I$2,texte_fragen!$C438:$I438)</f>
        <v>La influencia del movimiento</v>
      </c>
      <c r="C267" s="80" t="s">
        <v>2353</v>
      </c>
      <c r="D267" s="81" t="str">
        <f>LOOKUP(MAIN!$A$5,texte_fragen!$C$2:$I$2,texte_fragen!$C439:$I439)</f>
        <v>Los síntomas se agravan al quedarse INMÓBIL (tendido)</v>
      </c>
      <c r="E267" s="377">
        <v>0</v>
      </c>
      <c r="F267" s="380">
        <f ca="1">IF($A$3,LOOKUP(D$287,datenbank_heilmittel_effekte!A$2:GQ$2,datenbank_heilmittel_effekte!A264:GQ264),LOOKUP(D$287,datenbank_heilmittel_effekte!A$284:GQ$284,datenbank_heilmittel_effekte!A546:GQ546))</f>
        <v>3</v>
      </c>
      <c r="G267" s="371" t="str">
        <f ca="1">Calcul_Profil!BL263</f>
        <v>....</v>
      </c>
    </row>
    <row r="268" spans="1:7" ht="22.15" customHeight="1" thickBot="1">
      <c r="A268" s="413"/>
      <c r="B268" s="75"/>
      <c r="C268" s="82" t="s">
        <v>904</v>
      </c>
      <c r="D268" s="83" t="str">
        <f>LOOKUP(MAIN!$A$5,texte_fragen!$C$2:$I$2,texte_fragen!$C440:$I440)</f>
        <v>Los síntomas se agravan por el MOVIMIENTO (al andar)</v>
      </c>
      <c r="E268" s="377">
        <v>0</v>
      </c>
      <c r="F268" s="381">
        <f ca="1">IF($A$3,LOOKUP(D$287,datenbank_heilmittel_effekte!A$2:GQ$2,datenbank_heilmittel_effekte!A265:GQ265),LOOKUP(D$287,datenbank_heilmittel_effekte!A$284:GQ$284,datenbank_heilmittel_effekte!A547:GQ547))</f>
        <v>1</v>
      </c>
      <c r="G268" s="372" t="str">
        <f ca="1">Calcul_Profil!BL264</f>
        <v>....</v>
      </c>
    </row>
    <row r="269" spans="1:7" ht="48.6" customHeight="1" thickTop="1" thickBot="1">
      <c r="A269" s="413"/>
      <c r="B269" s="71" t="str">
        <f>LOOKUP(MAIN!$A$5,texte_fragen!$C$2:$I$2,texte_fragen!$C442:$I442)</f>
        <v>Lateralidad y periodicidad</v>
      </c>
      <c r="C269" s="78" t="s">
        <v>3546</v>
      </c>
      <c r="D269" s="79" t="str">
        <f>LOOKUP(MAIN!$A$5,texte_fragen!$C$2:$I$2,texte_fragen!$C443:$I443)</f>
        <v>Los transtornos dominan en la DERECHA</v>
      </c>
      <c r="E269" s="377">
        <v>0</v>
      </c>
      <c r="F269" s="379">
        <f ca="1">IF($A$3,LOOKUP(D$287,datenbank_heilmittel_effekte!A$2:GQ$2,datenbank_heilmittel_effekte!A266:GQ266),LOOKUP(D$287,datenbank_heilmittel_effekte!A$284:GQ$284,datenbank_heilmittel_effekte!A548:GQ548))</f>
        <v>0</v>
      </c>
      <c r="G269" s="370" t="str">
        <f ca="1">Calcul_Profil!BL265</f>
        <v>....</v>
      </c>
    </row>
    <row r="270" spans="1:7" ht="22.15" customHeight="1" thickBot="1">
      <c r="A270" s="413"/>
      <c r="B270" s="71"/>
      <c r="C270" s="78" t="s">
        <v>3547</v>
      </c>
      <c r="D270" s="79" t="str">
        <f>LOOKUP(MAIN!$A$5,texte_fragen!$C$2:$I$2,texte_fragen!$C444:$I444)</f>
        <v>Los transtornos domina en la IZQUIERDA</v>
      </c>
      <c r="E270" s="377">
        <v>0</v>
      </c>
      <c r="F270" s="379">
        <f ca="1">IF($A$3,LOOKUP(D$287,datenbank_heilmittel_effekte!A$2:GQ$2,datenbank_heilmittel_effekte!A267:GQ267),LOOKUP(D$287,datenbank_heilmittel_effekte!A$284:GQ$284,datenbank_heilmittel_effekte!A549:GQ549))</f>
        <v>3</v>
      </c>
      <c r="G270" s="370" t="str">
        <f ca="1">Calcul_Profil!BL266</f>
        <v>....</v>
      </c>
    </row>
    <row r="271" spans="1:7" ht="22.15" customHeight="1" thickBot="1">
      <c r="A271" s="414"/>
      <c r="B271" s="89"/>
      <c r="C271" s="84" t="s">
        <v>3548</v>
      </c>
      <c r="D271" s="85" t="str">
        <f>LOOKUP(MAIN!$A$5,texte_fragen!$C$2:$I$2,texte_fragen!$C445:$I445)</f>
        <v>Los transtornos vuelven regularmente y periódicamente</v>
      </c>
      <c r="E271" s="377">
        <v>0</v>
      </c>
      <c r="F271" s="382">
        <f ca="1">IF($A$3,LOOKUP(D$287,datenbank_heilmittel_effekte!A$2:GQ$2,datenbank_heilmittel_effekte!A268:GQ268),LOOKUP(D$287,datenbank_heilmittel_effekte!A$284:GQ$284,datenbank_heilmittel_effekte!A550:GQ550))</f>
        <v>1</v>
      </c>
      <c r="G271" s="373" t="str">
        <f ca="1">Calcul_Profil!BL267</f>
        <v>....</v>
      </c>
    </row>
    <row r="272" spans="1:7" ht="84.6" customHeight="1" thickTop="1" thickBot="1">
      <c r="A272" s="402" t="str">
        <f>LOOKUP(MAIN!$A$5,texte_fragen!$C$2:$I$2,texte_fragen!$C447:$I447)</f>
        <v>Las causas posibles</v>
      </c>
      <c r="B272" s="71" t="str">
        <f>LOOKUP(MAIN!$A$5,texte_fragen!$C$2:$I$2,texte_fragen!$C449:$I449)</f>
        <v>Las causas posibles : una agresión psíquica, o un accidente</v>
      </c>
      <c r="C272" s="78" t="s">
        <v>4193</v>
      </c>
      <c r="D272" s="79" t="str">
        <f>LOOKUP(MAIN!$A$5,texte_fragen!$C$2:$I$2,texte_fragen!$C450:$I450)</f>
        <v>Agravación después de un exposición al frío</v>
      </c>
      <c r="E272" s="377">
        <v>0</v>
      </c>
      <c r="F272" s="379">
        <f ca="1">IF($A$3,LOOKUP(D$287,datenbank_heilmittel_effekte!A$2:GQ$2,datenbank_heilmittel_effekte!A269:GQ269),LOOKUP(D$287,datenbank_heilmittel_effekte!A$284:GQ$284,datenbank_heilmittel_effekte!A551:GQ551))</f>
        <v>0</v>
      </c>
      <c r="G272" s="370" t="str">
        <f ca="1">Calcul_Profil!BL268</f>
        <v>....</v>
      </c>
    </row>
    <row r="273" spans="1:8" ht="22.15" customHeight="1" thickBot="1">
      <c r="A273" s="402"/>
      <c r="B273" s="71"/>
      <c r="C273" s="78" t="s">
        <v>4194</v>
      </c>
      <c r="D273" s="79" t="str">
        <f>LOOKUP(MAIN!$A$5,texte_fragen!$C$2:$I$2,texte_fragen!$C451:$I451)</f>
        <v>Agravación después de una intoxicación o de una vacunación</v>
      </c>
      <c r="E273" s="377">
        <v>0</v>
      </c>
      <c r="F273" s="379">
        <f ca="1">IF($A$3,LOOKUP(D$287,datenbank_heilmittel_effekte!A$2:GQ$2,datenbank_heilmittel_effekte!A270:GQ270),LOOKUP(D$287,datenbank_heilmittel_effekte!A$284:GQ$284,datenbank_heilmittel_effekte!A552:GQ552))</f>
        <v>1</v>
      </c>
      <c r="G273" s="370" t="str">
        <f ca="1">Calcul_Profil!BL269</f>
        <v>....</v>
      </c>
    </row>
    <row r="274" spans="1:8" ht="22.15" customHeight="1" thickBot="1">
      <c r="A274" s="402"/>
      <c r="B274" s="71"/>
      <c r="C274" s="78" t="s">
        <v>222</v>
      </c>
      <c r="D274" s="79" t="str">
        <f>LOOKUP(MAIN!$A$5,texte_fragen!$C$2:$I$2,texte_fragen!$C452:$I452)</f>
        <v>Agravación después de un golpe, una herida, una quemadura</v>
      </c>
      <c r="E274" s="377">
        <v>0</v>
      </c>
      <c r="F274" s="379">
        <f ca="1">IF($A$3,LOOKUP(D$287,datenbank_heilmittel_effekte!A$2:GQ$2,datenbank_heilmittel_effekte!A271:GQ271),LOOKUP(D$287,datenbank_heilmittel_effekte!A$284:GQ$284,datenbank_heilmittel_effekte!A553:GQ553))</f>
        <v>0</v>
      </c>
      <c r="G274" s="370" t="str">
        <f ca="1">Calcul_Profil!BL270</f>
        <v>....</v>
      </c>
    </row>
    <row r="275" spans="1:8" ht="90" customHeight="1" thickTop="1" thickBot="1">
      <c r="A275" s="402"/>
      <c r="B275" s="72" t="str">
        <f>LOOKUP(MAIN!$A$5,texte_fragen!$C$2:$I$2,texte_fragen!$C454:$I454)</f>
        <v>Las causas posibles : un choque emotivo inesperado y violento</v>
      </c>
      <c r="C275" s="80" t="s">
        <v>223</v>
      </c>
      <c r="D275" s="81" t="str">
        <f>LOOKUP(MAIN!$A$5,texte_fragen!$C$2:$I$2,texte_fragen!$C455:$I455)</f>
        <v>Agravación después de una defunción, un gran malhumor</v>
      </c>
      <c r="E275" s="377">
        <v>0</v>
      </c>
      <c r="F275" s="380">
        <f ca="1">IF($A$3,LOOKUP(D$287,datenbank_heilmittel_effekte!A$2:GQ$2,datenbank_heilmittel_effekte!A272:GQ272),LOOKUP(D$287,datenbank_heilmittel_effekte!A$284:GQ$284,datenbank_heilmittel_effekte!A554:GQ554))</f>
        <v>0</v>
      </c>
      <c r="G275" s="371" t="str">
        <f ca="1">Calcul_Profil!BL271</f>
        <v>....</v>
      </c>
    </row>
    <row r="276" spans="1:8" ht="22.15" customHeight="1" thickBot="1">
      <c r="A276" s="402"/>
      <c r="B276" s="75"/>
      <c r="C276" s="82" t="s">
        <v>224</v>
      </c>
      <c r="D276" s="83" t="str">
        <f>LOOKUP(MAIN!$A$5,texte_fragen!$C$2:$I$2,texte_fragen!$C456:$I456)</f>
        <v>Agravación después de un gran miedo, un gran pavor</v>
      </c>
      <c r="E276" s="377">
        <v>0</v>
      </c>
      <c r="F276" s="381">
        <f ca="1">IF($A$3,LOOKUP(D$287,datenbank_heilmittel_effekte!A$2:GQ$2,datenbank_heilmittel_effekte!A273:GQ273),LOOKUP(D$287,datenbank_heilmittel_effekte!A$284:GQ$284,datenbank_heilmittel_effekte!A555:GQ555))</f>
        <v>0</v>
      </c>
      <c r="G276" s="372" t="str">
        <f ca="1">Calcul_Profil!BL272</f>
        <v>....</v>
      </c>
    </row>
    <row r="277" spans="1:8" ht="68.45" customHeight="1" thickTop="1" thickBot="1">
      <c r="A277" s="402"/>
      <c r="B277" s="72" t="str">
        <f>LOOKUP(MAIN!$A$5,texte_fragen!$C$2:$I$2,texte_fragen!$C458:$I458)</f>
        <v>Las causas posibles : durante mucho tiempo: una vida afectada</v>
      </c>
      <c r="C277" s="80" t="s">
        <v>225</v>
      </c>
      <c r="D277" s="81" t="str">
        <f>LOOKUP(MAIN!$A$5,texte_fragen!$C$2:$I$2,texte_fragen!$C459:$I459)</f>
        <v>Causa: Los esfuerzos constantes para los problemas difíciles</v>
      </c>
      <c r="E277" s="377">
        <v>6</v>
      </c>
      <c r="F277" s="380">
        <f ca="1">IF($A$3,LOOKUP(D$287,datenbank_heilmittel_effekte!A$2:GQ$2,datenbank_heilmittel_effekte!A274:GQ274),LOOKUP(D$287,datenbank_heilmittel_effekte!A$284:GQ$284,datenbank_heilmittel_effekte!A556:GQ556))</f>
        <v>1</v>
      </c>
      <c r="G277" s="371" t="str">
        <f ca="1">Calcul_Profil!BL273</f>
        <v>....</v>
      </c>
    </row>
    <row r="278" spans="1:8" ht="22.15" customHeight="1" thickBot="1">
      <c r="A278" s="402"/>
      <c r="B278" s="71"/>
      <c r="C278" s="78" t="s">
        <v>226</v>
      </c>
      <c r="D278" s="79" t="str">
        <f>LOOKUP(MAIN!$A$5,texte_fragen!$C$2:$I$2,texte_fragen!$C460:$I460)</f>
        <v>Causa: Las decepciones repetidas, una gran pena</v>
      </c>
      <c r="E278" s="377">
        <v>0</v>
      </c>
      <c r="F278" s="379">
        <f ca="1">IF($A$3,LOOKUP(D$287,datenbank_heilmittel_effekte!A$2:GQ$2,datenbank_heilmittel_effekte!A275:GQ275),LOOKUP(D$287,datenbank_heilmittel_effekte!A$284:GQ$284,datenbank_heilmittel_effekte!A557:GQ557))</f>
        <v>0</v>
      </c>
      <c r="G278" s="370" t="str">
        <f ca="1">Calcul_Profil!BL274</f>
        <v>....</v>
      </c>
    </row>
    <row r="279" spans="1:8" ht="22.15" customHeight="1" thickBot="1">
      <c r="A279" s="402"/>
      <c r="B279" s="75"/>
      <c r="C279" s="82" t="s">
        <v>227</v>
      </c>
      <c r="D279" s="83" t="str">
        <f>LOOKUP(MAIN!$A$5,texte_fragen!$C$2:$I$2,texte_fragen!$C461:$I461)</f>
        <v>Causa: Las largas vigilias, una gran falta de sueño</v>
      </c>
      <c r="E279" s="377">
        <v>0</v>
      </c>
      <c r="F279" s="381">
        <f ca="1">IF($A$3,LOOKUP(D$287,datenbank_heilmittel_effekte!A$2:GQ$2,datenbank_heilmittel_effekte!A276:GQ276),LOOKUP(D$287,datenbank_heilmittel_effekte!A$284:GQ$284,datenbank_heilmittel_effekte!A558:GQ558))</f>
        <v>0</v>
      </c>
      <c r="G279" s="372" t="str">
        <f ca="1">Calcul_Profil!BL275</f>
        <v>....</v>
      </c>
    </row>
    <row r="280" spans="1:8" ht="105.6" customHeight="1" thickTop="1" thickBot="1">
      <c r="A280" s="402"/>
      <c r="B280" s="71" t="str">
        <f>LOOKUP(MAIN!$A$5,texte_fragen!$C$2:$I$2,texte_fragen!$C463:$I463)</f>
        <v>Las causas posibles : durante mucho tiempo: la dependencia de un tóxico</v>
      </c>
      <c r="C280" s="78" t="s">
        <v>228</v>
      </c>
      <c r="D280" s="79" t="str">
        <f>LOOKUP(MAIN!$A$5,texte_fragen!$C$2:$I$2,texte_fragen!$C464:$I464)</f>
        <v>Causa: hábito de beber alcohol (vino, cerveza, licores)</v>
      </c>
      <c r="E280" s="377">
        <v>6</v>
      </c>
      <c r="F280" s="379">
        <f ca="1">IF($A$3,LOOKUP(D$287,datenbank_heilmittel_effekte!A$2:GQ$2,datenbank_heilmittel_effekte!A277:GQ277),LOOKUP(D$287,datenbank_heilmittel_effekte!A$284:GQ$284,datenbank_heilmittel_effekte!A559:GQ559))</f>
        <v>0</v>
      </c>
      <c r="G280" s="370" t="str">
        <f ca="1">Calcul_Profil!BL276</f>
        <v>+</v>
      </c>
    </row>
    <row r="281" spans="1:8" ht="22.15" customHeight="1" thickBot="1">
      <c r="A281" s="402"/>
      <c r="B281" s="71"/>
      <c r="C281" s="78" t="s">
        <v>229</v>
      </c>
      <c r="D281" s="79" t="str">
        <f>LOOKUP(MAIN!$A$5,texte_fragen!$C$2:$I$2,texte_fragen!$C465:$I465)</f>
        <v>Causa: hábito de fumar o de mascar tabaco</v>
      </c>
      <c r="E281" s="377">
        <v>0</v>
      </c>
      <c r="F281" s="379">
        <f ca="1">IF($A$3,LOOKUP(D$287,datenbank_heilmittel_effekte!A$2:GQ$2,datenbank_heilmittel_effekte!A278:GQ278),LOOKUP(D$287,datenbank_heilmittel_effekte!A$284:GQ$284,datenbank_heilmittel_effekte!A560:GQ560))</f>
        <v>0</v>
      </c>
      <c r="G281" s="370" t="str">
        <f ca="1">Calcul_Profil!BL277</f>
        <v>....</v>
      </c>
    </row>
    <row r="282" spans="1:8" ht="22.15" customHeight="1" thickBot="1">
      <c r="A282" s="402"/>
      <c r="B282" s="71"/>
      <c r="C282" s="78" t="s">
        <v>230</v>
      </c>
      <c r="D282" s="79" t="str">
        <f>LOOKUP(MAIN!$A$5,texte_fragen!$C$2:$I$2,texte_fragen!$C466:$I466)</f>
        <v>Causa: hábito de beber mucho té o café</v>
      </c>
      <c r="E282" s="377">
        <v>0</v>
      </c>
      <c r="F282" s="379">
        <f ca="1">IF($A$3,LOOKUP(D$287,datenbank_heilmittel_effekte!A$2:GQ$2,datenbank_heilmittel_effekte!A279:GQ279),LOOKUP(D$287,datenbank_heilmittel_effekte!A$284:GQ$284,datenbank_heilmittel_effekte!A561:GQ561))</f>
        <v>0</v>
      </c>
      <c r="G282" s="370" t="str">
        <f ca="1">Calcul_Profil!BL278</f>
        <v>....</v>
      </c>
    </row>
    <row r="283" spans="1:8" ht="22.15" customHeight="1" thickBot="1">
      <c r="A283" s="415"/>
      <c r="B283" s="71"/>
      <c r="C283" s="84" t="s">
        <v>231</v>
      </c>
      <c r="D283" s="85" t="str">
        <f>LOOKUP(MAIN!$A$5,texte_fragen!$C$2:$I$2,texte_fragen!$C467:$I467)</f>
        <v>Causa: hábito de somníferos, narcóticos, analgésicos.</v>
      </c>
      <c r="E283" s="377">
        <v>0</v>
      </c>
      <c r="F283" s="382">
        <f ca="1">IF($A$3,LOOKUP(D$287,datenbank_heilmittel_effekte!A$2:GQ$2,datenbank_heilmittel_effekte!A280:GQ280),LOOKUP(D$287,datenbank_heilmittel_effekte!A$284:GQ$284,datenbank_heilmittel_effekte!A562:GQ562))</f>
        <v>0</v>
      </c>
      <c r="G283" s="373" t="str">
        <f ca="1">Calcul_Profil!BL279</f>
        <v>....</v>
      </c>
    </row>
    <row r="284" spans="1:8" ht="22.15" customHeight="1" thickTop="1" thickBot="1">
      <c r="B284" s="416"/>
      <c r="C284" s="416"/>
      <c r="D284" s="416"/>
      <c r="E284" s="416"/>
      <c r="F284" s="417"/>
      <c r="G284" s="418"/>
    </row>
    <row r="285" spans="1:8" ht="22.15" customHeight="1" thickTop="1">
      <c r="B285" s="419"/>
      <c r="C285" s="461" t="str">
        <f>LOOKUP(MAIN!$A$5,texte_fragen!$C$2:$I$2,texte_fragen!$C475:$I475)</f>
        <v>Resultados</v>
      </c>
      <c r="D285" s="462"/>
      <c r="E285" s="462"/>
      <c r="F285" s="462"/>
      <c r="G285" s="463"/>
    </row>
    <row r="286" spans="1:8" s="421" customFormat="1" ht="35.450000000000003" customHeight="1">
      <c r="A286" s="59"/>
      <c r="B286" s="420"/>
      <c r="C286" s="441" t="s">
        <v>2779</v>
      </c>
      <c r="D286" s="442" t="str">
        <f>LOOKUP(MAIN!$A$5,texte_fragen!$C$2:$I$2,texte_fragen!$C476:$I476)</f>
        <v>Nombre</v>
      </c>
      <c r="E286" s="443" t="str">
        <f>LOOKUP(MAIN!$A$5,texte_fragen!$C$2:$I$2,texte_fragen!$C477:$I477)</f>
        <v>Semejanza</v>
      </c>
      <c r="F286" s="444"/>
      <c r="G286" s="439" t="str">
        <f>LOOKUP(MAIN!$A$5,texte_fragen!$C$2:$I$2,texte_fragen!$C480:$I480)</f>
        <v>Incertidumbre</v>
      </c>
      <c r="H286" s="393"/>
    </row>
    <row r="287" spans="1:8" ht="22.15" customHeight="1">
      <c r="C287" s="422">
        <v>1</v>
      </c>
      <c r="D287" s="423" t="str">
        <f ca="1">Calcul_correl!BF11</f>
        <v>Medorrhinum</v>
      </c>
      <c r="E287" s="424" t="str">
        <f ca="1">Calcul_correl!BM11</f>
        <v>Notable</v>
      </c>
      <c r="F287" s="425"/>
      <c r="G287" s="426" t="str">
        <f ca="1">Calcul_correl!BK11</f>
        <v>&lt; 0.001 %</v>
      </c>
    </row>
    <row r="288" spans="1:8" ht="22.15" customHeight="1">
      <c r="C288" s="427">
        <f>C287+1</f>
        <v>2</v>
      </c>
      <c r="D288" s="409" t="str">
        <f ca="1">Calcul_correl!BF12</f>
        <v>Cannabis Indica</v>
      </c>
      <c r="E288" s="428" t="str">
        <f ca="1">Calcul_correl!BM12</f>
        <v>Notable</v>
      </c>
      <c r="F288" s="429"/>
      <c r="G288" s="430" t="str">
        <f ca="1">Calcul_correl!BK12</f>
        <v>&lt; 0.001 %</v>
      </c>
    </row>
    <row r="289" spans="2:8" ht="22.15" customHeight="1">
      <c r="C289" s="427">
        <f t="shared" ref="C289:C296" si="0">C288+1</f>
        <v>3</v>
      </c>
      <c r="D289" s="409" t="str">
        <f ca="1">Calcul_correl!BF13</f>
        <v>Lachesis Mutus</v>
      </c>
      <c r="E289" s="428" t="str">
        <f ca="1">Calcul_correl!BM13</f>
        <v>Notable</v>
      </c>
      <c r="F289" s="429"/>
      <c r="G289" s="430" t="str">
        <f ca="1">Calcul_correl!BK13</f>
        <v>&lt; 0.001 %</v>
      </c>
    </row>
    <row r="290" spans="2:8" ht="22.15" customHeight="1">
      <c r="C290" s="427">
        <f t="shared" si="0"/>
        <v>4</v>
      </c>
      <c r="D290" s="409" t="str">
        <f ca="1">Calcul_correl!BF14</f>
        <v>Haloperidol</v>
      </c>
      <c r="E290" s="428" t="str">
        <f ca="1">Calcul_correl!BM14</f>
        <v>Notable</v>
      </c>
      <c r="F290" s="429"/>
      <c r="G290" s="430" t="str">
        <f ca="1">Calcul_correl!BK14</f>
        <v>&lt; 0.001 %</v>
      </c>
    </row>
    <row r="291" spans="2:8" ht="22.15" customHeight="1">
      <c r="C291" s="427">
        <f t="shared" si="0"/>
        <v>5</v>
      </c>
      <c r="D291" s="409" t="str">
        <f ca="1">Calcul_correl!BF15</f>
        <v>Asarum Europaeum</v>
      </c>
      <c r="E291" s="428" t="str">
        <f ca="1">Calcul_correl!BM15</f>
        <v>Notable</v>
      </c>
      <c r="F291" s="429"/>
      <c r="G291" s="430" t="str">
        <f ca="1">Calcul_correl!BK15</f>
        <v>&lt; 0.001 %</v>
      </c>
    </row>
    <row r="292" spans="2:8" ht="22.15" customHeight="1">
      <c r="C292" s="427">
        <f t="shared" si="0"/>
        <v>6</v>
      </c>
      <c r="D292" s="409" t="str">
        <f ca="1">Calcul_correl!BF16</f>
        <v>Luesinum(Syphilinum)</v>
      </c>
      <c r="E292" s="428" t="str">
        <f ca="1">Calcul_correl!BM16</f>
        <v>Notable</v>
      </c>
      <c r="F292" s="429"/>
      <c r="G292" s="430" t="str">
        <f ca="1">Calcul_correl!BK16</f>
        <v>&lt; 0.001 %</v>
      </c>
    </row>
    <row r="293" spans="2:8" ht="22.15" customHeight="1">
      <c r="C293" s="427">
        <f t="shared" si="0"/>
        <v>7</v>
      </c>
      <c r="D293" s="409" t="str">
        <f ca="1">Calcul_correl!BF17</f>
        <v>Levomepromazine</v>
      </c>
      <c r="E293" s="428" t="str">
        <f ca="1">Calcul_correl!BM17</f>
        <v>Notable</v>
      </c>
      <c r="F293" s="429"/>
      <c r="G293" s="430" t="str">
        <f ca="1">Calcul_correl!BK17</f>
        <v>&lt; 0.001 %</v>
      </c>
    </row>
    <row r="294" spans="2:8" ht="22.15" customHeight="1">
      <c r="C294" s="427">
        <f t="shared" si="0"/>
        <v>8</v>
      </c>
      <c r="D294" s="409" t="str">
        <f ca="1">Calcul_correl!BF18</f>
        <v>Carcinosinum</v>
      </c>
      <c r="E294" s="428" t="str">
        <f ca="1">Calcul_correl!BM18</f>
        <v>Notable</v>
      </c>
      <c r="F294" s="429"/>
      <c r="G294" s="430" t="str">
        <f ca="1">Calcul_correl!BK18</f>
        <v>&lt; 0.001 %</v>
      </c>
    </row>
    <row r="295" spans="2:8" ht="22.15" customHeight="1">
      <c r="C295" s="427">
        <f t="shared" si="0"/>
        <v>9</v>
      </c>
      <c r="D295" s="409" t="str">
        <f ca="1">Calcul_correl!BF19</f>
        <v>Hyosciamus Niger</v>
      </c>
      <c r="E295" s="428" t="str">
        <f ca="1">Calcul_correl!BM19</f>
        <v>Notable</v>
      </c>
      <c r="F295" s="429"/>
      <c r="G295" s="430" t="str">
        <f ca="1">Calcul_correl!BK19</f>
        <v>&lt; 0.001 %</v>
      </c>
    </row>
    <row r="296" spans="2:8" ht="22.15" customHeight="1" thickBot="1">
      <c r="C296" s="431">
        <f t="shared" si="0"/>
        <v>10</v>
      </c>
      <c r="D296" s="411" t="str">
        <f ca="1">Calcul_correl!BF20</f>
        <v>Nux Vomica</v>
      </c>
      <c r="E296" s="432" t="str">
        <f ca="1">Calcul_correl!BM20</f>
        <v>Notable</v>
      </c>
      <c r="F296" s="433"/>
      <c r="G296" s="434" t="str">
        <f ca="1">Calcul_correl!BK20</f>
        <v>&lt; 0.001 %</v>
      </c>
    </row>
    <row r="297" spans="2:8" ht="22.15" customHeight="1" thickTop="1" thickBot="1">
      <c r="B297" s="435"/>
      <c r="C297" s="436"/>
      <c r="E297" s="437"/>
    </row>
    <row r="298" spans="2:8" ht="22.15" customHeight="1" thickTop="1">
      <c r="C298" s="458" t="str">
        <f>LOOKUP(MAIN!$A$5,texte_fragen!$C$2:$I$2,texte_fragen!$C492:$I492)</f>
        <v>Consejos.</v>
      </c>
      <c r="D298" s="459"/>
      <c r="E298" s="459"/>
      <c r="F298" s="460"/>
    </row>
    <row r="299" spans="2:8" ht="46.15" customHeight="1">
      <c r="C299" s="450" t="str">
        <f>LOOKUP(MAIN!$A$5,texte_fragen!$C$2:$I$2,texte_fragen!$C493:$I493)</f>
        <v>• El objetivo es elegir el remedio según el ESTADO ENTERO del paciente. Deben pues dar al programa la descripción más completa posible.</v>
      </c>
      <c r="D299" s="453"/>
      <c r="E299" s="453"/>
      <c r="F299" s="454"/>
    </row>
    <row r="300" spans="2:8" ht="56.45" customHeight="1">
      <c r="C300" s="450" t="str">
        <f>LOOKUP(MAIN!$A$5,texte_fragen!$C$2:$I$2,texte_fragen!$C494:$I494)</f>
        <v>• Para dar esta descripción, debe informar a la columna amarilla. Para cada señal, la nota (de 0 a 10) debe traducir la IMPORTANCIA RELATIVA de esta señal entre las señales del paciente.</v>
      </c>
      <c r="D300" s="453"/>
      <c r="E300" s="453"/>
      <c r="F300" s="454"/>
    </row>
    <row r="301" spans="2:8" s="62" customFormat="1" ht="52.9" customHeight="1">
      <c r="B301" s="60"/>
      <c r="C301" s="464" t="str">
        <f>LOOKUP(MAIN!$A$5,texte_fragen!$C$2:$I$2,texte_fragen!$C495:$I495)</f>
        <v>• Es preferible (pero no obligatorio) de responder a todas las cuestiones. Piense por hacer correctamente la distinción entre: "0" (afirmo que la señal es ausente) y "?" (no respondo ya que no sé, o eso no tendría sentido).</v>
      </c>
      <c r="D301" s="465"/>
      <c r="E301" s="465"/>
      <c r="F301" s="466"/>
      <c r="G301" s="61"/>
      <c r="H301" s="393"/>
    </row>
    <row r="302" spans="2:8" ht="50.45" customHeight="1">
      <c r="C302" s="450" t="str">
        <f>LOOKUP(MAIN!$A$5,texte_fragen!$C$2:$I$2,texte_fragen!$C496:$I496)</f>
        <v>• En la práctica, se recomienda inicializar todas las notas en "?". Para eso, basta con poner el "?" en la célula "E6" y de pulsar dos veces sobre el ángulo en parte baja a la derecha de esta célula.</v>
      </c>
      <c r="D302" s="453"/>
      <c r="E302" s="453"/>
      <c r="F302" s="454"/>
    </row>
    <row r="303" spans="2:8" ht="22.15" customHeight="1">
      <c r="C303" s="450"/>
      <c r="D303" s="451"/>
      <c r="E303" s="451"/>
      <c r="F303" s="452"/>
    </row>
    <row r="304" spans="2:8" ht="22.15" customHeight="1">
      <c r="C304" s="467" t="str">
        <f>LOOKUP(MAIN!$A$5,texte_fragen!$C$2:$I$2,texte_fragen!$C497:$I497)</f>
        <v>Lectura de los resultados :</v>
      </c>
      <c r="D304" s="468"/>
      <c r="E304" s="468"/>
      <c r="F304" s="469"/>
    </row>
    <row r="305" spans="3:6" ht="46.15" customHeight="1">
      <c r="C305" s="450" t="str">
        <f>LOOKUP(MAIN!$A$5,texte_fragen!$C$2:$I$2,texte_fragen!$C498:$I498)</f>
        <v>• "Incertidumbre = 10 %" significan : " "hay 10 oportunidad sobre 100 para que la semejanza ' paciente/remedio ' sea el hecho únicamente de la casualidad".</v>
      </c>
      <c r="D305" s="453"/>
      <c r="E305" s="453"/>
      <c r="F305" s="454"/>
    </row>
    <row r="306" spans="3:6" ht="54" customHeight="1" thickBot="1">
      <c r="C306" s="447" t="str">
        <f>LOOKUP(MAIN!$A$5,texte_fragen!$C$2:$I$2,texte_fragen!$C499:$I499)</f>
        <v>• ¡Guarde su espíritu crítico! Este programa informático a sido realizado con cuidado, pero puede implicar errores. Comparar los resultados con otras fuentes.</v>
      </c>
      <c r="D306" s="448"/>
      <c r="E306" s="448"/>
      <c r="F306" s="449"/>
    </row>
    <row r="307" spans="3:6" ht="22.15" hidden="1" customHeight="1" thickTop="1"/>
  </sheetData>
  <mergeCells count="13">
    <mergeCell ref="C306:F306"/>
    <mergeCell ref="C303:F303"/>
    <mergeCell ref="C300:F300"/>
    <mergeCell ref="B3:G3"/>
    <mergeCell ref="C298:F298"/>
    <mergeCell ref="C299:F299"/>
    <mergeCell ref="C305:F305"/>
    <mergeCell ref="C285:G285"/>
    <mergeCell ref="C301:F301"/>
    <mergeCell ref="C302:F302"/>
    <mergeCell ref="C304:F304"/>
    <mergeCell ref="B4:E4"/>
    <mergeCell ref="F4:G4"/>
  </mergeCells>
  <dataValidations count="1">
    <dataValidation type="list" showInputMessage="1" showErrorMessage="1" sqref="E6:E283">
      <formula1>$C$1:$N$1</formula1>
    </dataValidation>
  </dataValidations>
  <pageMargins left="0.75" right="0.75" top="1" bottom="1" header="0.4921259845" footer="0.4921259845"/>
  <pageSetup paperSize="9" scale="80" fitToHeight="8"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dimension ref="A1:XFD534"/>
  <sheetViews>
    <sheetView zoomScale="74" workbookViewId="0">
      <selection activeCell="E15" sqref="E15"/>
    </sheetView>
  </sheetViews>
  <sheetFormatPr defaultColWidth="9.140625" defaultRowHeight="12.75" zeroHeight="1"/>
  <cols>
    <col min="1" max="1" width="31" style="54" customWidth="1"/>
    <col min="2" max="2" width="20.42578125" style="54" customWidth="1"/>
    <col min="3" max="3" width="32.7109375" style="54" customWidth="1"/>
    <col min="4" max="4" width="5.7109375" style="54" customWidth="1"/>
    <col min="5" max="5" width="77.42578125" style="54" customWidth="1"/>
    <col min="6" max="6" width="11.7109375" style="54" customWidth="1"/>
    <col min="7" max="16383" width="9.140625" style="54"/>
    <col min="16384" max="16384" width="20.42578125" style="54" customWidth="1"/>
  </cols>
  <sheetData>
    <row r="1" spans="1:6" s="67" customFormat="1" ht="18.75">
      <c r="C1" s="475" t="str">
        <f>texte_fragen!A1</f>
        <v>Duprat 2.7 - 10.2004</v>
      </c>
      <c r="D1" s="475"/>
      <c r="E1" s="475"/>
      <c r="F1" s="475"/>
    </row>
    <row r="2" spans="1:6" s="63" customFormat="1" ht="15.75" hidden="1">
      <c r="D2" s="64"/>
      <c r="E2" s="64"/>
      <c r="F2" s="65"/>
    </row>
    <row r="3" spans="1:6" s="68" customFormat="1" ht="16.149999999999999" customHeight="1">
      <c r="A3" s="68" t="b">
        <f>E5&lt;datenbank_heilmittel_effekte!A284</f>
        <v>0</v>
      </c>
      <c r="C3" s="476" t="str">
        <f>LOOKUP(MAIN!$A$5,texte_fragen!$C$2:$I$2,texte_fragen!$C489:$I489)</f>
        <v>Consulta de la base de datos del programa</v>
      </c>
      <c r="D3" s="477"/>
      <c r="E3" s="477"/>
      <c r="F3" s="477"/>
    </row>
    <row r="4" spans="1:6" s="63" customFormat="1" ht="21" customHeight="1" thickBot="1">
      <c r="A4" s="63" t="str">
        <f>Calcul_correl!AS11</f>
        <v>A.D.N. (D.N.A.)</v>
      </c>
      <c r="C4" s="66" t="str">
        <f>LOOKUP(MAIN!$A$5,texte_fragen!$C$2:$I$2,texte_fragen!$C490:$I490)</f>
        <v>Elige el remedio en la célula "E5"</v>
      </c>
      <c r="D4" s="70"/>
      <c r="E4" s="69"/>
      <c r="F4" s="69"/>
    </row>
    <row r="5" spans="1:6" ht="25.9" customHeight="1" thickTop="1" thickBot="1">
      <c r="A5" s="54" t="str">
        <f>Calcul_correl!AS12</f>
        <v>A.R.N  (R.N.A.)</v>
      </c>
      <c r="B5" s="54" t="s">
        <v>1553</v>
      </c>
      <c r="C5" s="474" t="str">
        <f>LOOKUP(MAIN!$A$5,texte_fragen!$C$2:$I$2,texte_fragen!$C479:$I479)</f>
        <v>Perfil de</v>
      </c>
      <c r="D5" s="474"/>
      <c r="E5" s="345" t="s">
        <v>213</v>
      </c>
      <c r="F5" s="298"/>
    </row>
    <row r="6" spans="1:6" ht="22.15" customHeight="1" thickBot="1">
      <c r="A6" s="54" t="str">
        <f>Calcul_correl!AS13</f>
        <v>Abrotanum</v>
      </c>
      <c r="C6" s="344" t="str">
        <f>'Anwendung DIAGNOSE'!B5</f>
        <v>Capítulo</v>
      </c>
      <c r="D6" s="446" t="str">
        <f>'Anwendung DIAGNOSE'!C5</f>
        <v>#</v>
      </c>
      <c r="E6" s="343" t="str">
        <f>'Anwendung DIAGNOSE'!D5</f>
        <v>Síntoma</v>
      </c>
      <c r="F6" s="445" t="str">
        <f>'Anwendung DIAGNOSE'!E5</f>
        <v>Nota</v>
      </c>
    </row>
    <row r="7" spans="1:6" ht="31.5">
      <c r="A7" s="54" t="str">
        <f>Calcul_correl!AS14</f>
        <v>Aceticum Acidum</v>
      </c>
      <c r="B7" s="54">
        <f>IF(NOT(ISBLANK('Anwendung DIAGNOSE'!A6)),1,IF(C7&lt;&gt;"",2,3))</f>
        <v>1</v>
      </c>
      <c r="C7" s="86" t="str">
        <f>IF('Anwendung DIAGNOSE'!B6="","",'Anwendung DIAGNOSE'!B6)</f>
        <v>La soledad y la presencia del prójimo</v>
      </c>
      <c r="D7" s="87" t="str">
        <f>'Anwendung DIAGNOSE'!C6</f>
        <v>001</v>
      </c>
      <c r="E7" s="88" t="str">
        <f>'Anwendung DIAGNOSE'!D6</f>
        <v>Intenso deseo de SOLEDAD (Aversión por presencia del prójimo)</v>
      </c>
      <c r="F7" s="299">
        <f>IF($A$3,LOOKUP($E$5,datenbank_heilmittel_effekte!A$2:GQ$2,datenbank_heilmittel_effekte!A3:GQ3),LOOKUP($E$5,datenbank_heilmittel_effekte!A$284:GQ$284,datenbank_heilmittel_effekte!A285:GQ285))</f>
        <v>0</v>
      </c>
    </row>
    <row r="8" spans="1:6" ht="18">
      <c r="A8" s="54" t="str">
        <f>Calcul_correl!AS15</f>
        <v>Achillea Millefolium</v>
      </c>
      <c r="B8" s="54">
        <f>IF(NOT(ISBLANK('Anwendung DIAGNOSE'!A7)),1,IF(C8&lt;&gt;"",2,3))</f>
        <v>3</v>
      </c>
      <c r="C8" s="71" t="str">
        <f>IF('Anwendung DIAGNOSE'!B7="","",'Anwendung DIAGNOSE'!B7)</f>
        <v/>
      </c>
      <c r="D8" s="78" t="str">
        <f>'Anwendung DIAGNOSE'!C7</f>
        <v>002</v>
      </c>
      <c r="E8" s="79" t="str">
        <f>'Anwendung DIAGNOSE'!D7</f>
        <v>Intenso deseo de COMPAÑIA (Aversión por la soledad)</v>
      </c>
      <c r="F8" s="300">
        <f>IF($A$3,LOOKUP($E$5,datenbank_heilmittel_effekte!A$2:GQ$2,datenbank_heilmittel_effekte!A4:GQ4),LOOKUP($E$5,datenbank_heilmittel_effekte!A$284:GQ$284,datenbank_heilmittel_effekte!A286:GQ286))</f>
        <v>0</v>
      </c>
    </row>
    <row r="9" spans="1:6" ht="18">
      <c r="A9" s="54" t="str">
        <f>Calcul_correl!AS16</f>
        <v>Aconitum Napellus</v>
      </c>
      <c r="B9" s="54">
        <f>IF(NOT(ISBLANK('Anwendung DIAGNOSE'!A8)),1,IF(C9&lt;&gt;"",2,3))</f>
        <v>3</v>
      </c>
      <c r="C9" s="71" t="str">
        <f>IF('Anwendung DIAGNOSE'!B8="","",'Anwendung DIAGNOSE'!B8)</f>
        <v/>
      </c>
      <c r="D9" s="78" t="str">
        <f>'Anwendung DIAGNOSE'!C8</f>
        <v>003</v>
      </c>
      <c r="E9" s="79" t="str">
        <f>'Anwendung DIAGNOSE'!D8</f>
        <v>El paciente SE APARTA de los seres más queridos (indiferencia)</v>
      </c>
      <c r="F9" s="300">
        <f>IF($A$3,LOOKUP($E$5,datenbank_heilmittel_effekte!A$2:GQ$2,datenbank_heilmittel_effekte!A5:GQ5),LOOKUP($E$5,datenbank_heilmittel_effekte!A$284:GQ$284,datenbank_heilmittel_effekte!A287:GQ287))</f>
        <v>0</v>
      </c>
    </row>
    <row r="10" spans="1:6" ht="18.75" thickBot="1">
      <c r="A10" s="54" t="str">
        <f>Calcul_correl!AS17</f>
        <v>Actaea Racemosa</v>
      </c>
      <c r="B10" s="54">
        <f>IF(NOT(ISBLANK('Anwendung DIAGNOSE'!A9)),1,IF(C10&lt;&gt;"",2,3))</f>
        <v>3</v>
      </c>
      <c r="C10" s="71" t="str">
        <f>IF('Anwendung DIAGNOSE'!B9="","",'Anwendung DIAGNOSE'!B9)</f>
        <v/>
      </c>
      <c r="D10" s="78" t="str">
        <f>'Anwendung DIAGNOSE'!C9</f>
        <v>004</v>
      </c>
      <c r="E10" s="79" t="str">
        <f>'Anwendung DIAGNOSE'!D9</f>
        <v>El paciente SUFRE desde que se aleja de un ser querido (celos)</v>
      </c>
      <c r="F10" s="300">
        <f>IF($A$3,LOOKUP($E$5,datenbank_heilmittel_effekte!A$2:GQ$2,datenbank_heilmittel_effekte!A6:GQ6),LOOKUP($E$5,datenbank_heilmittel_effekte!A$284:GQ$284,datenbank_heilmittel_effekte!A288:GQ288))</f>
        <v>0</v>
      </c>
    </row>
    <row r="11" spans="1:6" ht="32.25" thickTop="1">
      <c r="A11" s="54" t="str">
        <f>Calcul_correl!AS18</f>
        <v>Actaea Spicata</v>
      </c>
      <c r="B11" s="54">
        <f>IF(NOT(ISBLANK('Anwendung DIAGNOSE'!A10)),1,IF(C11&lt;&gt;"",2,3))</f>
        <v>2</v>
      </c>
      <c r="C11" s="72" t="str">
        <f>IF('Anwendung DIAGNOSE'!B10="","",'Anwendung DIAGNOSE'!B10)</f>
        <v>El silencio, la palabra, la capacidad de hablar</v>
      </c>
      <c r="D11" s="73" t="str">
        <f>'Anwendung DIAGNOSE'!C10</f>
        <v>005</v>
      </c>
      <c r="E11" s="74" t="str">
        <f>'Anwendung DIAGNOSE'!D10</f>
        <v>Intenso deseo de estar silencioso, no quiere hablar (taciturno)</v>
      </c>
      <c r="F11" s="301">
        <f>IF($A$3,LOOKUP($E$5,datenbank_heilmittel_effekte!A$2:GQ$2,datenbank_heilmittel_effekte!A7:GQ7),LOOKUP($E$5,datenbank_heilmittel_effekte!A$284:GQ$284,datenbank_heilmittel_effekte!A289:GQ289))</f>
        <v>1</v>
      </c>
    </row>
    <row r="12" spans="1:6" ht="18">
      <c r="A12" s="54" t="str">
        <f>Calcul_correl!AS19</f>
        <v>Aesculus Hippocasta.</v>
      </c>
      <c r="B12" s="54">
        <f>IF(NOT(ISBLANK('Anwendung DIAGNOSE'!A11)),1,IF(C12&lt;&gt;"",2,3))</f>
        <v>3</v>
      </c>
      <c r="C12" s="71" t="str">
        <f>IF('Anwendung DIAGNOSE'!B11="","",'Anwendung DIAGNOSE'!B11)</f>
        <v/>
      </c>
      <c r="D12" s="56" t="str">
        <f>'Anwendung DIAGNOSE'!C11</f>
        <v>006</v>
      </c>
      <c r="E12" s="57" t="str">
        <f>'Anwendung DIAGNOSE'!D11</f>
        <v>Intenso deseo de hablar, hablar es una necesidad (locuacidad)</v>
      </c>
      <c r="F12" s="300">
        <f>IF($A$3,LOOKUP($E$5,datenbank_heilmittel_effekte!A$2:GQ$2,datenbank_heilmittel_effekte!A8:GQ8),LOOKUP($E$5,datenbank_heilmittel_effekte!A$284:GQ$284,datenbank_heilmittel_effekte!A290:GQ290))</f>
        <v>0</v>
      </c>
    </row>
    <row r="13" spans="1:6" ht="18">
      <c r="A13" s="54" t="str">
        <f>Calcul_correl!AS20</f>
        <v>Aethusa Cynapium</v>
      </c>
      <c r="B13" s="54">
        <f>IF(NOT(ISBLANK('Anwendung DIAGNOSE'!A12)),1,IF(C13&lt;&gt;"",2,3))</f>
        <v>3</v>
      </c>
      <c r="C13" s="71" t="str">
        <f>IF('Anwendung DIAGNOSE'!B12="","",'Anwendung DIAGNOSE'!B12)</f>
        <v/>
      </c>
      <c r="D13" s="56" t="str">
        <f>'Anwendung DIAGNOSE'!C12</f>
        <v>007</v>
      </c>
      <c r="E13" s="57" t="str">
        <f>'Anwendung DIAGNOSE'!D12</f>
        <v>El paciente querría pero NO PUEDE hablar (incluyendo afasia)</v>
      </c>
      <c r="F13" s="300">
        <f>IF($A$3,LOOKUP($E$5,datenbank_heilmittel_effekte!A$2:GQ$2,datenbank_heilmittel_effekte!A9:GQ9),LOOKUP($E$5,datenbank_heilmittel_effekte!A$284:GQ$284,datenbank_heilmittel_effekte!A291:GQ291))</f>
        <v>0</v>
      </c>
    </row>
    <row r="14" spans="1:6" ht="18">
      <c r="A14" s="54" t="str">
        <f>Calcul_correl!AS21</f>
        <v>Agaricus Muscarius</v>
      </c>
      <c r="B14" s="54">
        <f>IF(NOT(ISBLANK('Anwendung DIAGNOSE'!A13)),1,IF(C14&lt;&gt;"",2,3))</f>
        <v>3</v>
      </c>
      <c r="C14" s="71" t="str">
        <f>IF('Anwendung DIAGNOSE'!B13="","",'Anwendung DIAGNOSE'!B13)</f>
        <v/>
      </c>
      <c r="D14" s="56" t="str">
        <f>'Anwendung DIAGNOSE'!C13</f>
        <v>008</v>
      </c>
      <c r="E14" s="57" t="str">
        <f>'Anwendung DIAGNOSE'!D13</f>
        <v>El paciente tartamudea o articula con dificultad</v>
      </c>
      <c r="F14" s="300">
        <f>IF($A$3,LOOKUP($E$5,datenbank_heilmittel_effekte!A$2:GQ$2,datenbank_heilmittel_effekte!A10:GQ10),LOOKUP($E$5,datenbank_heilmittel_effekte!A$284:GQ$284,datenbank_heilmittel_effekte!A292:GQ292))</f>
        <v>0</v>
      </c>
    </row>
    <row r="15" spans="1:6" ht="18.75" thickBot="1">
      <c r="A15" s="54" t="str">
        <f>Calcul_correl!AS22</f>
        <v>Agnus Castus</v>
      </c>
      <c r="B15" s="54">
        <f>IF(NOT(ISBLANK('Anwendung DIAGNOSE'!A14)),1,IF(C15&lt;&gt;"",2,3))</f>
        <v>3</v>
      </c>
      <c r="C15" s="75" t="str">
        <f>IF('Anwendung DIAGNOSE'!B14="","",'Anwendung DIAGNOSE'!B14)</f>
        <v/>
      </c>
      <c r="D15" s="76" t="str">
        <f>'Anwendung DIAGNOSE'!C14</f>
        <v>009</v>
      </c>
      <c r="E15" s="77" t="str">
        <f>'Anwendung DIAGNOSE'!D14</f>
        <v>El paciente tiene propósitos confusos, divagantes, incoherentes</v>
      </c>
      <c r="F15" s="302">
        <f>IF($A$3,LOOKUP($E$5,datenbank_heilmittel_effekte!A$2:GQ$2,datenbank_heilmittel_effekte!A11:GQ11),LOOKUP($E$5,datenbank_heilmittel_effekte!A$284:GQ$284,datenbank_heilmittel_effekte!A293:GQ293))</f>
        <v>0</v>
      </c>
    </row>
    <row r="16" spans="1:6" ht="18.75" thickTop="1">
      <c r="A16" s="54" t="str">
        <f>Calcul_correl!AS23</f>
        <v>Ailanthus Glandulosa</v>
      </c>
      <c r="B16" s="54">
        <f>IF(NOT(ISBLANK('Anwendung DIAGNOSE'!A15)),1,IF(C16&lt;&gt;"",2,3))</f>
        <v>2</v>
      </c>
      <c r="C16" s="71" t="str">
        <f>IF('Anwendung DIAGNOSE'!B15="","",'Anwendung DIAGNOSE'!B15)</f>
        <v>El clima de las relaciones</v>
      </c>
      <c r="D16" s="78" t="str">
        <f>'Anwendung DIAGNOSE'!C15</f>
        <v>010</v>
      </c>
      <c r="E16" s="79" t="str">
        <f>'Anwendung DIAGNOSE'!D15</f>
        <v>El paciente es anormalmente dulce, pacifico y dócil</v>
      </c>
      <c r="F16" s="300">
        <f>IF($A$3,LOOKUP($E$5,datenbank_heilmittel_effekte!A$2:GQ$2,datenbank_heilmittel_effekte!A12:GQ12),LOOKUP($E$5,datenbank_heilmittel_effekte!A$284:GQ$284,datenbank_heilmittel_effekte!A294:GQ294))</f>
        <v>1</v>
      </c>
    </row>
    <row r="17" spans="1:6" ht="18">
      <c r="A17" s="54" t="str">
        <f>Calcul_correl!AS24</f>
        <v>Allium Cepa</v>
      </c>
      <c r="B17" s="54">
        <f>IF(NOT(ISBLANK('Anwendung DIAGNOSE'!A16)),1,IF(C17&lt;&gt;"",2,3))</f>
        <v>3</v>
      </c>
      <c r="C17" s="71" t="str">
        <f>IF('Anwendung DIAGNOSE'!B16="","",'Anwendung DIAGNOSE'!B16)</f>
        <v/>
      </c>
      <c r="D17" s="78" t="str">
        <f>'Anwendung DIAGNOSE'!C16</f>
        <v>011</v>
      </c>
      <c r="E17" s="79" t="str">
        <f>'Anwendung DIAGNOSE'!D16</f>
        <v>El paciente es anormalmente duro, amenazante, vilento</v>
      </c>
      <c r="F17" s="300">
        <f>IF($A$3,LOOKUP($E$5,datenbank_heilmittel_effekte!A$2:GQ$2,datenbank_heilmittel_effekte!A13:GQ13),LOOKUP($E$5,datenbank_heilmittel_effekte!A$284:GQ$284,datenbank_heilmittel_effekte!A295:GQ295))</f>
        <v>0</v>
      </c>
    </row>
    <row r="18" spans="1:6" ht="18">
      <c r="A18" s="54" t="str">
        <f>Calcul_correl!AS25</f>
        <v>Allium Sativum</v>
      </c>
      <c r="B18" s="54">
        <f>IF(NOT(ISBLANK('Anwendung DIAGNOSE'!A17)),1,IF(C18&lt;&gt;"",2,3))</f>
        <v>3</v>
      </c>
      <c r="C18" s="71" t="str">
        <f>IF('Anwendung DIAGNOSE'!B17="","",'Anwendung DIAGNOSE'!B17)</f>
        <v/>
      </c>
      <c r="D18" s="78" t="str">
        <f>'Anwendung DIAGNOSE'!C17</f>
        <v>012</v>
      </c>
      <c r="E18" s="79" t="str">
        <f>'Anwendung DIAGNOSE'!D17</f>
        <v>Susceptible hasta el extremo, se hiere por tonterías</v>
      </c>
      <c r="F18" s="300">
        <f>IF($A$3,LOOKUP($E$5,datenbank_heilmittel_effekte!A$2:GQ$2,datenbank_heilmittel_effekte!A14:GQ14),LOOKUP($E$5,datenbank_heilmittel_effekte!A$284:GQ$284,datenbank_heilmittel_effekte!A296:GQ296))</f>
        <v>3</v>
      </c>
    </row>
    <row r="19" spans="1:6" ht="18">
      <c r="A19" s="54" t="str">
        <f>Calcul_correl!AS26</f>
        <v>Aloe (Aloes Du Cap)</v>
      </c>
      <c r="B19" s="54">
        <f>IF(NOT(ISBLANK('Anwendung DIAGNOSE'!A18)),1,IF(C19&lt;&gt;"",2,3))</f>
        <v>3</v>
      </c>
      <c r="C19" s="71" t="str">
        <f>IF('Anwendung DIAGNOSE'!B18="","",'Anwendung DIAGNOSE'!B18)</f>
        <v/>
      </c>
      <c r="D19" s="78" t="str">
        <f>'Anwendung DIAGNOSE'!C18</f>
        <v>013</v>
      </c>
      <c r="E19" s="79" t="str">
        <f>'Anwendung DIAGNOSE'!D18</f>
        <v>Herido o contrariado: se indigna, explota en cólera</v>
      </c>
      <c r="F19" s="300">
        <f>IF($A$3,LOOKUP($E$5,datenbank_heilmittel_effekte!A$2:GQ$2,datenbank_heilmittel_effekte!A15:GQ15),LOOKUP($E$5,datenbank_heilmittel_effekte!A$284:GQ$284,datenbank_heilmittel_effekte!A297:GQ297))</f>
        <v>3</v>
      </c>
    </row>
    <row r="20" spans="1:6" ht="18.75" thickBot="1">
      <c r="A20" s="54" t="str">
        <f>Calcul_correl!AS27</f>
        <v>Alumen Crudum</v>
      </c>
      <c r="B20" s="54">
        <f>IF(NOT(ISBLANK('Anwendung DIAGNOSE'!A19)),1,IF(C20&lt;&gt;"",2,3))</f>
        <v>3</v>
      </c>
      <c r="C20" s="89" t="str">
        <f>IF('Anwendung DIAGNOSE'!B19="","",'Anwendung DIAGNOSE'!B19)</f>
        <v/>
      </c>
      <c r="D20" s="84" t="str">
        <f>'Anwendung DIAGNOSE'!C19</f>
        <v>014</v>
      </c>
      <c r="E20" s="85" t="str">
        <f>'Anwendung DIAGNOSE'!D19</f>
        <v>Herido o contrariado: no exterioriza nada, se traga su cólera</v>
      </c>
      <c r="F20" s="303">
        <f>IF($A$3,LOOKUP($E$5,datenbank_heilmittel_effekte!A$2:GQ$2,datenbank_heilmittel_effekte!A16:GQ16),LOOKUP($E$5,datenbank_heilmittel_effekte!A$284:GQ$284,datenbank_heilmittel_effekte!A298:GQ298))</f>
        <v>0</v>
      </c>
    </row>
    <row r="21" spans="1:6" ht="18.75" thickTop="1">
      <c r="A21" s="54" t="str">
        <f>Calcul_correl!AS28</f>
        <v>Alumina (Diaspore)</v>
      </c>
      <c r="B21" s="54">
        <f>IF(NOT(ISBLANK('Anwendung DIAGNOSE'!A20)),1,IF(C21&lt;&gt;"",2,3))</f>
        <v>1</v>
      </c>
      <c r="C21" s="90" t="str">
        <f>IF('Anwendung DIAGNOSE'!B20="","",'Anwendung DIAGNOSE'!B20)</f>
        <v>El humor</v>
      </c>
      <c r="D21" s="91" t="str">
        <f>'Anwendung DIAGNOSE'!C20</f>
        <v>015</v>
      </c>
      <c r="E21" s="92" t="str">
        <f>'Anwendung DIAGNOSE'!D20</f>
        <v>El paciente está deprimido, anormalmente triste e inconsolable</v>
      </c>
      <c r="F21" s="304">
        <f>IF($A$3,LOOKUP($E$5,datenbank_heilmittel_effekte!A$2:GQ$2,datenbank_heilmittel_effekte!A17:GQ17),LOOKUP($E$5,datenbank_heilmittel_effekte!A$284:GQ$284,datenbank_heilmittel_effekte!A299:GQ299))</f>
        <v>3</v>
      </c>
    </row>
    <row r="22" spans="1:6" ht="18">
      <c r="A22" s="54" t="str">
        <f>Calcul_correl!AS29</f>
        <v>Ambra Grisea</v>
      </c>
      <c r="B22" s="54">
        <f>IF(NOT(ISBLANK('Anwendung DIAGNOSE'!A21)),1,IF(C22&lt;&gt;"",2,3))</f>
        <v>3</v>
      </c>
      <c r="C22" s="71" t="str">
        <f>IF('Anwendung DIAGNOSE'!B21="","",'Anwendung DIAGNOSE'!B21)</f>
        <v/>
      </c>
      <c r="D22" s="78" t="str">
        <f>'Anwendung DIAGNOSE'!C21</f>
        <v>016</v>
      </c>
      <c r="E22" s="79" t="str">
        <f>'Anwendung DIAGNOSE'!D21</f>
        <v>El paciente está exaltado, anormalmente feliz y entusiasta</v>
      </c>
      <c r="F22" s="300">
        <f>IF($A$3,LOOKUP($E$5,datenbank_heilmittel_effekte!A$2:GQ$2,datenbank_heilmittel_effekte!A18:GQ18),LOOKUP($E$5,datenbank_heilmittel_effekte!A$284:GQ$284,datenbank_heilmittel_effekte!A300:GQ300))</f>
        <v>1</v>
      </c>
    </row>
    <row r="23" spans="1:6" ht="18">
      <c r="A23" s="54" t="str">
        <f>Calcul_correl!AS30</f>
        <v>Ammoniacum (Gummi)</v>
      </c>
      <c r="B23" s="54">
        <f>IF(NOT(ISBLANK('Anwendung DIAGNOSE'!A22)),1,IF(C23&lt;&gt;"",2,3))</f>
        <v>3</v>
      </c>
      <c r="C23" s="71" t="str">
        <f>IF('Anwendung DIAGNOSE'!B22="","",'Anwendung DIAGNOSE'!B22)</f>
        <v/>
      </c>
      <c r="D23" s="78" t="str">
        <f>'Anwendung DIAGNOSE'!C22</f>
        <v>017</v>
      </c>
      <c r="E23" s="79" t="str">
        <f>'Anwendung DIAGNOSE'!D22</f>
        <v>El humor es muy inestable, alternancia de risa y de lágrimas</v>
      </c>
      <c r="F23" s="300">
        <f>IF($A$3,LOOKUP($E$5,datenbank_heilmittel_effekte!A$2:GQ$2,datenbank_heilmittel_effekte!A19:GQ19),LOOKUP($E$5,datenbank_heilmittel_effekte!A$284:GQ$284,datenbank_heilmittel_effekte!A301:GQ301))</f>
        <v>1</v>
      </c>
    </row>
    <row r="24" spans="1:6" ht="18.75" thickBot="1">
      <c r="A24" s="54" t="str">
        <f>Calcul_correl!AS31</f>
        <v>Ammonium Bromatum</v>
      </c>
      <c r="B24" s="54">
        <f>IF(NOT(ISBLANK('Anwendung DIAGNOSE'!A23)),1,IF(C24&lt;&gt;"",2,3))</f>
        <v>3</v>
      </c>
      <c r="C24" s="71" t="str">
        <f>IF('Anwendung DIAGNOSE'!B23="","",'Anwendung DIAGNOSE'!B23)</f>
        <v/>
      </c>
      <c r="D24" s="78" t="str">
        <f>'Anwendung DIAGNOSE'!C23</f>
        <v>018</v>
      </c>
      <c r="E24" s="79" t="str">
        <f>'Anwendung DIAGNOSE'!D23</f>
        <v>Asco de la vida: el paciente desea la muerte, piensa suicidio</v>
      </c>
      <c r="F24" s="300">
        <f>IF($A$3,LOOKUP($E$5,datenbank_heilmittel_effekte!A$2:GQ$2,datenbank_heilmittel_effekte!A20:GQ20),LOOKUP($E$5,datenbank_heilmittel_effekte!A$284:GQ$284,datenbank_heilmittel_effekte!A302:GQ302))</f>
        <v>0</v>
      </c>
    </row>
    <row r="25" spans="1:6" ht="18.75" thickTop="1">
      <c r="A25" s="54" t="str">
        <f>Calcul_correl!AS32</f>
        <v>Ammonium Carbonicum</v>
      </c>
      <c r="B25" s="54">
        <f>IF(NOT(ISBLANK('Anwendung DIAGNOSE'!A24)),1,IF(C25&lt;&gt;"",2,3))</f>
        <v>2</v>
      </c>
      <c r="C25" s="72" t="str">
        <f>IF('Anwendung DIAGNOSE'!B24="","",'Anwendung DIAGNOSE'!B24)</f>
        <v>La actividad intelectual</v>
      </c>
      <c r="D25" s="80" t="str">
        <f>'Anwendung DIAGNOSE'!C24</f>
        <v>019</v>
      </c>
      <c r="E25" s="81" t="str">
        <f>'Anwendung DIAGNOSE'!D24</f>
        <v>Espíritu superactivo, siempre apresurado, agitado, impaciente,</v>
      </c>
      <c r="F25" s="301">
        <f>IF($A$3,LOOKUP($E$5,datenbank_heilmittel_effekte!A$2:GQ$2,datenbank_heilmittel_effekte!A21:GQ21),LOOKUP($E$5,datenbank_heilmittel_effekte!A$284:GQ$284,datenbank_heilmittel_effekte!A303:GQ303))</f>
        <v>4</v>
      </c>
    </row>
    <row r="26" spans="1:6" ht="18">
      <c r="A26" s="54" t="str">
        <f>Calcul_correl!AS33</f>
        <v>Ammonium Muriaticum</v>
      </c>
      <c r="B26" s="54">
        <f>IF(NOT(ISBLANK('Anwendung DIAGNOSE'!A25)),1,IF(C26&lt;&gt;"",2,3))</f>
        <v>3</v>
      </c>
      <c r="C26" s="71" t="str">
        <f>IF('Anwendung DIAGNOSE'!B25="","",'Anwendung DIAGNOSE'!B25)</f>
        <v/>
      </c>
      <c r="D26" s="78" t="str">
        <f>'Anwendung DIAGNOSE'!C25</f>
        <v>020</v>
      </c>
      <c r="E26" s="79" t="str">
        <f>'Anwendung DIAGNOSE'!D25</f>
        <v>Espíritu lento, dificultad en comprender las situaciones</v>
      </c>
      <c r="F26" s="300">
        <f>IF($A$3,LOOKUP($E$5,datenbank_heilmittel_effekte!A$2:GQ$2,datenbank_heilmittel_effekte!A22:GQ22),LOOKUP($E$5,datenbank_heilmittel_effekte!A$284:GQ$284,datenbank_heilmittel_effekte!A304:GQ304))</f>
        <v>5</v>
      </c>
    </row>
    <row r="27" spans="1:6" ht="18">
      <c r="A27" s="54" t="str">
        <f>Calcul_correl!AS34</f>
        <v>Amygdalus Com. Amara</v>
      </c>
      <c r="B27" s="54">
        <f>IF(NOT(ISBLANK('Anwendung DIAGNOSE'!A26)),1,IF(C27&lt;&gt;"",2,3))</f>
        <v>3</v>
      </c>
      <c r="C27" s="71" t="str">
        <f>IF('Anwendung DIAGNOSE'!B26="","",'Anwendung DIAGNOSE'!B26)</f>
        <v/>
      </c>
      <c r="D27" s="78" t="str">
        <f>'Anwendung DIAGNOSE'!C26</f>
        <v>021</v>
      </c>
      <c r="E27" s="79" t="str">
        <f>'Anwendung DIAGNOSE'!D26</f>
        <v>Carácter indeciso (duda, culpabilidad, débil de voluntad)</v>
      </c>
      <c r="F27" s="300">
        <f>IF($A$3,LOOKUP($E$5,datenbank_heilmittel_effekte!A$2:GQ$2,datenbank_heilmittel_effekte!A23:GQ23),LOOKUP($E$5,datenbank_heilmittel_effekte!A$284:GQ$284,datenbank_heilmittel_effekte!A305:GQ305))</f>
        <v>1</v>
      </c>
    </row>
    <row r="28" spans="1:6" ht="18">
      <c r="A28" s="54" t="str">
        <f>Calcul_correl!AS35</f>
        <v>Amylium Nitrosum</v>
      </c>
      <c r="B28" s="54">
        <f>IF(NOT(ISBLANK('Anwendung DIAGNOSE'!A27)),1,IF(C28&lt;&gt;"",2,3))</f>
        <v>3</v>
      </c>
      <c r="C28" s="71" t="str">
        <f>IF('Anwendung DIAGNOSE'!B27="","",'Anwendung DIAGNOSE'!B27)</f>
        <v/>
      </c>
      <c r="D28" s="78" t="str">
        <f>'Anwendung DIAGNOSE'!C27</f>
        <v>022</v>
      </c>
      <c r="E28" s="79" t="str">
        <f>'Anwendung DIAGNOSE'!D27</f>
        <v>Concentración dificil, olvidos, débil de memoria</v>
      </c>
      <c r="F28" s="300">
        <f>IF($A$3,LOOKUP($E$5,datenbank_heilmittel_effekte!A$2:GQ$2,datenbank_heilmittel_effekte!A24:GQ24),LOOKUP($E$5,datenbank_heilmittel_effekte!A$284:GQ$284,datenbank_heilmittel_effekte!A306:GQ306))</f>
        <v>4</v>
      </c>
    </row>
    <row r="29" spans="1:6" ht="18">
      <c r="A29" s="54" t="str">
        <f>Calcul_correl!AS36</f>
        <v>Anacardium Orientale</v>
      </c>
      <c r="B29" s="54">
        <f>IF(NOT(ISBLANK('Anwendung DIAGNOSE'!A28)),1,IF(C29&lt;&gt;"",2,3))</f>
        <v>3</v>
      </c>
      <c r="C29" s="71" t="str">
        <f>IF('Anwendung DIAGNOSE'!B28="","",'Anwendung DIAGNOSE'!B28)</f>
        <v/>
      </c>
      <c r="D29" s="78" t="str">
        <f>'Anwendung DIAGNOSE'!C28</f>
        <v>023</v>
      </c>
      <c r="E29" s="79" t="str">
        <f>'Anwendung DIAGNOSE'!D28</f>
        <v>Aversión para el esfuerzo, para el trabajo, para pensar</v>
      </c>
      <c r="F29" s="300">
        <f>IF($A$3,LOOKUP($E$5,datenbank_heilmittel_effekte!A$2:GQ$2,datenbank_heilmittel_effekte!A25:GQ25),LOOKUP($E$5,datenbank_heilmittel_effekte!A$284:GQ$284,datenbank_heilmittel_effekte!A307:GQ307))</f>
        <v>2</v>
      </c>
    </row>
    <row r="30" spans="1:6" ht="18.75" thickBot="1">
      <c r="A30" s="54" t="str">
        <f>Calcul_correl!AS37</f>
        <v>Anagallis Arvensis</v>
      </c>
      <c r="B30" s="54">
        <f>IF(NOT(ISBLANK('Anwendung DIAGNOSE'!A29)),1,IF(C30&lt;&gt;"",2,3))</f>
        <v>3</v>
      </c>
      <c r="C30" s="75" t="str">
        <f>IF('Anwendung DIAGNOSE'!B29="","",'Anwendung DIAGNOSE'!B29)</f>
        <v/>
      </c>
      <c r="D30" s="82" t="str">
        <f>'Anwendung DIAGNOSE'!C29</f>
        <v>024</v>
      </c>
      <c r="E30" s="83" t="str">
        <f>'Anwendung DIAGNOSE'!D29</f>
        <v>El paciente rumia y da vueltas sin cesar a las mismas cosas</v>
      </c>
      <c r="F30" s="302">
        <f>IF($A$3,LOOKUP($E$5,datenbank_heilmittel_effekte!A$2:GQ$2,datenbank_heilmittel_effekte!A26:GQ26),LOOKUP($E$5,datenbank_heilmittel_effekte!A$284:GQ$284,datenbank_heilmittel_effekte!A308:GQ308))</f>
        <v>0</v>
      </c>
    </row>
    <row r="31" spans="1:6" ht="18.75" thickTop="1">
      <c r="A31" s="54" t="str">
        <f>Calcul_correl!AS38</f>
        <v>Anantherum Muricatum</v>
      </c>
      <c r="B31" s="54">
        <f>IF(NOT(ISBLANK('Anwendung DIAGNOSE'!A30)),1,IF(C31&lt;&gt;"",2,3))</f>
        <v>2</v>
      </c>
      <c r="C31" s="71" t="str">
        <f>IF('Anwendung DIAGNOSE'!B30="","",'Anwendung DIAGNOSE'!B30)</f>
        <v>Los miedos</v>
      </c>
      <c r="D31" s="78" t="str">
        <f>'Anwendung DIAGNOSE'!C30</f>
        <v>025</v>
      </c>
      <c r="E31" s="79" t="str">
        <f>'Anwendung DIAGNOSE'!D30</f>
        <v>Pavores: El miedo hace sobresaltarse (miedo de la tormenta)</v>
      </c>
      <c r="F31" s="300">
        <f>IF($A$3,LOOKUP($E$5,datenbank_heilmittel_effekte!A$2:GQ$2,datenbank_heilmittel_effekte!A27:GQ27),LOOKUP($E$5,datenbank_heilmittel_effekte!A$284:GQ$284,datenbank_heilmittel_effekte!A309:GQ309))</f>
        <v>3</v>
      </c>
    </row>
    <row r="32" spans="1:6" ht="18">
      <c r="A32" s="54" t="str">
        <f>Calcul_correl!AS39</f>
        <v>Angustura Vera</v>
      </c>
      <c r="B32" s="54">
        <f>IF(NOT(ISBLANK('Anwendung DIAGNOSE'!A31)),1,IF(C32&lt;&gt;"",2,3))</f>
        <v>3</v>
      </c>
      <c r="C32" s="71" t="str">
        <f>IF('Anwendung DIAGNOSE'!B31="","",'Anwendung DIAGNOSE'!B31)</f>
        <v/>
      </c>
      <c r="D32" s="78" t="str">
        <f>'Anwendung DIAGNOSE'!C31</f>
        <v>026</v>
      </c>
      <c r="E32" s="79" t="str">
        <f>'Anwendung DIAGNOSE'!D31</f>
        <v>Angustia POR CRISIS: sensación repentina de peligro inminente</v>
      </c>
      <c r="F32" s="300">
        <f>IF($A$3,LOOKUP($E$5,datenbank_heilmittel_effekte!A$2:GQ$2,datenbank_heilmittel_effekte!A28:GQ28),LOOKUP($E$5,datenbank_heilmittel_effekte!A$284:GQ$284,datenbank_heilmittel_effekte!A310:GQ310))</f>
        <v>1</v>
      </c>
    </row>
    <row r="33" spans="1:6" ht="18.75" thickBot="1">
      <c r="A33" s="54" t="str">
        <f>Calcul_correl!AS40</f>
        <v>Anthracinum</v>
      </c>
      <c r="B33" s="54">
        <f>IF(NOT(ISBLANK('Anwendung DIAGNOSE'!A32)),1,IF(C33&lt;&gt;"",2,3))</f>
        <v>3</v>
      </c>
      <c r="C33" s="89" t="str">
        <f>IF('Anwendung DIAGNOSE'!B32="","",'Anwendung DIAGNOSE'!B32)</f>
        <v/>
      </c>
      <c r="D33" s="84" t="str">
        <f>'Anwendung DIAGNOSE'!C32</f>
        <v>027</v>
      </c>
      <c r="E33" s="85" t="str">
        <f>'Anwendung DIAGNOSE'!D32</f>
        <v>Angustia CRONICA: siempre ansioso, inquieto, meticuloso</v>
      </c>
      <c r="F33" s="303">
        <f>IF($A$3,LOOKUP($E$5,datenbank_heilmittel_effekte!A$2:GQ$2,datenbank_heilmittel_effekte!A29:GQ29),LOOKUP($E$5,datenbank_heilmittel_effekte!A$284:GQ$284,datenbank_heilmittel_effekte!A311:GQ311))</f>
        <v>0</v>
      </c>
    </row>
    <row r="34" spans="1:6" ht="18.75" thickTop="1">
      <c r="A34" s="54" t="str">
        <f>Calcul_correl!AS41</f>
        <v>Anthrakokali</v>
      </c>
      <c r="B34" s="54">
        <f>IF(NOT(ISBLANK('Anwendung DIAGNOSE'!A33)),1,IF(C34&lt;&gt;"",2,3))</f>
        <v>1</v>
      </c>
      <c r="C34" s="90" t="str">
        <f>IF('Anwendung DIAGNOSE'!B33="","",'Anwendung DIAGNOSE'!B33)</f>
        <v>Al principio de la noche</v>
      </c>
      <c r="D34" s="91" t="str">
        <f>'Anwendung DIAGNOSE'!C33</f>
        <v>028</v>
      </c>
      <c r="E34" s="92" t="str">
        <f>'Anwendung DIAGNOSE'!D33</f>
        <v>Dificultades para dormirse (insomnio inicial)</v>
      </c>
      <c r="F34" s="304">
        <f>IF($A$3,LOOKUP($E$5,datenbank_heilmittel_effekte!A$2:GQ$2,datenbank_heilmittel_effekte!A30:GQ30),LOOKUP($E$5,datenbank_heilmittel_effekte!A$284:GQ$284,datenbank_heilmittel_effekte!A312:GQ312))</f>
        <v>1</v>
      </c>
    </row>
    <row r="35" spans="1:6" ht="18.75" thickBot="1">
      <c r="A35" s="54" t="str">
        <f>Calcul_correl!AS42</f>
        <v>Antimonium Crudum</v>
      </c>
      <c r="B35" s="54">
        <f>IF(NOT(ISBLANK('Anwendung DIAGNOSE'!A34)),1,IF(C35&lt;&gt;"",2,3))</f>
        <v>3</v>
      </c>
      <c r="C35" s="75" t="str">
        <f>IF('Anwendung DIAGNOSE'!B34="","",'Anwendung DIAGNOSE'!B34)</f>
        <v/>
      </c>
      <c r="D35" s="82" t="str">
        <f>'Anwendung DIAGNOSE'!C34</f>
        <v>029</v>
      </c>
      <c r="E35" s="83" t="str">
        <f>'Anwendung DIAGNOSE'!D34</f>
        <v>Para dormirse: necesidad de tener una posición particular</v>
      </c>
      <c r="F35" s="302">
        <f>IF($A$3,LOOKUP($E$5,datenbank_heilmittel_effekte!A$2:GQ$2,datenbank_heilmittel_effekte!A31:GQ31),LOOKUP($E$5,datenbank_heilmittel_effekte!A$284:GQ$284,datenbank_heilmittel_effekte!A313:GQ313))</f>
        <v>0</v>
      </c>
    </row>
    <row r="36" spans="1:6" ht="18.75" thickTop="1">
      <c r="A36" s="54" t="str">
        <f>Calcul_correl!AS43</f>
        <v>Antimonium Tartaric.</v>
      </c>
      <c r="B36" s="54">
        <f>IF(NOT(ISBLANK('Anwendung DIAGNOSE'!A35)),1,IF(C36&lt;&gt;"",2,3))</f>
        <v>2</v>
      </c>
      <c r="C36" s="72" t="str">
        <f>IF('Anwendung DIAGNOSE'!B35="","",'Anwendung DIAGNOSE'!B35)</f>
        <v>En el transcurso de la noche</v>
      </c>
      <c r="D36" s="80" t="str">
        <f>'Anwendung DIAGNOSE'!C35</f>
        <v>030</v>
      </c>
      <c r="E36" s="81" t="str">
        <f>'Anwendung DIAGNOSE'!D35</f>
        <v>Sueño agitado, sueños ansiosos, pesadillas</v>
      </c>
      <c r="F36" s="301">
        <f>IF($A$3,LOOKUP($E$5,datenbank_heilmittel_effekte!A$2:GQ$2,datenbank_heilmittel_effekte!A32:GQ32),LOOKUP($E$5,datenbank_heilmittel_effekte!A$284:GQ$284,datenbank_heilmittel_effekte!A314:GQ314))</f>
        <v>2</v>
      </c>
    </row>
    <row r="37" spans="1:6" ht="18">
      <c r="A37" s="54" t="str">
        <f>Calcul_correl!AS44</f>
        <v>Apis Mellifica</v>
      </c>
      <c r="B37" s="54">
        <f>IF(NOT(ISBLANK('Anwendung DIAGNOSE'!A36)),1,IF(C37&lt;&gt;"",2,3))</f>
        <v>3</v>
      </c>
      <c r="C37" s="71" t="str">
        <f>IF('Anwendung DIAGNOSE'!B36="","",'Anwendung DIAGNOSE'!B36)</f>
        <v/>
      </c>
      <c r="D37" s="78" t="str">
        <f>'Anwendung DIAGNOSE'!C36</f>
        <v>031</v>
      </c>
      <c r="E37" s="79" t="str">
        <f>'Anwendung DIAGNOSE'!D36</f>
        <v>Sonambulismo</v>
      </c>
      <c r="F37" s="300">
        <f>IF($A$3,LOOKUP($E$5,datenbank_heilmittel_effekte!A$2:GQ$2,datenbank_heilmittel_effekte!A33:GQ33),LOOKUP($E$5,datenbank_heilmittel_effekte!A$284:GQ$284,datenbank_heilmittel_effekte!A315:GQ315))</f>
        <v>1</v>
      </c>
    </row>
    <row r="38" spans="1:6" ht="18">
      <c r="A38" s="54" t="str">
        <f>Calcul_correl!AS45</f>
        <v>Apocynum Cannabinum</v>
      </c>
      <c r="B38" s="54">
        <f>IF(NOT(ISBLANK('Anwendung DIAGNOSE'!A37)),1,IF(C38&lt;&gt;"",2,3))</f>
        <v>3</v>
      </c>
      <c r="C38" s="71" t="str">
        <f>IF('Anwendung DIAGNOSE'!B37="","",'Anwendung DIAGNOSE'!B37)</f>
        <v/>
      </c>
      <c r="D38" s="78" t="str">
        <f>'Anwendung DIAGNOSE'!C37</f>
        <v>032</v>
      </c>
      <c r="E38" s="79" t="str">
        <f>'Anwendung DIAGNOSE'!D37</f>
        <v>Sueño demasiado profundo, comatoso</v>
      </c>
      <c r="F38" s="300">
        <f>IF($A$3,LOOKUP($E$5,datenbank_heilmittel_effekte!A$2:GQ$2,datenbank_heilmittel_effekte!A34:GQ34),LOOKUP($E$5,datenbank_heilmittel_effekte!A$284:GQ$284,datenbank_heilmittel_effekte!A316:GQ316))</f>
        <v>0</v>
      </c>
    </row>
    <row r="39" spans="1:6" ht="18.75" thickBot="1">
      <c r="A39" s="54" t="str">
        <f>Calcul_correl!AS46</f>
        <v>Aranea Diadema</v>
      </c>
      <c r="B39" s="54">
        <f>IF(NOT(ISBLANK('Anwendung DIAGNOSE'!A38)),1,IF(C39&lt;&gt;"",2,3))</f>
        <v>3</v>
      </c>
      <c r="C39" s="75" t="str">
        <f>IF('Anwendung DIAGNOSE'!B38="","",'Anwendung DIAGNOSE'!B38)</f>
        <v/>
      </c>
      <c r="D39" s="82" t="str">
        <f>'Anwendung DIAGNOSE'!C38</f>
        <v>033</v>
      </c>
      <c r="E39" s="83" t="str">
        <f>'Anwendung DIAGNOSE'!D38</f>
        <v>Despertarse precoz e imposibilidad volverse a dormir (insomnio)</v>
      </c>
      <c r="F39" s="302">
        <f>IF($A$3,LOOKUP($E$5,datenbank_heilmittel_effekte!A$2:GQ$2,datenbank_heilmittel_effekte!A35:GQ35),LOOKUP($E$5,datenbank_heilmittel_effekte!A$284:GQ$284,datenbank_heilmittel_effekte!A317:GQ317))</f>
        <v>2</v>
      </c>
    </row>
    <row r="40" spans="1:6" ht="19.5" thickTop="1" thickBot="1">
      <c r="A40" s="54" t="str">
        <f>Calcul_correl!AS47</f>
        <v>Argentum Metallicum</v>
      </c>
      <c r="B40" s="54">
        <f>IF(NOT(ISBLANK('Anwendung DIAGNOSE'!A39)),1,IF(C40&lt;&gt;"",2,3))</f>
        <v>2</v>
      </c>
      <c r="C40" s="93" t="str">
        <f>IF('Anwendung DIAGNOSE'!B39="","",'Anwendung DIAGNOSE'!B39)</f>
        <v>Por la mañana, al despertarse</v>
      </c>
      <c r="D40" s="94" t="str">
        <f>'Anwendung DIAGNOSE'!C39</f>
        <v>034</v>
      </c>
      <c r="E40" s="95" t="str">
        <f>'Anwendung DIAGNOSE'!D39</f>
        <v>Fatiga la mañana al despertarse, el sueño no ha sido reparador</v>
      </c>
      <c r="F40" s="305">
        <f>IF($A$3,LOOKUP($E$5,datenbank_heilmittel_effekte!A$2:GQ$2,datenbank_heilmittel_effekte!A36:GQ36),LOOKUP($E$5,datenbank_heilmittel_effekte!A$284:GQ$284,datenbank_heilmittel_effekte!A318:GQ318))</f>
        <v>0</v>
      </c>
    </row>
    <row r="41" spans="1:6" ht="20.45" customHeight="1" thickTop="1">
      <c r="A41" s="54" t="str">
        <f>Calcul_correl!AS48</f>
        <v>Argentum Nitricum</v>
      </c>
      <c r="B41" s="54">
        <f>IF(NOT(ISBLANK('Anwendung DIAGNOSE'!A40)),1,IF(C41&lt;&gt;"",2,3))</f>
        <v>2</v>
      </c>
      <c r="C41" s="71" t="str">
        <f>IF('Anwendung DIAGNOSE'!B40="","",'Anwendung DIAGNOSE'!B40)</f>
        <v>Durante la jornada</v>
      </c>
      <c r="D41" s="78" t="str">
        <f>'Anwendung DIAGNOSE'!C40</f>
        <v>035</v>
      </c>
      <c r="E41" s="79" t="str">
        <f>'Anwendung DIAGNOSE'!D40</f>
        <v>Somnolencia, bostezos, deseo de quedarse acostado (clinofilia)</v>
      </c>
      <c r="F41" s="300">
        <f>IF($A$3,LOOKUP($E$5,datenbank_heilmittel_effekte!A$2:GQ$2,datenbank_heilmittel_effekte!A37:GQ37),LOOKUP($E$5,datenbank_heilmittel_effekte!A$284:GQ$284,datenbank_heilmittel_effekte!A319:GQ319))</f>
        <v>2</v>
      </c>
    </row>
    <row r="42" spans="1:6" ht="18">
      <c r="A42" s="54" t="str">
        <f>Calcul_correl!AS49</f>
        <v>Arnica Montana</v>
      </c>
      <c r="B42" s="54">
        <f>IF(NOT(ISBLANK('Anwendung DIAGNOSE'!A41)),1,IF(C42&lt;&gt;"",2,3))</f>
        <v>3</v>
      </c>
      <c r="C42" s="71" t="str">
        <f>IF('Anwendung DIAGNOSE'!B41="","",'Anwendung DIAGNOSE'!B41)</f>
        <v/>
      </c>
      <c r="D42" s="78" t="str">
        <f>'Anwendung DIAGNOSE'!C41</f>
        <v>036</v>
      </c>
      <c r="E42" s="79" t="str">
        <f>'Anwendung DIAGNOSE'!D41</f>
        <v>Sensación de que el tiempo pasa demasiado deprisa o lentamente</v>
      </c>
      <c r="F42" s="300">
        <f>IF($A$3,LOOKUP($E$5,datenbank_heilmittel_effekte!A$2:GQ$2,datenbank_heilmittel_effekte!A38:GQ38),LOOKUP($E$5,datenbank_heilmittel_effekte!A$284:GQ$284,datenbank_heilmittel_effekte!A320:GQ320))</f>
        <v>0</v>
      </c>
    </row>
    <row r="43" spans="1:6" ht="18">
      <c r="A43" s="54" t="str">
        <f>Calcul_correl!AS50</f>
        <v>Arsenicum Album</v>
      </c>
      <c r="B43" s="54">
        <f>IF(NOT(ISBLANK('Anwendung DIAGNOSE'!A42)),1,IF(C43&lt;&gt;"",2,3))</f>
        <v>3</v>
      </c>
      <c r="C43" s="71" t="str">
        <f>IF('Anwendung DIAGNOSE'!B42="","",'Anwendung DIAGNOSE'!B42)</f>
        <v/>
      </c>
      <c r="D43" s="78" t="str">
        <f>'Anwendung DIAGNOSE'!C42</f>
        <v>037</v>
      </c>
      <c r="E43" s="79" t="str">
        <f>'Anwendung DIAGNOSE'!D42</f>
        <v>Delirio, alucinaciones, confusión entre sueño y realidad</v>
      </c>
      <c r="F43" s="300">
        <f>IF($A$3,LOOKUP($E$5,datenbank_heilmittel_effekte!A$2:GQ$2,datenbank_heilmittel_effekte!A39:GQ39),LOOKUP($E$5,datenbank_heilmittel_effekte!A$284:GQ$284,datenbank_heilmittel_effekte!A321:GQ321))</f>
        <v>0</v>
      </c>
    </row>
    <row r="44" spans="1:6" ht="18">
      <c r="A44" s="54" t="str">
        <f>Calcul_correl!AS51</f>
        <v>Arsenicum Hydrogeno.</v>
      </c>
      <c r="B44" s="54">
        <f>IF(NOT(ISBLANK('Anwendung DIAGNOSE'!A43)),1,IF(C44&lt;&gt;"",2,3))</f>
        <v>3</v>
      </c>
      <c r="C44" s="71" t="str">
        <f>IF('Anwendung DIAGNOSE'!B43="","",'Anwendung DIAGNOSE'!B43)</f>
        <v/>
      </c>
      <c r="D44" s="78" t="str">
        <f>'Anwendung DIAGNOSE'!C43</f>
        <v>038</v>
      </c>
      <c r="E44" s="79" t="str">
        <f>'Anwendung DIAGNOSE'!D43</f>
        <v>Ausencias breves y repentinas, fallos de la atención</v>
      </c>
      <c r="F44" s="300">
        <f>IF($A$3,LOOKUP($E$5,datenbank_heilmittel_effekte!A$2:GQ$2,datenbank_heilmittel_effekte!A40:GQ40),LOOKUP($E$5,datenbank_heilmittel_effekte!A$284:GQ$284,datenbank_heilmittel_effekte!A322:GQ322))</f>
        <v>1</v>
      </c>
    </row>
    <row r="45" spans="1:6" ht="18.75" thickBot="1">
      <c r="A45" s="54" t="str">
        <f>Calcul_correl!AS52</f>
        <v>Arsenicum Iodatum</v>
      </c>
      <c r="B45" s="54">
        <f>IF(NOT(ISBLANK('Anwendung DIAGNOSE'!A44)),1,IF(C45&lt;&gt;"",2,3))</f>
        <v>3</v>
      </c>
      <c r="C45" s="89" t="str">
        <f>IF('Anwendung DIAGNOSE'!B44="","",'Anwendung DIAGNOSE'!B44)</f>
        <v/>
      </c>
      <c r="D45" s="84" t="str">
        <f>'Anwendung DIAGNOSE'!C44</f>
        <v>039</v>
      </c>
      <c r="E45" s="85" t="str">
        <f>'Anwendung DIAGNOSE'!D44</f>
        <v>Desmayos, o enfermedades con amenaza de desmayos</v>
      </c>
      <c r="F45" s="303">
        <f>IF($A$3,LOOKUP($E$5,datenbank_heilmittel_effekte!A$2:GQ$2,datenbank_heilmittel_effekte!A41:GQ41),LOOKUP($E$5,datenbank_heilmittel_effekte!A$284:GQ$284,datenbank_heilmittel_effekte!A323:GQ323))</f>
        <v>0</v>
      </c>
    </row>
    <row r="46" spans="1:6" ht="49.15" customHeight="1" thickTop="1">
      <c r="A46" s="54" t="str">
        <f>Calcul_correl!AS53</f>
        <v>Arsenicum Metallicum</v>
      </c>
      <c r="B46" s="54">
        <f>IF(NOT(ISBLANK('Anwendung DIAGNOSE'!A45)),1,IF(C46&lt;&gt;"",2,3))</f>
        <v>1</v>
      </c>
      <c r="C46" s="71" t="str">
        <f>IF('Anwendung DIAGNOSE'!B45="","",'Anwendung DIAGNOSE'!B45)</f>
        <v>Deseos y aversiones alimentarias : el hambre</v>
      </c>
      <c r="D46" s="78" t="str">
        <f>'Anwendung DIAGNOSE'!C45</f>
        <v>040</v>
      </c>
      <c r="E46" s="79" t="str">
        <f>'Anwendung DIAGNOSE'!D45</f>
        <v>Apetito devorador: el paciente come en gran cantidad</v>
      </c>
      <c r="F46" s="300">
        <f>IF($A$3,LOOKUP($E$5,datenbank_heilmittel_effekte!A$2:GQ$2,datenbank_heilmittel_effekte!A42:GQ42),LOOKUP($E$5,datenbank_heilmittel_effekte!A$284:GQ$284,datenbank_heilmittel_effekte!A324:GQ324))</f>
        <v>2</v>
      </c>
    </row>
    <row r="47" spans="1:6" ht="18">
      <c r="A47" s="54" t="str">
        <f>Calcul_correl!AS54</f>
        <v>Arsenicum Sul. Flav.</v>
      </c>
      <c r="B47" s="54">
        <f>IF(NOT(ISBLANK('Anwendung DIAGNOSE'!A46)),1,IF(C47&lt;&gt;"",2,3))</f>
        <v>3</v>
      </c>
      <c r="C47" s="71" t="str">
        <f>IF('Anwendung DIAGNOSE'!B46="","",'Anwendung DIAGNOSE'!B46)</f>
        <v/>
      </c>
      <c r="D47" s="78" t="str">
        <f>'Anwendung DIAGNOSE'!C46</f>
        <v>041</v>
      </c>
      <c r="E47" s="79" t="str">
        <f>'Anwendung DIAGNOSE'!D46</f>
        <v>Apetito ausente : el paciente no come nada (anorexia)</v>
      </c>
      <c r="F47" s="300">
        <f>IF($A$3,LOOKUP($E$5,datenbank_heilmittel_effekte!A$2:GQ$2,datenbank_heilmittel_effekte!A43:GQ43),LOOKUP($E$5,datenbank_heilmittel_effekte!A$284:GQ$284,datenbank_heilmittel_effekte!A325:GQ325))</f>
        <v>1</v>
      </c>
    </row>
    <row r="48" spans="1:6" ht="18">
      <c r="A48" s="54" t="str">
        <f>Calcul_correl!AS55</f>
        <v>Arsenicum Sul. Rubr.</v>
      </c>
      <c r="B48" s="54">
        <f>IF(NOT(ISBLANK('Anwendung DIAGNOSE'!A47)),1,IF(C48&lt;&gt;"",2,3))</f>
        <v>3</v>
      </c>
      <c r="C48" s="71" t="str">
        <f>IF('Anwendung DIAGNOSE'!B47="","",'Anwendung DIAGNOSE'!B47)</f>
        <v/>
      </c>
      <c r="D48" s="78" t="str">
        <f>'Anwendung DIAGNOSE'!C47</f>
        <v>042</v>
      </c>
      <c r="E48" s="79" t="str">
        <f>'Anwendung DIAGNOSE'!D47</f>
        <v>El paciente come con apetito, pero se sacia muy rápido</v>
      </c>
      <c r="F48" s="300">
        <f>IF($A$3,LOOKUP($E$5,datenbank_heilmittel_effekte!A$2:GQ$2,datenbank_heilmittel_effekte!A44:GQ44),LOOKUP($E$5,datenbank_heilmittel_effekte!A$284:GQ$284,datenbank_heilmittel_effekte!A326:GQ326))</f>
        <v>0</v>
      </c>
    </row>
    <row r="49" spans="1:6" ht="18">
      <c r="A49" s="54" t="str">
        <f>Calcul_correl!AS56</f>
        <v>Artemisia Vulgaris</v>
      </c>
      <c r="B49" s="54">
        <f>IF(NOT(ISBLANK('Anwendung DIAGNOSE'!A48)),1,IF(C49&lt;&gt;"",2,3))</f>
        <v>3</v>
      </c>
      <c r="C49" s="71" t="str">
        <f>IF('Anwendung DIAGNOSE'!B48="","",'Anwendung DIAGNOSE'!B48)</f>
        <v/>
      </c>
      <c r="D49" s="78" t="str">
        <f>'Anwendung DIAGNOSE'!C48</f>
        <v>043</v>
      </c>
      <c r="E49" s="79" t="str">
        <f>'Anwendung DIAGNOSE'!D48</f>
        <v>Intenso deseo de alimentos salados (le añade siempre sal)</v>
      </c>
      <c r="F49" s="300">
        <f>IF($A$3,LOOKUP($E$5,datenbank_heilmittel_effekte!A$2:GQ$2,datenbank_heilmittel_effekte!A45:GQ45),LOOKUP($E$5,datenbank_heilmittel_effekte!A$284:GQ$284,datenbank_heilmittel_effekte!A327:GQ327))</f>
        <v>0</v>
      </c>
    </row>
    <row r="50" spans="1:6" ht="18">
      <c r="A50" s="54" t="str">
        <f>Calcul_correl!AS57</f>
        <v>Arum Dracunculus</v>
      </c>
      <c r="B50" s="54">
        <f>IF(NOT(ISBLANK('Anwendung DIAGNOSE'!A49)),1,IF(C50&lt;&gt;"",2,3))</f>
        <v>3</v>
      </c>
      <c r="C50" s="71" t="str">
        <f>IF('Anwendung DIAGNOSE'!B49="","",'Anwendung DIAGNOSE'!B49)</f>
        <v/>
      </c>
      <c r="D50" s="78" t="str">
        <f>'Anwendung DIAGNOSE'!C49</f>
        <v>044</v>
      </c>
      <c r="E50" s="79" t="str">
        <f>'Anwendung DIAGNOSE'!D49</f>
        <v>Intenso deseo de alimentos azucarados (bombones, chocolate)</v>
      </c>
      <c r="F50" s="300">
        <f>IF($A$3,LOOKUP($E$5,datenbank_heilmittel_effekte!A$2:GQ$2,datenbank_heilmittel_effekte!A46:GQ46),LOOKUP($E$5,datenbank_heilmittel_effekte!A$284:GQ$284,datenbank_heilmittel_effekte!A328:GQ328))</f>
        <v>0</v>
      </c>
    </row>
    <row r="51" spans="1:6" ht="18">
      <c r="A51" s="54" t="str">
        <f>Calcul_correl!AS58</f>
        <v>Arum Maculatum</v>
      </c>
      <c r="B51" s="54">
        <f>IF(NOT(ISBLANK('Anwendung DIAGNOSE'!A50)),1,IF(C51&lt;&gt;"",2,3))</f>
        <v>3</v>
      </c>
      <c r="C51" s="71" t="str">
        <f>IF('Anwendung DIAGNOSE'!B50="","",'Anwendung DIAGNOSE'!B50)</f>
        <v/>
      </c>
      <c r="D51" s="78" t="str">
        <f>'Anwendung DIAGNOSE'!C50</f>
        <v>045</v>
      </c>
      <c r="E51" s="79" t="str">
        <f>'Anwendung DIAGNOSE'!D50</f>
        <v>Intenso deseo de alimentos ácidos (limón, vinagre)</v>
      </c>
      <c r="F51" s="300">
        <f>IF($A$3,LOOKUP($E$5,datenbank_heilmittel_effekte!A$2:GQ$2,datenbank_heilmittel_effekte!A47:GQ47),LOOKUP($E$5,datenbank_heilmittel_effekte!A$284:GQ$284,datenbank_heilmittel_effekte!A329:GQ329))</f>
        <v>0</v>
      </c>
    </row>
    <row r="52" spans="1:6" ht="18">
      <c r="A52" s="54" t="str">
        <f>Calcul_correl!AS59</f>
        <v>Arum Triphyllum</v>
      </c>
      <c r="B52" s="54">
        <f>IF(NOT(ISBLANK('Anwendung DIAGNOSE'!A51)),1,IF(C52&lt;&gt;"",2,3))</f>
        <v>3</v>
      </c>
      <c r="C52" s="71" t="str">
        <f>IF('Anwendung DIAGNOSE'!B51="","",'Anwendung DIAGNOSE'!B51)</f>
        <v/>
      </c>
      <c r="D52" s="78" t="str">
        <f>'Anwendung DIAGNOSE'!C51</f>
        <v>046</v>
      </c>
      <c r="E52" s="79" t="str">
        <f>'Anwendung DIAGNOSE'!D51</f>
        <v>Intenso deseo de alimentos amargos, con especias, o ahumados</v>
      </c>
      <c r="F52" s="300">
        <f>IF($A$3,LOOKUP($E$5,datenbank_heilmittel_effekte!A$2:GQ$2,datenbank_heilmittel_effekte!A48:GQ48),LOOKUP($E$5,datenbank_heilmittel_effekte!A$284:GQ$284,datenbank_heilmittel_effekte!A330:GQ330))</f>
        <v>0</v>
      </c>
    </row>
    <row r="53" spans="1:6" ht="18">
      <c r="A53" s="54" t="str">
        <f>Calcul_correl!AS60</f>
        <v>Arundo Mauritanica</v>
      </c>
      <c r="B53" s="54">
        <f>IF(NOT(ISBLANK('Anwendung DIAGNOSE'!A52)),1,IF(C53&lt;&gt;"",2,3))</f>
        <v>3</v>
      </c>
      <c r="C53" s="71" t="str">
        <f>IF('Anwendung DIAGNOSE'!B52="","",'Anwendung DIAGNOSE'!B52)</f>
        <v/>
      </c>
      <c r="D53" s="78" t="str">
        <f>'Anwendung DIAGNOSE'!C52</f>
        <v>047</v>
      </c>
      <c r="E53" s="79" t="str">
        <f>'Anwendung DIAGNOSE'!D52</f>
        <v>Intenso deseo de comer grasa (mantequilla, cremas, tocino)</v>
      </c>
      <c r="F53" s="300">
        <f>IF($A$3,LOOKUP($E$5,datenbank_heilmittel_effekte!A$2:GQ$2,datenbank_heilmittel_effekte!A49:GQ49),LOOKUP($E$5,datenbank_heilmittel_effekte!A$284:GQ$284,datenbank_heilmittel_effekte!A331:GQ331))</f>
        <v>0</v>
      </c>
    </row>
    <row r="54" spans="1:6" ht="18">
      <c r="A54" s="54" t="str">
        <f>Calcul_correl!AS61</f>
        <v>Asa Foetida</v>
      </c>
      <c r="B54" s="54">
        <f>IF(NOT(ISBLANK('Anwendung DIAGNOSE'!A53)),1,IF(C54&lt;&gt;"",2,3))</f>
        <v>3</v>
      </c>
      <c r="C54" s="71" t="str">
        <f>IF('Anwendung DIAGNOSE'!B53="","",'Anwendung DIAGNOSE'!B53)</f>
        <v/>
      </c>
      <c r="D54" s="78" t="str">
        <f>'Anwendung DIAGNOSE'!C53</f>
        <v>048</v>
      </c>
      <c r="E54" s="79" t="str">
        <f>'Anwendung DIAGNOSE'!D53</f>
        <v>Intenso deseo de comer carne</v>
      </c>
      <c r="F54" s="300">
        <f>IF($A$3,LOOKUP($E$5,datenbank_heilmittel_effekte!A$2:GQ$2,datenbank_heilmittel_effekte!A50:GQ50),LOOKUP($E$5,datenbank_heilmittel_effekte!A$284:GQ$284,datenbank_heilmittel_effekte!A332:GQ332))</f>
        <v>0</v>
      </c>
    </row>
    <row r="55" spans="1:6" ht="18">
      <c r="A55" s="54" t="str">
        <f>Calcul_correl!AS62</f>
        <v>Asarum Europaeum</v>
      </c>
      <c r="B55" s="54">
        <f>IF(NOT(ISBLANK('Anwendung DIAGNOSE'!A54)),1,IF(C55&lt;&gt;"",2,3))</f>
        <v>3</v>
      </c>
      <c r="C55" s="71" t="str">
        <f>IF('Anwendung DIAGNOSE'!B54="","",'Anwendung DIAGNOSE'!B54)</f>
        <v/>
      </c>
      <c r="D55" s="78" t="str">
        <f>'Anwendung DIAGNOSE'!C54</f>
        <v>049</v>
      </c>
      <c r="E55" s="79" t="str">
        <f>'Anwendung DIAGNOSE'!D54</f>
        <v>Aversión por la grasa (la mantequilla, las cremas, el tocino)</v>
      </c>
      <c r="F55" s="300">
        <f>IF($A$3,LOOKUP($E$5,datenbank_heilmittel_effekte!A$2:GQ$2,datenbank_heilmittel_effekte!A51:GQ51),LOOKUP($E$5,datenbank_heilmittel_effekte!A$284:GQ$284,datenbank_heilmittel_effekte!A333:GQ333))</f>
        <v>0</v>
      </c>
    </row>
    <row r="56" spans="1:6" ht="18">
      <c r="A56" s="54" t="str">
        <f>Calcul_correl!AS63</f>
        <v>Asclepias Cornuti</v>
      </c>
      <c r="B56" s="54">
        <f>IF(NOT(ISBLANK('Anwendung DIAGNOSE'!A55)),1,IF(C56&lt;&gt;"",2,3))</f>
        <v>3</v>
      </c>
      <c r="C56" s="71" t="str">
        <f>IF('Anwendung DIAGNOSE'!B55="","",'Anwendung DIAGNOSE'!B55)</f>
        <v/>
      </c>
      <c r="D56" s="78" t="str">
        <f>'Anwendung DIAGNOSE'!C55</f>
        <v>050</v>
      </c>
      <c r="E56" s="79" t="str">
        <f>'Anwendung DIAGNOSE'!D55</f>
        <v>Aversión por la carne</v>
      </c>
      <c r="F56" s="300">
        <f>IF($A$3,LOOKUP($E$5,datenbank_heilmittel_effekte!A$2:GQ$2,datenbank_heilmittel_effekte!A52:GQ52),LOOKUP($E$5,datenbank_heilmittel_effekte!A$284:GQ$284,datenbank_heilmittel_effekte!A334:GQ334))</f>
        <v>1</v>
      </c>
    </row>
    <row r="57" spans="1:6" ht="18">
      <c r="A57" s="54" t="str">
        <f>Calcul_correl!AS64</f>
        <v>Asclepias Tuberosa</v>
      </c>
      <c r="B57" s="54">
        <f>IF(NOT(ISBLANK('Anwendung DIAGNOSE'!A56)),1,IF(C57&lt;&gt;"",2,3))</f>
        <v>3</v>
      </c>
      <c r="C57" s="71" t="str">
        <f>IF('Anwendung DIAGNOSE'!B56="","",'Anwendung DIAGNOSE'!B56)</f>
        <v/>
      </c>
      <c r="D57" s="78" t="str">
        <f>'Anwendung DIAGNOSE'!C56</f>
        <v>051</v>
      </c>
      <c r="E57" s="79" t="str">
        <f>'Anwendung DIAGNOSE'!D56</f>
        <v>Aversión por los alimentos calientes, deja enfriar los platos</v>
      </c>
      <c r="F57" s="300">
        <f>IF($A$3,LOOKUP($E$5,datenbank_heilmittel_effekte!A$2:GQ$2,datenbank_heilmittel_effekte!A53:GQ53),LOOKUP($E$5,datenbank_heilmittel_effekte!A$284:GQ$284,datenbank_heilmittel_effekte!A335:GQ335))</f>
        <v>1</v>
      </c>
    </row>
    <row r="58" spans="1:6" ht="18.75" thickBot="1">
      <c r="A58" s="54" t="str">
        <f>Calcul_correl!AS65</f>
        <v>Asimina Triloba</v>
      </c>
      <c r="B58" s="54">
        <f>IF(NOT(ISBLANK('Anwendung DIAGNOSE'!A57)),1,IF(C58&lt;&gt;"",2,3))</f>
        <v>3</v>
      </c>
      <c r="C58" s="71" t="str">
        <f>IF('Anwendung DIAGNOSE'!B57="","",'Anwendung DIAGNOSE'!B57)</f>
        <v/>
      </c>
      <c r="D58" s="78" t="str">
        <f>'Anwendung DIAGNOSE'!C57</f>
        <v>052</v>
      </c>
      <c r="E58" s="79" t="str">
        <f>'Anwendung DIAGNOSE'!D57</f>
        <v>Caprichos: deseo, después aversión; demanda después rechazo</v>
      </c>
      <c r="F58" s="300">
        <f>IF($A$3,LOOKUP($E$5,datenbank_heilmittel_effekte!A$2:GQ$2,datenbank_heilmittel_effekte!A54:GQ54),LOOKUP($E$5,datenbank_heilmittel_effekte!A$284:GQ$284,datenbank_heilmittel_effekte!A336:GQ336))</f>
        <v>0</v>
      </c>
    </row>
    <row r="59" spans="1:6" ht="36.6" customHeight="1" thickTop="1">
      <c r="A59" s="54" t="str">
        <f>Calcul_correl!AS66</f>
        <v>Asparagus Officinal.</v>
      </c>
      <c r="B59" s="54">
        <f>IF(NOT(ISBLANK('Anwendung DIAGNOSE'!A58)),1,IF(C59&lt;&gt;"",2,3))</f>
        <v>1</v>
      </c>
      <c r="C59" s="90" t="str">
        <f>IF('Anwendung DIAGNOSE'!B58="","",'Anwendung DIAGNOSE'!B58)</f>
        <v>Deseos y aversiones alimentarias: la sed</v>
      </c>
      <c r="D59" s="91" t="str">
        <f>'Anwendung DIAGNOSE'!C58</f>
        <v>053</v>
      </c>
      <c r="E59" s="92" t="str">
        <f>'Anwendung DIAGNOSE'!D58</f>
        <v>El paciente tiene necesidad de beber A MENUDO</v>
      </c>
      <c r="F59" s="304">
        <f>IF($A$3,LOOKUP($E$5,datenbank_heilmittel_effekte!A$2:GQ$2,datenbank_heilmittel_effekte!A55:GQ55),LOOKUP($E$5,datenbank_heilmittel_effekte!A$284:GQ$284,datenbank_heilmittel_effekte!A337:GQ337))</f>
        <v>1</v>
      </c>
    </row>
    <row r="60" spans="1:6" ht="18">
      <c r="A60" s="54" t="str">
        <f>Calcul_correl!AS67</f>
        <v>Astacus Fluviatilis</v>
      </c>
      <c r="B60" s="54">
        <f>IF(NOT(ISBLANK('Anwendung DIAGNOSE'!A59)),1,IF(C60&lt;&gt;"",2,3))</f>
        <v>3</v>
      </c>
      <c r="C60" s="71" t="str">
        <f>IF('Anwendung DIAGNOSE'!B59="","",'Anwendung DIAGNOSE'!B59)</f>
        <v/>
      </c>
      <c r="D60" s="78" t="str">
        <f>'Anwendung DIAGNOSE'!C59</f>
        <v>054</v>
      </c>
      <c r="E60" s="79" t="str">
        <f>'Anwendung DIAGNOSE'!D59</f>
        <v>El paciente bebe EN GRAN CANTIDAD</v>
      </c>
      <c r="F60" s="300">
        <f>IF($A$3,LOOKUP($E$5,datenbank_heilmittel_effekte!A$2:GQ$2,datenbank_heilmittel_effekte!A56:GQ56),LOOKUP($E$5,datenbank_heilmittel_effekte!A$284:GQ$284,datenbank_heilmittel_effekte!A338:GQ338))</f>
        <v>1</v>
      </c>
    </row>
    <row r="61" spans="1:6" ht="18">
      <c r="A61" s="54" t="str">
        <f>Calcul_correl!AS68</f>
        <v>Asterias Rubens</v>
      </c>
      <c r="B61" s="54">
        <f>IF(NOT(ISBLANK('Anwendung DIAGNOSE'!A60)),1,IF(C61&lt;&gt;"",2,3))</f>
        <v>3</v>
      </c>
      <c r="C61" s="71" t="str">
        <f>IF('Anwendung DIAGNOSE'!B60="","",'Anwendung DIAGNOSE'!B60)</f>
        <v/>
      </c>
      <c r="D61" s="78" t="str">
        <f>'Anwendung DIAGNOSE'!C60</f>
        <v>055</v>
      </c>
      <c r="E61" s="79" t="str">
        <f>'Anwendung DIAGNOSE'!D60</f>
        <v>El paciente bebe EN PEQUEÑAS CANTIDADES (1/4 a 1/2 vaso)</v>
      </c>
      <c r="F61" s="300">
        <f>IF($A$3,LOOKUP($E$5,datenbank_heilmittel_effekte!A$2:GQ$2,datenbank_heilmittel_effekte!A57:GQ57),LOOKUP($E$5,datenbank_heilmittel_effekte!A$284:GQ$284,datenbank_heilmittel_effekte!A339:GQ339))</f>
        <v>0</v>
      </c>
    </row>
    <row r="62" spans="1:6" ht="18">
      <c r="A62" s="54" t="str">
        <f>Calcul_correl!AS69</f>
        <v>Atropinum</v>
      </c>
      <c r="B62" s="54">
        <f>IF(NOT(ISBLANK('Anwendung DIAGNOSE'!A61)),1,IF(C62&lt;&gt;"",2,3))</f>
        <v>3</v>
      </c>
      <c r="C62" s="71" t="str">
        <f>IF('Anwendung DIAGNOSE'!B61="","",'Anwendung DIAGNOSE'!B61)</f>
        <v/>
      </c>
      <c r="D62" s="78" t="str">
        <f>'Anwendung DIAGNOSE'!C61</f>
        <v>056</v>
      </c>
      <c r="E62" s="79" t="str">
        <f>'Anwendung DIAGNOSE'!D61</f>
        <v>Intenso deseo de beber caliente</v>
      </c>
      <c r="F62" s="300">
        <f>IF($A$3,LOOKUP($E$5,datenbank_heilmittel_effekte!A$2:GQ$2,datenbank_heilmittel_effekte!A58:GQ58),LOOKUP($E$5,datenbank_heilmittel_effekte!A$284:GQ$284,datenbank_heilmittel_effekte!A340:GQ340))</f>
        <v>0</v>
      </c>
    </row>
    <row r="63" spans="1:6" ht="18">
      <c r="A63" s="54" t="str">
        <f>Calcul_correl!AS70</f>
        <v>Atropinum Sulfuricum</v>
      </c>
      <c r="B63" s="54">
        <f>IF(NOT(ISBLANK('Anwendung DIAGNOSE'!A62)),1,IF(C63&lt;&gt;"",2,3))</f>
        <v>3</v>
      </c>
      <c r="C63" s="71" t="str">
        <f>IF('Anwendung DIAGNOSE'!B62="","",'Anwendung DIAGNOSE'!B62)</f>
        <v/>
      </c>
      <c r="D63" s="78" t="str">
        <f>'Anwendung DIAGNOSE'!C62</f>
        <v>057</v>
      </c>
      <c r="E63" s="79" t="str">
        <f>'Anwendung DIAGNOSE'!D62</f>
        <v>Intenso deseo de beber frio, o helado</v>
      </c>
      <c r="F63" s="300">
        <f>IF($A$3,LOOKUP($E$5,datenbank_heilmittel_effekte!A$2:GQ$2,datenbank_heilmittel_effekte!A59:GQ59),LOOKUP($E$5,datenbank_heilmittel_effekte!A$284:GQ$284,datenbank_heilmittel_effekte!A341:GQ341))</f>
        <v>0</v>
      </c>
    </row>
    <row r="64" spans="1:6" ht="18">
      <c r="A64" s="54" t="str">
        <f>Calcul_correl!AS71</f>
        <v>Aurum Metallicum</v>
      </c>
      <c r="B64" s="54">
        <f>IF(NOT(ISBLANK('Anwendung DIAGNOSE'!A63)),1,IF(C64&lt;&gt;"",2,3))</f>
        <v>3</v>
      </c>
      <c r="C64" s="71" t="str">
        <f>IF('Anwendung DIAGNOSE'!B63="","",'Anwendung DIAGNOSE'!B63)</f>
        <v/>
      </c>
      <c r="D64" s="78" t="str">
        <f>'Anwendung DIAGNOSE'!C63</f>
        <v>058</v>
      </c>
      <c r="E64" s="79" t="str">
        <f>'Anwendung DIAGNOSE'!D63</f>
        <v>Intenso deseo de beber agua</v>
      </c>
      <c r="F64" s="300">
        <f>IF($A$3,LOOKUP($E$5,datenbank_heilmittel_effekte!A$2:GQ$2,datenbank_heilmittel_effekte!A60:GQ60),LOOKUP($E$5,datenbank_heilmittel_effekte!A$284:GQ$284,datenbank_heilmittel_effekte!A342:GQ342))</f>
        <v>0</v>
      </c>
    </row>
    <row r="65" spans="1:6" ht="18">
      <c r="A65" s="54" t="str">
        <f>Calcul_correl!AS72</f>
        <v>Aurum Muriat. Natro.</v>
      </c>
      <c r="B65" s="54">
        <f>IF(NOT(ISBLANK('Anwendung DIAGNOSE'!A64)),1,IF(C65&lt;&gt;"",2,3))</f>
        <v>3</v>
      </c>
      <c r="C65" s="71" t="str">
        <f>IF('Anwendung DIAGNOSE'!B64="","",'Anwendung DIAGNOSE'!B64)</f>
        <v/>
      </c>
      <c r="D65" s="78" t="str">
        <f>'Anwendung DIAGNOSE'!C64</f>
        <v>059</v>
      </c>
      <c r="E65" s="79" t="str">
        <f>'Anwendung DIAGNOSE'!D64</f>
        <v>Intenso deseo de beber cerveza</v>
      </c>
      <c r="F65" s="300">
        <f>IF($A$3,LOOKUP($E$5,datenbank_heilmittel_effekte!A$2:GQ$2,datenbank_heilmittel_effekte!A61:GQ61),LOOKUP($E$5,datenbank_heilmittel_effekte!A$284:GQ$284,datenbank_heilmittel_effekte!A343:GQ343))</f>
        <v>0</v>
      </c>
    </row>
    <row r="66" spans="1:6" ht="18">
      <c r="A66" s="54" t="str">
        <f>Calcul_correl!AS73</f>
        <v>Aurum Muriaticum</v>
      </c>
      <c r="B66" s="54">
        <f>IF(NOT(ISBLANK('Anwendung DIAGNOSE'!A65)),1,IF(C66&lt;&gt;"",2,3))</f>
        <v>3</v>
      </c>
      <c r="C66" s="71" t="str">
        <f>IF('Anwendung DIAGNOSE'!B65="","",'Anwendung DIAGNOSE'!B65)</f>
        <v/>
      </c>
      <c r="D66" s="78" t="str">
        <f>'Anwendung DIAGNOSE'!C65</f>
        <v>060</v>
      </c>
      <c r="E66" s="79" t="str">
        <f>'Anwendung DIAGNOSE'!D65</f>
        <v>Intenso deseo de beber alcohol (vino, licor, aperitivo)</v>
      </c>
      <c r="F66" s="300">
        <f>IF($A$3,LOOKUP($E$5,datenbank_heilmittel_effekte!A$2:GQ$2,datenbank_heilmittel_effekte!A62:GQ62),LOOKUP($E$5,datenbank_heilmittel_effekte!A$284:GQ$284,datenbank_heilmittel_effekte!A344:GQ344))</f>
        <v>1</v>
      </c>
    </row>
    <row r="67" spans="1:6" ht="18">
      <c r="A67" s="54" t="str">
        <f>Calcul_correl!AS74</f>
        <v>Badiaga</v>
      </c>
      <c r="B67" s="54">
        <f>IF(NOT(ISBLANK('Anwendung DIAGNOSE'!A66)),1,IF(C67&lt;&gt;"",2,3))</f>
        <v>3</v>
      </c>
      <c r="C67" s="71" t="str">
        <f>IF('Anwendung DIAGNOSE'!B66="","",'Anwendung DIAGNOSE'!B66)</f>
        <v/>
      </c>
      <c r="D67" s="78" t="str">
        <f>'Anwendung DIAGNOSE'!C66</f>
        <v>061</v>
      </c>
      <c r="E67" s="79" t="str">
        <f>'Anwendung DIAGNOSE'!D66</f>
        <v>Intenso deseo de beber zumo de fruta, o de comer frutas</v>
      </c>
      <c r="F67" s="300">
        <f>IF($A$3,LOOKUP($E$5,datenbank_heilmittel_effekte!A$2:GQ$2,datenbank_heilmittel_effekte!A63:GQ63),LOOKUP($E$5,datenbank_heilmittel_effekte!A$284:GQ$284,datenbank_heilmittel_effekte!A345:GQ345))</f>
        <v>0</v>
      </c>
    </row>
    <row r="68" spans="1:6" ht="18">
      <c r="A68" s="54" t="str">
        <f>Calcul_correl!AS75</f>
        <v>Baptisia Tinctoria</v>
      </c>
      <c r="B68" s="54">
        <f>IF(NOT(ISBLANK('Anwendung DIAGNOSE'!A67)),1,IF(C68&lt;&gt;"",2,3))</f>
        <v>3</v>
      </c>
      <c r="C68" s="71" t="str">
        <f>IF('Anwendung DIAGNOSE'!B67="","",'Anwendung DIAGNOSE'!B67)</f>
        <v/>
      </c>
      <c r="D68" s="78" t="str">
        <f>'Anwendung DIAGNOSE'!C67</f>
        <v>062</v>
      </c>
      <c r="E68" s="79" t="str">
        <f>'Anwendung DIAGNOSE'!D67</f>
        <v>Intenso deseo de beber leche</v>
      </c>
      <c r="F68" s="300">
        <f>IF($A$3,LOOKUP($E$5,datenbank_heilmittel_effekte!A$2:GQ$2,datenbank_heilmittel_effekte!A64:GQ64),LOOKUP($E$5,datenbank_heilmittel_effekte!A$284:GQ$284,datenbank_heilmittel_effekte!A346:GQ346))</f>
        <v>0</v>
      </c>
    </row>
    <row r="69" spans="1:6" ht="18">
      <c r="A69" s="54" t="str">
        <f>Calcul_correl!AS76</f>
        <v>Baryta Carbonica</v>
      </c>
      <c r="B69" s="54">
        <f>IF(NOT(ISBLANK('Anwendung DIAGNOSE'!A68)),1,IF(C69&lt;&gt;"",2,3))</f>
        <v>3</v>
      </c>
      <c r="C69" s="71" t="str">
        <f>IF('Anwendung DIAGNOSE'!B68="","",'Anwendung DIAGNOSE'!B68)</f>
        <v/>
      </c>
      <c r="D69" s="78" t="str">
        <f>'Anwendung DIAGNOSE'!C68</f>
        <v>063</v>
      </c>
      <c r="E69" s="79" t="str">
        <f>'Anwendung DIAGNOSE'!D68</f>
        <v>Intenso deseo de beber café, o té</v>
      </c>
      <c r="F69" s="300">
        <f>IF($A$3,LOOKUP($E$5,datenbank_heilmittel_effekte!A$2:GQ$2,datenbank_heilmittel_effekte!A65:GQ65),LOOKUP($E$5,datenbank_heilmittel_effekte!A$284:GQ$284,datenbank_heilmittel_effekte!A347:GQ347))</f>
        <v>1</v>
      </c>
    </row>
    <row r="70" spans="1:6" ht="18">
      <c r="A70" s="54" t="str">
        <f>Calcul_correl!AS77</f>
        <v>Baryta Muriatica</v>
      </c>
      <c r="B70" s="54">
        <f>IF(NOT(ISBLANK('Anwendung DIAGNOSE'!A69)),1,IF(C70&lt;&gt;"",2,3))</f>
        <v>3</v>
      </c>
      <c r="C70" s="71" t="str">
        <f>IF('Anwendung DIAGNOSE'!B69="","",'Anwendung DIAGNOSE'!B69)</f>
        <v/>
      </c>
      <c r="D70" s="78" t="str">
        <f>'Anwendung DIAGNOSE'!C69</f>
        <v>064</v>
      </c>
      <c r="E70" s="79" t="str">
        <f>'Anwendung DIAGNOSE'!D69</f>
        <v>Aversión por la leche</v>
      </c>
      <c r="F70" s="300">
        <f>IF($A$3,LOOKUP($E$5,datenbank_heilmittel_effekte!A$2:GQ$2,datenbank_heilmittel_effekte!A66:GQ66),LOOKUP($E$5,datenbank_heilmittel_effekte!A$284:GQ$284,datenbank_heilmittel_effekte!A348:GQ348))</f>
        <v>0</v>
      </c>
    </row>
    <row r="71" spans="1:6" ht="18">
      <c r="A71" s="54" t="str">
        <f>Calcul_correl!AS78</f>
        <v>Belladonna</v>
      </c>
      <c r="B71" s="54">
        <f>IF(NOT(ISBLANK('Anwendung DIAGNOSE'!A70)),1,IF(C71&lt;&gt;"",2,3))</f>
        <v>3</v>
      </c>
      <c r="C71" s="71" t="str">
        <f>IF('Anwendung DIAGNOSE'!B70="","",'Anwendung DIAGNOSE'!B70)</f>
        <v/>
      </c>
      <c r="D71" s="78" t="str">
        <f>'Anwendung DIAGNOSE'!C70</f>
        <v>065</v>
      </c>
      <c r="E71" s="79" t="str">
        <f>'Anwendung DIAGNOSE'!D70</f>
        <v>Aversión por el café, o el té</v>
      </c>
      <c r="F71" s="300">
        <f>IF($A$3,LOOKUP($E$5,datenbank_heilmittel_effekte!A$2:GQ$2,datenbank_heilmittel_effekte!A67:GQ67),LOOKUP($E$5,datenbank_heilmittel_effekte!A$284:GQ$284,datenbank_heilmittel_effekte!A349:GQ349))</f>
        <v>0</v>
      </c>
    </row>
    <row r="72" spans="1:6" ht="18.75" thickBot="1">
      <c r="A72" s="54" t="str">
        <f>Calcul_correl!AS79</f>
        <v>Benzoicum Acidum</v>
      </c>
      <c r="B72" s="54">
        <f>IF(NOT(ISBLANK('Anwendung DIAGNOSE'!A71)),1,IF(C72&lt;&gt;"",2,3))</f>
        <v>3</v>
      </c>
      <c r="C72" s="89" t="str">
        <f>IF('Anwendung DIAGNOSE'!B71="","",'Anwendung DIAGNOSE'!B71)</f>
        <v/>
      </c>
      <c r="D72" s="84" t="str">
        <f>'Anwendung DIAGNOSE'!C71</f>
        <v>066</v>
      </c>
      <c r="E72" s="85" t="str">
        <f>'Anwendung DIAGNOSE'!D71</f>
        <v>Ausencia total de sed, igualmente en los estados agudos</v>
      </c>
      <c r="F72" s="303">
        <f>IF($A$3,LOOKUP($E$5,datenbank_heilmittel_effekte!A$2:GQ$2,datenbank_heilmittel_effekte!A68:GQ68),LOOKUP($E$5,datenbank_heilmittel_effekte!A$284:GQ$284,datenbank_heilmittel_effekte!A350:GQ350))</f>
        <v>0</v>
      </c>
    </row>
    <row r="73" spans="1:6" ht="32.25" thickTop="1">
      <c r="A73" s="54" t="str">
        <f>Calcul_correl!AS80</f>
        <v>Berberis Vulgaris</v>
      </c>
      <c r="B73" s="54">
        <f>IF(NOT(ISBLANK('Anwendung DIAGNOSE'!A72)),1,IF(C73&lt;&gt;"",2,3))</f>
        <v>1</v>
      </c>
      <c r="C73" s="71" t="str">
        <f>IF('Anwendung DIAGNOSE'!B72="","",'Anwendung DIAGNOSE'!B72)</f>
        <v>Los dolores de cabeza : carácter</v>
      </c>
      <c r="D73" s="78" t="str">
        <f>'Anwendung DIAGNOSE'!C72</f>
        <v>067</v>
      </c>
      <c r="E73" s="79" t="str">
        <f>'Anwendung DIAGNOSE'!D72</f>
        <v>Sensación vaga de presión. Cefalea en general</v>
      </c>
      <c r="F73" s="300">
        <f>IF($A$3,LOOKUP($E$5,datenbank_heilmittel_effekte!A$2:GQ$2,datenbank_heilmittel_effekte!A69:GQ69),LOOKUP($E$5,datenbank_heilmittel_effekte!A$284:GQ$284,datenbank_heilmittel_effekte!A351:GQ351))</f>
        <v>4</v>
      </c>
    </row>
    <row r="74" spans="1:6" ht="18">
      <c r="A74" s="54" t="str">
        <f>Calcul_correl!AS81</f>
        <v>Bismuthum Oxydatum</v>
      </c>
      <c r="B74" s="54">
        <f>IF(NOT(ISBLANK('Anwendung DIAGNOSE'!A73)),1,IF(C74&lt;&gt;"",2,3))</f>
        <v>3</v>
      </c>
      <c r="C74" s="71" t="str">
        <f>IF('Anwendung DIAGNOSE'!B73="","",'Anwendung DIAGNOSE'!B73)</f>
        <v/>
      </c>
      <c r="D74" s="78" t="str">
        <f>'Anwendung DIAGNOSE'!C73</f>
        <v>068</v>
      </c>
      <c r="E74" s="79" t="str">
        <f>'Anwendung DIAGNOSE'!D73</f>
        <v>Sensación de cabeza pesada o de constricción</v>
      </c>
      <c r="F74" s="300">
        <f>IF($A$3,LOOKUP($E$5,datenbank_heilmittel_effekte!A$2:GQ$2,datenbank_heilmittel_effekte!A70:GQ70),LOOKUP($E$5,datenbank_heilmittel_effekte!A$284:GQ$284,datenbank_heilmittel_effekte!A352:GQ352))</f>
        <v>1</v>
      </c>
    </row>
    <row r="75" spans="1:6" ht="18">
      <c r="A75" s="54" t="str">
        <f>Calcul_correl!AS82</f>
        <v>Borax    (Na2 B4 O7)</v>
      </c>
      <c r="B75" s="54">
        <f>IF(NOT(ISBLANK('Anwendung DIAGNOSE'!A74)),1,IF(C75&lt;&gt;"",2,3))</f>
        <v>3</v>
      </c>
      <c r="C75" s="71" t="str">
        <f>IF('Anwendung DIAGNOSE'!B74="","",'Anwendung DIAGNOSE'!B74)</f>
        <v/>
      </c>
      <c r="D75" s="78" t="str">
        <f>'Anwendung DIAGNOSE'!C74</f>
        <v>069</v>
      </c>
      <c r="E75" s="79" t="str">
        <f>'Anwendung DIAGNOSE'!D74</f>
        <v>Sensación de golpeteo en la cabeza, de pulsaciones</v>
      </c>
      <c r="F75" s="300">
        <f>IF($A$3,LOOKUP($E$5,datenbank_heilmittel_effekte!A$2:GQ$2,datenbank_heilmittel_effekte!A71:GQ71),LOOKUP($E$5,datenbank_heilmittel_effekte!A$284:GQ$284,datenbank_heilmittel_effekte!A353:GQ353))</f>
        <v>0</v>
      </c>
    </row>
    <row r="76" spans="1:6" ht="18.75" thickBot="1">
      <c r="A76" s="54" t="str">
        <f>Calcul_correl!AS83</f>
        <v>Bovista</v>
      </c>
      <c r="B76" s="54">
        <f>IF(NOT(ISBLANK('Anwendung DIAGNOSE'!A75)),1,IF(C76&lt;&gt;"",2,3))</f>
        <v>3</v>
      </c>
      <c r="C76" s="71" t="str">
        <f>IF('Anwendung DIAGNOSE'!B75="","",'Anwendung DIAGNOSE'!B75)</f>
        <v/>
      </c>
      <c r="D76" s="78" t="str">
        <f>'Anwendung DIAGNOSE'!C75</f>
        <v>070</v>
      </c>
      <c r="E76" s="79" t="str">
        <f>'Anwendung DIAGNOSE'!D75</f>
        <v>Sensación de picadura, de dolor localizado como por un clavo</v>
      </c>
      <c r="F76" s="300">
        <f>IF($A$3,LOOKUP($E$5,datenbank_heilmittel_effekte!A$2:GQ$2,datenbank_heilmittel_effekte!A72:GQ72),LOOKUP($E$5,datenbank_heilmittel_effekte!A$284:GQ$284,datenbank_heilmittel_effekte!A354:GQ354))</f>
        <v>0</v>
      </c>
    </row>
    <row r="77" spans="1:6" ht="32.25" thickTop="1">
      <c r="A77" s="54" t="str">
        <f>Calcul_correl!AS84</f>
        <v>Brachyglottis Repens</v>
      </c>
      <c r="B77" s="54">
        <f>IF(NOT(ISBLANK('Anwendung DIAGNOSE'!A76)),1,IF(C77&lt;&gt;"",2,3))</f>
        <v>2</v>
      </c>
      <c r="C77" s="72" t="str">
        <f>IF('Anwendung DIAGNOSE'!B76="","",'Anwendung DIAGNOSE'!B76)</f>
        <v>Los dolores de cabeza: localización</v>
      </c>
      <c r="D77" s="80" t="str">
        <f>'Anwendung DIAGNOSE'!C76</f>
        <v>071</v>
      </c>
      <c r="E77" s="81" t="str">
        <f>'Anwendung DIAGNOSE'!D76</f>
        <v>El dolor domina en la frente o por encima de los ojos</v>
      </c>
      <c r="F77" s="301">
        <f>IF($A$3,LOOKUP($E$5,datenbank_heilmittel_effekte!A$2:GQ$2,datenbank_heilmittel_effekte!A73:GQ73),LOOKUP($E$5,datenbank_heilmittel_effekte!A$284:GQ$284,datenbank_heilmittel_effekte!A355:GQ355))</f>
        <v>1</v>
      </c>
    </row>
    <row r="78" spans="1:6" ht="18">
      <c r="A78" s="54" t="str">
        <f>Calcul_correl!AS85</f>
        <v>Bromum</v>
      </c>
      <c r="B78" s="54">
        <f>IF(NOT(ISBLANK('Anwendung DIAGNOSE'!A77)),1,IF(C78&lt;&gt;"",2,3))</f>
        <v>3</v>
      </c>
      <c r="C78" s="71" t="str">
        <f>IF('Anwendung DIAGNOSE'!B77="","",'Anwendung DIAGNOSE'!B77)</f>
        <v/>
      </c>
      <c r="D78" s="78" t="str">
        <f>'Anwendung DIAGNOSE'!C77</f>
        <v>072</v>
      </c>
      <c r="E78" s="79" t="str">
        <f>'Anwendung DIAGNOSE'!D77</f>
        <v>El dolor domina detrás o en el vértice del cráneo</v>
      </c>
      <c r="F78" s="300">
        <f>IF($A$3,LOOKUP($E$5,datenbank_heilmittel_effekte!A$2:GQ$2,datenbank_heilmittel_effekte!A74:GQ74),LOOKUP($E$5,datenbank_heilmittel_effekte!A$284:GQ$284,datenbank_heilmittel_effekte!A356:GQ356))</f>
        <v>2</v>
      </c>
    </row>
    <row r="79" spans="1:6" ht="18">
      <c r="A79" s="54" t="str">
        <f>Calcul_correl!AS86</f>
        <v>Brucella Melitensis</v>
      </c>
      <c r="B79" s="54">
        <f>IF(NOT(ISBLANK('Anwendung DIAGNOSE'!A78)),1,IF(C79&lt;&gt;"",2,3))</f>
        <v>3</v>
      </c>
      <c r="C79" s="71" t="str">
        <f>IF('Anwendung DIAGNOSE'!B78="","",'Anwendung DIAGNOSE'!B78)</f>
        <v/>
      </c>
      <c r="D79" s="78" t="str">
        <f>'Anwendung DIAGNOSE'!C78</f>
        <v>073</v>
      </c>
      <c r="E79" s="79" t="str">
        <f>'Anwendung DIAGNOSE'!D78</f>
        <v>El dolor domina en las sienes</v>
      </c>
      <c r="F79" s="300">
        <f>IF($A$3,LOOKUP($E$5,datenbank_heilmittel_effekte!A$2:GQ$2,datenbank_heilmittel_effekte!A75:GQ75),LOOKUP($E$5,datenbank_heilmittel_effekte!A$284:GQ$284,datenbank_heilmittel_effekte!A357:GQ357))</f>
        <v>0</v>
      </c>
    </row>
    <row r="80" spans="1:6" ht="18.75" thickBot="1">
      <c r="A80" s="54" t="str">
        <f>Calcul_correl!AS87</f>
        <v>Bryonia Alba</v>
      </c>
      <c r="B80" s="54">
        <f>IF(NOT(ISBLANK('Anwendung DIAGNOSE'!A79)),1,IF(C80&lt;&gt;"",2,3))</f>
        <v>3</v>
      </c>
      <c r="C80" s="75" t="str">
        <f>IF('Anwendung DIAGNOSE'!B79="","",'Anwendung DIAGNOSE'!B79)</f>
        <v/>
      </c>
      <c r="D80" s="82" t="str">
        <f>'Anwendung DIAGNOSE'!C79</f>
        <v>074</v>
      </c>
      <c r="E80" s="83" t="str">
        <f>'Anwendung DIAGNOSE'!D79</f>
        <v>El dolor se extiende por toda una mitad del cráneo (migraña)</v>
      </c>
      <c r="F80" s="302">
        <f>IF($A$3,LOOKUP($E$5,datenbank_heilmittel_effekte!A$2:GQ$2,datenbank_heilmittel_effekte!A76:GQ76),LOOKUP($E$5,datenbank_heilmittel_effekte!A$284:GQ$284,datenbank_heilmittel_effekte!A358:GQ358))</f>
        <v>0</v>
      </c>
    </row>
    <row r="81" spans="1:6" ht="18.75" thickTop="1">
      <c r="A81" s="54" t="str">
        <f>Calcul_correl!AS88</f>
        <v>Cactus Grandiflorus</v>
      </c>
      <c r="B81" s="54">
        <f>IF(NOT(ISBLANK('Anwendung DIAGNOSE'!A80)),1,IF(C81&lt;&gt;"",2,3))</f>
        <v>2</v>
      </c>
      <c r="C81" s="71" t="str">
        <f>IF('Anwendung DIAGNOSE'!B80="","",'Anwendung DIAGNOSE'!B80)</f>
        <v>El cuero cabelludo</v>
      </c>
      <c r="D81" s="78" t="str">
        <f>'Anwendung DIAGNOSE'!C80</f>
        <v>075</v>
      </c>
      <c r="E81" s="79" t="str">
        <f>'Anwendung DIAGNOSE'!D80</f>
        <v>En el cuero cabelludo: los cabellos caen</v>
      </c>
      <c r="F81" s="300">
        <f>IF($A$3,LOOKUP($E$5,datenbank_heilmittel_effekte!A$2:GQ$2,datenbank_heilmittel_effekte!A77:GQ77),LOOKUP($E$5,datenbank_heilmittel_effekte!A$284:GQ$284,datenbank_heilmittel_effekte!A359:GQ359))</f>
        <v>2</v>
      </c>
    </row>
    <row r="82" spans="1:6" ht="18">
      <c r="A82" s="54" t="str">
        <f>Calcul_correl!AS89</f>
        <v>Cadmium Sulfuratum</v>
      </c>
      <c r="B82" s="54">
        <f>IF(NOT(ISBLANK('Anwendung DIAGNOSE'!A81)),1,IF(C82&lt;&gt;"",2,3))</f>
        <v>3</v>
      </c>
      <c r="C82" s="71" t="str">
        <f>IF('Anwendung DIAGNOSE'!B81="","",'Anwendung DIAGNOSE'!B81)</f>
        <v/>
      </c>
      <c r="D82" s="78" t="str">
        <f>'Anwendung DIAGNOSE'!C81</f>
        <v>076</v>
      </c>
      <c r="E82" s="79" t="str">
        <f>'Anwendung DIAGNOSE'!D81</f>
        <v>En el cuero cabelludo: la caspa es abundante</v>
      </c>
      <c r="F82" s="300">
        <f>IF($A$3,LOOKUP($E$5,datenbank_heilmittel_effekte!A$2:GQ$2,datenbank_heilmittel_effekte!A78:GQ78),LOOKUP($E$5,datenbank_heilmittel_effekte!A$284:GQ$284,datenbank_heilmittel_effekte!A360:GQ360))</f>
        <v>0</v>
      </c>
    </row>
    <row r="83" spans="1:6" ht="18">
      <c r="A83" s="54" t="str">
        <f>Calcul_correl!AS90</f>
        <v>Cahinca</v>
      </c>
      <c r="B83" s="54">
        <f>IF(NOT(ISBLANK('Anwendung DIAGNOSE'!A82)),1,IF(C83&lt;&gt;"",2,3))</f>
        <v>3</v>
      </c>
      <c r="C83" s="71" t="str">
        <f>IF('Anwendung DIAGNOSE'!B82="","",'Anwendung DIAGNOSE'!B82)</f>
        <v/>
      </c>
      <c r="D83" s="78" t="str">
        <f>'Anwendung DIAGNOSE'!C82</f>
        <v>077</v>
      </c>
      <c r="E83" s="79" t="str">
        <f>'Anwendung DIAGNOSE'!D82</f>
        <v>En el cuero cabelludo: el sudor es abundante</v>
      </c>
      <c r="F83" s="300">
        <f>IF($A$3,LOOKUP($E$5,datenbank_heilmittel_effekte!A$2:GQ$2,datenbank_heilmittel_effekte!A79:GQ79),LOOKUP($E$5,datenbank_heilmittel_effekte!A$284:GQ$284,datenbank_heilmittel_effekte!A361:GQ361))</f>
        <v>0</v>
      </c>
    </row>
    <row r="84" spans="1:6" ht="18">
      <c r="A84" s="54" t="str">
        <f>Calcul_correl!AS91</f>
        <v>Caladium Seguinum</v>
      </c>
      <c r="B84" s="54">
        <f>IF(NOT(ISBLANK('Anwendung DIAGNOSE'!A83)),1,IF(C84&lt;&gt;"",2,3))</f>
        <v>3</v>
      </c>
      <c r="C84" s="71" t="str">
        <f>IF('Anwendung DIAGNOSE'!B83="","",'Anwendung DIAGNOSE'!B83)</f>
        <v/>
      </c>
      <c r="D84" s="78" t="str">
        <f>'Anwendung DIAGNOSE'!C83</f>
        <v>078</v>
      </c>
      <c r="E84" s="79" t="str">
        <f>'Anwendung DIAGNOSE'!D83</f>
        <v>En el cuero cabelludo: erupción de granos</v>
      </c>
      <c r="F84" s="300">
        <f>IF($A$3,LOOKUP($E$5,datenbank_heilmittel_effekte!A$2:GQ$2,datenbank_heilmittel_effekte!A80:GQ80),LOOKUP($E$5,datenbank_heilmittel_effekte!A$284:GQ$284,datenbank_heilmittel_effekte!A362:GQ362))</f>
        <v>1</v>
      </c>
    </row>
    <row r="85" spans="1:6" ht="18">
      <c r="A85" s="54" t="str">
        <f>Calcul_correl!AS92</f>
        <v>Calcarea Arsenicica</v>
      </c>
      <c r="B85" s="54">
        <f>IF(NOT(ISBLANK('Anwendung DIAGNOSE'!A84)),1,IF(C85&lt;&gt;"",2,3))</f>
        <v>3</v>
      </c>
      <c r="C85" s="71" t="str">
        <f>IF('Anwendung DIAGNOSE'!B84="","",'Anwendung DIAGNOSE'!B84)</f>
        <v/>
      </c>
      <c r="D85" s="78" t="str">
        <f>'Anwendung DIAGNOSE'!C84</f>
        <v>079</v>
      </c>
      <c r="E85" s="79" t="str">
        <f>'Anwendung DIAGNOSE'!D84</f>
        <v>En el cuero cabelludo: erupción de costras u otras</v>
      </c>
      <c r="F85" s="300">
        <f>IF($A$3,LOOKUP($E$5,datenbank_heilmittel_effekte!A$2:GQ$2,datenbank_heilmittel_effekte!A81:GQ81),LOOKUP($E$5,datenbank_heilmittel_effekte!A$284:GQ$284,datenbank_heilmittel_effekte!A363:GQ363))</f>
        <v>0</v>
      </c>
    </row>
    <row r="86" spans="1:6" ht="18.75" thickBot="1">
      <c r="A86" s="54" t="str">
        <f>Calcul_correl!AS93</f>
        <v>Calcarea Carbonica</v>
      </c>
      <c r="B86" s="54">
        <f>IF(NOT(ISBLANK('Anwendung DIAGNOSE'!A85)),1,IF(C86&lt;&gt;"",2,3))</f>
        <v>3</v>
      </c>
      <c r="C86" s="71" t="str">
        <f>IF('Anwendung DIAGNOSE'!B85="","",'Anwendung DIAGNOSE'!B85)</f>
        <v/>
      </c>
      <c r="D86" s="78" t="str">
        <f>'Anwendung DIAGNOSE'!C85</f>
        <v>080</v>
      </c>
      <c r="E86" s="79" t="str">
        <f>'Anwendung DIAGNOSE'!D85</f>
        <v>En el cuero cabelludo: prurito, comezón, necesidad de rascarse</v>
      </c>
      <c r="F86" s="300">
        <f>IF($A$3,LOOKUP($E$5,datenbank_heilmittel_effekte!A$2:GQ$2,datenbank_heilmittel_effekte!A82:GQ82),LOOKUP($E$5,datenbank_heilmittel_effekte!A$284:GQ$284,datenbank_heilmittel_effekte!A364:GQ364))</f>
        <v>0</v>
      </c>
    </row>
    <row r="87" spans="1:6" ht="26.45" customHeight="1" thickTop="1">
      <c r="A87" s="54" t="str">
        <f>Calcul_correl!AS94</f>
        <v>Calcarea Fluorica</v>
      </c>
      <c r="B87" s="54">
        <f>IF(NOT(ISBLANK('Anwendung DIAGNOSE'!A86)),1,IF(C87&lt;&gt;"",2,3))</f>
        <v>1</v>
      </c>
      <c r="C87" s="90" t="str">
        <f>IF('Anwendung DIAGNOSE'!B86="","",'Anwendung DIAGNOSE'!B86)</f>
        <v>La cara : aspecto general</v>
      </c>
      <c r="D87" s="91" t="str">
        <f>'Anwendung DIAGNOSE'!C86</f>
        <v>081</v>
      </c>
      <c r="E87" s="92" t="str">
        <f>'Anwendung DIAGNOSE'!D86</f>
        <v>La cara está agitada por tics o por espasmos (y con trismus)</v>
      </c>
      <c r="F87" s="304">
        <f>IF($A$3,LOOKUP($E$5,datenbank_heilmittel_effekte!A$2:GQ$2,datenbank_heilmittel_effekte!A83:GQ83),LOOKUP($E$5,datenbank_heilmittel_effekte!A$284:GQ$284,datenbank_heilmittel_effekte!A365:GQ365))</f>
        <v>2</v>
      </c>
    </row>
    <row r="88" spans="1:6" ht="18">
      <c r="A88" s="54" t="str">
        <f>Calcul_correl!AS95</f>
        <v>Calcarea Iodata</v>
      </c>
      <c r="B88" s="54">
        <f>IF(NOT(ISBLANK('Anwendung DIAGNOSE'!A87)),1,IF(C88&lt;&gt;"",2,3))</f>
        <v>3</v>
      </c>
      <c r="C88" s="71" t="str">
        <f>IF('Anwendung DIAGNOSE'!B87="","",'Anwendung DIAGNOSE'!B87)</f>
        <v/>
      </c>
      <c r="D88" s="78" t="str">
        <f>'Anwendung DIAGNOSE'!C87</f>
        <v>082</v>
      </c>
      <c r="E88" s="79" t="str">
        <f>'Anwendung DIAGNOSE'!D87</f>
        <v>La cara está hinchada por partes o entera(salvo los párpados)</v>
      </c>
      <c r="F88" s="300">
        <f>IF($A$3,LOOKUP($E$5,datenbank_heilmittel_effekte!A$2:GQ$2,datenbank_heilmittel_effekte!A84:GQ84),LOOKUP($E$5,datenbank_heilmittel_effekte!A$284:GQ$284,datenbank_heilmittel_effekte!A366:GQ366))</f>
        <v>0</v>
      </c>
    </row>
    <row r="89" spans="1:6" ht="18">
      <c r="A89" s="54" t="str">
        <f>Calcul_correl!AS96</f>
        <v>Calcarea Phosphorica</v>
      </c>
      <c r="B89" s="54">
        <f>IF(NOT(ISBLANK('Anwendung DIAGNOSE'!A88)),1,IF(C89&lt;&gt;"",2,3))</f>
        <v>3</v>
      </c>
      <c r="C89" s="71" t="str">
        <f>IF('Anwendung DIAGNOSE'!B88="","",'Anwendung DIAGNOSE'!B88)</f>
        <v/>
      </c>
      <c r="D89" s="78" t="str">
        <f>'Anwendung DIAGNOSE'!C88</f>
        <v>083</v>
      </c>
      <c r="E89" s="79" t="str">
        <f>'Anwendung DIAGNOSE'!D88</f>
        <v>Los párpados están hinchados (incluye edema de párpados)</v>
      </c>
      <c r="F89" s="300">
        <f>IF($A$3,LOOKUP($E$5,datenbank_heilmittel_effekte!A$2:GQ$2,datenbank_heilmittel_effekte!A85:GQ85),LOOKUP($E$5,datenbank_heilmittel_effekte!A$284:GQ$284,datenbank_heilmittel_effekte!A367:GQ367))</f>
        <v>0</v>
      </c>
    </row>
    <row r="90" spans="1:6" ht="18.75" thickBot="1">
      <c r="A90" s="54" t="str">
        <f>Calcul_correl!AS97</f>
        <v>Calcarea Sulfurica</v>
      </c>
      <c r="B90" s="54">
        <f>IF(NOT(ISBLANK('Anwendung DIAGNOSE'!A89)),1,IF(C90&lt;&gt;"",2,3))</f>
        <v>3</v>
      </c>
      <c r="C90" s="71" t="str">
        <f>IF('Anwendung DIAGNOSE'!B89="","",'Anwendung DIAGNOSE'!B89)</f>
        <v/>
      </c>
      <c r="D90" s="78" t="str">
        <f>'Anwendung DIAGNOSE'!C89</f>
        <v>084</v>
      </c>
      <c r="E90" s="79" t="str">
        <f>'Anwendung DIAGNOSE'!D89</f>
        <v>Los labios están secos, agrietados, cortados o fisurados</v>
      </c>
      <c r="F90" s="300">
        <f>IF($A$3,LOOKUP($E$5,datenbank_heilmittel_effekte!A$2:GQ$2,datenbank_heilmittel_effekte!A86:GQ86),LOOKUP($E$5,datenbank_heilmittel_effekte!A$284:GQ$284,datenbank_heilmittel_effekte!A368:GQ368))</f>
        <v>1</v>
      </c>
    </row>
    <row r="91" spans="1:6" ht="31.9" customHeight="1" thickTop="1">
      <c r="A91" s="54" t="str">
        <f>Calcul_correl!AS98</f>
        <v>Calendula Officinal.</v>
      </c>
      <c r="B91" s="54">
        <f>IF(NOT(ISBLANK('Anwendung DIAGNOSE'!A90)),1,IF(C91&lt;&gt;"",2,3))</f>
        <v>2</v>
      </c>
      <c r="C91" s="72" t="str">
        <f>IF('Anwendung DIAGNOSE'!B90="","",'Anwendung DIAGNOSE'!B90)</f>
        <v>La cara : colores</v>
      </c>
      <c r="D91" s="80" t="str">
        <f>'Anwendung DIAGNOSE'!C90</f>
        <v>085</v>
      </c>
      <c r="E91" s="81" t="str">
        <f>'Anwendung DIAGNOSE'!D90</f>
        <v>La cara está AZUL (alrededor de ojos, en labios, o en totalidad)</v>
      </c>
      <c r="F91" s="301">
        <f>IF($A$3,LOOKUP($E$5,datenbank_heilmittel_effekte!A$2:GQ$2,datenbank_heilmittel_effekte!A87:GQ87),LOOKUP($E$5,datenbank_heilmittel_effekte!A$284:GQ$284,datenbank_heilmittel_effekte!A369:GQ369))</f>
        <v>0</v>
      </c>
    </row>
    <row r="92" spans="1:6" ht="18">
      <c r="A92" s="54" t="str">
        <f>Calcul_correl!AS99</f>
        <v>Camphora Officinalis</v>
      </c>
      <c r="B92" s="54">
        <f>IF(NOT(ISBLANK('Anwendung DIAGNOSE'!A91)),1,IF(C92&lt;&gt;"",2,3))</f>
        <v>3</v>
      </c>
      <c r="C92" s="71" t="str">
        <f>IF('Anwendung DIAGNOSE'!B91="","",'Anwendung DIAGNOSE'!B91)</f>
        <v/>
      </c>
      <c r="D92" s="78" t="str">
        <f>'Anwendung DIAGNOSE'!C91</f>
        <v>086</v>
      </c>
      <c r="E92" s="79" t="str">
        <f>'Anwendung DIAGNOSE'!D91</f>
        <v>La cara está AMARILLA o ACEITUNADA (por partes o en totalidad</v>
      </c>
      <c r="F92" s="300">
        <f>IF($A$3,LOOKUP($E$5,datenbank_heilmittel_effekte!A$2:GQ$2,datenbank_heilmittel_effekte!A88:GQ88),LOOKUP($E$5,datenbank_heilmittel_effekte!A$284:GQ$284,datenbank_heilmittel_effekte!A370:GQ370))</f>
        <v>0</v>
      </c>
    </row>
    <row r="93" spans="1:6" ht="18">
      <c r="A93" s="54" t="str">
        <f>Calcul_correl!AS100</f>
        <v>Cannabis Indica</v>
      </c>
      <c r="B93" s="54">
        <f>IF(NOT(ISBLANK('Anwendung DIAGNOSE'!A92)),1,IF(C93&lt;&gt;"",2,3))</f>
        <v>3</v>
      </c>
      <c r="C93" s="71" t="str">
        <f>IF('Anwendung DIAGNOSE'!B92="","",'Anwendung DIAGNOSE'!B92)</f>
        <v/>
      </c>
      <c r="D93" s="78" t="str">
        <f>'Anwendung DIAGNOSE'!C92</f>
        <v>087</v>
      </c>
      <c r="E93" s="79" t="str">
        <f>'Anwendung DIAGNOSE'!D92</f>
        <v>La cara está PALIDA (en los labios o en su totalidad)</v>
      </c>
      <c r="F93" s="300">
        <f>IF($A$3,LOOKUP($E$5,datenbank_heilmittel_effekte!A$2:GQ$2,datenbank_heilmittel_effekte!A89:GQ89),LOOKUP($E$5,datenbank_heilmittel_effekte!A$284:GQ$284,datenbank_heilmittel_effekte!A371:GQ371))</f>
        <v>4</v>
      </c>
    </row>
    <row r="94" spans="1:6" ht="18.75" thickBot="1">
      <c r="A94" s="54" t="str">
        <f>Calcul_correl!AS101</f>
        <v>Cannabis Sativa</v>
      </c>
      <c r="B94" s="54">
        <f>IF(NOT(ISBLANK('Anwendung DIAGNOSE'!A93)),1,IF(C94&lt;&gt;"",2,3))</f>
        <v>3</v>
      </c>
      <c r="C94" s="75" t="str">
        <f>IF('Anwendung DIAGNOSE'!B93="","",'Anwendung DIAGNOSE'!B93)</f>
        <v/>
      </c>
      <c r="D94" s="82" t="str">
        <f>'Anwendung DIAGNOSE'!C93</f>
        <v>088</v>
      </c>
      <c r="E94" s="83" t="str">
        <f>'Anwendung DIAGNOSE'!D93</f>
        <v>La cara está ENROJECIDA (por pecas, por partes o en totalidad</v>
      </c>
      <c r="F94" s="302">
        <f>IF($A$3,LOOKUP($E$5,datenbank_heilmittel_effekte!A$2:GQ$2,datenbank_heilmittel_effekte!A90:GQ90),LOOKUP($E$5,datenbank_heilmittel_effekte!A$284:GQ$284,datenbank_heilmittel_effekte!A372:GQ372))</f>
        <v>2</v>
      </c>
    </row>
    <row r="95" spans="1:6" ht="27" customHeight="1" thickTop="1" thickBot="1">
      <c r="A95" s="54" t="str">
        <f>Calcul_correl!AS102</f>
        <v>Cantharis</v>
      </c>
      <c r="B95" s="54">
        <f>IF(NOT(ISBLANK('Anwendung DIAGNOSE'!A94)),1,IF(C95&lt;&gt;"",2,3))</f>
        <v>2</v>
      </c>
      <c r="C95" s="89" t="str">
        <f>IF('Anwendung DIAGNOSE'!B94="","",'Anwendung DIAGNOSE'!B94)</f>
        <v>La cara: dolores</v>
      </c>
      <c r="D95" s="84" t="str">
        <f>'Anwendung DIAGNOSE'!C94</f>
        <v>089</v>
      </c>
      <c r="E95" s="85" t="str">
        <f>'Anwendung DIAGNOSE'!D94</f>
        <v>Neuralgia facial, o dolores vivos desgarradores o penetrantes</v>
      </c>
      <c r="F95" s="303">
        <f>IF($A$3,LOOKUP($E$5,datenbank_heilmittel_effekte!A$2:GQ$2,datenbank_heilmittel_effekte!A91:GQ91),LOOKUP($E$5,datenbank_heilmittel_effekte!A$284:GQ$284,datenbank_heilmittel_effekte!A373:GQ373))</f>
        <v>1</v>
      </c>
    </row>
    <row r="96" spans="1:6" ht="32.25" thickTop="1">
      <c r="A96" s="54" t="str">
        <f>Calcul_correl!AS103</f>
        <v>Capsicum Annuum</v>
      </c>
      <c r="B96" s="54">
        <f>IF(NOT(ISBLANK('Anwendung DIAGNOSE'!A95)),1,IF(C96&lt;&gt;"",2,3))</f>
        <v>1</v>
      </c>
      <c r="C96" s="71" t="str">
        <f>IF('Anwendung DIAGNOSE'!B95="","",'Anwendung DIAGNOSE'!B95)</f>
        <v>Los ojos : aspecto general y colores</v>
      </c>
      <c r="D96" s="78" t="str">
        <f>'Anwendung DIAGNOSE'!C95</f>
        <v>090</v>
      </c>
      <c r="E96" s="79" t="str">
        <f>'Anwendung DIAGNOSE'!D95</f>
        <v>Los párpados están pegados por un flujo espeso (de pus)</v>
      </c>
      <c r="F96" s="300">
        <f>IF($A$3,LOOKUP($E$5,datenbank_heilmittel_effekte!A$2:GQ$2,datenbank_heilmittel_effekte!A92:GQ92),LOOKUP($E$5,datenbank_heilmittel_effekte!A$284:GQ$284,datenbank_heilmittel_effekte!A374:GQ374))</f>
        <v>0</v>
      </c>
    </row>
    <row r="97" spans="1:6" ht="18">
      <c r="A97" s="54" t="str">
        <f>Calcul_correl!AS104</f>
        <v>Carbo Animalis</v>
      </c>
      <c r="B97" s="54">
        <f>IF(NOT(ISBLANK('Anwendung DIAGNOSE'!A96)),1,IF(C97&lt;&gt;"",2,3))</f>
        <v>3</v>
      </c>
      <c r="C97" s="71" t="str">
        <f>IF('Anwendung DIAGNOSE'!B96="","",'Anwendung DIAGNOSE'!B96)</f>
        <v/>
      </c>
      <c r="D97" s="78" t="str">
        <f>'Anwendung DIAGNOSE'!C96</f>
        <v>091</v>
      </c>
      <c r="E97" s="79" t="str">
        <f>'Anwendung DIAGNOSE'!D96</f>
        <v>El borde de los párpados están muy rojos (blefaritis, orzuelo)</v>
      </c>
      <c r="F97" s="300">
        <f>IF($A$3,LOOKUP($E$5,datenbank_heilmittel_effekte!A$2:GQ$2,datenbank_heilmittel_effekte!A93:GQ93),LOOKUP($E$5,datenbank_heilmittel_effekte!A$284:GQ$284,datenbank_heilmittel_effekte!A375:GQ375))</f>
        <v>1</v>
      </c>
    </row>
    <row r="98" spans="1:6" ht="18">
      <c r="A98" s="54" t="str">
        <f>Calcul_correl!AS105</f>
        <v>Carbo Vegetabilis</v>
      </c>
      <c r="B98" s="54">
        <f>IF(NOT(ISBLANK('Anwendung DIAGNOSE'!A97)),1,IF(C98&lt;&gt;"",2,3))</f>
        <v>3</v>
      </c>
      <c r="C98" s="71" t="str">
        <f>IF('Anwendung DIAGNOSE'!B97="","",'Anwendung DIAGNOSE'!B97)</f>
        <v/>
      </c>
      <c r="D98" s="78" t="str">
        <f>'Anwendung DIAGNOSE'!C97</f>
        <v>092</v>
      </c>
      <c r="E98" s="79" t="str">
        <f>'Anwendung DIAGNOSE'!D97</f>
        <v>El blanco de los ojos está muy rojos(conjuntivitis, queratitis)</v>
      </c>
      <c r="F98" s="300">
        <f>IF($A$3,LOOKUP($E$5,datenbank_heilmittel_effekte!A$2:GQ$2,datenbank_heilmittel_effekte!A94:GQ94),LOOKUP($E$5,datenbank_heilmittel_effekte!A$284:GQ$284,datenbank_heilmittel_effekte!A376:GQ376))</f>
        <v>2</v>
      </c>
    </row>
    <row r="99" spans="1:6" ht="18">
      <c r="A99" s="54" t="str">
        <f>Calcul_correl!AS106</f>
        <v>Carbolicum Acidum</v>
      </c>
      <c r="B99" s="54">
        <f>IF(NOT(ISBLANK('Anwendung DIAGNOSE'!A98)),1,IF(C99&lt;&gt;"",2,3))</f>
        <v>3</v>
      </c>
      <c r="C99" s="71" t="str">
        <f>IF('Anwendung DIAGNOSE'!B98="","",'Anwendung DIAGNOSE'!B98)</f>
        <v/>
      </c>
      <c r="D99" s="78" t="str">
        <f>'Anwendung DIAGNOSE'!C98</f>
        <v>093</v>
      </c>
      <c r="E99" s="79" t="str">
        <f>'Anwendung DIAGNOSE'!D98</f>
        <v>El blanco de los ojos está muy amarillo (sub-ictericia, ictericia)</v>
      </c>
      <c r="F99" s="300">
        <f>IF($A$3,LOOKUP($E$5,datenbank_heilmittel_effekte!A$2:GQ$2,datenbank_heilmittel_effekte!A95:GQ95),LOOKUP($E$5,datenbank_heilmittel_effekte!A$284:GQ$284,datenbank_heilmittel_effekte!A377:GQ377))</f>
        <v>0</v>
      </c>
    </row>
    <row r="100" spans="1:6" ht="18.75" thickBot="1">
      <c r="A100" s="54" t="str">
        <f>Calcul_correl!AS107</f>
        <v>Carboneum Sulfuratum</v>
      </c>
      <c r="B100" s="54">
        <f>IF(NOT(ISBLANK('Anwendung DIAGNOSE'!A99)),1,IF(C100&lt;&gt;"",2,3))</f>
        <v>3</v>
      </c>
      <c r="C100" s="71" t="str">
        <f>IF('Anwendung DIAGNOSE'!B99="","",'Anwendung DIAGNOSE'!B99)</f>
        <v/>
      </c>
      <c r="D100" s="78" t="str">
        <f>'Anwendung DIAGNOSE'!C99</f>
        <v>094</v>
      </c>
      <c r="E100" s="79" t="str">
        <f>'Anwendung DIAGNOSE'!D99</f>
        <v>La córnea está opaca, o catarata en el cristalino</v>
      </c>
      <c r="F100" s="300">
        <f>IF($A$3,LOOKUP($E$5,datenbank_heilmittel_effekte!A$2:GQ$2,datenbank_heilmittel_effekte!A96:GQ96),LOOKUP($E$5,datenbank_heilmittel_effekte!A$284:GQ$284,datenbank_heilmittel_effekte!A378:GQ378))</f>
        <v>1</v>
      </c>
    </row>
    <row r="101" spans="1:6" ht="18.75" thickTop="1">
      <c r="A101" s="54" t="str">
        <f>Calcul_correl!AS108</f>
        <v>Carcinosinum</v>
      </c>
      <c r="B101" s="54">
        <f>IF(NOT(ISBLANK('Anwendung DIAGNOSE'!A100)),1,IF(C101&lt;&gt;"",2,3))</f>
        <v>2</v>
      </c>
      <c r="C101" s="72" t="str">
        <f>IF('Anwendung DIAGNOSE'!B100="","",'Anwendung DIAGNOSE'!B100)</f>
        <v>Los ojos : dolores</v>
      </c>
      <c r="D101" s="80" t="str">
        <f>'Anwendung DIAGNOSE'!C100</f>
        <v>095</v>
      </c>
      <c r="E101" s="81" t="str">
        <f>'Anwendung DIAGNOSE'!D100</f>
        <v>En los ojos: Sensación de quemadura o de sequedad o de arena</v>
      </c>
      <c r="F101" s="301">
        <f>IF($A$3,LOOKUP($E$5,datenbank_heilmittel_effekte!A$2:GQ$2,datenbank_heilmittel_effekte!A97:GQ97),LOOKUP($E$5,datenbank_heilmittel_effekte!A$284:GQ$284,datenbank_heilmittel_effekte!A379:GQ379))</f>
        <v>1</v>
      </c>
    </row>
    <row r="102" spans="1:6" ht="18">
      <c r="A102" s="54" t="str">
        <f>Calcul_correl!AS109</f>
        <v>Carduus Marianus</v>
      </c>
      <c r="B102" s="54">
        <f>IF(NOT(ISBLANK('Anwendung DIAGNOSE'!A101)),1,IF(C102&lt;&gt;"",2,3))</f>
        <v>3</v>
      </c>
      <c r="C102" s="71" t="str">
        <f>IF('Anwendung DIAGNOSE'!B101="","",'Anwendung DIAGNOSE'!B101)</f>
        <v/>
      </c>
      <c r="D102" s="78" t="str">
        <f>'Anwendung DIAGNOSE'!C101</f>
        <v>096</v>
      </c>
      <c r="E102" s="79" t="str">
        <f>'Anwendung DIAGNOSE'!D101</f>
        <v>En los ojos: Sensación de presión</v>
      </c>
      <c r="F102" s="300">
        <f>IF($A$3,LOOKUP($E$5,datenbank_heilmittel_effekte!A$2:GQ$2,datenbank_heilmittel_effekte!A98:GQ98),LOOKUP($E$5,datenbank_heilmittel_effekte!A$284:GQ$284,datenbank_heilmittel_effekte!A380:GQ380))</f>
        <v>1</v>
      </c>
    </row>
    <row r="103" spans="1:6" ht="18.75" thickBot="1">
      <c r="A103" s="54" t="str">
        <f>Calcul_correl!AS110</f>
        <v>Castor Equi</v>
      </c>
      <c r="B103" s="54">
        <f>IF(NOT(ISBLANK('Anwendung DIAGNOSE'!A102)),1,IF(C103&lt;&gt;"",2,3))</f>
        <v>3</v>
      </c>
      <c r="C103" s="75" t="str">
        <f>IF('Anwendung DIAGNOSE'!B102="","",'Anwendung DIAGNOSE'!B102)</f>
        <v/>
      </c>
      <c r="D103" s="82" t="str">
        <f>'Anwendung DIAGNOSE'!C102</f>
        <v>097</v>
      </c>
      <c r="E103" s="83" t="str">
        <f>'Anwendung DIAGNOSE'!D102</f>
        <v>En los ojos: Sensación de dolor, de magulladura</v>
      </c>
      <c r="F103" s="302">
        <f>IF($A$3,LOOKUP($E$5,datenbank_heilmittel_effekte!A$2:GQ$2,datenbank_heilmittel_effekte!A99:GQ99),LOOKUP($E$5,datenbank_heilmittel_effekte!A$284:GQ$284,datenbank_heilmittel_effekte!A381:GQ381))</f>
        <v>0</v>
      </c>
    </row>
    <row r="104" spans="1:6" ht="18.75" thickTop="1">
      <c r="A104" s="54" t="str">
        <f>Calcul_correl!AS111</f>
        <v>Castoreum</v>
      </c>
      <c r="B104" s="54">
        <f>IF(NOT(ISBLANK('Anwendung DIAGNOSE'!A103)),1,IF(C104&lt;&gt;"",2,3))</f>
        <v>2</v>
      </c>
      <c r="C104" s="71" t="str">
        <f>IF('Anwendung DIAGNOSE'!B103="","",'Anwendung DIAGNOSE'!B103)</f>
        <v>La vista</v>
      </c>
      <c r="D104" s="78" t="str">
        <f>'Anwendung DIAGNOSE'!C103</f>
        <v>098</v>
      </c>
      <c r="E104" s="79" t="str">
        <f>'Anwendung DIAGNOSE'!D103</f>
        <v>Sensación de deslumbramiento, aversión por la luz</v>
      </c>
      <c r="F104" s="300">
        <f>IF($A$3,LOOKUP($E$5,datenbank_heilmittel_effekte!A$2:GQ$2,datenbank_heilmittel_effekte!A100:GQ100),LOOKUP($E$5,datenbank_heilmittel_effekte!A$284:GQ$284,datenbank_heilmittel_effekte!A382:GQ382))</f>
        <v>1</v>
      </c>
    </row>
    <row r="105" spans="1:6" ht="18">
      <c r="A105" s="54" t="str">
        <f>Calcul_correl!AS112</f>
        <v>Caulophyllum</v>
      </c>
      <c r="B105" s="54">
        <f>IF(NOT(ISBLANK('Anwendung DIAGNOSE'!A104)),1,IF(C105&lt;&gt;"",2,3))</f>
        <v>3</v>
      </c>
      <c r="C105" s="71" t="str">
        <f>IF('Anwendung DIAGNOSE'!B104="","",'Anwendung DIAGNOSE'!B104)</f>
        <v/>
      </c>
      <c r="D105" s="78" t="str">
        <f>'Anwendung DIAGNOSE'!C104</f>
        <v>099</v>
      </c>
      <c r="E105" s="79" t="str">
        <f>'Anwendung DIAGNOSE'!D104</f>
        <v>Sensación de oscuridad, necesidad de luz (incluye amaurosis)</v>
      </c>
      <c r="F105" s="300">
        <f>IF($A$3,LOOKUP($E$5,datenbank_heilmittel_effekte!A$2:GQ$2,datenbank_heilmittel_effekte!A101:GQ101),LOOKUP($E$5,datenbank_heilmittel_effekte!A$284:GQ$284,datenbank_heilmittel_effekte!A383:GQ383))</f>
        <v>1</v>
      </c>
    </row>
    <row r="106" spans="1:6" ht="18">
      <c r="A106" s="54" t="str">
        <f>Calcul_correl!AS113</f>
        <v>Causticum</v>
      </c>
      <c r="B106" s="54">
        <f>IF(NOT(ISBLANK('Anwendung DIAGNOSE'!A105)),1,IF(C106&lt;&gt;"",2,3))</f>
        <v>3</v>
      </c>
      <c r="C106" s="71" t="str">
        <f>IF('Anwendung DIAGNOSE'!B105="","",'Anwendung DIAGNOSE'!B105)</f>
        <v/>
      </c>
      <c r="D106" s="78" t="str">
        <f>'Anwendung DIAGNOSE'!C105</f>
        <v>100</v>
      </c>
      <c r="E106" s="79" t="str">
        <f>'Anwendung DIAGNOSE'!D105</f>
        <v>Visión turbia, dificultad de acomodación, fatiga visual</v>
      </c>
      <c r="F106" s="300">
        <f>IF($A$3,LOOKUP($E$5,datenbank_heilmittel_effekte!A$2:GQ$2,datenbank_heilmittel_effekte!A102:GQ102),LOOKUP($E$5,datenbank_heilmittel_effekte!A$284:GQ$284,datenbank_heilmittel_effekte!A384:GQ384))</f>
        <v>1</v>
      </c>
    </row>
    <row r="107" spans="1:6" ht="18.75" thickBot="1">
      <c r="A107" s="54" t="str">
        <f>Calcul_correl!AS114</f>
        <v>Cedron</v>
      </c>
      <c r="B107" s="54">
        <f>IF(NOT(ISBLANK('Anwendung DIAGNOSE'!A106)),1,IF(C107&lt;&gt;"",2,3))</f>
        <v>3</v>
      </c>
      <c r="C107" s="71" t="str">
        <f>IF('Anwendung DIAGNOSE'!B106="","",'Anwendung DIAGNOSE'!B106)</f>
        <v/>
      </c>
      <c r="D107" s="78" t="str">
        <f>'Anwendung DIAGNOSE'!C106</f>
        <v>101</v>
      </c>
      <c r="E107" s="79" t="str">
        <f>'Anwendung DIAGNOSE'!D106</f>
        <v>Visión doble de los objetos, diplopia (espasmos, parálisis)</v>
      </c>
      <c r="F107" s="300">
        <f>IF($A$3,LOOKUP($E$5,datenbank_heilmittel_effekte!A$2:GQ$2,datenbank_heilmittel_effekte!A103:GQ103),LOOKUP($E$5,datenbank_heilmittel_effekte!A$284:GQ$284,datenbank_heilmittel_effekte!A385:GQ385))</f>
        <v>3</v>
      </c>
    </row>
    <row r="108" spans="1:6" ht="31.9" customHeight="1" thickTop="1">
      <c r="A108" s="54" t="str">
        <f>Calcul_correl!AS115</f>
        <v>Chamomilla Vulgaris</v>
      </c>
      <c r="B108" s="54">
        <f>IF(NOT(ISBLANK('Anwendung DIAGNOSE'!A107)),1,IF(C108&lt;&gt;"",2,3))</f>
        <v>1</v>
      </c>
      <c r="C108" s="90" t="str">
        <f>IF('Anwendung DIAGNOSE'!B107="","",'Anwendung DIAGNOSE'!B107)</f>
        <v>Las orejas : aspecto externo</v>
      </c>
      <c r="D108" s="91" t="str">
        <f>'Anwendung DIAGNOSE'!C107</f>
        <v>102</v>
      </c>
      <c r="E108" s="92" t="str">
        <f>'Anwendung DIAGNOSE'!D107</f>
        <v>Flujo de pus por las orejas (Otorrea)</v>
      </c>
      <c r="F108" s="304">
        <f>IF($A$3,LOOKUP($E$5,datenbank_heilmittel_effekte!A$2:GQ$2,datenbank_heilmittel_effekte!A104:GQ104),LOOKUP($E$5,datenbank_heilmittel_effekte!A$284:GQ$284,datenbank_heilmittel_effekte!A386:GQ386))</f>
        <v>0</v>
      </c>
    </row>
    <row r="109" spans="1:6" ht="18.75" thickBot="1">
      <c r="A109" s="54" t="str">
        <f>Calcul_correl!AS116</f>
        <v>Chelidonium Majus</v>
      </c>
      <c r="B109" s="54">
        <f>IF(NOT(ISBLANK('Anwendung DIAGNOSE'!A108)),1,IF(C109&lt;&gt;"",2,3))</f>
        <v>3</v>
      </c>
      <c r="C109" s="71" t="str">
        <f>IF('Anwendung DIAGNOSE'!B108="","",'Anwendung DIAGNOSE'!B108)</f>
        <v/>
      </c>
      <c r="D109" s="78" t="str">
        <f>'Anwendung DIAGNOSE'!C108</f>
        <v>103</v>
      </c>
      <c r="E109" s="79" t="str">
        <f>'Anwendung DIAGNOSE'!D108</f>
        <v>Erupciones de granos, o llagas, en o detrás de la oreja</v>
      </c>
      <c r="F109" s="300">
        <f>IF($A$3,LOOKUP($E$5,datenbank_heilmittel_effekte!A$2:GQ$2,datenbank_heilmittel_effekte!A105:GQ105),LOOKUP($E$5,datenbank_heilmittel_effekte!A$284:GQ$284,datenbank_heilmittel_effekte!A387:GQ387))</f>
        <v>0</v>
      </c>
    </row>
    <row r="110" spans="1:6" ht="18.75" thickTop="1">
      <c r="A110" s="54" t="str">
        <f>Calcul_correl!AS117</f>
        <v>Chenopodii Glauci A.</v>
      </c>
      <c r="B110" s="54">
        <f>IF(NOT(ISBLANK('Anwendung DIAGNOSE'!A109)),1,IF(C110&lt;&gt;"",2,3))</f>
        <v>2</v>
      </c>
      <c r="C110" s="72" t="str">
        <f>IF('Anwendung DIAGNOSE'!B109="","",'Anwendung DIAGNOSE'!B109)</f>
        <v>Las orejas : dolores</v>
      </c>
      <c r="D110" s="80" t="str">
        <f>'Anwendung DIAGNOSE'!C109</f>
        <v>104</v>
      </c>
      <c r="E110" s="81" t="str">
        <f>'Anwendung DIAGNOSE'!D109</f>
        <v>En las orejas: Dolor sordo, vago (presión, pesadez)</v>
      </c>
      <c r="F110" s="301">
        <f>IF($A$3,LOOKUP($E$5,datenbank_heilmittel_effekte!A$2:GQ$2,datenbank_heilmittel_effekte!A106:GQ106),LOOKUP($E$5,datenbank_heilmittel_effekte!A$284:GQ$284,datenbank_heilmittel_effekte!A388:GQ388))</f>
        <v>0</v>
      </c>
    </row>
    <row r="111" spans="1:6" ht="18">
      <c r="A111" s="54" t="str">
        <f>Calcul_correl!AS118</f>
        <v>Chenopodium Anthelm.</v>
      </c>
      <c r="B111" s="54">
        <f>IF(NOT(ISBLANK('Anwendung DIAGNOSE'!A110)),1,IF(C111&lt;&gt;"",2,3))</f>
        <v>3</v>
      </c>
      <c r="C111" s="71" t="str">
        <f>IF('Anwendung DIAGNOSE'!B110="","",'Anwendung DIAGNOSE'!B110)</f>
        <v/>
      </c>
      <c r="D111" s="78" t="str">
        <f>'Anwendung DIAGNOSE'!C110</f>
        <v>105</v>
      </c>
      <c r="E111" s="79" t="str">
        <f>'Anwendung DIAGNOSE'!D110</f>
        <v>En las orejas: Dolor vivo, agudo (picadura, desgarradura)</v>
      </c>
      <c r="F111" s="300">
        <f>IF($A$3,LOOKUP($E$5,datenbank_heilmittel_effekte!A$2:GQ$2,datenbank_heilmittel_effekte!A107:GQ107),LOOKUP($E$5,datenbank_heilmittel_effekte!A$284:GQ$284,datenbank_heilmittel_effekte!A389:GQ389))</f>
        <v>1</v>
      </c>
    </row>
    <row r="112" spans="1:6" ht="18.75" thickBot="1">
      <c r="A112" s="54" t="str">
        <f>Calcul_correl!AS119</f>
        <v>Chimaphila Umbellata</v>
      </c>
      <c r="B112" s="54">
        <f>IF(NOT(ISBLANK('Anwendung DIAGNOSE'!A111)),1,IF(C112&lt;&gt;"",2,3))</f>
        <v>3</v>
      </c>
      <c r="C112" s="75" t="str">
        <f>IF('Anwendung DIAGNOSE'!B111="","",'Anwendung DIAGNOSE'!B111)</f>
        <v/>
      </c>
      <c r="D112" s="82" t="str">
        <f>'Anwendung DIAGNOSE'!C111</f>
        <v>106</v>
      </c>
      <c r="E112" s="83" t="str">
        <f>'Anwendung DIAGNOSE'!D111</f>
        <v>En las orejas: Comezones, prurito del conducto auditivo</v>
      </c>
      <c r="F112" s="302">
        <f>IF($A$3,LOOKUP($E$5,datenbank_heilmittel_effekte!A$2:GQ$2,datenbank_heilmittel_effekte!A108:GQ108),LOOKUP($E$5,datenbank_heilmittel_effekte!A$284:GQ$284,datenbank_heilmittel_effekte!A390:GQ390))</f>
        <v>0</v>
      </c>
    </row>
    <row r="113" spans="1:6" ht="18.75" thickTop="1">
      <c r="A113" s="54" t="str">
        <f>Calcul_correl!AS120</f>
        <v>China (/China Rubra)</v>
      </c>
      <c r="B113" s="54">
        <f>IF(NOT(ISBLANK('Anwendung DIAGNOSE'!A112)),1,IF(C113&lt;&gt;"",2,3))</f>
        <v>2</v>
      </c>
      <c r="C113" s="72" t="str">
        <f>IF('Anwendung DIAGNOSE'!B112="","",'Anwendung DIAGNOSE'!B112)</f>
        <v>La audición</v>
      </c>
      <c r="D113" s="80" t="str">
        <f>'Anwendung DIAGNOSE'!C112</f>
        <v>107</v>
      </c>
      <c r="E113" s="81" t="str">
        <f>'Anwendung DIAGNOSE'!D112</f>
        <v>Sensación de oido demasiado fino, hipersensibilidad al ruido</v>
      </c>
      <c r="F113" s="301">
        <f>IF($A$3,LOOKUP($E$5,datenbank_heilmittel_effekte!A$2:GQ$2,datenbank_heilmittel_effekte!A109:GQ109),LOOKUP($E$5,datenbank_heilmittel_effekte!A$284:GQ$284,datenbank_heilmittel_effekte!A391:GQ391))</f>
        <v>5</v>
      </c>
    </row>
    <row r="114" spans="1:6" ht="18">
      <c r="A114" s="54" t="str">
        <f>Calcul_correl!AS121</f>
        <v>Chininum Arsenicosum</v>
      </c>
      <c r="B114" s="54">
        <f>IF(NOT(ISBLANK('Anwendung DIAGNOSE'!A113)),1,IF(C114&lt;&gt;"",2,3))</f>
        <v>3</v>
      </c>
      <c r="C114" s="71" t="str">
        <f>IF('Anwendung DIAGNOSE'!B113="","",'Anwendung DIAGNOSE'!B113)</f>
        <v/>
      </c>
      <c r="D114" s="78" t="str">
        <f>'Anwendung DIAGNOSE'!C113</f>
        <v>108</v>
      </c>
      <c r="E114" s="79" t="str">
        <f>'Anwendung DIAGNOSE'!D113</f>
        <v>Sensación de oreja taponada (Catarro tubárico)</v>
      </c>
      <c r="F114" s="300">
        <f>IF($A$3,LOOKUP($E$5,datenbank_heilmittel_effekte!A$2:GQ$2,datenbank_heilmittel_effekte!A110:GQ110),LOOKUP($E$5,datenbank_heilmittel_effekte!A$284:GQ$284,datenbank_heilmittel_effekte!A392:GQ392))</f>
        <v>0</v>
      </c>
    </row>
    <row r="115" spans="1:6" ht="18">
      <c r="A115" s="54" t="str">
        <f>Calcul_correl!AS122</f>
        <v>Chininum Sulfuricum</v>
      </c>
      <c r="B115" s="54">
        <f>IF(NOT(ISBLANK('Anwendung DIAGNOSE'!A114)),1,IF(C115&lt;&gt;"",2,3))</f>
        <v>3</v>
      </c>
      <c r="C115" s="71" t="str">
        <f>IF('Anwendung DIAGNOSE'!B114="","",'Anwendung DIAGNOSE'!B114)</f>
        <v/>
      </c>
      <c r="D115" s="78" t="str">
        <f>'Anwendung DIAGNOSE'!C114</f>
        <v>109</v>
      </c>
      <c r="E115" s="79" t="str">
        <f>'Anwendung DIAGNOSE'!D114</f>
        <v>Disminución verdadera de la agudeza auditiva, sordera</v>
      </c>
      <c r="F115" s="300">
        <f>IF($A$3,LOOKUP($E$5,datenbank_heilmittel_effekte!A$2:GQ$2,datenbank_heilmittel_effekte!A111:GQ111),LOOKUP($E$5,datenbank_heilmittel_effekte!A$284:GQ$284,datenbank_heilmittel_effekte!A393:GQ393))</f>
        <v>0</v>
      </c>
    </row>
    <row r="116" spans="1:6" ht="18.75" thickBot="1">
      <c r="A116" s="54" t="str">
        <f>Calcul_correl!AS123</f>
        <v>Chloralum (Chloral)</v>
      </c>
      <c r="B116" s="54">
        <f>IF(NOT(ISBLANK('Anwendung DIAGNOSE'!A115)),1,IF(C116&lt;&gt;"",2,3))</f>
        <v>3</v>
      </c>
      <c r="C116" s="75" t="str">
        <f>IF('Anwendung DIAGNOSE'!B115="","",'Anwendung DIAGNOSE'!B115)</f>
        <v/>
      </c>
      <c r="D116" s="82" t="str">
        <f>'Anwendung DIAGNOSE'!C115</f>
        <v>110</v>
      </c>
      <c r="E116" s="83" t="str">
        <f>'Anwendung DIAGNOSE'!D115</f>
        <v>Ruidos en las orejas (zumbidos, silbidos, campanilleo)</v>
      </c>
      <c r="F116" s="302">
        <f>IF($A$3,LOOKUP($E$5,datenbank_heilmittel_effekte!A$2:GQ$2,datenbank_heilmittel_effekte!A112:GQ112),LOOKUP($E$5,datenbank_heilmittel_effekte!A$284:GQ$284,datenbank_heilmittel_effekte!A394:GQ394))</f>
        <v>0</v>
      </c>
    </row>
    <row r="117" spans="1:6" ht="18.75" thickTop="1">
      <c r="A117" s="54" t="str">
        <f>Calcul_correl!AS124</f>
        <v>Chloramphenicolum</v>
      </c>
      <c r="B117" s="54">
        <f>IF(NOT(ISBLANK('Anwendung DIAGNOSE'!A116)),1,IF(C117&lt;&gt;"",2,3))</f>
        <v>2</v>
      </c>
      <c r="C117" s="71" t="str">
        <f>IF('Anwendung DIAGNOSE'!B116="","",'Anwendung DIAGNOSE'!B116)</f>
        <v>Los vértigos</v>
      </c>
      <c r="D117" s="78" t="str">
        <f>'Anwendung DIAGNOSE'!C116</f>
        <v>111</v>
      </c>
      <c r="E117" s="79" t="str">
        <f>'Anwendung DIAGNOSE'!D116</f>
        <v>Vértigo verdadero, o tendencia a caer, a perder el equilibrio</v>
      </c>
      <c r="F117" s="300">
        <f>IF($A$3,LOOKUP($E$5,datenbank_heilmittel_effekte!A$2:GQ$2,datenbank_heilmittel_effekte!A113:GQ113),LOOKUP($E$5,datenbank_heilmittel_effekte!A$284:GQ$284,datenbank_heilmittel_effekte!A395:GQ395))</f>
        <v>2</v>
      </c>
    </row>
    <row r="118" spans="1:6" ht="18.75" thickBot="1">
      <c r="A118" s="54" t="str">
        <f>Calcul_correl!AS125</f>
        <v>Chloroformium</v>
      </c>
      <c r="B118" s="54">
        <f>IF(NOT(ISBLANK('Anwendung DIAGNOSE'!A117)),1,IF(C118&lt;&gt;"",2,3))</f>
        <v>3</v>
      </c>
      <c r="C118" s="89" t="str">
        <f>IF('Anwendung DIAGNOSE'!B117="","",'Anwendung DIAGNOSE'!B117)</f>
        <v/>
      </c>
      <c r="D118" s="84" t="str">
        <f>'Anwendung DIAGNOSE'!C117</f>
        <v>112</v>
      </c>
      <c r="E118" s="85" t="str">
        <f>'Anwendung DIAGNOSE'!D117</f>
        <v>Vértigo de las alturas, intensa angustia al mirar al vacío</v>
      </c>
      <c r="F118" s="303">
        <f>IF($A$3,LOOKUP($E$5,datenbank_heilmittel_effekte!A$2:GQ$2,datenbank_heilmittel_effekte!A114:GQ114),LOOKUP($E$5,datenbank_heilmittel_effekte!A$284:GQ$284,datenbank_heilmittel_effekte!A396:GQ396))</f>
        <v>0</v>
      </c>
    </row>
    <row r="119" spans="1:6" ht="18.75" thickTop="1">
      <c r="A119" s="54" t="str">
        <f>Calcul_correl!AS126</f>
        <v>Chlorpromazine</v>
      </c>
      <c r="B119" s="54">
        <f>IF(NOT(ISBLANK('Anwendung DIAGNOSE'!A118)),1,IF(C119&lt;&gt;"",2,3))</f>
        <v>1</v>
      </c>
      <c r="C119" s="71" t="str">
        <f>IF('Anwendung DIAGNOSE'!B118="","",'Anwendung DIAGNOSE'!B118)</f>
        <v>La nariz</v>
      </c>
      <c r="D119" s="78" t="str">
        <f>'Anwendung DIAGNOSE'!C118</f>
        <v>113</v>
      </c>
      <c r="E119" s="79" t="str">
        <f>'Anwendung DIAGNOSE'!D118</f>
        <v>La nariz está a menudo taponada</v>
      </c>
      <c r="F119" s="300">
        <f>IF($A$3,LOOKUP($E$5,datenbank_heilmittel_effekte!A$2:GQ$2,datenbank_heilmittel_effekte!A115:GQ115),LOOKUP($E$5,datenbank_heilmittel_effekte!A$284:GQ$284,datenbank_heilmittel_effekte!A397:GQ397))</f>
        <v>0</v>
      </c>
    </row>
    <row r="120" spans="1:6" ht="18">
      <c r="A120" s="54" t="str">
        <f>Calcul_correl!AS127</f>
        <v>Chlorum (Chlore)</v>
      </c>
      <c r="B120" s="54">
        <f>IF(NOT(ISBLANK('Anwendung DIAGNOSE'!A119)),1,IF(C120&lt;&gt;"",2,3))</f>
        <v>3</v>
      </c>
      <c r="C120" s="71" t="str">
        <f>IF('Anwendung DIAGNOSE'!B119="","",'Anwendung DIAGNOSE'!B119)</f>
        <v/>
      </c>
      <c r="D120" s="78" t="str">
        <f>'Anwendung DIAGNOSE'!C119</f>
        <v>114</v>
      </c>
      <c r="E120" s="79" t="str">
        <f>'Anwendung DIAGNOSE'!D119</f>
        <v>La nariz sangra a menudo (epistaxis)</v>
      </c>
      <c r="F120" s="300">
        <f>IF($A$3,LOOKUP($E$5,datenbank_heilmittel_effekte!A$2:GQ$2,datenbank_heilmittel_effekte!A116:GQ116),LOOKUP($E$5,datenbank_heilmittel_effekte!A$284:GQ$284,datenbank_heilmittel_effekte!A398:GQ398))</f>
        <v>0</v>
      </c>
    </row>
    <row r="121" spans="1:6" ht="18.75" thickBot="1">
      <c r="A121" s="54" t="str">
        <f>Calcul_correl!AS128</f>
        <v>Chromicum Acidum</v>
      </c>
      <c r="B121" s="54">
        <f>IF(NOT(ISBLANK('Anwendung DIAGNOSE'!A120)),1,IF(C121&lt;&gt;"",2,3))</f>
        <v>3</v>
      </c>
      <c r="C121" s="71" t="str">
        <f>IF('Anwendung DIAGNOSE'!B120="","",'Anwendung DIAGNOSE'!B120)</f>
        <v/>
      </c>
      <c r="D121" s="78" t="str">
        <f>'Anwendung DIAGNOSE'!C120</f>
        <v>115</v>
      </c>
      <c r="E121" s="79" t="str">
        <f>'Anwendung DIAGNOSE'!D120</f>
        <v>El paciente estornuda, o la nariz gotea a menudo (coriza)</v>
      </c>
      <c r="F121" s="300">
        <f>IF($A$3,LOOKUP($E$5,datenbank_heilmittel_effekte!A$2:GQ$2,datenbank_heilmittel_effekte!A117:GQ117),LOOKUP($E$5,datenbank_heilmittel_effekte!A$284:GQ$284,datenbank_heilmittel_effekte!A399:GQ399))</f>
        <v>1</v>
      </c>
    </row>
    <row r="122" spans="1:6" ht="18.75" thickTop="1">
      <c r="A122" s="54" t="str">
        <f>Calcul_correl!AS129</f>
        <v>Cicuta Virosa</v>
      </c>
      <c r="B122" s="54">
        <f>IF(NOT(ISBLANK('Anwendung DIAGNOSE'!A121)),1,IF(C122&lt;&gt;"",2,3))</f>
        <v>2</v>
      </c>
      <c r="C122" s="72" t="str">
        <f>IF('Anwendung DIAGNOSE'!B121="","",'Anwendung DIAGNOSE'!B121)</f>
        <v>La garganta (la faringe)</v>
      </c>
      <c r="D122" s="80" t="str">
        <f>'Anwendung DIAGNOSE'!C121</f>
        <v>116</v>
      </c>
      <c r="E122" s="81" t="str">
        <f>'Anwendung DIAGNOSE'!D121</f>
        <v>La garganta está muy roja o hinchada</v>
      </c>
      <c r="F122" s="301">
        <f>IF($A$3,LOOKUP($E$5,datenbank_heilmittel_effekte!A$2:GQ$2,datenbank_heilmittel_effekte!A118:GQ118),LOOKUP($E$5,datenbank_heilmittel_effekte!A$284:GQ$284,datenbank_heilmittel_effekte!A400:GQ400))</f>
        <v>0</v>
      </c>
    </row>
    <row r="123" spans="1:6" ht="18">
      <c r="A123" s="54" t="str">
        <f>Calcul_correl!AS130</f>
        <v>Cimex Lectularius</v>
      </c>
      <c r="B123" s="54">
        <f>IF(NOT(ISBLANK('Anwendung DIAGNOSE'!A122)),1,IF(C123&lt;&gt;"",2,3))</f>
        <v>3</v>
      </c>
      <c r="C123" s="71" t="str">
        <f>IF('Anwendung DIAGNOSE'!B122="","",'Anwendung DIAGNOSE'!B122)</f>
        <v/>
      </c>
      <c r="D123" s="78" t="str">
        <f>'Anwendung DIAGNOSE'!C122</f>
        <v>117</v>
      </c>
      <c r="E123" s="79" t="str">
        <f>'Anwendung DIAGNOSE'!D122</f>
        <v>Necesidad constante de rascarse la garganta</v>
      </c>
      <c r="F123" s="300">
        <f>IF($A$3,LOOKUP($E$5,datenbank_heilmittel_effekte!A$2:GQ$2,datenbank_heilmittel_effekte!A119:GQ119),LOOKUP($E$5,datenbank_heilmittel_effekte!A$284:GQ$284,datenbank_heilmittel_effekte!A401:GQ401))</f>
        <v>0</v>
      </c>
    </row>
    <row r="124" spans="1:6" ht="18">
      <c r="A124" s="54" t="str">
        <f>Calcul_correl!AS131</f>
        <v>Cina</v>
      </c>
      <c r="B124" s="54">
        <f>IF(NOT(ISBLANK('Anwendung DIAGNOSE'!A123)),1,IF(C124&lt;&gt;"",2,3))</f>
        <v>3</v>
      </c>
      <c r="C124" s="71" t="str">
        <f>IF('Anwendung DIAGNOSE'!B123="","",'Anwendung DIAGNOSE'!B123)</f>
        <v/>
      </c>
      <c r="D124" s="78" t="str">
        <f>'Anwendung DIAGNOSE'!C123</f>
        <v>118</v>
      </c>
      <c r="E124" s="79" t="str">
        <f>'Anwendung DIAGNOSE'!D123</f>
        <v>Sensación de garganta seca o ardiente</v>
      </c>
      <c r="F124" s="300">
        <f>IF($A$3,LOOKUP($E$5,datenbank_heilmittel_effekte!A$2:GQ$2,datenbank_heilmittel_effekte!A120:GQ120),LOOKUP($E$5,datenbank_heilmittel_effekte!A$284:GQ$284,datenbank_heilmittel_effekte!A402:GQ402))</f>
        <v>0</v>
      </c>
    </row>
    <row r="125" spans="1:6" ht="18">
      <c r="A125" s="54" t="str">
        <f>Calcul_correl!AS132</f>
        <v>Cinnabaris</v>
      </c>
      <c r="B125" s="54">
        <f>IF(NOT(ISBLANK('Anwendung DIAGNOSE'!A124)),1,IF(C125&lt;&gt;"",2,3))</f>
        <v>3</v>
      </c>
      <c r="C125" s="71" t="str">
        <f>IF('Anwendung DIAGNOSE'!B124="","",'Anwendung DIAGNOSE'!B124)</f>
        <v/>
      </c>
      <c r="D125" s="78" t="str">
        <f>'Anwendung DIAGNOSE'!C124</f>
        <v>119</v>
      </c>
      <c r="E125" s="79" t="str">
        <f>'Anwendung DIAGNOSE'!D124</f>
        <v>Sensación de garganta picante o de astilla</v>
      </c>
      <c r="F125" s="300">
        <f>IF($A$3,LOOKUP($E$5,datenbank_heilmittel_effekte!A$2:GQ$2,datenbank_heilmittel_effekte!A121:GQ121),LOOKUP($E$5,datenbank_heilmittel_effekte!A$284:GQ$284,datenbank_heilmittel_effekte!A403:GQ403))</f>
        <v>0</v>
      </c>
    </row>
    <row r="126" spans="1:6" ht="18">
      <c r="A126" s="54" t="str">
        <f>Calcul_correl!AS133</f>
        <v>Cinnamomum Zeylanic.</v>
      </c>
      <c r="B126" s="54">
        <f>IF(NOT(ISBLANK('Anwendung DIAGNOSE'!A125)),1,IF(C126&lt;&gt;"",2,3))</f>
        <v>3</v>
      </c>
      <c r="C126" s="71" t="str">
        <f>IF('Anwendung DIAGNOSE'!B125="","",'Anwendung DIAGNOSE'!B125)</f>
        <v/>
      </c>
      <c r="D126" s="78" t="str">
        <f>'Anwendung DIAGNOSE'!C125</f>
        <v>120</v>
      </c>
      <c r="E126" s="79" t="str">
        <f>'Anwendung DIAGNOSE'!D125</f>
        <v>Sensación de garganta cargada (y con ahogo, sofocación)</v>
      </c>
      <c r="F126" s="300">
        <f>IF($A$3,LOOKUP($E$5,datenbank_heilmittel_effekte!A$2:GQ$2,datenbank_heilmittel_effekte!A122:GQ122),LOOKUP($E$5,datenbank_heilmittel_effekte!A$284:GQ$284,datenbank_heilmittel_effekte!A404:GQ404))</f>
        <v>1</v>
      </c>
    </row>
    <row r="127" spans="1:6" ht="18.75" thickBot="1">
      <c r="A127" s="54" t="str">
        <f>Calcul_correl!AS134</f>
        <v>Cistus Canadensis</v>
      </c>
      <c r="B127" s="54">
        <f>IF(NOT(ISBLANK('Anwendung DIAGNOSE'!A126)),1,IF(C127&lt;&gt;"",2,3))</f>
        <v>3</v>
      </c>
      <c r="C127" s="75" t="str">
        <f>IF('Anwendung DIAGNOSE'!B126="","",'Anwendung DIAGNOSE'!B126)</f>
        <v/>
      </c>
      <c r="D127" s="82" t="str">
        <f>'Anwendung DIAGNOSE'!C126</f>
        <v>121</v>
      </c>
      <c r="E127" s="83" t="str">
        <f>'Anwendung DIAGNOSE'!D126</f>
        <v>Dolor vivo o agravado al tragar (anginas, llaga en carne viva)</v>
      </c>
      <c r="F127" s="302">
        <f>IF($A$3,LOOKUP($E$5,datenbank_heilmittel_effekte!A$2:GQ$2,datenbank_heilmittel_effekte!A123:GQ123),LOOKUP($E$5,datenbank_heilmittel_effekte!A$284:GQ$284,datenbank_heilmittel_effekte!A405:GQ405))</f>
        <v>0</v>
      </c>
    </row>
    <row r="128" spans="1:6" ht="18.75" thickTop="1">
      <c r="A128" s="54" t="str">
        <f>Calcul_correl!AS135</f>
        <v>Citrus Limonum</v>
      </c>
      <c r="B128" s="54">
        <f>IF(NOT(ISBLANK('Anwendung DIAGNOSE'!A127)),1,IF(C128&lt;&gt;"",2,3))</f>
        <v>2</v>
      </c>
      <c r="C128" s="71" t="str">
        <f>IF('Anwendung DIAGNOSE'!B127="","",'Anwendung DIAGNOSE'!B127)</f>
        <v>El cuello, la laringe y la voz</v>
      </c>
      <c r="D128" s="78" t="str">
        <f>'Anwendung DIAGNOSE'!C127</f>
        <v>122</v>
      </c>
      <c r="E128" s="79" t="str">
        <f>'Anwendung DIAGNOSE'!D127</f>
        <v>Dolor o irritación, en la laringe o en la tráquea</v>
      </c>
      <c r="F128" s="300">
        <f>IF($A$3,LOOKUP($E$5,datenbank_heilmittel_effekte!A$2:GQ$2,datenbank_heilmittel_effekte!A124:GQ124),LOOKUP($E$5,datenbank_heilmittel_effekte!A$284:GQ$284,datenbank_heilmittel_effekte!A406:GQ406))</f>
        <v>0</v>
      </c>
    </row>
    <row r="129" spans="1:6" ht="18">
      <c r="A129" s="54" t="str">
        <f>Calcul_correl!AS136</f>
        <v>Clematis Erecta</v>
      </c>
      <c r="B129" s="54">
        <f>IF(NOT(ISBLANK('Anwendung DIAGNOSE'!A128)),1,IF(C129&lt;&gt;"",2,3))</f>
        <v>3</v>
      </c>
      <c r="C129" s="71" t="str">
        <f>IF('Anwendung DIAGNOSE'!B128="","",'Anwendung DIAGNOSE'!B128)</f>
        <v/>
      </c>
      <c r="D129" s="78" t="str">
        <f>'Anwendung DIAGNOSE'!C128</f>
        <v>123</v>
      </c>
      <c r="E129" s="79" t="str">
        <f>'Anwendung DIAGNOSE'!D128</f>
        <v>Voz ronca, o ausente (afonia)</v>
      </c>
      <c r="F129" s="300">
        <f>IF($A$3,LOOKUP($E$5,datenbank_heilmittel_effekte!A$2:GQ$2,datenbank_heilmittel_effekte!A125:GQ125),LOOKUP($E$5,datenbank_heilmittel_effekte!A$284:GQ$284,datenbank_heilmittel_effekte!A407:GQ407))</f>
        <v>0</v>
      </c>
    </row>
    <row r="130" spans="1:6" ht="18">
      <c r="A130" s="54" t="str">
        <f>Calcul_correl!AS137</f>
        <v>Cobaltum Metallicum</v>
      </c>
      <c r="B130" s="54">
        <f>IF(NOT(ISBLANK('Anwendung DIAGNOSE'!A129)),1,IF(C130&lt;&gt;"",2,3))</f>
        <v>3</v>
      </c>
      <c r="C130" s="71" t="str">
        <f>IF('Anwendung DIAGNOSE'!B129="","",'Anwendung DIAGNOSE'!B129)</f>
        <v/>
      </c>
      <c r="D130" s="78" t="str">
        <f>'Anwendung DIAGNOSE'!C129</f>
        <v>124</v>
      </c>
      <c r="E130" s="79" t="str">
        <f>'Anwendung DIAGNOSE'!D129</f>
        <v>Hinchazón de los ganglios cervicales o submaxilares</v>
      </c>
      <c r="F130" s="300">
        <f>IF($A$3,LOOKUP($E$5,datenbank_heilmittel_effekte!A$2:GQ$2,datenbank_heilmittel_effekte!A126:GQ126),LOOKUP($E$5,datenbank_heilmittel_effekte!A$284:GQ$284,datenbank_heilmittel_effekte!A408:GQ408))</f>
        <v>0</v>
      </c>
    </row>
    <row r="131" spans="1:6" ht="18">
      <c r="A131" s="54" t="str">
        <f>Calcul_correl!AS138</f>
        <v>Cobaltum Nitricum</v>
      </c>
      <c r="B131" s="54">
        <f>IF(NOT(ISBLANK('Anwendung DIAGNOSE'!A130)),1,IF(C131&lt;&gt;"",2,3))</f>
        <v>3</v>
      </c>
      <c r="C131" s="71" t="str">
        <f>IF('Anwendung DIAGNOSE'!B130="","",'Anwendung DIAGNOSE'!B130)</f>
        <v/>
      </c>
      <c r="D131" s="78" t="str">
        <f>'Anwendung DIAGNOSE'!C130</f>
        <v>125</v>
      </c>
      <c r="E131" s="79" t="str">
        <f>'Anwendung DIAGNOSE'!D130</f>
        <v>Hinchazón de la glándula tiroides (bocio)</v>
      </c>
      <c r="F131" s="300">
        <f>IF($A$3,LOOKUP($E$5,datenbank_heilmittel_effekte!A$2:GQ$2,datenbank_heilmittel_effekte!A127:GQ127),LOOKUP($E$5,datenbank_heilmittel_effekte!A$284:GQ$284,datenbank_heilmittel_effekte!A409:GQ409))</f>
        <v>0</v>
      </c>
    </row>
    <row r="132" spans="1:6" ht="18.75" thickBot="1">
      <c r="A132" s="54" t="str">
        <f>Calcul_correl!AS139</f>
        <v>Coca (Erythroxylon)</v>
      </c>
      <c r="B132" s="54">
        <f>IF(NOT(ISBLANK('Anwendung DIAGNOSE'!A131)),1,IF(C132&lt;&gt;"",2,3))</f>
        <v>3</v>
      </c>
      <c r="C132" s="71" t="str">
        <f>IF('Anwendung DIAGNOSE'!B131="","",'Anwendung DIAGNOSE'!B131)</f>
        <v/>
      </c>
      <c r="D132" s="78" t="str">
        <f>'Anwendung DIAGNOSE'!C131</f>
        <v>126</v>
      </c>
      <c r="E132" s="79" t="str">
        <f>'Anwendung DIAGNOSE'!D131</f>
        <v>Hinchazón de las glándulas salivares parótidas (Paperas)</v>
      </c>
      <c r="F132" s="300">
        <f>IF($A$3,LOOKUP($E$5,datenbank_heilmittel_effekte!A$2:GQ$2,datenbank_heilmittel_effekte!A128:GQ128),LOOKUP($E$5,datenbank_heilmittel_effekte!A$284:GQ$284,datenbank_heilmittel_effekte!A410:GQ410))</f>
        <v>0</v>
      </c>
    </row>
    <row r="133" spans="1:6" ht="37.15" customHeight="1" thickTop="1">
      <c r="A133" s="54" t="str">
        <f>Calcul_correl!AS140</f>
        <v>Coccinella Septemp.</v>
      </c>
      <c r="B133" s="54">
        <f>IF(NOT(ISBLANK('Anwendung DIAGNOSE'!A132)),1,IF(C133&lt;&gt;"",2,3))</f>
        <v>1</v>
      </c>
      <c r="C133" s="90" t="str">
        <f>IF('Anwendung DIAGNOSE'!B132="","",'Anwendung DIAGNOSE'!B132)</f>
        <v>La boca : aspecto general</v>
      </c>
      <c r="D133" s="91" t="str">
        <f>'Anwendung DIAGNOSE'!C132</f>
        <v>127</v>
      </c>
      <c r="E133" s="92" t="str">
        <f>'Anwendung DIAGNOSE'!D132</f>
        <v>El aliento es fétido, repulsivo</v>
      </c>
      <c r="F133" s="304">
        <f>IF($A$3,LOOKUP($E$5,datenbank_heilmittel_effekte!A$2:GQ$2,datenbank_heilmittel_effekte!A129:GQ129),LOOKUP($E$5,datenbank_heilmittel_effekte!A$284:GQ$284,datenbank_heilmittel_effekte!A411:GQ411))</f>
        <v>0</v>
      </c>
    </row>
    <row r="134" spans="1:6" ht="18">
      <c r="A134" s="54" t="str">
        <f>Calcul_correl!AS141</f>
        <v>Cocculus Indicus</v>
      </c>
      <c r="B134" s="54">
        <f>IF(NOT(ISBLANK('Anwendung DIAGNOSE'!A133)),1,IF(C134&lt;&gt;"",2,3))</f>
        <v>3</v>
      </c>
      <c r="C134" s="71" t="str">
        <f>IF('Anwendung DIAGNOSE'!B133="","",'Anwendung DIAGNOSE'!B133)</f>
        <v/>
      </c>
      <c r="D134" s="78" t="str">
        <f>'Anwendung DIAGNOSE'!C133</f>
        <v>128</v>
      </c>
      <c r="E134" s="79" t="str">
        <f>'Anwendung DIAGNOSE'!D133</f>
        <v>La saliva es abundante (sialorrea)</v>
      </c>
      <c r="F134" s="300">
        <f>IF($A$3,LOOKUP($E$5,datenbank_heilmittel_effekte!A$2:GQ$2,datenbank_heilmittel_effekte!A130:GQ130),LOOKUP($E$5,datenbank_heilmittel_effekte!A$284:GQ$284,datenbank_heilmittel_effekte!A412:GQ412))</f>
        <v>1</v>
      </c>
    </row>
    <row r="135" spans="1:6" ht="18">
      <c r="A135" s="54" t="str">
        <f>Calcul_correl!AS142</f>
        <v>Coccus Cacti</v>
      </c>
      <c r="B135" s="54">
        <f>IF(NOT(ISBLANK('Anwendung DIAGNOSE'!A134)),1,IF(C135&lt;&gt;"",2,3))</f>
        <v>3</v>
      </c>
      <c r="C135" s="71" t="str">
        <f>IF('Anwendung DIAGNOSE'!B134="","",'Anwendung DIAGNOSE'!B134)</f>
        <v/>
      </c>
      <c r="D135" s="78" t="str">
        <f>'Anwendung DIAGNOSE'!C134</f>
        <v>129</v>
      </c>
      <c r="E135" s="79" t="str">
        <f>'Anwendung DIAGNOSE'!D134</f>
        <v>La lengua está cargada (cubierta de capa blanca o amarilla)</v>
      </c>
      <c r="F135" s="300">
        <f>IF($A$3,LOOKUP($E$5,datenbank_heilmittel_effekte!A$2:GQ$2,datenbank_heilmittel_effekte!A131:GQ131),LOOKUP($E$5,datenbank_heilmittel_effekte!A$284:GQ$284,datenbank_heilmittel_effekte!A413:GQ413))</f>
        <v>1</v>
      </c>
    </row>
    <row r="136" spans="1:6" ht="18">
      <c r="A136" s="54" t="str">
        <f>Calcul_correl!AS143</f>
        <v>Cochlearia Armoracia</v>
      </c>
      <c r="B136" s="54">
        <f>IF(NOT(ISBLANK('Anwendung DIAGNOSE'!A135)),1,IF(C136&lt;&gt;"",2,3))</f>
        <v>3</v>
      </c>
      <c r="C136" s="71" t="str">
        <f>IF('Anwendung DIAGNOSE'!B135="","",'Anwendung DIAGNOSE'!B135)</f>
        <v/>
      </c>
      <c r="D136" s="78" t="str">
        <f>'Anwendung DIAGNOSE'!C135</f>
        <v>130</v>
      </c>
      <c r="E136" s="79" t="str">
        <f>'Anwendung DIAGNOSE'!D135</f>
        <v>La lengua está blandengue y guarda la huella de los dientes</v>
      </c>
      <c r="F136" s="300">
        <f>IF($A$3,LOOKUP($E$5,datenbank_heilmittel_effekte!A$2:GQ$2,datenbank_heilmittel_effekte!A132:GQ132),LOOKUP($E$5,datenbank_heilmittel_effekte!A$284:GQ$284,datenbank_heilmittel_effekte!A414:GQ414))</f>
        <v>0</v>
      </c>
    </row>
    <row r="137" spans="1:6" ht="18">
      <c r="A137" s="54" t="str">
        <f>Calcul_correl!AS144</f>
        <v>Coffea Cruda</v>
      </c>
      <c r="B137" s="54">
        <f>IF(NOT(ISBLANK('Anwendung DIAGNOSE'!A136)),1,IF(C137&lt;&gt;"",2,3))</f>
        <v>3</v>
      </c>
      <c r="C137" s="71" t="str">
        <f>IF('Anwendung DIAGNOSE'!B136="","",'Anwendung DIAGNOSE'!B136)</f>
        <v/>
      </c>
      <c r="D137" s="78" t="str">
        <f>'Anwendung DIAGNOSE'!C136</f>
        <v>131</v>
      </c>
      <c r="E137" s="79" t="str">
        <f>'Anwendung DIAGNOSE'!D136</f>
        <v>Las encías están hinchadas, sangrantes, ulceradas (gingivitis)</v>
      </c>
      <c r="F137" s="300">
        <f>IF($A$3,LOOKUP($E$5,datenbank_heilmittel_effekte!A$2:GQ$2,datenbank_heilmittel_effekte!A133:GQ133),LOOKUP($E$5,datenbank_heilmittel_effekte!A$284:GQ$284,datenbank_heilmittel_effekte!A415:GQ415))</f>
        <v>1</v>
      </c>
    </row>
    <row r="138" spans="1:6" ht="18">
      <c r="A138" s="54" t="str">
        <f>Calcul_correl!AS145</f>
        <v>Coffea Tosta</v>
      </c>
      <c r="B138" s="54">
        <f>IF(NOT(ISBLANK('Anwendung DIAGNOSE'!A137)),1,IF(C138&lt;&gt;"",2,3))</f>
        <v>3</v>
      </c>
      <c r="C138" s="71" t="str">
        <f>IF('Anwendung DIAGNOSE'!B137="","",'Anwendung DIAGNOSE'!B137)</f>
        <v/>
      </c>
      <c r="D138" s="78" t="str">
        <f>'Anwendung DIAGNOSE'!C137</f>
        <v>132</v>
      </c>
      <c r="E138" s="79" t="str">
        <f>'Anwendung DIAGNOSE'!D137</f>
        <v>Los dientes están flojos o se descarnan</v>
      </c>
      <c r="F138" s="300">
        <f>IF($A$3,LOOKUP($E$5,datenbank_heilmittel_effekte!A$2:GQ$2,datenbank_heilmittel_effekte!A134:GQ134),LOOKUP($E$5,datenbank_heilmittel_effekte!A$284:GQ$284,datenbank_heilmittel_effekte!A416:GQ416))</f>
        <v>0</v>
      </c>
    </row>
    <row r="139" spans="1:6" ht="18.75" thickBot="1">
      <c r="A139" s="54" t="str">
        <f>Calcul_correl!AS146</f>
        <v>Colchicum Autumnale</v>
      </c>
      <c r="B139" s="54">
        <f>IF(NOT(ISBLANK('Anwendung DIAGNOSE'!A138)),1,IF(C139&lt;&gt;"",2,3))</f>
        <v>3</v>
      </c>
      <c r="C139" s="71" t="str">
        <f>IF('Anwendung DIAGNOSE'!B138="","",'Anwendung DIAGNOSE'!B138)</f>
        <v/>
      </c>
      <c r="D139" s="78" t="str">
        <f>'Anwendung DIAGNOSE'!C138</f>
        <v>133</v>
      </c>
      <c r="E139" s="79" t="str">
        <f>'Anwendung DIAGNOSE'!D138</f>
        <v>Los dientes tienen caries fácilmente, o se rompen</v>
      </c>
      <c r="F139" s="300">
        <f>IF($A$3,LOOKUP($E$5,datenbank_heilmittel_effekte!A$2:GQ$2,datenbank_heilmittel_effekte!A135:GQ135),LOOKUP($E$5,datenbank_heilmittel_effekte!A$284:GQ$284,datenbank_heilmittel_effekte!A417:GQ417))</f>
        <v>0</v>
      </c>
    </row>
    <row r="140" spans="1:6" ht="32.25" thickTop="1">
      <c r="A140" s="54" t="str">
        <f>Calcul_correl!AS147</f>
        <v>Colibacillinum</v>
      </c>
      <c r="B140" s="54">
        <f>IF(NOT(ISBLANK('Anwendung DIAGNOSE'!A139)),1,IF(C140&lt;&gt;"",2,3))</f>
        <v>2</v>
      </c>
      <c r="C140" s="72" t="str">
        <f>IF('Anwendung DIAGNOSE'!B139="","",'Anwendung DIAGNOSE'!B139)</f>
        <v>La boca : dolores y sensaciones</v>
      </c>
      <c r="D140" s="80" t="str">
        <f>'Anwendung DIAGNOSE'!C139</f>
        <v>134</v>
      </c>
      <c r="E140" s="81" t="str">
        <f>'Anwendung DIAGNOSE'!D139</f>
        <v>Dolor en los dientes</v>
      </c>
      <c r="F140" s="301">
        <f>IF($A$3,LOOKUP($E$5,datenbank_heilmittel_effekte!A$2:GQ$2,datenbank_heilmittel_effekte!A136:GQ136),LOOKUP($E$5,datenbank_heilmittel_effekte!A$284:GQ$284,datenbank_heilmittel_effekte!A418:GQ418))</f>
        <v>0</v>
      </c>
    </row>
    <row r="141" spans="1:6" ht="18">
      <c r="A141" s="54" t="str">
        <f>Calcul_correl!AS148</f>
        <v>Collinsonia Canaden.</v>
      </c>
      <c r="B141" s="54">
        <f>IF(NOT(ISBLANK('Anwendung DIAGNOSE'!A140)),1,IF(C141&lt;&gt;"",2,3))</f>
        <v>3</v>
      </c>
      <c r="C141" s="71" t="str">
        <f>IF('Anwendung DIAGNOSE'!B140="","",'Anwendung DIAGNOSE'!B140)</f>
        <v/>
      </c>
      <c r="D141" s="78" t="str">
        <f>'Anwendung DIAGNOSE'!C140</f>
        <v>135</v>
      </c>
      <c r="E141" s="79" t="str">
        <f>'Anwendung DIAGNOSE'!D140</f>
        <v>Dolor en las encías, en la lengua, o en las mejillas (incluyendo aftas)</v>
      </c>
      <c r="F141" s="300">
        <f>IF($A$3,LOOKUP($E$5,datenbank_heilmittel_effekte!A$2:GQ$2,datenbank_heilmittel_effekte!A137:GQ137),LOOKUP($E$5,datenbank_heilmittel_effekte!A$284:GQ$284,datenbank_heilmittel_effekte!A419:GQ419))</f>
        <v>1</v>
      </c>
    </row>
    <row r="142" spans="1:6" ht="18">
      <c r="A142" s="54" t="str">
        <f>Calcul_correl!AS149</f>
        <v>Colocynthis</v>
      </c>
      <c r="B142" s="54">
        <f>IF(NOT(ISBLANK('Anwendung DIAGNOSE'!A141)),1,IF(C142&lt;&gt;"",2,3))</f>
        <v>3</v>
      </c>
      <c r="C142" s="71" t="str">
        <f>IF('Anwendung DIAGNOSE'!B141="","",'Anwendung DIAGNOSE'!B141)</f>
        <v/>
      </c>
      <c r="D142" s="78" t="str">
        <f>'Anwendung DIAGNOSE'!C141</f>
        <v>136</v>
      </c>
      <c r="E142" s="79" t="str">
        <f>'Anwendung DIAGNOSE'!D141</f>
        <v>Sensación de sequedad de boca, de lengua</v>
      </c>
      <c r="F142" s="300">
        <f>IF($A$3,LOOKUP($E$5,datenbank_heilmittel_effekte!A$2:GQ$2,datenbank_heilmittel_effekte!A138:GQ138),LOOKUP($E$5,datenbank_heilmittel_effekte!A$284:GQ$284,datenbank_heilmittel_effekte!A420:GQ420))</f>
        <v>0</v>
      </c>
    </row>
    <row r="143" spans="1:6" ht="18.75" thickBot="1">
      <c r="A143" s="54" t="str">
        <f>Calcul_correl!AS150</f>
        <v>Comocladia Dentata</v>
      </c>
      <c r="B143" s="54">
        <f>IF(NOT(ISBLANK('Anwendung DIAGNOSE'!A142)),1,IF(C143&lt;&gt;"",2,3))</f>
        <v>3</v>
      </c>
      <c r="C143" s="89" t="str">
        <f>IF('Anwendung DIAGNOSE'!B142="","",'Anwendung DIAGNOSE'!B142)</f>
        <v/>
      </c>
      <c r="D143" s="84" t="str">
        <f>'Anwendung DIAGNOSE'!C142</f>
        <v>137</v>
      </c>
      <c r="E143" s="85" t="str">
        <f>'Anwendung DIAGNOSE'!D142</f>
        <v>Sensación de gusto amargo, o desagradable, en la boca</v>
      </c>
      <c r="F143" s="303">
        <f>IF($A$3,LOOKUP($E$5,datenbank_heilmittel_effekte!A$2:GQ$2,datenbank_heilmittel_effekte!A139:GQ139),LOOKUP($E$5,datenbank_heilmittel_effekte!A$284:GQ$284,datenbank_heilmittel_effekte!A421:GQ421))</f>
        <v>1</v>
      </c>
    </row>
    <row r="144" spans="1:6" ht="18.75" thickTop="1">
      <c r="A144" s="54" t="str">
        <f>Calcul_correl!AS151</f>
        <v>Condurango</v>
      </c>
      <c r="B144" s="54">
        <f>IF(NOT(ISBLANK('Anwendung DIAGNOSE'!A143)),1,IF(C144&lt;&gt;"",2,3))</f>
        <v>1</v>
      </c>
      <c r="C144" s="71" t="str">
        <f>IF('Anwendung DIAGNOSE'!B143="","",'Anwendung DIAGNOSE'!B143)</f>
        <v>El corazon</v>
      </c>
      <c r="D144" s="78" t="str">
        <f>'Anwendung DIAGNOSE'!C143</f>
        <v>138</v>
      </c>
      <c r="E144" s="79" t="str">
        <f>'Anwendung DIAGNOSE'!D143</f>
        <v>En el corazón: palpitaciones (latidos sensibles e incómodos)</v>
      </c>
      <c r="F144" s="300">
        <f>IF($A$3,LOOKUP($E$5,datenbank_heilmittel_effekte!A$2:GQ$2,datenbank_heilmittel_effekte!A140:GQ140),LOOKUP($E$5,datenbank_heilmittel_effekte!A$284:GQ$284,datenbank_heilmittel_effekte!A422:GQ422))</f>
        <v>1</v>
      </c>
    </row>
    <row r="145" spans="1:6" ht="18">
      <c r="A145" s="54" t="str">
        <f>Calcul_correl!AS152</f>
        <v>Conium Maculatum</v>
      </c>
      <c r="B145" s="54">
        <f>IF(NOT(ISBLANK('Anwendung DIAGNOSE'!A144)),1,IF(C145&lt;&gt;"",2,3))</f>
        <v>3</v>
      </c>
      <c r="C145" s="71" t="str">
        <f>IF('Anwendung DIAGNOSE'!B144="","",'Anwendung DIAGNOSE'!B144)</f>
        <v/>
      </c>
      <c r="D145" s="78" t="str">
        <f>'Anwendung DIAGNOSE'!C144</f>
        <v>139</v>
      </c>
      <c r="E145" s="79" t="str">
        <f>'Anwendung DIAGNOSE'!D144</f>
        <v>En el corazón: dolor VAGO, sensación de opresión</v>
      </c>
      <c r="F145" s="300">
        <f>IF($A$3,LOOKUP($E$5,datenbank_heilmittel_effekte!A$2:GQ$2,datenbank_heilmittel_effekte!A141:GQ141),LOOKUP($E$5,datenbank_heilmittel_effekte!A$284:GQ$284,datenbank_heilmittel_effekte!A423:GQ423))</f>
        <v>2</v>
      </c>
    </row>
    <row r="146" spans="1:6" ht="18">
      <c r="A146" s="54" t="str">
        <f>Calcul_correl!AS153</f>
        <v>Copaiva Officinalis</v>
      </c>
      <c r="B146" s="54">
        <f>IF(NOT(ISBLANK('Anwendung DIAGNOSE'!A145)),1,IF(C146&lt;&gt;"",2,3))</f>
        <v>3</v>
      </c>
      <c r="C146" s="71" t="str">
        <f>IF('Anwendung DIAGNOSE'!B145="","",'Anwendung DIAGNOSE'!B145)</f>
        <v/>
      </c>
      <c r="D146" s="78" t="str">
        <f>'Anwendung DIAGNOSE'!C145</f>
        <v>140</v>
      </c>
      <c r="E146" s="79" t="str">
        <f>'Anwendung DIAGNOSE'!D145</f>
        <v>En el corazón: dolor VIOLENTO, sensación de fuerte constricción</v>
      </c>
      <c r="F146" s="300">
        <f>IF($A$3,LOOKUP($E$5,datenbank_heilmittel_effekte!A$2:GQ$2,datenbank_heilmittel_effekte!A142:GQ142),LOOKUP($E$5,datenbank_heilmittel_effekte!A$284:GQ$284,datenbank_heilmittel_effekte!A424:GQ424))</f>
        <v>1</v>
      </c>
    </row>
    <row r="147" spans="1:6" ht="18.75" thickBot="1">
      <c r="A147" s="54" t="str">
        <f>Calcul_correl!AS154</f>
        <v>Corallium Rubrum</v>
      </c>
      <c r="B147" s="54">
        <f>IF(NOT(ISBLANK('Anwendung DIAGNOSE'!A146)),1,IF(C147&lt;&gt;"",2,3))</f>
        <v>3</v>
      </c>
      <c r="C147" s="71" t="str">
        <f>IF('Anwendung DIAGNOSE'!B146="","",'Anwendung DIAGNOSE'!B146)</f>
        <v/>
      </c>
      <c r="D147" s="78" t="str">
        <f>'Anwendung DIAGNOSE'!C146</f>
        <v>141</v>
      </c>
      <c r="E147" s="79" t="str">
        <f>'Anwendung DIAGNOSE'!D146</f>
        <v>En el corazón: dolor IRRADIANTE hacia la izquierda (brazo)</v>
      </c>
      <c r="F147" s="300">
        <f>IF($A$3,LOOKUP($E$5,datenbank_heilmittel_effekte!A$2:GQ$2,datenbank_heilmittel_effekte!A143:GQ143),LOOKUP($E$5,datenbank_heilmittel_effekte!A$284:GQ$284,datenbank_heilmittel_effekte!A425:GQ425))</f>
        <v>0</v>
      </c>
    </row>
    <row r="148" spans="1:6" ht="18.75" thickTop="1">
      <c r="A148" s="54" t="str">
        <f>Calcul_correl!AS155</f>
        <v>Cornus(Circin./Flor)</v>
      </c>
      <c r="B148" s="54">
        <f>IF(NOT(ISBLANK('Anwendung DIAGNOSE'!A147)),1,IF(C148&lt;&gt;"",2,3))</f>
        <v>2</v>
      </c>
      <c r="C148" s="72" t="str">
        <f>IF('Anwendung DIAGNOSE'!B147="","",'Anwendung DIAGNOSE'!B147)</f>
        <v>El pulso</v>
      </c>
      <c r="D148" s="80" t="str">
        <f>'Anwendung DIAGNOSE'!C147</f>
        <v>142</v>
      </c>
      <c r="E148" s="81" t="str">
        <f>'Anwendung DIAGNOSE'!D147</f>
        <v>El pulso es muy fuerte (incluyendo duro, lleno, tenso)</v>
      </c>
      <c r="F148" s="301">
        <f>IF($A$3,LOOKUP($E$5,datenbank_heilmittel_effekte!A$2:GQ$2,datenbank_heilmittel_effekte!A144:GQ144),LOOKUP($E$5,datenbank_heilmittel_effekte!A$284:GQ$284,datenbank_heilmittel_effekte!A426:GQ426))</f>
        <v>0</v>
      </c>
    </row>
    <row r="149" spans="1:6" ht="18">
      <c r="A149" s="54" t="str">
        <f>Calcul_correl!AS156</f>
        <v>Cortisone</v>
      </c>
      <c r="B149" s="54">
        <f>IF(NOT(ISBLANK('Anwendung DIAGNOSE'!A148)),1,IF(C149&lt;&gt;"",2,3))</f>
        <v>3</v>
      </c>
      <c r="C149" s="71" t="str">
        <f>IF('Anwendung DIAGNOSE'!B148="","",'Anwendung DIAGNOSE'!B148)</f>
        <v/>
      </c>
      <c r="D149" s="78" t="str">
        <f>'Anwendung DIAGNOSE'!C148</f>
        <v>143</v>
      </c>
      <c r="E149" s="79" t="str">
        <f>'Anwendung DIAGNOSE'!D148</f>
        <v>El pulso es muy débil (incluyendo flojo, pequeño, imperceptible)</v>
      </c>
      <c r="F149" s="300">
        <f>IF($A$3,LOOKUP($E$5,datenbank_heilmittel_effekte!A$2:GQ$2,datenbank_heilmittel_effekte!A145:GQ145),LOOKUP($E$5,datenbank_heilmittel_effekte!A$284:GQ$284,datenbank_heilmittel_effekte!A427:GQ427))</f>
        <v>1</v>
      </c>
    </row>
    <row r="150" spans="1:6" ht="18">
      <c r="A150" s="54" t="str">
        <f>Calcul_correl!AS157</f>
        <v>Cresolum</v>
      </c>
      <c r="B150" s="54">
        <f>IF(NOT(ISBLANK('Anwendung DIAGNOSE'!A149)),1,IF(C150&lt;&gt;"",2,3))</f>
        <v>3</v>
      </c>
      <c r="C150" s="71" t="str">
        <f>IF('Anwendung DIAGNOSE'!B149="","",'Anwendung DIAGNOSE'!B149)</f>
        <v/>
      </c>
      <c r="D150" s="78" t="str">
        <f>'Anwendung DIAGNOSE'!C149</f>
        <v>144</v>
      </c>
      <c r="E150" s="79" t="str">
        <f>'Anwendung DIAGNOSE'!D149</f>
        <v>El pulso es muy rápido (más de 80 p/min, taquicardia)</v>
      </c>
      <c r="F150" s="300">
        <f>IF($A$3,LOOKUP($E$5,datenbank_heilmittel_effekte!A$2:GQ$2,datenbank_heilmittel_effekte!A146:GQ146),LOOKUP($E$5,datenbank_heilmittel_effekte!A$284:GQ$284,datenbank_heilmittel_effekte!A428:GQ428))</f>
        <v>0</v>
      </c>
    </row>
    <row r="151" spans="1:6" ht="18">
      <c r="A151" s="54" t="str">
        <f>Calcul_correl!AS158</f>
        <v>Crocus Sativus</v>
      </c>
      <c r="B151" s="54">
        <f>IF(NOT(ISBLANK('Anwendung DIAGNOSE'!A150)),1,IF(C151&lt;&gt;"",2,3))</f>
        <v>3</v>
      </c>
      <c r="C151" s="71" t="str">
        <f>IF('Anwendung DIAGNOSE'!B150="","",'Anwendung DIAGNOSE'!B150)</f>
        <v/>
      </c>
      <c r="D151" s="78" t="str">
        <f>'Anwendung DIAGNOSE'!C150</f>
        <v>145</v>
      </c>
      <c r="E151" s="79" t="str">
        <f>'Anwendung DIAGNOSE'!D150</f>
        <v>El pulso es muy lento (menos de 60 p/min, bradicardia)</v>
      </c>
      <c r="F151" s="300">
        <f>IF($A$3,LOOKUP($E$5,datenbank_heilmittel_effekte!A$2:GQ$2,datenbank_heilmittel_effekte!A147:GQ147),LOOKUP($E$5,datenbank_heilmittel_effekte!A$284:GQ$284,datenbank_heilmittel_effekte!A429:GQ429))</f>
        <v>0</v>
      </c>
    </row>
    <row r="152" spans="1:6" ht="18.75" thickBot="1">
      <c r="A152" s="54" t="str">
        <f>Calcul_correl!AS159</f>
        <v>Crotalus Horridus</v>
      </c>
      <c r="B152" s="54">
        <f>IF(NOT(ISBLANK('Anwendung DIAGNOSE'!A151)),1,IF(C152&lt;&gt;"",2,3))</f>
        <v>3</v>
      </c>
      <c r="C152" s="71" t="str">
        <f>IF('Anwendung DIAGNOSE'!B151="","",'Anwendung DIAGNOSE'!B151)</f>
        <v/>
      </c>
      <c r="D152" s="78" t="str">
        <f>'Anwendung DIAGNOSE'!C151</f>
        <v>146</v>
      </c>
      <c r="E152" s="79" t="str">
        <f>'Anwendung DIAGNOSE'!D151</f>
        <v>El pulso es irregular o intermitente (arritmia,asistolia)</v>
      </c>
      <c r="F152" s="300">
        <f>IF($A$3,LOOKUP($E$5,datenbank_heilmittel_effekte!A$2:GQ$2,datenbank_heilmittel_effekte!A148:GQ148),LOOKUP($E$5,datenbank_heilmittel_effekte!A$284:GQ$284,datenbank_heilmittel_effekte!A430:GQ430))</f>
        <v>0</v>
      </c>
    </row>
    <row r="153" spans="1:6" ht="18.75" thickTop="1">
      <c r="A153" s="54" t="str">
        <f>Calcul_correl!AS160</f>
        <v>Croton Tiglium</v>
      </c>
      <c r="B153" s="54">
        <f>IF(NOT(ISBLANK('Anwendung DIAGNOSE'!A152)),1,IF(C153&lt;&gt;"",2,3))</f>
        <v>1</v>
      </c>
      <c r="C153" s="90" t="str">
        <f>IF('Anwendung DIAGNOSE'!B152="","",'Anwendung DIAGNOSE'!B152)</f>
        <v>Los pulmones</v>
      </c>
      <c r="D153" s="91" t="str">
        <f>'Anwendung DIAGNOSE'!C152</f>
        <v>147</v>
      </c>
      <c r="E153" s="92" t="str">
        <f>'Anwendung DIAGNOSE'!D152</f>
        <v>En los pulmones: dolor de herida, peor al inspirar o toser</v>
      </c>
      <c r="F153" s="304">
        <f>IF($A$3,LOOKUP($E$5,datenbank_heilmittel_effekte!A$2:GQ$2,datenbank_heilmittel_effekte!A149:GQ149),LOOKUP($E$5,datenbank_heilmittel_effekte!A$284:GQ$284,datenbank_heilmittel_effekte!A431:GQ431))</f>
        <v>0</v>
      </c>
    </row>
    <row r="154" spans="1:6" ht="18.75" thickBot="1">
      <c r="A154" s="54" t="str">
        <f>Calcul_correl!AS161</f>
        <v>Cubeba Officinalis</v>
      </c>
      <c r="B154" s="54">
        <f>IF(NOT(ISBLANK('Anwendung DIAGNOSE'!A153)),1,IF(C154&lt;&gt;"",2,3))</f>
        <v>3</v>
      </c>
      <c r="C154" s="71" t="str">
        <f>IF('Anwendung DIAGNOSE'!B153="","",'Anwendung DIAGNOSE'!B153)</f>
        <v/>
      </c>
      <c r="D154" s="78" t="str">
        <f>'Anwendung DIAGNOSE'!C153</f>
        <v>148</v>
      </c>
      <c r="E154" s="79" t="str">
        <f>'Anwendung DIAGNOSE'!D153</f>
        <v>Los bronquios están congestionados (estertor, crepitantes)</v>
      </c>
      <c r="F154" s="300">
        <f>IF($A$3,LOOKUP($E$5,datenbank_heilmittel_effekte!A$2:GQ$2,datenbank_heilmittel_effekte!A150:GQ150),LOOKUP($E$5,datenbank_heilmittel_effekte!A$284:GQ$284,datenbank_heilmittel_effekte!A432:GQ432))</f>
        <v>1</v>
      </c>
    </row>
    <row r="155" spans="1:6" ht="18.75" thickTop="1">
      <c r="A155" s="54" t="str">
        <f>Calcul_correl!AS162</f>
        <v>Cuprum Aceticum</v>
      </c>
      <c r="B155" s="54">
        <f>IF(NOT(ISBLANK('Anwendung DIAGNOSE'!A154)),1,IF(C155&lt;&gt;"",2,3))</f>
        <v>2</v>
      </c>
      <c r="C155" s="72" t="str">
        <f>IF('Anwendung DIAGNOSE'!B154="","",'Anwendung DIAGNOSE'!B154)</f>
        <v>La respiración</v>
      </c>
      <c r="D155" s="80" t="str">
        <f>'Anwendung DIAGNOSE'!C154</f>
        <v>149</v>
      </c>
      <c r="E155" s="81" t="str">
        <f>'Anwendung DIAGNOSE'!D154</f>
        <v>Dificultades al INSPIRAR (Disnea, opresión, suspiros)</v>
      </c>
      <c r="F155" s="301">
        <f>IF($A$3,LOOKUP($E$5,datenbank_heilmittel_effekte!A$2:GQ$2,datenbank_heilmittel_effekte!A151:GQ151),LOOKUP($E$5,datenbank_heilmittel_effekte!A$284:GQ$284,datenbank_heilmittel_effekte!A433:GQ433))</f>
        <v>3</v>
      </c>
    </row>
    <row r="156" spans="1:6" ht="18">
      <c r="A156" s="54" t="str">
        <f>Calcul_correl!AS163</f>
        <v>Cuprum Arsenicosum</v>
      </c>
      <c r="B156" s="54">
        <f>IF(NOT(ISBLANK('Anwendung DIAGNOSE'!A155)),1,IF(C156&lt;&gt;"",2,3))</f>
        <v>3</v>
      </c>
      <c r="C156" s="71" t="str">
        <f>IF('Anwendung DIAGNOSE'!B155="","",'Anwendung DIAGNOSE'!B155)</f>
        <v/>
      </c>
      <c r="D156" s="78" t="str">
        <f>'Anwendung DIAGNOSE'!C155</f>
        <v>150</v>
      </c>
      <c r="E156" s="79" t="str">
        <f>'Anwendung DIAGNOSE'!D155</f>
        <v>Dificultades al EXPIRAR (Asma)</v>
      </c>
      <c r="F156" s="300">
        <f>IF($A$3,LOOKUP($E$5,datenbank_heilmittel_effekte!A$2:GQ$2,datenbank_heilmittel_effekte!A152:GQ152),LOOKUP($E$5,datenbank_heilmittel_effekte!A$284:GQ$284,datenbank_heilmittel_effekte!A434:GQ434))</f>
        <v>2</v>
      </c>
    </row>
    <row r="157" spans="1:6" ht="18.75" thickBot="1">
      <c r="A157" s="54" t="str">
        <f>Calcul_correl!AS164</f>
        <v>Cuprum Metallicum</v>
      </c>
      <c r="B157" s="54">
        <f>IF(NOT(ISBLANK('Anwendung DIAGNOSE'!A156)),1,IF(C157&lt;&gt;"",2,3))</f>
        <v>3</v>
      </c>
      <c r="C157" s="75" t="str">
        <f>IF('Anwendung DIAGNOSE'!B156="","",'Anwendung DIAGNOSE'!B156)</f>
        <v/>
      </c>
      <c r="D157" s="82" t="str">
        <f>'Anwendung DIAGNOSE'!C156</f>
        <v>151</v>
      </c>
      <c r="E157" s="83" t="str">
        <f>'Anwendung DIAGNOSE'!D156</f>
        <v>Hipo</v>
      </c>
      <c r="F157" s="302">
        <f>IF($A$3,LOOKUP($E$5,datenbank_heilmittel_effekte!A$2:GQ$2,datenbank_heilmittel_effekte!A153:GQ153),LOOKUP($E$5,datenbank_heilmittel_effekte!A$284:GQ$284,datenbank_heilmittel_effekte!A435:GQ435))</f>
        <v>1</v>
      </c>
    </row>
    <row r="158" spans="1:6" ht="18.75" thickTop="1">
      <c r="A158" s="54" t="str">
        <f>Calcul_correl!AS165</f>
        <v>Cuprum Sulfuricum</v>
      </c>
      <c r="B158" s="54">
        <f>IF(NOT(ISBLANK('Anwendung DIAGNOSE'!A157)),1,IF(C158&lt;&gt;"",2,3))</f>
        <v>2</v>
      </c>
      <c r="C158" s="71" t="str">
        <f>IF('Anwendung DIAGNOSE'!B157="","",'Anwendung DIAGNOSE'!B157)</f>
        <v>La tos</v>
      </c>
      <c r="D158" s="78" t="str">
        <f>'Anwendung DIAGNOSE'!C157</f>
        <v>152</v>
      </c>
      <c r="E158" s="79" t="str">
        <f>'Anwendung DIAGNOSE'!D157</f>
        <v>Tos breve: la tos alivia la necesidad de toser</v>
      </c>
      <c r="F158" s="300">
        <f>IF($A$3,LOOKUP($E$5,datenbank_heilmittel_effekte!A$2:GQ$2,datenbank_heilmittel_effekte!A154:GQ154),LOOKUP($E$5,datenbank_heilmittel_effekte!A$284:GQ$284,datenbank_heilmittel_effekte!A436:GQ436))</f>
        <v>3</v>
      </c>
    </row>
    <row r="159" spans="1:6" ht="18">
      <c r="A159" s="54" t="str">
        <f>Calcul_correl!AS166</f>
        <v>Curare</v>
      </c>
      <c r="B159" s="54">
        <f>IF(NOT(ISBLANK('Anwendung DIAGNOSE'!A158)),1,IF(C159&lt;&gt;"",2,3))</f>
        <v>3</v>
      </c>
      <c r="C159" s="71" t="str">
        <f>IF('Anwendung DIAGNOSE'!B158="","",'Anwendung DIAGNOSE'!B158)</f>
        <v/>
      </c>
      <c r="D159" s="78" t="str">
        <f>'Anwendung DIAGNOSE'!C158</f>
        <v>153</v>
      </c>
      <c r="E159" s="79" t="str">
        <f>'Anwendung DIAGNOSE'!D158</f>
        <v>Tos espasmódica: la tos estimula más tos (coqueluche)</v>
      </c>
      <c r="F159" s="300">
        <f>IF($A$3,LOOKUP($E$5,datenbank_heilmittel_effekte!A$2:GQ$2,datenbank_heilmittel_effekte!A155:GQ155),LOOKUP($E$5,datenbank_heilmittel_effekte!A$284:GQ$284,datenbank_heilmittel_effekte!A437:GQ437))</f>
        <v>2</v>
      </c>
    </row>
    <row r="160" spans="1:6" ht="18">
      <c r="A160" s="54" t="str">
        <f>Calcul_correl!AS167</f>
        <v>Cyclamen Europaeum</v>
      </c>
      <c r="B160" s="54">
        <f>IF(NOT(ISBLANK('Anwendung DIAGNOSE'!A159)),1,IF(C160&lt;&gt;"",2,3))</f>
        <v>3</v>
      </c>
      <c r="C160" s="71" t="str">
        <f>IF('Anwendung DIAGNOSE'!B159="","",'Anwendung DIAGNOSE'!B159)</f>
        <v/>
      </c>
      <c r="D160" s="78" t="str">
        <f>'Anwendung DIAGNOSE'!C159</f>
        <v>154</v>
      </c>
      <c r="E160" s="79" t="str">
        <f>'Anwendung DIAGNOSE'!D159</f>
        <v>Expectoración de SANGRE (Hemoptisis)</v>
      </c>
      <c r="F160" s="300">
        <f>IF($A$3,LOOKUP($E$5,datenbank_heilmittel_effekte!A$2:GQ$2,datenbank_heilmittel_effekte!A156:GQ156),LOOKUP($E$5,datenbank_heilmittel_effekte!A$284:GQ$284,datenbank_heilmittel_effekte!A438:GQ438))</f>
        <v>0</v>
      </c>
    </row>
    <row r="161" spans="1:6" ht="18.75" thickBot="1">
      <c r="A161" s="54" t="str">
        <f>Calcul_correl!AS168</f>
        <v>Daphne Indica</v>
      </c>
      <c r="B161" s="54">
        <f>IF(NOT(ISBLANK('Anwendung DIAGNOSE'!A160)),1,IF(C161&lt;&gt;"",2,3))</f>
        <v>3</v>
      </c>
      <c r="C161" s="89" t="str">
        <f>IF('Anwendung DIAGNOSE'!B160="","",'Anwendung DIAGNOSE'!B160)</f>
        <v/>
      </c>
      <c r="D161" s="84" t="str">
        <f>'Anwendung DIAGNOSE'!C160</f>
        <v>155</v>
      </c>
      <c r="E161" s="85" t="str">
        <f>'Anwendung DIAGNOSE'!D160</f>
        <v>Expectoración de un moco ESPESO Y VISCOSO</v>
      </c>
      <c r="F161" s="303">
        <f>IF($A$3,LOOKUP($E$5,datenbank_heilmittel_effekte!A$2:GQ$2,datenbank_heilmittel_effekte!A157:GQ157),LOOKUP($E$5,datenbank_heilmittel_effekte!A$284:GQ$284,datenbank_heilmittel_effekte!A439:GQ439))</f>
        <v>1</v>
      </c>
    </row>
    <row r="162" spans="1:6" ht="18.75" thickTop="1">
      <c r="A162" s="54" t="str">
        <f>Calcul_correl!AS169</f>
        <v>Digitalis Purpurea</v>
      </c>
      <c r="B162" s="54">
        <f>IF(NOT(ISBLANK('Anwendung DIAGNOSE'!A161)),1,IF(C162&lt;&gt;"",2,3))</f>
        <v>1</v>
      </c>
      <c r="C162" s="71" t="str">
        <f>IF('Anwendung DIAGNOSE'!B161="","",'Anwendung DIAGNOSE'!B161)</f>
        <v>El estómago</v>
      </c>
      <c r="D162" s="78" t="str">
        <f>'Anwendung DIAGNOSE'!C161</f>
        <v>156</v>
      </c>
      <c r="E162" s="79" t="str">
        <f>'Anwendung DIAGNOSE'!D161</f>
        <v>Aerofagia, eructos, sentirse hinchado</v>
      </c>
      <c r="F162" s="300">
        <f>IF($A$3,LOOKUP($E$5,datenbank_heilmittel_effekte!A$2:GQ$2,datenbank_heilmittel_effekte!A158:GQ158),LOOKUP($E$5,datenbank_heilmittel_effekte!A$284:GQ$284,datenbank_heilmittel_effekte!A440:GQ440))</f>
        <v>2</v>
      </c>
    </row>
    <row r="163" spans="1:6" ht="18">
      <c r="A163" s="54" t="str">
        <f>Calcul_correl!AS170</f>
        <v>Dioscorea Villosa</v>
      </c>
      <c r="B163" s="54">
        <f>IF(NOT(ISBLANK('Anwendung DIAGNOSE'!A162)),1,IF(C163&lt;&gt;"",2,3))</f>
        <v>3</v>
      </c>
      <c r="C163" s="71" t="str">
        <f>IF('Anwendung DIAGNOSE'!B162="","",'Anwendung DIAGNOSE'!B162)</f>
        <v/>
      </c>
      <c r="D163" s="78" t="str">
        <f>'Anwendung DIAGNOSE'!C162</f>
        <v>157</v>
      </c>
      <c r="E163" s="79" t="str">
        <f>'Anwendung DIAGNOSE'!D162</f>
        <v>Naúseas, estar mareado, en lo alto del corazón, vómitos</v>
      </c>
      <c r="F163" s="300">
        <f>IF($A$3,LOOKUP($E$5,datenbank_heilmittel_effekte!A$2:GQ$2,datenbank_heilmittel_effekte!A159:GQ159),LOOKUP($E$5,datenbank_heilmittel_effekte!A$284:GQ$284,datenbank_heilmittel_effekte!A441:GQ441))</f>
        <v>2</v>
      </c>
    </row>
    <row r="164" spans="1:6" ht="18">
      <c r="A164" s="54" t="str">
        <f>Calcul_correl!AS171</f>
        <v>Diphterotoxinum</v>
      </c>
      <c r="B164" s="54">
        <f>IF(NOT(ISBLANK('Anwendung DIAGNOSE'!A163)),1,IF(C164&lt;&gt;"",2,3))</f>
        <v>3</v>
      </c>
      <c r="C164" s="71" t="str">
        <f>IF('Anwendung DIAGNOSE'!B163="","",'Anwendung DIAGNOSE'!B163)</f>
        <v/>
      </c>
      <c r="D164" s="78" t="str">
        <f>'Anwendung DIAGNOSE'!C163</f>
        <v>158</v>
      </c>
      <c r="E164" s="79" t="str">
        <f>'Anwendung DIAGNOSE'!D163</f>
        <v>Dolor de estómago: sensación de retortijón (calambre)</v>
      </c>
      <c r="F164" s="300">
        <f>IF($A$3,LOOKUP($E$5,datenbank_heilmittel_effekte!A$2:GQ$2,datenbank_heilmittel_effekte!A160:GQ160),LOOKUP($E$5,datenbank_heilmittel_effekte!A$284:GQ$284,datenbank_heilmittel_effekte!A442:GQ442))</f>
        <v>1</v>
      </c>
    </row>
    <row r="165" spans="1:6" ht="18.75" thickBot="1">
      <c r="A165" s="54" t="str">
        <f>Calcul_correl!AS172</f>
        <v>Dolichos Pruriens</v>
      </c>
      <c r="B165" s="54">
        <f>IF(NOT(ISBLANK('Anwendung DIAGNOSE'!A164)),1,IF(C165&lt;&gt;"",2,3))</f>
        <v>3</v>
      </c>
      <c r="C165" s="71" t="str">
        <f>IF('Anwendung DIAGNOSE'!B164="","",'Anwendung DIAGNOSE'!B164)</f>
        <v/>
      </c>
      <c r="D165" s="78" t="str">
        <f>'Anwendung DIAGNOSE'!C164</f>
        <v>159</v>
      </c>
      <c r="E165" s="79" t="str">
        <f>'Anwendung DIAGNOSE'!D164</f>
        <v>Dolor de estómago: sensación de acidez o de ardor</v>
      </c>
      <c r="F165" s="300">
        <f>IF($A$3,LOOKUP($E$5,datenbank_heilmittel_effekte!A$2:GQ$2,datenbank_heilmittel_effekte!A161:GQ161),LOOKUP($E$5,datenbank_heilmittel_effekte!A$284:GQ$284,datenbank_heilmittel_effekte!A443:GQ443))</f>
        <v>2</v>
      </c>
    </row>
    <row r="166" spans="1:6" ht="18.75" thickTop="1">
      <c r="A166" s="54" t="str">
        <f>Calcul_correl!AS173</f>
        <v>Doryphora Decemline.</v>
      </c>
      <c r="B166" s="54">
        <f>IF(NOT(ISBLANK('Anwendung DIAGNOSE'!A165)),1,IF(C166&lt;&gt;"",2,3))</f>
        <v>2</v>
      </c>
      <c r="C166" s="72" t="str">
        <f>IF('Anwendung DIAGNOSE'!B165="","",'Anwendung DIAGNOSE'!B165)</f>
        <v>El abdomen</v>
      </c>
      <c r="D166" s="80" t="str">
        <f>'Anwendung DIAGNOSE'!C165</f>
        <v>160</v>
      </c>
      <c r="E166" s="81" t="str">
        <f>'Anwendung DIAGNOSE'!D165</f>
        <v>Abdomen hinchado por el gas, o ruidos intestinales</v>
      </c>
      <c r="F166" s="301">
        <f>IF($A$3,LOOKUP($E$5,datenbank_heilmittel_effekte!A$2:GQ$2,datenbank_heilmittel_effekte!A162:GQ162),LOOKUP($E$5,datenbank_heilmittel_effekte!A$284:GQ$284,datenbank_heilmittel_effekte!A444:GQ444))</f>
        <v>1</v>
      </c>
    </row>
    <row r="167" spans="1:6" ht="18">
      <c r="A167" s="54" t="str">
        <f>Calcul_correl!AS174</f>
        <v>Drosera Rotundifolia</v>
      </c>
      <c r="B167" s="54">
        <f>IF(NOT(ISBLANK('Anwendung DIAGNOSE'!A166)),1,IF(C167&lt;&gt;"",2,3))</f>
        <v>3</v>
      </c>
      <c r="C167" s="71" t="str">
        <f>IF('Anwendung DIAGNOSE'!B166="","",'Anwendung DIAGNOSE'!B166)</f>
        <v/>
      </c>
      <c r="D167" s="78" t="str">
        <f>'Anwendung DIAGNOSE'!C166</f>
        <v>161</v>
      </c>
      <c r="E167" s="79" t="str">
        <f>'Anwendung DIAGNOSE'!D166</f>
        <v>Dolor en los lados (bazo, vesicula, hipocondrios)</v>
      </c>
      <c r="F167" s="300">
        <f>IF($A$3,LOOKUP($E$5,datenbank_heilmittel_effekte!A$2:GQ$2,datenbank_heilmittel_effekte!A163:GQ163),LOOKUP($E$5,datenbank_heilmittel_effekte!A$284:GQ$284,datenbank_heilmittel_effekte!A445:GQ445))</f>
        <v>1</v>
      </c>
    </row>
    <row r="168" spans="1:6" ht="18">
      <c r="A168" s="54" t="str">
        <f>Calcul_correl!AS175</f>
        <v>Dulcamara</v>
      </c>
      <c r="B168" s="54">
        <f>IF(NOT(ISBLANK('Anwendung DIAGNOSE'!A167)),1,IF(C168&lt;&gt;"",2,3))</f>
        <v>3</v>
      </c>
      <c r="C168" s="71" t="str">
        <f>IF('Anwendung DIAGNOSE'!B167="","",'Anwendung DIAGNOSE'!B167)</f>
        <v/>
      </c>
      <c r="D168" s="78" t="str">
        <f>'Anwendung DIAGNOSE'!C167</f>
        <v>162</v>
      </c>
      <c r="E168" s="79" t="str">
        <f>'Anwendung DIAGNOSE'!D167</f>
        <v>Dolor en el higado (dolor en la derecha, agravado al apoyarse)</v>
      </c>
      <c r="F168" s="300">
        <f>IF($A$3,LOOKUP($E$5,datenbank_heilmittel_effekte!A$2:GQ$2,datenbank_heilmittel_effekte!A164:GQ164),LOOKUP($E$5,datenbank_heilmittel_effekte!A$284:GQ$284,datenbank_heilmittel_effekte!A446:GQ446))</f>
        <v>1</v>
      </c>
    </row>
    <row r="169" spans="1:6" ht="18">
      <c r="A169" s="54" t="str">
        <f>Calcul_correl!AS176</f>
        <v>Eberthinum</v>
      </c>
      <c r="B169" s="54">
        <f>IF(NOT(ISBLANK('Anwendung DIAGNOSE'!A168)),1,IF(C169&lt;&gt;"",2,3))</f>
        <v>3</v>
      </c>
      <c r="C169" s="71" t="str">
        <f>IF('Anwendung DIAGNOSE'!B168="","",'Anwendung DIAGNOSE'!B168)</f>
        <v/>
      </c>
      <c r="D169" s="78" t="str">
        <f>'Anwendung DIAGNOSE'!C168</f>
        <v>163</v>
      </c>
      <c r="E169" s="79" t="str">
        <f>'Anwendung DIAGNOSE'!D168</f>
        <v>Dolor en la ingle (sensación de hernia, ganglios inguinales)</v>
      </c>
      <c r="F169" s="300">
        <f>IF($A$3,LOOKUP($E$5,datenbank_heilmittel_effekte!A$2:GQ$2,datenbank_heilmittel_effekte!A165:GQ165),LOOKUP($E$5,datenbank_heilmittel_effekte!A$284:GQ$284,datenbank_heilmittel_effekte!A447:GQ447))</f>
        <v>0</v>
      </c>
    </row>
    <row r="170" spans="1:6" ht="18.75" thickBot="1">
      <c r="A170" s="54" t="str">
        <f>Calcul_correl!AS177</f>
        <v>Elaps Corallinus</v>
      </c>
      <c r="B170" s="54">
        <f>IF(NOT(ISBLANK('Anwendung DIAGNOSE'!A169)),1,IF(C170&lt;&gt;"",2,3))</f>
        <v>3</v>
      </c>
      <c r="C170" s="71" t="str">
        <f>IF('Anwendung DIAGNOSE'!B169="","",'Anwendung DIAGNOSE'!B169)</f>
        <v/>
      </c>
      <c r="D170" s="78" t="str">
        <f>'Anwendung DIAGNOSE'!C169</f>
        <v>164</v>
      </c>
      <c r="E170" s="79" t="str">
        <f>'Anwendung DIAGNOSE'!D169</f>
        <v>Dolor en los intestinos(tensión, cólico, retortijón, apendit.)</v>
      </c>
      <c r="F170" s="300">
        <f>IF($A$3,LOOKUP($E$5,datenbank_heilmittel_effekte!A$2:GQ$2,datenbank_heilmittel_effekte!A166:GQ166),LOOKUP($E$5,datenbank_heilmittel_effekte!A$284:GQ$284,datenbank_heilmittel_effekte!A448:GQ448))</f>
        <v>3</v>
      </c>
    </row>
    <row r="171" spans="1:6" ht="18.75" thickTop="1">
      <c r="A171" s="54" t="str">
        <f>Calcul_correl!AS178</f>
        <v>Elaterium</v>
      </c>
      <c r="B171" s="54">
        <f>IF(NOT(ISBLANK('Anwendung DIAGNOSE'!A170)),1,IF(C171&lt;&gt;"",2,3))</f>
        <v>2</v>
      </c>
      <c r="C171" s="72" t="str">
        <f>IF('Anwendung DIAGNOSE'!B170="","",'Anwendung DIAGNOSE'!B170)</f>
        <v>El recto</v>
      </c>
      <c r="D171" s="80" t="str">
        <f>'Anwendung DIAGNOSE'!C170</f>
        <v>165</v>
      </c>
      <c r="E171" s="81" t="str">
        <f>'Anwendung DIAGNOSE'!D170</f>
        <v>Dolor en el recto, o en el ano (incluyendo hemorroides, tenesmo)</v>
      </c>
      <c r="F171" s="301">
        <f>IF($A$3,LOOKUP($E$5,datenbank_heilmittel_effekte!A$2:GQ$2,datenbank_heilmittel_effekte!A167:GQ167),LOOKUP($E$5,datenbank_heilmittel_effekte!A$284:GQ$284,datenbank_heilmittel_effekte!A449:GQ449))</f>
        <v>1</v>
      </c>
    </row>
    <row r="172" spans="1:6" ht="18">
      <c r="A172" s="54" t="str">
        <f>Calcul_correl!AS179</f>
        <v>Erigeron Canadensis</v>
      </c>
      <c r="B172" s="54">
        <f>IF(NOT(ISBLANK('Anwendung DIAGNOSE'!A171)),1,IF(C172&lt;&gt;"",2,3))</f>
        <v>3</v>
      </c>
      <c r="C172" s="71" t="str">
        <f>IF('Anwendung DIAGNOSE'!B171="","",'Anwendung DIAGNOSE'!B171)</f>
        <v/>
      </c>
      <c r="D172" s="78" t="str">
        <f>'Anwendung DIAGNOSE'!C171</f>
        <v>166</v>
      </c>
      <c r="E172" s="79" t="str">
        <f>'Anwendung DIAGNOSE'!D171</f>
        <v>Ventosidades, flatulencia</v>
      </c>
      <c r="F172" s="300">
        <f>IF($A$3,LOOKUP($E$5,datenbank_heilmittel_effekte!A$2:GQ$2,datenbank_heilmittel_effekte!A168:GQ168),LOOKUP($E$5,datenbank_heilmittel_effekte!A$284:GQ$284,datenbank_heilmittel_effekte!A450:GQ450))</f>
        <v>1</v>
      </c>
    </row>
    <row r="173" spans="1:6" ht="18">
      <c r="A173" s="54" t="str">
        <f>Calcul_correl!AS180</f>
        <v>Eryngium Aquaticum</v>
      </c>
      <c r="B173" s="54">
        <f>IF(NOT(ISBLANK('Anwendung DIAGNOSE'!A172)),1,IF(C173&lt;&gt;"",2,3))</f>
        <v>3</v>
      </c>
      <c r="C173" s="71" t="str">
        <f>IF('Anwendung DIAGNOSE'!B172="","",'Anwendung DIAGNOSE'!B172)</f>
        <v/>
      </c>
      <c r="D173" s="78" t="str">
        <f>'Anwendung DIAGNOSE'!C172</f>
        <v>167</v>
      </c>
      <c r="E173" s="79" t="str">
        <f>'Anwendung DIAGNOSE'!D172</f>
        <v>Heces acuosas, fluidas, abundantes (incluyendo diarrea)</v>
      </c>
      <c r="F173" s="300">
        <f>IF($A$3,LOOKUP($E$5,datenbank_heilmittel_effekte!A$2:GQ$2,datenbank_heilmittel_effekte!A169:GQ169),LOOKUP($E$5,datenbank_heilmittel_effekte!A$284:GQ$284,datenbank_heilmittel_effekte!A451:GQ451))</f>
        <v>2</v>
      </c>
    </row>
    <row r="174" spans="1:6" ht="18">
      <c r="A174" s="54" t="str">
        <f>Calcul_correl!AS181</f>
        <v>Eucalyptus Globulus</v>
      </c>
      <c r="B174" s="54">
        <f>IF(NOT(ISBLANK('Anwendung DIAGNOSE'!A173)),1,IF(C174&lt;&gt;"",2,3))</f>
        <v>3</v>
      </c>
      <c r="C174" s="71" t="str">
        <f>IF('Anwendung DIAGNOSE'!B173="","",'Anwendung DIAGNOSE'!B173)</f>
        <v/>
      </c>
      <c r="D174" s="78" t="str">
        <f>'Anwendung DIAGNOSE'!C173</f>
        <v>168</v>
      </c>
      <c r="E174" s="79" t="str">
        <f>'Anwendung DIAGNOSE'!D173</f>
        <v>Heces secas, duras, raras, dificiles (incluyendo estreñimiento)</v>
      </c>
      <c r="F174" s="300">
        <f>IF($A$3,LOOKUP($E$5,datenbank_heilmittel_effekte!A$2:GQ$2,datenbank_heilmittel_effekte!A170:GQ170),LOOKUP($E$5,datenbank_heilmittel_effekte!A$284:GQ$284,datenbank_heilmittel_effekte!A452:GQ452))</f>
        <v>1</v>
      </c>
    </row>
    <row r="175" spans="1:6" ht="18.75" thickBot="1">
      <c r="A175" s="54" t="str">
        <f>Calcul_correl!AS182</f>
        <v>Eugenia Jambosa</v>
      </c>
      <c r="B175" s="54">
        <f>IF(NOT(ISBLANK('Anwendung DIAGNOSE'!A174)),1,IF(C175&lt;&gt;"",2,3))</f>
        <v>3</v>
      </c>
      <c r="C175" s="71" t="str">
        <f>IF('Anwendung DIAGNOSE'!B174="","",'Anwendung DIAGNOSE'!B174)</f>
        <v/>
      </c>
      <c r="D175" s="78" t="str">
        <f>'Anwendung DIAGNOSE'!C174</f>
        <v>169</v>
      </c>
      <c r="E175" s="79" t="str">
        <f>'Anwendung DIAGNOSE'!D174</f>
        <v>Tendencia crónica a los gusanos (lombrices)</v>
      </c>
      <c r="F175" s="300">
        <f>IF($A$3,LOOKUP($E$5,datenbank_heilmittel_effekte!A$2:GQ$2,datenbank_heilmittel_effekte!A171:GQ171),LOOKUP($E$5,datenbank_heilmittel_effekte!A$284:GQ$284,datenbank_heilmittel_effekte!A453:GQ453))</f>
        <v>1</v>
      </c>
    </row>
    <row r="176" spans="1:6" ht="34.15" customHeight="1" thickTop="1">
      <c r="A176" s="54" t="str">
        <f>Calcul_correl!AS183</f>
        <v>Eupatorium Perfolia.</v>
      </c>
      <c r="B176" s="54">
        <f>IF(NOT(ISBLANK('Anwendung DIAGNOSE'!A175)),1,IF(C176&lt;&gt;"",2,3))</f>
        <v>1</v>
      </c>
      <c r="C176" s="90" t="str">
        <f>IF('Anwendung DIAGNOSE'!B175="","",'Anwendung DIAGNOSE'!B175)</f>
        <v>Los órganos femeninos : flujos</v>
      </c>
      <c r="D176" s="91" t="str">
        <f>'Anwendung DIAGNOSE'!C175</f>
        <v>170</v>
      </c>
      <c r="E176" s="92" t="str">
        <f>'Anwendung DIAGNOSE'!D175</f>
        <v>Los ciclos son anormalmente CORTOS (menos de 26 dias)</v>
      </c>
      <c r="F176" s="304">
        <f>IF($A$3,LOOKUP($E$5,datenbank_heilmittel_effekte!A$2:GQ$2,datenbank_heilmittel_effekte!A172:GQ172),LOOKUP($E$5,datenbank_heilmittel_effekte!A$284:GQ$284,datenbank_heilmittel_effekte!A454:GQ454))</f>
        <v>2</v>
      </c>
    </row>
    <row r="177" spans="1:6" ht="18">
      <c r="A177" s="54" t="str">
        <f>Calcul_correl!AS184</f>
        <v>Eupatorium Purpureum</v>
      </c>
      <c r="B177" s="54">
        <f>IF(NOT(ISBLANK('Anwendung DIAGNOSE'!A176)),1,IF(C177&lt;&gt;"",2,3))</f>
        <v>3</v>
      </c>
      <c r="C177" s="71" t="str">
        <f>IF('Anwendung DIAGNOSE'!B176="","",'Anwendung DIAGNOSE'!B176)</f>
        <v/>
      </c>
      <c r="D177" s="78" t="str">
        <f>'Anwendung DIAGNOSE'!C176</f>
        <v>171</v>
      </c>
      <c r="E177" s="79" t="str">
        <f>'Anwendung DIAGNOSE'!D176</f>
        <v>Los ciclos son anormalmente LARGOS (más de 30 dias)</v>
      </c>
      <c r="F177" s="300">
        <f>IF($A$3,LOOKUP($E$5,datenbank_heilmittel_effekte!A$2:GQ$2,datenbank_heilmittel_effekte!A173:GQ173),LOOKUP($E$5,datenbank_heilmittel_effekte!A$284:GQ$284,datenbank_heilmittel_effekte!A455:GQ455))</f>
        <v>0</v>
      </c>
    </row>
    <row r="178" spans="1:6" ht="18">
      <c r="A178" s="54" t="str">
        <f>Calcul_correl!AS185</f>
        <v>Euphorbia Resinifera</v>
      </c>
      <c r="B178" s="54">
        <f>IF(NOT(ISBLANK('Anwendung DIAGNOSE'!A177)),1,IF(C178&lt;&gt;"",2,3))</f>
        <v>3</v>
      </c>
      <c r="C178" s="71" t="str">
        <f>IF('Anwendung DIAGNOSE'!B177="","",'Anwendung DIAGNOSE'!B177)</f>
        <v/>
      </c>
      <c r="D178" s="78" t="str">
        <f>'Anwendung DIAGNOSE'!C177</f>
        <v>172</v>
      </c>
      <c r="E178" s="79" t="str">
        <f>'Anwendung DIAGNOSE'!D177</f>
        <v>Reglas CORTAS (menos de 4 dias), POBRES o INTERMITENTES</v>
      </c>
      <c r="F178" s="300">
        <f>IF($A$3,LOOKUP($E$5,datenbank_heilmittel_effekte!A$2:GQ$2,datenbank_heilmittel_effekte!A174:GQ174),LOOKUP($E$5,datenbank_heilmittel_effekte!A$284:GQ$284,datenbank_heilmittel_effekte!A456:GQ456))</f>
        <v>1</v>
      </c>
    </row>
    <row r="179" spans="1:6" ht="18">
      <c r="A179" s="54" t="str">
        <f>Calcul_correl!AS186</f>
        <v>Euphrasia Officinal.</v>
      </c>
      <c r="B179" s="54">
        <f>IF(NOT(ISBLANK('Anwendung DIAGNOSE'!A178)),1,IF(C179&lt;&gt;"",2,3))</f>
        <v>3</v>
      </c>
      <c r="C179" s="71" t="str">
        <f>IF('Anwendung DIAGNOSE'!B178="","",'Anwendung DIAGNOSE'!B178)</f>
        <v/>
      </c>
      <c r="D179" s="78" t="str">
        <f>'Anwendung DIAGNOSE'!C178</f>
        <v>173</v>
      </c>
      <c r="E179" s="79" t="str">
        <f>'Anwendung DIAGNOSE'!D178</f>
        <v>Reglas LARGAS (más de 8 dias) o anormalmente ABUNDANTES</v>
      </c>
      <c r="F179" s="300">
        <f>IF($A$3,LOOKUP($E$5,datenbank_heilmittel_effekte!A$2:GQ$2,datenbank_heilmittel_effekte!A175:GQ175),LOOKUP($E$5,datenbank_heilmittel_effekte!A$284:GQ$284,datenbank_heilmittel_effekte!A457:GQ457))</f>
        <v>1</v>
      </c>
    </row>
    <row r="180" spans="1:6" ht="18">
      <c r="A180" s="54" t="str">
        <f>Calcul_correl!AS187</f>
        <v>Ferrum Iodatum</v>
      </c>
      <c r="B180" s="54">
        <f>IF(NOT(ISBLANK('Anwendung DIAGNOSE'!A179)),1,IF(C180&lt;&gt;"",2,3))</f>
        <v>3</v>
      </c>
      <c r="C180" s="71" t="str">
        <f>IF('Anwendung DIAGNOSE'!B179="","",'Anwendung DIAGNOSE'!B179)</f>
        <v/>
      </c>
      <c r="D180" s="78" t="str">
        <f>'Anwendung DIAGNOSE'!C179</f>
        <v>174</v>
      </c>
      <c r="E180" s="79" t="str">
        <f>'Anwendung DIAGNOSE'!D179</f>
        <v>Anomaláa del ASPECTO de las reglas (color o consistencia)</v>
      </c>
      <c r="F180" s="300">
        <f>IF($A$3,LOOKUP($E$5,datenbank_heilmittel_effekte!A$2:GQ$2,datenbank_heilmittel_effekte!A176:GQ176),LOOKUP($E$5,datenbank_heilmittel_effekte!A$284:GQ$284,datenbank_heilmittel_effekte!A458:GQ458))</f>
        <v>0</v>
      </c>
    </row>
    <row r="181" spans="1:6" ht="18.75" thickBot="1">
      <c r="A181" s="54" t="str">
        <f>Calcul_correl!AS188</f>
        <v>Ferrum Metallicum</v>
      </c>
      <c r="B181" s="54">
        <f>IF(NOT(ISBLANK('Anwendung DIAGNOSE'!A180)),1,IF(C181&lt;&gt;"",2,3))</f>
        <v>3</v>
      </c>
      <c r="C181" s="71" t="str">
        <f>IF('Anwendung DIAGNOSE'!B180="","",'Anwendung DIAGNOSE'!B180)</f>
        <v/>
      </c>
      <c r="D181" s="78" t="str">
        <f>'Anwendung DIAGNOSE'!C180</f>
        <v>175</v>
      </c>
      <c r="E181" s="79" t="str">
        <f>'Anwendung DIAGNOSE'!D180</f>
        <v>Pérdidas blancas abundantes o irritantes (leucorrea)</v>
      </c>
      <c r="F181" s="300">
        <f>IF($A$3,LOOKUP($E$5,datenbank_heilmittel_effekte!A$2:GQ$2,datenbank_heilmittel_effekte!A177:GQ177),LOOKUP($E$5,datenbank_heilmittel_effekte!A$284:GQ$284,datenbank_heilmittel_effekte!A459:GQ459))</f>
        <v>1</v>
      </c>
    </row>
    <row r="182" spans="1:6" ht="34.15" customHeight="1" thickTop="1">
      <c r="A182" s="54" t="str">
        <f>Calcul_correl!AS189</f>
        <v>Ferrum Muriaticum</v>
      </c>
      <c r="B182" s="54">
        <f>IF(NOT(ISBLANK('Anwendung DIAGNOSE'!A181)),1,IF(C182&lt;&gt;"",2,3))</f>
        <v>2</v>
      </c>
      <c r="C182" s="72" t="str">
        <f>IF('Anwendung DIAGNOSE'!B181="","",'Anwendung DIAGNOSE'!B181)</f>
        <v>Los órganos femeninos : dolores</v>
      </c>
      <c r="D182" s="80" t="str">
        <f>'Anwendung DIAGNOSE'!C181</f>
        <v>176</v>
      </c>
      <c r="E182" s="81" t="str">
        <f>'Anwendung DIAGNOSE'!D181</f>
        <v>Dolor en los pechos (y c. mastitis, nudosidad dolorosa)</v>
      </c>
      <c r="F182" s="301">
        <f>IF($A$3,LOOKUP($E$5,datenbank_heilmittel_effekte!A$2:GQ$2,datenbank_heilmittel_effekte!A178:GQ178),LOOKUP($E$5,datenbank_heilmittel_effekte!A$284:GQ$284,datenbank_heilmittel_effekte!A460:GQ460))</f>
        <v>0</v>
      </c>
    </row>
    <row r="183" spans="1:6" ht="18">
      <c r="A183" s="54" t="str">
        <f>Calcul_correl!AS190</f>
        <v>Ferrum Phosphoricum</v>
      </c>
      <c r="B183" s="54">
        <f>IF(NOT(ISBLANK('Anwendung DIAGNOSE'!A182)),1,IF(C183&lt;&gt;"",2,3))</f>
        <v>3</v>
      </c>
      <c r="C183" s="71" t="str">
        <f>IF('Anwendung DIAGNOSE'!B182="","",'Anwendung DIAGNOSE'!B182)</f>
        <v/>
      </c>
      <c r="D183" s="78" t="str">
        <f>'Anwendung DIAGNOSE'!C182</f>
        <v>177</v>
      </c>
      <c r="E183" s="79" t="str">
        <f>'Anwendung DIAGNOSE'!D182</f>
        <v>Dolor en los ovarios o en las trompas (ovaritis, salpingitis)</v>
      </c>
      <c r="F183" s="300">
        <f>IF($A$3,LOOKUP($E$5,datenbank_heilmittel_effekte!A$2:GQ$2,datenbank_heilmittel_effekte!A179:GQ179),LOOKUP($E$5,datenbank_heilmittel_effekte!A$284:GQ$284,datenbank_heilmittel_effekte!A461:GQ461))</f>
        <v>4</v>
      </c>
    </row>
    <row r="184" spans="1:6" ht="18">
      <c r="A184" s="54" t="str">
        <f>Calcul_correl!AS191</f>
        <v>Ferrum Sulfuricum</v>
      </c>
      <c r="B184" s="54">
        <f>IF(NOT(ISBLANK('Anwendung DIAGNOSE'!A183)),1,IF(C184&lt;&gt;"",2,3))</f>
        <v>3</v>
      </c>
      <c r="C184" s="71" t="str">
        <f>IF('Anwendung DIAGNOSE'!B183="","",'Anwendung DIAGNOSE'!B183)</f>
        <v/>
      </c>
      <c r="D184" s="78" t="str">
        <f>'Anwendung DIAGNOSE'!C183</f>
        <v>178</v>
      </c>
      <c r="E184" s="79" t="str">
        <f>'Anwendung DIAGNOSE'!D183</f>
        <v>Dolor en el útero, o sensación de descenso de órganos</v>
      </c>
      <c r="F184" s="300">
        <f>IF($A$3,LOOKUP($E$5,datenbank_heilmittel_effekte!A$2:GQ$2,datenbank_heilmittel_effekte!A180:GQ180),LOOKUP($E$5,datenbank_heilmittel_effekte!A$284:GQ$284,datenbank_heilmittel_effekte!A462:GQ462))</f>
        <v>0</v>
      </c>
    </row>
    <row r="185" spans="1:6" ht="18.75" thickBot="1">
      <c r="A185" s="54" t="str">
        <f>Calcul_correl!AS192</f>
        <v>Fluoricum Acidum</v>
      </c>
      <c r="B185" s="54">
        <f>IF(NOT(ISBLANK('Anwendung DIAGNOSE'!A184)),1,IF(C185&lt;&gt;"",2,3))</f>
        <v>3</v>
      </c>
      <c r="C185" s="75" t="str">
        <f>IF('Anwendung DIAGNOSE'!B184="","",'Anwendung DIAGNOSE'!B184)</f>
        <v/>
      </c>
      <c r="D185" s="82" t="str">
        <f>'Anwendung DIAGNOSE'!C184</f>
        <v>179</v>
      </c>
      <c r="E185" s="83" t="str">
        <f>'Anwendung DIAGNOSE'!D184</f>
        <v>Dolor (o prurito) en la vagina o en la vulva</v>
      </c>
      <c r="F185" s="302">
        <f>IF($A$3,LOOKUP($E$5,datenbank_heilmittel_effekte!A$2:GQ$2,datenbank_heilmittel_effekte!A181:GQ181),LOOKUP($E$5,datenbank_heilmittel_effekte!A$284:GQ$284,datenbank_heilmittel_effekte!A463:GQ463))</f>
        <v>3</v>
      </c>
    </row>
    <row r="186" spans="1:6" ht="35.450000000000003" customHeight="1" thickTop="1" thickBot="1">
      <c r="A186" s="54" t="str">
        <f>Calcul_correl!AS193</f>
        <v>Formica Rufa</v>
      </c>
      <c r="B186" s="54">
        <f>IF(NOT(ISBLANK('Anwendung DIAGNOSE'!A185)),1,IF(C186&lt;&gt;"",2,3))</f>
        <v>2</v>
      </c>
      <c r="C186" s="71" t="str">
        <f>IF('Anwendung DIAGNOSE'!B185="","",'Anwendung DIAGNOSE'!B185)</f>
        <v>Los órganos femeninos : modalidades</v>
      </c>
      <c r="D186" s="78" t="str">
        <f>'Anwendung DIAGNOSE'!C185</f>
        <v>180</v>
      </c>
      <c r="E186" s="79" t="str">
        <f>'Anwendung DIAGNOSE'!D185</f>
        <v>Dolores intensos EN EL MOMENTO DE LAS REGLAS (dismenorrea)</v>
      </c>
      <c r="F186" s="300">
        <f>IF($A$3,LOOKUP($E$5,datenbank_heilmittel_effekte!A$2:GQ$2,datenbank_heilmittel_effekte!A182:GQ182),LOOKUP($E$5,datenbank_heilmittel_effekte!A$284:GQ$284,datenbank_heilmittel_effekte!A464:GQ464))</f>
        <v>1</v>
      </c>
    </row>
    <row r="187" spans="1:6" ht="18.75" thickTop="1">
      <c r="A187" s="54" t="str">
        <f>Calcul_correl!AS194</f>
        <v>Gambogia</v>
      </c>
      <c r="B187" s="54">
        <f>IF(NOT(ISBLANK('Anwendung DIAGNOSE'!A186)),1,IF(C187&lt;&gt;"",2,3))</f>
        <v>2</v>
      </c>
      <c r="C187" s="72" t="str">
        <f>IF('Anwendung DIAGNOSE'!B186="","",'Anwendung DIAGNOSE'!B186)</f>
        <v>Los órganos masculinos</v>
      </c>
      <c r="D187" s="80" t="str">
        <f>'Anwendung DIAGNOSE'!C186</f>
        <v>181</v>
      </c>
      <c r="E187" s="81" t="str">
        <f>'Anwendung DIAGNOSE'!D186</f>
        <v>Dolor en los testiculos, o en los cordones espermáticos</v>
      </c>
      <c r="F187" s="301">
        <f>IF($A$3,LOOKUP($E$5,datenbank_heilmittel_effekte!A$2:GQ$2,datenbank_heilmittel_effekte!A183:GQ183),LOOKUP($E$5,datenbank_heilmittel_effekte!A$284:GQ$284,datenbank_heilmittel_effekte!A465:GQ465))</f>
        <v>2</v>
      </c>
    </row>
    <row r="188" spans="1:6" ht="18.75" thickBot="1">
      <c r="A188" s="54" t="str">
        <f>Calcul_correl!AS195</f>
        <v>Gelsemium Sempervir.</v>
      </c>
      <c r="B188" s="54">
        <f>IF(NOT(ISBLANK('Anwendung DIAGNOSE'!A187)),1,IF(C188&lt;&gt;"",2,3))</f>
        <v>3</v>
      </c>
      <c r="C188" s="75" t="str">
        <f>IF('Anwendung DIAGNOSE'!B187="","",'Anwendung DIAGNOSE'!B187)</f>
        <v/>
      </c>
      <c r="D188" s="82" t="str">
        <f>'Anwendung DIAGNOSE'!C187</f>
        <v>182</v>
      </c>
      <c r="E188" s="83" t="str">
        <f>'Anwendung DIAGNOSE'!D187</f>
        <v>Transtornos de la erección, o impotencia</v>
      </c>
      <c r="F188" s="302">
        <f>IF($A$3,LOOKUP($E$5,datenbank_heilmittel_effekte!A$2:GQ$2,datenbank_heilmittel_effekte!A184:GQ184),LOOKUP($E$5,datenbank_heilmittel_effekte!A$284:GQ$284,datenbank_heilmittel_effekte!A466:GQ466))</f>
        <v>2</v>
      </c>
    </row>
    <row r="189" spans="1:6" ht="18.75" thickTop="1">
      <c r="A189" s="54" t="str">
        <f>Calcul_correl!AS196</f>
        <v>Glonoinum (Trinitr.)</v>
      </c>
      <c r="B189" s="54">
        <f>IF(NOT(ISBLANK('Anwendung DIAGNOSE'!A188)),1,IF(C189&lt;&gt;"",2,3))</f>
        <v>2</v>
      </c>
      <c r="C189" s="71" t="str">
        <f>IF('Anwendung DIAGNOSE'!B188="","",'Anwendung DIAGNOSE'!B188)</f>
        <v>El comportamiento (hombre o mujer)</v>
      </c>
      <c r="D189" s="78" t="str">
        <f>'Anwendung DIAGNOSE'!C188</f>
        <v>183</v>
      </c>
      <c r="E189" s="79" t="str">
        <f>'Anwendung DIAGNOSE'!D188</f>
        <v>Deseo sexual excesivo, excitación anormal</v>
      </c>
      <c r="F189" s="300">
        <f>IF($A$3,LOOKUP($E$5,datenbank_heilmittel_effekte!A$2:GQ$2,datenbank_heilmittel_effekte!A185:GQ185),LOOKUP($E$5,datenbank_heilmittel_effekte!A$284:GQ$284,datenbank_heilmittel_effekte!A467:GQ467))</f>
        <v>2</v>
      </c>
    </row>
    <row r="190" spans="1:6" ht="18.75" thickBot="1">
      <c r="A190" s="54" t="str">
        <f>Calcul_correl!AS197</f>
        <v>Gossypium Herbaceum</v>
      </c>
      <c r="B190" s="54">
        <f>IF(NOT(ISBLANK('Anwendung DIAGNOSE'!A189)),1,IF(C190&lt;&gt;"",2,3))</f>
        <v>3</v>
      </c>
      <c r="C190" s="89" t="str">
        <f>IF('Anwendung DIAGNOSE'!B189="","",'Anwendung DIAGNOSE'!B189)</f>
        <v/>
      </c>
      <c r="D190" s="84" t="str">
        <f>'Anwendung DIAGNOSE'!C189</f>
        <v>184</v>
      </c>
      <c r="E190" s="85" t="str">
        <f>'Anwendung DIAGNOSE'!D189</f>
        <v>Ausencia de deseo sexual, o disminución del líbido</v>
      </c>
      <c r="F190" s="303">
        <f>IF($A$3,LOOKUP($E$5,datenbank_heilmittel_effekte!A$2:GQ$2,datenbank_heilmittel_effekte!A186:GQ186),LOOKUP($E$5,datenbank_heilmittel_effekte!A$284:GQ$284,datenbank_heilmittel_effekte!A468:GQ468))</f>
        <v>0</v>
      </c>
    </row>
    <row r="191" spans="1:6" ht="36.6" customHeight="1" thickTop="1">
      <c r="A191" s="54" t="str">
        <f>Calcul_correl!AS198</f>
        <v>Graphites</v>
      </c>
      <c r="B191" s="54">
        <f>IF(NOT(ISBLANK('Anwendung DIAGNOSE'!A190)),1,IF(C191&lt;&gt;"",2,3))</f>
        <v>1</v>
      </c>
      <c r="C191" s="71" t="str">
        <f>IF('Anwendung DIAGNOSE'!B190="","",'Anwendung DIAGNOSE'!B190)</f>
        <v>El aparato urinario : los dolores</v>
      </c>
      <c r="D191" s="78" t="str">
        <f>'Anwendung DIAGNOSE'!C190</f>
        <v>185</v>
      </c>
      <c r="E191" s="79" t="str">
        <f>'Anwendung DIAGNOSE'!D190</f>
        <v>Dolor en un riñón (y c. nefritis, cólico nefrítico)</v>
      </c>
      <c r="F191" s="300">
        <f>IF($A$3,LOOKUP($E$5,datenbank_heilmittel_effekte!A$2:GQ$2,datenbank_heilmittel_effekte!A187:GQ187),LOOKUP($E$5,datenbank_heilmittel_effekte!A$284:GQ$284,datenbank_heilmittel_effekte!A469:GQ469))</f>
        <v>1</v>
      </c>
    </row>
    <row r="192" spans="1:6" ht="18">
      <c r="A192" s="54" t="str">
        <f>Calcul_correl!AS199</f>
        <v>Gratiola Officinalis</v>
      </c>
      <c r="B192" s="54">
        <f>IF(NOT(ISBLANK('Anwendung DIAGNOSE'!A191)),1,IF(C192&lt;&gt;"",2,3))</f>
        <v>3</v>
      </c>
      <c r="C192" s="71" t="str">
        <f>IF('Anwendung DIAGNOSE'!B191="","",'Anwendung DIAGNOSE'!B191)</f>
        <v/>
      </c>
      <c r="D192" s="78" t="str">
        <f>'Anwendung DIAGNOSE'!C191</f>
        <v>186</v>
      </c>
      <c r="E192" s="79" t="str">
        <f>'Anwendung DIAGNOSE'!D191</f>
        <v>Dolor en la vejiga (y c. cistitis, disuria, tenesmo)</v>
      </c>
      <c r="F192" s="300">
        <f>IF($A$3,LOOKUP($E$5,datenbank_heilmittel_effekte!A$2:GQ$2,datenbank_heilmittel_effekte!A188:GQ188),LOOKUP($E$5,datenbank_heilmittel_effekte!A$284:GQ$284,datenbank_heilmittel_effekte!A470:GQ470))</f>
        <v>2</v>
      </c>
    </row>
    <row r="193" spans="1:6" ht="18">
      <c r="A193" s="54" t="str">
        <f>Calcul_correl!AS200</f>
        <v>Guaiacum</v>
      </c>
      <c r="B193" s="54">
        <f>IF(NOT(ISBLANK('Anwendung DIAGNOSE'!A192)),1,IF(C193&lt;&gt;"",2,3))</f>
        <v>3</v>
      </c>
      <c r="C193" s="71" t="str">
        <f>IF('Anwendung DIAGNOSE'!B192="","",'Anwendung DIAGNOSE'!B192)</f>
        <v/>
      </c>
      <c r="D193" s="78" t="str">
        <f>'Anwendung DIAGNOSE'!C192</f>
        <v>187</v>
      </c>
      <c r="E193" s="79" t="str">
        <f>'Anwendung DIAGNOSE'!D192</f>
        <v>Dolor en la uretra DURANTE la micción, orinas ardientes</v>
      </c>
      <c r="F193" s="300">
        <f>IF($A$3,LOOKUP($E$5,datenbank_heilmittel_effekte!A$2:GQ$2,datenbank_heilmittel_effekte!A189:GQ189),LOOKUP($E$5,datenbank_heilmittel_effekte!A$284:GQ$284,datenbank_heilmittel_effekte!A471:GQ471))</f>
        <v>0</v>
      </c>
    </row>
    <row r="194" spans="1:6" ht="18.75" thickBot="1">
      <c r="A194" s="54" t="str">
        <f>Calcul_correl!AS201</f>
        <v>Guarea Trichiloides</v>
      </c>
      <c r="B194" s="54">
        <f>IF(NOT(ISBLANK('Anwendung DIAGNOSE'!A193)),1,IF(C194&lt;&gt;"",2,3))</f>
        <v>3</v>
      </c>
      <c r="C194" s="71" t="str">
        <f>IF('Anwendung DIAGNOSE'!B193="","",'Anwendung DIAGNOSE'!B193)</f>
        <v/>
      </c>
      <c r="D194" s="78" t="str">
        <f>'Anwendung DIAGNOSE'!C193</f>
        <v>188</v>
      </c>
      <c r="E194" s="79" t="str">
        <f>'Anwendung DIAGNOSE'!D193</f>
        <v>Dolor en la uretra DESPUéS de orinar, orinas corrosivas</v>
      </c>
      <c r="F194" s="300">
        <f>IF($A$3,LOOKUP($E$5,datenbank_heilmittel_effekte!A$2:GQ$2,datenbank_heilmittel_effekte!A190:GQ190),LOOKUP($E$5,datenbank_heilmittel_effekte!A$284:GQ$284,datenbank_heilmittel_effekte!A472:GQ472))</f>
        <v>0</v>
      </c>
    </row>
    <row r="195" spans="1:6" ht="18.75" thickTop="1">
      <c r="A195" s="54" t="str">
        <f>Calcul_correl!AS202</f>
        <v>Gymnocladus Canaden.</v>
      </c>
      <c r="B195" s="54">
        <f>IF(NOT(ISBLANK('Anwendung DIAGNOSE'!A194)),1,IF(C195&lt;&gt;"",2,3))</f>
        <v>2</v>
      </c>
      <c r="C195" s="72" t="str">
        <f>IF('Anwendung DIAGNOSE'!B194="","",'Anwendung DIAGNOSE'!B194)</f>
        <v>La micción</v>
      </c>
      <c r="D195" s="80" t="str">
        <f>'Anwendung DIAGNOSE'!C194</f>
        <v>189</v>
      </c>
      <c r="E195" s="81" t="str">
        <f>'Anwendung DIAGNOSE'!D194</f>
        <v>Necesidad frecuente de orinar (polaquiuria)</v>
      </c>
      <c r="F195" s="301">
        <f>IF($A$3,LOOKUP($E$5,datenbank_heilmittel_effekte!A$2:GQ$2,datenbank_heilmittel_effekte!A191:GQ191),LOOKUP($E$5,datenbank_heilmittel_effekte!A$284:GQ$284,datenbank_heilmittel_effekte!A473:GQ473))</f>
        <v>0</v>
      </c>
    </row>
    <row r="196" spans="1:6" ht="18">
      <c r="A196" s="54" t="str">
        <f>Calcul_correl!AS203</f>
        <v>Haloperidol</v>
      </c>
      <c r="B196" s="54">
        <f>IF(NOT(ISBLANK('Anwendung DIAGNOSE'!A195)),1,IF(C196&lt;&gt;"",2,3))</f>
        <v>3</v>
      </c>
      <c r="C196" s="71" t="str">
        <f>IF('Anwendung DIAGNOSE'!B195="","",'Anwendung DIAGNOSE'!B195)</f>
        <v/>
      </c>
      <c r="D196" s="78" t="str">
        <f>'Anwendung DIAGNOSE'!C195</f>
        <v>190</v>
      </c>
      <c r="E196" s="79" t="str">
        <f>'Anwendung DIAGNOSE'!D195</f>
        <v>Retención de orina, dificultad al orinar</v>
      </c>
      <c r="F196" s="300">
        <f>IF($A$3,LOOKUP($E$5,datenbank_heilmittel_effekte!A$2:GQ$2,datenbank_heilmittel_effekte!A192:GQ192),LOOKUP($E$5,datenbank_heilmittel_effekte!A$284:GQ$284,datenbank_heilmittel_effekte!A474:GQ474))</f>
        <v>3</v>
      </c>
    </row>
    <row r="197" spans="1:6" ht="18.75" thickBot="1">
      <c r="A197" s="54" t="str">
        <f>Calcul_correl!AS204</f>
        <v>Hamamelis Virginica</v>
      </c>
      <c r="B197" s="54">
        <f>IF(NOT(ISBLANK('Anwendung DIAGNOSE'!A196)),1,IF(C197&lt;&gt;"",2,3))</f>
        <v>3</v>
      </c>
      <c r="C197" s="75" t="str">
        <f>IF('Anwendung DIAGNOSE'!B196="","",'Anwendung DIAGNOSE'!B196)</f>
        <v/>
      </c>
      <c r="D197" s="82" t="str">
        <f>'Anwendung DIAGNOSE'!C196</f>
        <v>191</v>
      </c>
      <c r="E197" s="83" t="str">
        <f>'Anwendung DIAGNOSE'!D196</f>
        <v>Incontinencia, pérdida involuntaria de orina ( y c. enurésis)</v>
      </c>
      <c r="F197" s="302">
        <f>IF($A$3,LOOKUP($E$5,datenbank_heilmittel_effekte!A$2:GQ$2,datenbank_heilmittel_effekte!A193:GQ193),LOOKUP($E$5,datenbank_heilmittel_effekte!A$284:GQ$284,datenbank_heilmittel_effekte!A475:GQ475))</f>
        <v>2</v>
      </c>
    </row>
    <row r="198" spans="1:6" ht="18.75" thickTop="1">
      <c r="A198" s="54" t="str">
        <f>Calcul_correl!AS205</f>
        <v>Hedera Helix(Lierre)</v>
      </c>
      <c r="B198" s="54">
        <f>IF(NOT(ISBLANK('Anwendung DIAGNOSE'!A197)),1,IF(C198&lt;&gt;"",2,3))</f>
        <v>2</v>
      </c>
      <c r="C198" s="71" t="str">
        <f>IF('Anwendung DIAGNOSE'!B197="","",'Anwendung DIAGNOSE'!B197)</f>
        <v>Las orinas</v>
      </c>
      <c r="D198" s="78" t="str">
        <f>'Anwendung DIAGNOSE'!C197</f>
        <v>192</v>
      </c>
      <c r="E198" s="79" t="str">
        <f>'Anwendung DIAGNOSE'!D197</f>
        <v>Orinas oscuras, poco abundantes (oliguria)</v>
      </c>
      <c r="F198" s="300">
        <f>IF($A$3,LOOKUP($E$5,datenbank_heilmittel_effekte!A$2:GQ$2,datenbank_heilmittel_effekte!A194:GQ194),LOOKUP($E$5,datenbank_heilmittel_effekte!A$284:GQ$284,datenbank_heilmittel_effekte!A476:GQ476))</f>
        <v>0</v>
      </c>
    </row>
    <row r="199" spans="1:6" ht="18">
      <c r="A199" s="54" t="str">
        <f>Calcul_correl!AS206</f>
        <v>Hekla Lava</v>
      </c>
      <c r="B199" s="54">
        <f>IF(NOT(ISBLANK('Anwendung DIAGNOSE'!A198)),1,IF(C199&lt;&gt;"",2,3))</f>
        <v>3</v>
      </c>
      <c r="C199" s="71" t="str">
        <f>IF('Anwendung DIAGNOSE'!B198="","",'Anwendung DIAGNOSE'!B198)</f>
        <v/>
      </c>
      <c r="D199" s="78" t="str">
        <f>'Anwendung DIAGNOSE'!C198</f>
        <v>193</v>
      </c>
      <c r="E199" s="79" t="str">
        <f>'Anwendung DIAGNOSE'!D198</f>
        <v>Orinas claras, muy abundantes (poliuria)</v>
      </c>
      <c r="F199" s="300">
        <f>IF($A$3,LOOKUP($E$5,datenbank_heilmittel_effekte!A$2:GQ$2,datenbank_heilmittel_effekte!A195:GQ195),LOOKUP($E$5,datenbank_heilmittel_effekte!A$284:GQ$284,datenbank_heilmittel_effekte!A477:GQ477))</f>
        <v>0</v>
      </c>
    </row>
    <row r="200" spans="1:6" ht="18">
      <c r="A200" s="54" t="str">
        <f>Calcul_correl!AS207</f>
        <v>Helleborus Niger</v>
      </c>
      <c r="B200" s="54">
        <f>IF(NOT(ISBLANK('Anwendung DIAGNOSE'!A199)),1,IF(C200&lt;&gt;"",2,3))</f>
        <v>3</v>
      </c>
      <c r="C200" s="71" t="str">
        <f>IF('Anwendung DIAGNOSE'!B199="","",'Anwendung DIAGNOSE'!B199)</f>
        <v/>
      </c>
      <c r="D200" s="78" t="str">
        <f>'Anwendung DIAGNOSE'!C199</f>
        <v>194</v>
      </c>
      <c r="E200" s="79" t="str">
        <f>'Anwendung DIAGNOSE'!D199</f>
        <v>Orinas turbias a la emisión, presencia de sangre o de células</v>
      </c>
      <c r="F200" s="300">
        <f>IF($A$3,LOOKUP($E$5,datenbank_heilmittel_effekte!A$2:GQ$2,datenbank_heilmittel_effekte!A196:GQ196),LOOKUP($E$5,datenbank_heilmittel_effekte!A$284:GQ$284,datenbank_heilmittel_effekte!A478:GQ478))</f>
        <v>1</v>
      </c>
    </row>
    <row r="201" spans="1:6" ht="18">
      <c r="A201" s="54" t="str">
        <f>Calcul_correl!AS208</f>
        <v>Helonias Dioica</v>
      </c>
      <c r="B201" s="54">
        <f>IF(NOT(ISBLANK('Anwendung DIAGNOSE'!A200)),1,IF(C201&lt;&gt;"",2,3))</f>
        <v>3</v>
      </c>
      <c r="C201" s="71" t="str">
        <f>IF('Anwendung DIAGNOSE'!B200="","",'Anwendung DIAGNOSE'!B200)</f>
        <v/>
      </c>
      <c r="D201" s="78" t="str">
        <f>'Anwendung DIAGNOSE'!C200</f>
        <v>195</v>
      </c>
      <c r="E201" s="79" t="str">
        <f>'Anwendung DIAGNOSE'!D200</f>
        <v>En las orinas: albúmina (proteinuria)</v>
      </c>
      <c r="F201" s="300">
        <f>IF($A$3,LOOKUP($E$5,datenbank_heilmittel_effekte!A$2:GQ$2,datenbank_heilmittel_effekte!A197:GQ197),LOOKUP($E$5,datenbank_heilmittel_effekte!A$284:GQ$284,datenbank_heilmittel_effekte!A479:GQ479))</f>
        <v>0</v>
      </c>
    </row>
    <row r="202" spans="1:6" ht="18.75" thickBot="1">
      <c r="A202" s="54" t="str">
        <f>Calcul_correl!AS209</f>
        <v>Hepar Sulfuris</v>
      </c>
      <c r="B202" s="54">
        <f>IF(NOT(ISBLANK('Anwendung DIAGNOSE'!A201)),1,IF(C202&lt;&gt;"",2,3))</f>
        <v>3</v>
      </c>
      <c r="C202" s="71" t="str">
        <f>IF('Anwendung DIAGNOSE'!B201="","",'Anwendung DIAGNOSE'!B201)</f>
        <v/>
      </c>
      <c r="D202" s="78" t="str">
        <f>'Anwendung DIAGNOSE'!C201</f>
        <v>196</v>
      </c>
      <c r="E202" s="79" t="str">
        <f>'Anwendung DIAGNOSE'!D201</f>
        <v>En las orinas: depósitos diversos (fosfatos, arenilla, etc.)</v>
      </c>
      <c r="F202" s="300">
        <f>IF($A$3,LOOKUP($E$5,datenbank_heilmittel_effekte!A$2:GQ$2,datenbank_heilmittel_effekte!A198:GQ198),LOOKUP($E$5,datenbank_heilmittel_effekte!A$284:GQ$284,datenbank_heilmittel_effekte!A480:GQ480))</f>
        <v>0</v>
      </c>
    </row>
    <row r="203" spans="1:6" ht="49.15" customHeight="1" thickTop="1">
      <c r="A203" s="54" t="str">
        <f>Calcul_correl!AS210</f>
        <v>Hippomanes</v>
      </c>
      <c r="B203" s="54">
        <f>IF(NOT(ISBLANK('Anwendung DIAGNOSE'!A202)),1,IF(C203&lt;&gt;"",2,3))</f>
        <v>1</v>
      </c>
      <c r="C203" s="90" t="str">
        <f>IF('Anwendung DIAGNOSE'!B202="","",'Anwendung DIAGNOSE'!B202)</f>
        <v>La espalda y la columna vertebral : aspecto general</v>
      </c>
      <c r="D203" s="91" t="str">
        <f>'Anwendung DIAGNOSE'!C202</f>
        <v>197</v>
      </c>
      <c r="E203" s="92" t="str">
        <f>'Anwendung DIAGNOSE'!D202</f>
        <v>El cuello está rígido, o la cabeza hacia atrás por ls espasmos</v>
      </c>
      <c r="F203" s="304">
        <f>IF($A$3,LOOKUP($E$5,datenbank_heilmittel_effekte!A$2:GQ$2,datenbank_heilmittel_effekte!A199:GQ199),LOOKUP($E$5,datenbank_heilmittel_effekte!A$284:GQ$284,datenbank_heilmittel_effekte!A481:GQ481))</f>
        <v>1</v>
      </c>
    </row>
    <row r="204" spans="1:6" ht="18.75" thickBot="1">
      <c r="A204" s="54" t="str">
        <f>Calcul_correl!AS211</f>
        <v>Histaminum Muriatic.</v>
      </c>
      <c r="B204" s="54">
        <f>IF(NOT(ISBLANK('Anwendung DIAGNOSE'!A203)),1,IF(C204&lt;&gt;"",2,3))</f>
        <v>3</v>
      </c>
      <c r="C204" s="71" t="str">
        <f>IF('Anwendung DIAGNOSE'!B203="","",'Anwendung DIAGNOSE'!B203)</f>
        <v/>
      </c>
      <c r="D204" s="78" t="str">
        <f>'Anwendung DIAGNOSE'!C203</f>
        <v>198</v>
      </c>
      <c r="E204" s="79" t="str">
        <f>'Anwendung DIAGNOSE'!D203</f>
        <v>La espalda está muy fría (con sensación de frío en la espalda)</v>
      </c>
      <c r="F204" s="300">
        <f>IF($A$3,LOOKUP($E$5,datenbank_heilmittel_effekte!A$2:GQ$2,datenbank_heilmittel_effekte!A200:GQ200),LOOKUP($E$5,datenbank_heilmittel_effekte!A$284:GQ$284,datenbank_heilmittel_effekte!A482:GQ482))</f>
        <v>0</v>
      </c>
    </row>
    <row r="205" spans="1:6" ht="51.6" customHeight="1" thickTop="1">
      <c r="A205" s="54" t="str">
        <f>Calcul_correl!AS212</f>
        <v>Hydrastis Canadensis</v>
      </c>
      <c r="B205" s="54">
        <f>IF(NOT(ISBLANK('Anwendung DIAGNOSE'!A204)),1,IF(C205&lt;&gt;"",2,3))</f>
        <v>2</v>
      </c>
      <c r="C205" s="72" t="str">
        <f>IF('Anwendung DIAGNOSE'!B204="","",'Anwendung DIAGNOSE'!B204)</f>
        <v>La espalda y la columna vertebral : localizacion de los dolores</v>
      </c>
      <c r="D205" s="80" t="str">
        <f>'Anwendung DIAGNOSE'!C204</f>
        <v>199</v>
      </c>
      <c r="E205" s="81" t="str">
        <f>'Anwendung DIAGNOSE'!D204</f>
        <v>Dolor en la nuca, o en los músculos del cuello</v>
      </c>
      <c r="F205" s="301">
        <f>IF($A$3,LOOKUP($E$5,datenbank_heilmittel_effekte!A$2:GQ$2,datenbank_heilmittel_effekte!A201:GQ201),LOOKUP($E$5,datenbank_heilmittel_effekte!A$284:GQ$284,datenbank_heilmittel_effekte!A483:GQ483))</f>
        <v>2</v>
      </c>
    </row>
    <row r="206" spans="1:6" ht="18">
      <c r="A206" s="54" t="str">
        <f>Calcul_correl!AS213</f>
        <v>Hydrocotyle Asiatica</v>
      </c>
      <c r="B206" s="54">
        <f>IF(NOT(ISBLANK('Anwendung DIAGNOSE'!A205)),1,IF(C206&lt;&gt;"",2,3))</f>
        <v>3</v>
      </c>
      <c r="C206" s="71" t="str">
        <f>IF('Anwendung DIAGNOSE'!B205="","",'Anwendung DIAGNOSE'!B205)</f>
        <v/>
      </c>
      <c r="D206" s="78" t="str">
        <f>'Anwendung DIAGNOSE'!C205</f>
        <v>200</v>
      </c>
      <c r="E206" s="79" t="str">
        <f>'Anwendung DIAGNOSE'!D205</f>
        <v>Dolor en la espalda (detrás del tórax)</v>
      </c>
      <c r="F206" s="300">
        <f>IF($A$3,LOOKUP($E$5,datenbank_heilmittel_effekte!A$2:GQ$2,datenbank_heilmittel_effekte!A202:GQ202),LOOKUP($E$5,datenbank_heilmittel_effekte!A$284:GQ$284,datenbank_heilmittel_effekte!A484:GQ484))</f>
        <v>3</v>
      </c>
    </row>
    <row r="207" spans="1:6" ht="18">
      <c r="A207" s="54" t="str">
        <f>Calcul_correl!AS214</f>
        <v>Hydrocyanicum Acidum</v>
      </c>
      <c r="B207" s="54">
        <f>IF(NOT(ISBLANK('Anwendung DIAGNOSE'!A206)),1,IF(C207&lt;&gt;"",2,3))</f>
        <v>3</v>
      </c>
      <c r="C207" s="71" t="str">
        <f>IF('Anwendung DIAGNOSE'!B206="","",'Anwendung DIAGNOSE'!B206)</f>
        <v/>
      </c>
      <c r="D207" s="78" t="str">
        <f>'Anwendung DIAGNOSE'!C206</f>
        <v>201</v>
      </c>
      <c r="E207" s="79" t="str">
        <f>'Anwendung DIAGNOSE'!D206</f>
        <v>Dolor en la región lumbar (en los riñones) o en el sacro</v>
      </c>
      <c r="F207" s="300">
        <f>IF($A$3,LOOKUP($E$5,datenbank_heilmittel_effekte!A$2:GQ$2,datenbank_heilmittel_effekte!A203:GQ203),LOOKUP($E$5,datenbank_heilmittel_effekte!A$284:GQ$284,datenbank_heilmittel_effekte!A485:GQ485))</f>
        <v>3</v>
      </c>
    </row>
    <row r="208" spans="1:6" ht="18.75" thickBot="1">
      <c r="A208" s="54" t="str">
        <f>Calcul_correl!AS215</f>
        <v>Hydrophobinum(Lyss.)</v>
      </c>
      <c r="B208" s="54">
        <f>IF(NOT(ISBLANK('Anwendung DIAGNOSE'!A207)),1,IF(C208&lt;&gt;"",2,3))</f>
        <v>3</v>
      </c>
      <c r="C208" s="75" t="str">
        <f>IF('Anwendung DIAGNOSE'!B207="","",'Anwendung DIAGNOSE'!B207)</f>
        <v/>
      </c>
      <c r="D208" s="82" t="str">
        <f>'Anwendung DIAGNOSE'!C207</f>
        <v>202</v>
      </c>
      <c r="E208" s="83" t="str">
        <f>'Anwendung DIAGNOSE'!D207</f>
        <v>Dolor en el coxys</v>
      </c>
      <c r="F208" s="302">
        <f>IF($A$3,LOOKUP($E$5,datenbank_heilmittel_effekte!A$2:GQ$2,datenbank_heilmittel_effekte!A204:GQ204),LOOKUP($E$5,datenbank_heilmittel_effekte!A$284:GQ$284,datenbank_heilmittel_effekte!A486:GQ486))</f>
        <v>1</v>
      </c>
    </row>
    <row r="209" spans="1:6" ht="63" customHeight="1" thickTop="1">
      <c r="A209" s="54" t="str">
        <f>Calcul_correl!AS216</f>
        <v>Hyosciamus Niger</v>
      </c>
      <c r="B209" s="54">
        <f>IF(NOT(ISBLANK('Anwendung DIAGNOSE'!A208)),1,IF(C209&lt;&gt;"",2,3))</f>
        <v>2</v>
      </c>
      <c r="C209" s="72" t="str">
        <f>IF('Anwendung DIAGNOSE'!B208="","",'Anwendung DIAGNOSE'!B208)</f>
        <v>La espalda y la columna vertebral : características de los dolores</v>
      </c>
      <c r="D209" s="80" t="str">
        <f>'Anwendung DIAGNOSE'!C208</f>
        <v>203</v>
      </c>
      <c r="E209" s="81" t="str">
        <f>'Anwendung DIAGNOSE'!D208</f>
        <v>Dolor sordo (incluyendo ardor, debilidad, fatiga, magulladura)</v>
      </c>
      <c r="F209" s="301">
        <f>IF($A$3,LOOKUP($E$5,datenbank_heilmittel_effekte!A$2:GQ$2,datenbank_heilmittel_effekte!A205:GQ205),LOOKUP($E$5,datenbank_heilmittel_effekte!A$284:GQ$284,datenbank_heilmittel_effekte!A487:GQ487))</f>
        <v>3</v>
      </c>
    </row>
    <row r="210" spans="1:6" ht="18.75" thickBot="1">
      <c r="A210" s="54" t="str">
        <f>Calcul_correl!AS217</f>
        <v>Hypericum Perforatum</v>
      </c>
      <c r="B210" s="54">
        <f>IF(NOT(ISBLANK('Anwendung DIAGNOSE'!A209)),1,IF(C210&lt;&gt;"",2,3))</f>
        <v>3</v>
      </c>
      <c r="C210" s="75" t="str">
        <f>IF('Anwendung DIAGNOSE'!B209="","",'Anwendung DIAGNOSE'!B209)</f>
        <v/>
      </c>
      <c r="D210" s="82" t="str">
        <f>'Anwendung DIAGNOSE'!C209</f>
        <v>204</v>
      </c>
      <c r="E210" s="83" t="str">
        <f>'Anwendung DIAGNOSE'!D209</f>
        <v>Dolor intenso y repentino, penetrante, tirante, como descarga eléctrica</v>
      </c>
      <c r="F210" s="302">
        <f>IF($A$3,LOOKUP($E$5,datenbank_heilmittel_effekte!A$2:GQ$2,datenbank_heilmittel_effekte!A206:GQ206),LOOKUP($E$5,datenbank_heilmittel_effekte!A$284:GQ$284,datenbank_heilmittel_effekte!A488:GQ488))</f>
        <v>2</v>
      </c>
    </row>
    <row r="211" spans="1:6" ht="51" customHeight="1" thickTop="1">
      <c r="A211" s="54" t="str">
        <f>Calcul_correl!AS218</f>
        <v>Iberis Amara</v>
      </c>
      <c r="B211" s="54">
        <f>IF(NOT(ISBLANK('Anwendung DIAGNOSE'!A210)),1,IF(C211&lt;&gt;"",2,3))</f>
        <v>2</v>
      </c>
      <c r="C211" s="71" t="str">
        <f>IF('Anwendung DIAGNOSE'!B210="","",'Anwendung DIAGNOSE'!B210)</f>
        <v>La espalda y la columna vertebral : modalidades de los dolores</v>
      </c>
      <c r="D211" s="78" t="str">
        <f>'Anwendung DIAGNOSE'!C210</f>
        <v>205</v>
      </c>
      <c r="E211" s="79" t="str">
        <f>'Anwendung DIAGNOSE'!D210</f>
        <v>Dolores vertebrales: agravados en posición sentado</v>
      </c>
      <c r="F211" s="300">
        <f>IF($A$3,LOOKUP($E$5,datenbank_heilmittel_effekte!A$2:GQ$2,datenbank_heilmittel_effekte!A207:GQ207),LOOKUP($E$5,datenbank_heilmittel_effekte!A$284:GQ$284,datenbank_heilmittel_effekte!A489:GQ489))</f>
        <v>3</v>
      </c>
    </row>
    <row r="212" spans="1:6" ht="18">
      <c r="A212" s="54" t="str">
        <f>Calcul_correl!AS219</f>
        <v>Ignatia Amara</v>
      </c>
      <c r="B212" s="54">
        <f>IF(NOT(ISBLANK('Anwendung DIAGNOSE'!A211)),1,IF(C212&lt;&gt;"",2,3))</f>
        <v>3</v>
      </c>
      <c r="C212" s="71" t="str">
        <f>IF('Anwendung DIAGNOSE'!B211="","",'Anwendung DIAGNOSE'!B211)</f>
        <v/>
      </c>
      <c r="D212" s="78" t="str">
        <f>'Anwendung DIAGNOSE'!C211</f>
        <v>206</v>
      </c>
      <c r="E212" s="79" t="str">
        <f>'Anwendung DIAGNOSE'!D211</f>
        <v>Dolores vertebrales: agravados al levantarse o al agacharse</v>
      </c>
      <c r="F212" s="300">
        <f>IF($A$3,LOOKUP($E$5,datenbank_heilmittel_effekte!A$2:GQ$2,datenbank_heilmittel_effekte!A208:GQ208),LOOKUP($E$5,datenbank_heilmittel_effekte!A$284:GQ$284,datenbank_heilmittel_effekte!A490:GQ490))</f>
        <v>1</v>
      </c>
    </row>
    <row r="213" spans="1:6" ht="18.75" thickBot="1">
      <c r="A213" s="54" t="str">
        <f>Calcul_correl!AS220</f>
        <v>Indigo</v>
      </c>
      <c r="B213" s="54">
        <f>IF(NOT(ISBLANK('Anwendung DIAGNOSE'!A212)),1,IF(C213&lt;&gt;"",2,3))</f>
        <v>3</v>
      </c>
      <c r="C213" s="89" t="str">
        <f>IF('Anwendung DIAGNOSE'!B212="","",'Anwendung DIAGNOSE'!B212)</f>
        <v/>
      </c>
      <c r="D213" s="84" t="str">
        <f>'Anwendung DIAGNOSE'!C212</f>
        <v>207</v>
      </c>
      <c r="E213" s="85" t="str">
        <f>'Anwendung DIAGNOSE'!D212</f>
        <v>Dolores vertebrales: mejorados por el movimiento continuo</v>
      </c>
      <c r="F213" s="303">
        <f>IF($A$3,LOOKUP($E$5,datenbank_heilmittel_effekte!A$2:GQ$2,datenbank_heilmittel_effekte!A209:GQ209),LOOKUP($E$5,datenbank_heilmittel_effekte!A$284:GQ$284,datenbank_heilmittel_effekte!A491:GQ491))</f>
        <v>0</v>
      </c>
    </row>
    <row r="214" spans="1:6" ht="51.6" customHeight="1" thickTop="1">
      <c r="A214" s="54" t="str">
        <f>Calcul_correl!AS221</f>
        <v>Indium Metallicum</v>
      </c>
      <c r="B214" s="54">
        <f>IF(NOT(ISBLANK('Anwendung DIAGNOSE'!A213)),1,IF(C214&lt;&gt;"",2,3))</f>
        <v>1</v>
      </c>
      <c r="C214" s="71" t="str">
        <f>IF('Anwendung DIAGNOSE'!B213="","",'Anwendung DIAGNOSE'!B213)</f>
        <v>Los miembros y las extremidades : aspecto general</v>
      </c>
      <c r="D214" s="78" t="str">
        <f>'Anwendung DIAGNOSE'!C213</f>
        <v>208</v>
      </c>
      <c r="E214" s="79" t="str">
        <f>'Anwendung DIAGNOSE'!D213</f>
        <v>Las manos o los pies están muy calientes</v>
      </c>
      <c r="F214" s="300">
        <f>IF($A$3,LOOKUP($E$5,datenbank_heilmittel_effekte!A$2:GQ$2,datenbank_heilmittel_effekte!A210:GQ210),LOOKUP($E$5,datenbank_heilmittel_effekte!A$284:GQ$284,datenbank_heilmittel_effekte!A492:GQ492))</f>
        <v>0</v>
      </c>
    </row>
    <row r="215" spans="1:6" ht="18">
      <c r="A215" s="54" t="str">
        <f>Calcul_correl!AS222</f>
        <v>Influenzinum</v>
      </c>
      <c r="B215" s="54">
        <f>IF(NOT(ISBLANK('Anwendung DIAGNOSE'!A214)),1,IF(C215&lt;&gt;"",2,3))</f>
        <v>3</v>
      </c>
      <c r="C215" s="71" t="str">
        <f>IF('Anwendung DIAGNOSE'!B214="","",'Anwendung DIAGNOSE'!B214)</f>
        <v/>
      </c>
      <c r="D215" s="78" t="str">
        <f>'Anwendung DIAGNOSE'!C214</f>
        <v>209</v>
      </c>
      <c r="E215" s="79" t="str">
        <f>'Anwendung DIAGNOSE'!D214</f>
        <v>Las manos o los pies están muy frios</v>
      </c>
      <c r="F215" s="300">
        <f>IF($A$3,LOOKUP($E$5,datenbank_heilmittel_effekte!A$2:GQ$2,datenbank_heilmittel_effekte!A211:GQ211),LOOKUP($E$5,datenbank_heilmittel_effekte!A$284:GQ$284,datenbank_heilmittel_effekte!A493:GQ493))</f>
        <v>0</v>
      </c>
    </row>
    <row r="216" spans="1:6" ht="18">
      <c r="A216" s="54" t="str">
        <f>Calcul_correl!AS223</f>
        <v>Inula Helenium</v>
      </c>
      <c r="B216" s="54">
        <f>IF(NOT(ISBLANK('Anwendung DIAGNOSE'!A215)),1,IF(C216&lt;&gt;"",2,3))</f>
        <v>3</v>
      </c>
      <c r="C216" s="71" t="str">
        <f>IF('Anwendung DIAGNOSE'!B215="","",'Anwendung DIAGNOSE'!B215)</f>
        <v/>
      </c>
      <c r="D216" s="78" t="str">
        <f>'Anwendung DIAGNOSE'!C215</f>
        <v>210</v>
      </c>
      <c r="E216" s="79" t="str">
        <f>'Anwendung DIAGNOSE'!D215</f>
        <v>Las manos o los pies sudan abundantemente</v>
      </c>
      <c r="F216" s="300">
        <f>IF($A$3,LOOKUP($E$5,datenbank_heilmittel_effekte!A$2:GQ$2,datenbank_heilmittel_effekte!A212:GQ212),LOOKUP($E$5,datenbank_heilmittel_effekte!A$284:GQ$284,datenbank_heilmittel_effekte!A494:GQ494))</f>
        <v>1</v>
      </c>
    </row>
    <row r="217" spans="1:6" ht="18">
      <c r="A217" s="54" t="str">
        <f>Calcul_correl!AS224</f>
        <v>Iodoformium</v>
      </c>
      <c r="B217" s="54">
        <f>IF(NOT(ISBLANK('Anwendung DIAGNOSE'!A216)),1,IF(C217&lt;&gt;"",2,3))</f>
        <v>3</v>
      </c>
      <c r="C217" s="71" t="str">
        <f>IF('Anwendung DIAGNOSE'!B216="","",'Anwendung DIAGNOSE'!B216)</f>
        <v/>
      </c>
      <c r="D217" s="78" t="str">
        <f>'Anwendung DIAGNOSE'!C216</f>
        <v>211</v>
      </c>
      <c r="E217" s="79" t="str">
        <f>'Anwendung DIAGNOSE'!D216</f>
        <v>Las manos o las piernas son sacudidas bruscamente</v>
      </c>
      <c r="F217" s="300">
        <f>IF($A$3,LOOKUP($E$5,datenbank_heilmittel_effekte!A$2:GQ$2,datenbank_heilmittel_effekte!A213:GQ213),LOOKUP($E$5,datenbank_heilmittel_effekte!A$284:GQ$284,datenbank_heilmittel_effekte!A495:GQ495))</f>
        <v>5</v>
      </c>
    </row>
    <row r="218" spans="1:6" ht="18">
      <c r="A218" s="54" t="str">
        <f>Calcul_correl!AS225</f>
        <v>Iodum</v>
      </c>
      <c r="B218" s="54">
        <f>IF(NOT(ISBLANK('Anwendung DIAGNOSE'!A217)),1,IF(C218&lt;&gt;"",2,3))</f>
        <v>3</v>
      </c>
      <c r="C218" s="71" t="str">
        <f>IF('Anwendung DIAGNOSE'!B217="","",'Anwendung DIAGNOSE'!B217)</f>
        <v/>
      </c>
      <c r="D218" s="78" t="str">
        <f>'Anwendung DIAGNOSE'!C217</f>
        <v>212</v>
      </c>
      <c r="E218" s="79" t="str">
        <f>'Anwendung DIAGNOSE'!D217</f>
        <v>Las manos o las piernas tiemblan sin cesar</v>
      </c>
      <c r="F218" s="300">
        <f>IF($A$3,LOOKUP($E$5,datenbank_heilmittel_effekte!A$2:GQ$2,datenbank_heilmittel_effekte!A214:GQ214),LOOKUP($E$5,datenbank_heilmittel_effekte!A$284:GQ$284,datenbank_heilmittel_effekte!A496:GQ496))</f>
        <v>8</v>
      </c>
    </row>
    <row r="219" spans="1:6" ht="18">
      <c r="A219" s="54" t="str">
        <f>Calcul_correl!AS226</f>
        <v>Ipeca</v>
      </c>
      <c r="B219" s="54">
        <f>IF(NOT(ISBLANK('Anwendung DIAGNOSE'!A218)),1,IF(C219&lt;&gt;"",2,3))</f>
        <v>3</v>
      </c>
      <c r="C219" s="71" t="str">
        <f>IF('Anwendung DIAGNOSE'!B218="","",'Anwendung DIAGNOSE'!B218)</f>
        <v/>
      </c>
      <c r="D219" s="78" t="str">
        <f>'Anwendung DIAGNOSE'!C218</f>
        <v>213</v>
      </c>
      <c r="E219" s="79" t="str">
        <f>'Anwendung DIAGNOSE'!D218</f>
        <v>Hinchazón de rodillas, piernas, tobillos o de los pies</v>
      </c>
      <c r="F219" s="300">
        <f>IF($A$3,LOOKUP($E$5,datenbank_heilmittel_effekte!A$2:GQ$2,datenbank_heilmittel_effekte!A215:GQ215),LOOKUP($E$5,datenbank_heilmittel_effekte!A$284:GQ$284,datenbank_heilmittel_effekte!A497:GQ497))</f>
        <v>0</v>
      </c>
    </row>
    <row r="220" spans="1:6" ht="18.75" thickBot="1">
      <c r="A220" s="54" t="str">
        <f>Calcul_correl!AS227</f>
        <v>Iris Versicolor</v>
      </c>
      <c r="B220" s="54">
        <f>IF(NOT(ISBLANK('Anwendung DIAGNOSE'!A219)),1,IF(C220&lt;&gt;"",2,3))</f>
        <v>3</v>
      </c>
      <c r="C220" s="71" t="str">
        <f>IF('Anwendung DIAGNOSE'!B219="","",'Anwendung DIAGNOSE'!B219)</f>
        <v/>
      </c>
      <c r="D220" s="78" t="str">
        <f>'Anwendung DIAGNOSE'!C219</f>
        <v>214</v>
      </c>
      <c r="E220" s="79" t="str">
        <f>'Anwendung DIAGNOSE'!D219</f>
        <v>Varices en los miembros inferiores</v>
      </c>
      <c r="F220" s="300">
        <f>IF($A$3,LOOKUP($E$5,datenbank_heilmittel_effekte!A$2:GQ$2,datenbank_heilmittel_effekte!A216:GQ216),LOOKUP($E$5,datenbank_heilmittel_effekte!A$284:GQ$284,datenbank_heilmittel_effekte!A498:GQ498))</f>
        <v>2</v>
      </c>
    </row>
    <row r="221" spans="1:6" ht="48" thickTop="1">
      <c r="A221" s="54" t="str">
        <f>Calcul_correl!AS228</f>
        <v>Jaborandi</v>
      </c>
      <c r="B221" s="54">
        <f>IF(NOT(ISBLANK('Anwendung DIAGNOSE'!A220)),1,IF(C221&lt;&gt;"",2,3))</f>
        <v>2</v>
      </c>
      <c r="C221" s="72" t="str">
        <f>IF('Anwendung DIAGNOSE'!B220="","",'Anwendung DIAGNOSE'!B220)</f>
        <v>Los miembros y las extremidades : dolores y sensaciones</v>
      </c>
      <c r="D221" s="80" t="str">
        <f>'Anwendung DIAGNOSE'!C220</f>
        <v>215</v>
      </c>
      <c r="E221" s="81" t="str">
        <f>'Anwendung DIAGNOSE'!D220</f>
        <v>Dolor ciático o cruralgia</v>
      </c>
      <c r="F221" s="301">
        <f>IF($A$3,LOOKUP($E$5,datenbank_heilmittel_effekte!A$2:GQ$2,datenbank_heilmittel_effekte!A217:GQ217),LOOKUP($E$5,datenbank_heilmittel_effekte!A$284:GQ$284,datenbank_heilmittel_effekte!A499:GQ499))</f>
        <v>2</v>
      </c>
    </row>
    <row r="222" spans="1:6" ht="18">
      <c r="A222" s="54" t="str">
        <f>Calcul_correl!AS229</f>
        <v>Jacaranda Caroba</v>
      </c>
      <c r="B222" s="54">
        <f>IF(NOT(ISBLANK('Anwendung DIAGNOSE'!A221)),1,IF(C222&lt;&gt;"",2,3))</f>
        <v>3</v>
      </c>
      <c r="C222" s="71" t="str">
        <f>IF('Anwendung DIAGNOSE'!B221="","",'Anwendung DIAGNOSE'!B221)</f>
        <v/>
      </c>
      <c r="D222" s="78" t="str">
        <f>'Anwendung DIAGNOSE'!C221</f>
        <v>216</v>
      </c>
      <c r="E222" s="79" t="str">
        <f>'Anwendung DIAGNOSE'!D221</f>
        <v>Dolor reumático de las articulaciones (incluyendo gota)</v>
      </c>
      <c r="F222" s="300">
        <f>IF($A$3,LOOKUP($E$5,datenbank_heilmittel_effekte!A$2:GQ$2,datenbank_heilmittel_effekte!A218:GQ218),LOOKUP($E$5,datenbank_heilmittel_effekte!A$284:GQ$284,datenbank_heilmittel_effekte!A500:GQ500))</f>
        <v>1</v>
      </c>
    </row>
    <row r="223" spans="1:6" ht="18">
      <c r="A223" s="54" t="str">
        <f>Calcul_correl!AS230</f>
        <v>Jatropha Curcas</v>
      </c>
      <c r="B223" s="54">
        <f>IF(NOT(ISBLANK('Anwendung DIAGNOSE'!A222)),1,IF(C223&lt;&gt;"",2,3))</f>
        <v>3</v>
      </c>
      <c r="C223" s="71" t="str">
        <f>IF('Anwendung DIAGNOSE'!B222="","",'Anwendung DIAGNOSE'!B222)</f>
        <v/>
      </c>
      <c r="D223" s="78" t="str">
        <f>'Anwendung DIAGNOSE'!C222</f>
        <v>217</v>
      </c>
      <c r="E223" s="79" t="str">
        <f>'Anwendung DIAGNOSE'!D222</f>
        <v>Dolor sordo (incluyendo dolor en los huesos), dolorido, magulladura</v>
      </c>
      <c r="F223" s="300">
        <f>IF($A$3,LOOKUP($E$5,datenbank_heilmittel_effekte!A$2:GQ$2,datenbank_heilmittel_effekte!A219:GQ219),LOOKUP($E$5,datenbank_heilmittel_effekte!A$284:GQ$284,datenbank_heilmittel_effekte!A501:GQ501))</f>
        <v>2</v>
      </c>
    </row>
    <row r="224" spans="1:6" ht="18">
      <c r="A224" s="54" t="str">
        <f>Calcul_correl!AS231</f>
        <v>Juglans (Cin./Regia)</v>
      </c>
      <c r="B224" s="54">
        <f>IF(NOT(ISBLANK('Anwendung DIAGNOSE'!A223)),1,IF(C224&lt;&gt;"",2,3))</f>
        <v>3</v>
      </c>
      <c r="C224" s="71" t="str">
        <f>IF('Anwendung DIAGNOSE'!B223="","",'Anwendung DIAGNOSE'!B223)</f>
        <v/>
      </c>
      <c r="D224" s="78" t="str">
        <f>'Anwendung DIAGNOSE'!C223</f>
        <v>218</v>
      </c>
      <c r="E224" s="79" t="str">
        <f>'Anwendung DIAGNOSE'!D223</f>
        <v>Sensación de entumecimiento o de hormigueo</v>
      </c>
      <c r="F224" s="300">
        <f>IF($A$3,LOOKUP($E$5,datenbank_heilmittel_effekte!A$2:GQ$2,datenbank_heilmittel_effekte!A220:GQ220),LOOKUP($E$5,datenbank_heilmittel_effekte!A$284:GQ$284,datenbank_heilmittel_effekte!A502:GQ502))</f>
        <v>3</v>
      </c>
    </row>
    <row r="225" spans="1:6" ht="18">
      <c r="A225" s="54" t="str">
        <f>Calcul_correl!AS232</f>
        <v>Kalium Arsenicosum</v>
      </c>
      <c r="B225" s="54">
        <f>IF(NOT(ISBLANK('Anwendung DIAGNOSE'!A224)),1,IF(C225&lt;&gt;"",2,3))</f>
        <v>3</v>
      </c>
      <c r="C225" s="71" t="str">
        <f>IF('Anwendung DIAGNOSE'!B224="","",'Anwendung DIAGNOSE'!B224)</f>
        <v/>
      </c>
      <c r="D225" s="78" t="str">
        <f>'Anwendung DIAGNOSE'!C224</f>
        <v>219</v>
      </c>
      <c r="E225" s="79" t="str">
        <f>'Anwendung DIAGNOSE'!D224</f>
        <v>Sensación de calambres, de crispación o de contracturas</v>
      </c>
      <c r="F225" s="300">
        <f>IF($A$3,LOOKUP($E$5,datenbank_heilmittel_effekte!A$2:GQ$2,datenbank_heilmittel_effekte!A221:GQ221),LOOKUP($E$5,datenbank_heilmittel_effekte!A$284:GQ$284,datenbank_heilmittel_effekte!A503:GQ503))</f>
        <v>2</v>
      </c>
    </row>
    <row r="226" spans="1:6" ht="18.75" thickBot="1">
      <c r="A226" s="54" t="str">
        <f>Calcul_correl!AS233</f>
        <v>Kalium Bichromicum</v>
      </c>
      <c r="B226" s="54">
        <f>IF(NOT(ISBLANK('Anwendung DIAGNOSE'!A225)),1,IF(C226&lt;&gt;"",2,3))</f>
        <v>3</v>
      </c>
      <c r="C226" s="71" t="str">
        <f>IF('Anwendung DIAGNOSE'!B225="","",'Anwendung DIAGNOSE'!B225)</f>
        <v/>
      </c>
      <c r="D226" s="78" t="str">
        <f>'Anwendung DIAGNOSE'!C225</f>
        <v>220</v>
      </c>
      <c r="E226" s="79" t="str">
        <f>'Anwendung DIAGNOSE'!D225</f>
        <v>Sensación de debilidad, pesadez, de parálisis de los miembros</v>
      </c>
      <c r="F226" s="300">
        <f>IF($A$3,LOOKUP($E$5,datenbank_heilmittel_effekte!A$2:GQ$2,datenbank_heilmittel_effekte!A222:GQ222),LOOKUP($E$5,datenbank_heilmittel_effekte!A$284:GQ$284,datenbank_heilmittel_effekte!A504:GQ504))</f>
        <v>4</v>
      </c>
    </row>
    <row r="227" spans="1:6" ht="22.9" customHeight="1" thickTop="1">
      <c r="A227" s="54" t="str">
        <f>Calcul_correl!AS234</f>
        <v>Kalium Bromatum</v>
      </c>
      <c r="B227" s="54">
        <f>IF(NOT(ISBLANK('Anwendung DIAGNOSE'!A226)),1,IF(C227&lt;&gt;"",2,3))</f>
        <v>1</v>
      </c>
      <c r="C227" s="90" t="str">
        <f>IF('Anwendung DIAGNOSE'!B226="","",'Anwendung DIAGNOSE'!B226)</f>
        <v>La piel : aspecto general</v>
      </c>
      <c r="D227" s="91" t="str">
        <f>'Anwendung DIAGNOSE'!C226</f>
        <v>221</v>
      </c>
      <c r="E227" s="92" t="str">
        <f>'Anwendung DIAGNOSE'!D226</f>
        <v>La piel está amarilla, ictérica</v>
      </c>
      <c r="F227" s="304">
        <f>IF($A$3,LOOKUP($E$5,datenbank_heilmittel_effekte!A$2:GQ$2,datenbank_heilmittel_effekte!A223:GQ223),LOOKUP($E$5,datenbank_heilmittel_effekte!A$284:GQ$284,datenbank_heilmittel_effekte!A505:GQ505))</f>
        <v>0</v>
      </c>
    </row>
    <row r="228" spans="1:6" ht="18">
      <c r="A228" s="54" t="str">
        <f>Calcul_correl!AS235</f>
        <v>Kalium Carbonicum</v>
      </c>
      <c r="B228" s="54">
        <f>IF(NOT(ISBLANK('Anwendung DIAGNOSE'!A227)),1,IF(C228&lt;&gt;"",2,3))</f>
        <v>3</v>
      </c>
      <c r="C228" s="71" t="str">
        <f>IF('Anwendung DIAGNOSE'!B227="","",'Anwendung DIAGNOSE'!B227)</f>
        <v/>
      </c>
      <c r="D228" s="78" t="str">
        <f>'Anwendung DIAGNOSE'!C227</f>
        <v>222</v>
      </c>
      <c r="E228" s="79" t="str">
        <f>'Anwendung DIAGNOSE'!D227</f>
        <v>La piel está roja, o tiene manchas o placas rojas</v>
      </c>
      <c r="F228" s="300">
        <f>IF($A$3,LOOKUP($E$5,datenbank_heilmittel_effekte!A$2:GQ$2,datenbank_heilmittel_effekte!A224:GQ224),LOOKUP($E$5,datenbank_heilmittel_effekte!A$284:GQ$284,datenbank_heilmittel_effekte!A506:GQ506))</f>
        <v>1</v>
      </c>
    </row>
    <row r="229" spans="1:6" ht="18">
      <c r="A229" s="54" t="str">
        <f>Calcul_correl!AS236</f>
        <v>Kalium Chloricum</v>
      </c>
      <c r="B229" s="54">
        <f>IF(NOT(ISBLANK('Anwendung DIAGNOSE'!A228)),1,IF(C229&lt;&gt;"",2,3))</f>
        <v>3</v>
      </c>
      <c r="C229" s="71" t="str">
        <f>IF('Anwendung DIAGNOSE'!B228="","",'Anwendung DIAGNOSE'!B228)</f>
        <v/>
      </c>
      <c r="D229" s="78" t="str">
        <f>'Anwendung DIAGNOSE'!C228</f>
        <v>223</v>
      </c>
      <c r="E229" s="79" t="str">
        <f>'Anwendung DIAGNOSE'!D228</f>
        <v>La piel está muy seca (y c. incapaz de sudar)</v>
      </c>
      <c r="F229" s="300">
        <f>IF($A$3,LOOKUP($E$5,datenbank_heilmittel_effekte!A$2:GQ$2,datenbank_heilmittel_effekte!A225:GQ225),LOOKUP($E$5,datenbank_heilmittel_effekte!A$284:GQ$284,datenbank_heilmittel_effekte!A507:GQ507))</f>
        <v>1</v>
      </c>
    </row>
    <row r="230" spans="1:6" ht="18">
      <c r="A230" s="54" t="str">
        <f>Calcul_correl!AS237</f>
        <v>Kalium Iodatum</v>
      </c>
      <c r="B230" s="54">
        <f>IF(NOT(ISBLANK('Anwendung DIAGNOSE'!A229)),1,IF(C230&lt;&gt;"",2,3))</f>
        <v>3</v>
      </c>
      <c r="C230" s="71" t="str">
        <f>IF('Anwendung DIAGNOSE'!B229="","",'Anwendung DIAGNOSE'!B229)</f>
        <v/>
      </c>
      <c r="D230" s="78" t="str">
        <f>'Anwendung DIAGNOSE'!C229</f>
        <v>224</v>
      </c>
      <c r="E230" s="79" t="str">
        <f>'Anwendung DIAGNOSE'!D229</f>
        <v>La piel está muy fria (mientras que el cuerpo está caliente)</v>
      </c>
      <c r="F230" s="300">
        <f>IF($A$3,LOOKUP($E$5,datenbank_heilmittel_effekte!A$2:GQ$2,datenbank_heilmittel_effekte!A226:GQ226),LOOKUP($E$5,datenbank_heilmittel_effekte!A$284:GQ$284,datenbank_heilmittel_effekte!A508:GQ508))</f>
        <v>0</v>
      </c>
    </row>
    <row r="231" spans="1:6" ht="18">
      <c r="A231" s="54" t="str">
        <f>Calcul_correl!AS238</f>
        <v>Kalium Muriaticum</v>
      </c>
      <c r="B231" s="54">
        <f>IF(NOT(ISBLANK('Anwendung DIAGNOSE'!A230)),1,IF(C231&lt;&gt;"",2,3))</f>
        <v>3</v>
      </c>
      <c r="C231" s="71" t="str">
        <f>IF('Anwendung DIAGNOSE'!B230="","",'Anwendung DIAGNOSE'!B230)</f>
        <v/>
      </c>
      <c r="D231" s="78" t="str">
        <f>'Anwendung DIAGNOSE'!C230</f>
        <v>225</v>
      </c>
      <c r="E231" s="79" t="str">
        <f>'Anwendung DIAGNOSE'!D230</f>
        <v>En la piel: llagas permanentes, fisuras o úlceras</v>
      </c>
      <c r="F231" s="300">
        <f>IF($A$3,LOOKUP($E$5,datenbank_heilmittel_effekte!A$2:GQ$2,datenbank_heilmittel_effekte!A227:GQ227),LOOKUP($E$5,datenbank_heilmittel_effekte!A$284:GQ$284,datenbank_heilmittel_effekte!A509:GQ509))</f>
        <v>1</v>
      </c>
    </row>
    <row r="232" spans="1:6" ht="18.75" thickBot="1">
      <c r="A232" s="54" t="str">
        <f>Calcul_correl!AS239</f>
        <v>Kalium Nitricum</v>
      </c>
      <c r="B232" s="54">
        <f>IF(NOT(ISBLANK('Anwendung DIAGNOSE'!A231)),1,IF(C232&lt;&gt;"",2,3))</f>
        <v>3</v>
      </c>
      <c r="C232" s="71" t="str">
        <f>IF('Anwendung DIAGNOSE'!B231="","",'Anwendung DIAGNOSE'!B231)</f>
        <v/>
      </c>
      <c r="D232" s="78" t="str">
        <f>'Anwendung DIAGNOSE'!C231</f>
        <v>226</v>
      </c>
      <c r="E232" s="79" t="str">
        <f>'Anwendung DIAGNOSE'!D231</f>
        <v>La piel cicatriza lentamente y se infecta (piel malsana)</v>
      </c>
      <c r="F232" s="300">
        <f>IF($A$3,LOOKUP($E$5,datenbank_heilmittel_effekte!A$2:GQ$2,datenbank_heilmittel_effekte!A228:GQ228),LOOKUP($E$5,datenbank_heilmittel_effekte!A$284:GQ$284,datenbank_heilmittel_effekte!A510:GQ510))</f>
        <v>0</v>
      </c>
    </row>
    <row r="233" spans="1:6" ht="18.75" thickTop="1">
      <c r="A233" s="54" t="str">
        <f>Calcul_correl!AS240</f>
        <v>Kalium Phosphoricum</v>
      </c>
      <c r="B233" s="54">
        <f>IF(NOT(ISBLANK('Anwendung DIAGNOSE'!A232)),1,IF(C233&lt;&gt;"",2,3))</f>
        <v>2</v>
      </c>
      <c r="C233" s="72" t="str">
        <f>IF('Anwendung DIAGNOSE'!B232="","",'Anwendung DIAGNOSE'!B232)</f>
        <v>Erupciones</v>
      </c>
      <c r="D233" s="80" t="str">
        <f>'Anwendung DIAGNOSE'!C232</f>
        <v>227</v>
      </c>
      <c r="E233" s="81" t="str">
        <f>'Anwendung DIAGNOSE'!D232</f>
        <v>Erupción de granos, pápula, pústulas, costras</v>
      </c>
      <c r="F233" s="301">
        <f>IF($A$3,LOOKUP($E$5,datenbank_heilmittel_effekte!A$2:GQ$2,datenbank_heilmittel_effekte!A229:GQ229),LOOKUP($E$5,datenbank_heilmittel_effekte!A$284:GQ$284,datenbank_heilmittel_effekte!A511:GQ511))</f>
        <v>2</v>
      </c>
    </row>
    <row r="234" spans="1:6" ht="18">
      <c r="A234" s="54" t="str">
        <f>Calcul_correl!AS241</f>
        <v>Kalium Sulfuricum</v>
      </c>
      <c r="B234" s="54">
        <f>IF(NOT(ISBLANK('Anwendung DIAGNOSE'!A233)),1,IF(C234&lt;&gt;"",2,3))</f>
        <v>3</v>
      </c>
      <c r="C234" s="71" t="str">
        <f>IF('Anwendung DIAGNOSE'!B233="","",'Anwendung DIAGNOSE'!B233)</f>
        <v/>
      </c>
      <c r="D234" s="78" t="str">
        <f>'Anwendung DIAGNOSE'!C233</f>
        <v>228</v>
      </c>
      <c r="E234" s="79" t="str">
        <f>'Anwendung DIAGNOSE'!D233</f>
        <v>Erupción de vesiculas</v>
      </c>
      <c r="F234" s="300">
        <f>IF($A$3,LOOKUP($E$5,datenbank_heilmittel_effekte!A$2:GQ$2,datenbank_heilmittel_effekte!A230:GQ230),LOOKUP($E$5,datenbank_heilmittel_effekte!A$284:GQ$284,datenbank_heilmittel_effekte!A512:GQ512))</f>
        <v>1</v>
      </c>
    </row>
    <row r="235" spans="1:6" ht="18.75" thickBot="1">
      <c r="A235" s="54" t="str">
        <f>Calcul_correl!AS242</f>
        <v>Kalmia Latifolia</v>
      </c>
      <c r="B235" s="54">
        <f>IF(NOT(ISBLANK('Anwendung DIAGNOSE'!A234)),1,IF(C235&lt;&gt;"",2,3))</f>
        <v>3</v>
      </c>
      <c r="C235" s="75" t="str">
        <f>IF('Anwendung DIAGNOSE'!B234="","",'Anwendung DIAGNOSE'!B234)</f>
        <v/>
      </c>
      <c r="D235" s="82" t="str">
        <f>'Anwendung DIAGNOSE'!C234</f>
        <v>229</v>
      </c>
      <c r="E235" s="83" t="str">
        <f>'Anwendung DIAGNOSE'!D234</f>
        <v>Erupción de verrugas o de condilomas</v>
      </c>
      <c r="F235" s="302">
        <f>IF($A$3,LOOKUP($E$5,datenbank_heilmittel_effekte!A$2:GQ$2,datenbank_heilmittel_effekte!A231:GQ231),LOOKUP($E$5,datenbank_heilmittel_effekte!A$284:GQ$284,datenbank_heilmittel_effekte!A513:GQ513))</f>
        <v>0</v>
      </c>
    </row>
    <row r="236" spans="1:6" ht="32.25" thickTop="1">
      <c r="A236" s="54" t="str">
        <f>Calcul_correl!AS243</f>
        <v>Kreosotum</v>
      </c>
      <c r="B236" s="54">
        <f>IF(NOT(ISBLANK('Anwendung DIAGNOSE'!A235)),1,IF(C236&lt;&gt;"",2,3))</f>
        <v>2</v>
      </c>
      <c r="C236" s="71" t="str">
        <f>IF('Anwendung DIAGNOSE'!B235="","",'Anwendung DIAGNOSE'!B235)</f>
        <v>La piel : dolores y sensaciones</v>
      </c>
      <c r="D236" s="78" t="str">
        <f>'Anwendung DIAGNOSE'!C235</f>
        <v>230</v>
      </c>
      <c r="E236" s="79" t="str">
        <f>'Anwendung DIAGNOSE'!D235</f>
        <v>Sensación de piel ardiente</v>
      </c>
      <c r="F236" s="300">
        <f>IF($A$3,LOOKUP($E$5,datenbank_heilmittel_effekte!A$2:GQ$2,datenbank_heilmittel_effekte!A232:GQ232),LOOKUP($E$5,datenbank_heilmittel_effekte!A$284:GQ$284,datenbank_heilmittel_effekte!A514:GQ514))</f>
        <v>1</v>
      </c>
    </row>
    <row r="237" spans="1:6" ht="18">
      <c r="A237" s="54" t="str">
        <f>Calcul_correl!AS244</f>
        <v>Lac Caninum</v>
      </c>
      <c r="B237" s="54">
        <f>IF(NOT(ISBLANK('Anwendung DIAGNOSE'!A236)),1,IF(C237&lt;&gt;"",2,3))</f>
        <v>3</v>
      </c>
      <c r="C237" s="71" t="str">
        <f>IF('Anwendung DIAGNOSE'!B236="","",'Anwendung DIAGNOSE'!B236)</f>
        <v/>
      </c>
      <c r="D237" s="78" t="str">
        <f>'Anwendung DIAGNOSE'!C236</f>
        <v>231</v>
      </c>
      <c r="E237" s="79" t="str">
        <f>'Anwendung DIAGNOSE'!D236</f>
        <v>Sensación de hormigueos, de picaduras, o de picores</v>
      </c>
      <c r="F237" s="300">
        <f>IF($A$3,LOOKUP($E$5,datenbank_heilmittel_effekte!A$2:GQ$2,datenbank_heilmittel_effekte!A233:GQ233),LOOKUP($E$5,datenbank_heilmittel_effekte!A$284:GQ$284,datenbank_heilmittel_effekte!A515:GQ515))</f>
        <v>4</v>
      </c>
    </row>
    <row r="238" spans="1:6" ht="18">
      <c r="A238" s="54" t="str">
        <f>Calcul_correl!AS245</f>
        <v>Lac Defloratum</v>
      </c>
      <c r="B238" s="54">
        <f>IF(NOT(ISBLANK('Anwendung DIAGNOSE'!A237)),1,IF(C238&lt;&gt;"",2,3))</f>
        <v>3</v>
      </c>
      <c r="C238" s="71" t="str">
        <f>IF('Anwendung DIAGNOSE'!B237="","",'Anwendung DIAGNOSE'!B237)</f>
        <v/>
      </c>
      <c r="D238" s="78" t="str">
        <f>'Anwendung DIAGNOSE'!C237</f>
        <v>232</v>
      </c>
      <c r="E238" s="79" t="str">
        <f>'Anwendung DIAGNOSE'!D237</f>
        <v>Sensación de comezones, necesidad de rascarse, prurito</v>
      </c>
      <c r="F238" s="300">
        <f>IF($A$3,LOOKUP($E$5,datenbank_heilmittel_effekte!A$2:GQ$2,datenbank_heilmittel_effekte!A234:GQ234),LOOKUP($E$5,datenbank_heilmittel_effekte!A$284:GQ$284,datenbank_heilmittel_effekte!A516:GQ516))</f>
        <v>4</v>
      </c>
    </row>
    <row r="239" spans="1:6" ht="18.75" thickBot="1">
      <c r="A239" s="54" t="str">
        <f>Calcul_correl!AS246</f>
        <v>Lachesis Mutus</v>
      </c>
      <c r="B239" s="54">
        <f>IF(NOT(ISBLANK('Anwendung DIAGNOSE'!A238)),1,IF(C239&lt;&gt;"",2,3))</f>
        <v>3</v>
      </c>
      <c r="C239" s="89" t="str">
        <f>IF('Anwendung DIAGNOSE'!B238="","",'Anwendung DIAGNOSE'!B238)</f>
        <v/>
      </c>
      <c r="D239" s="84" t="str">
        <f>'Anwendung DIAGNOSE'!C238</f>
        <v>233</v>
      </c>
      <c r="E239" s="85" t="str">
        <f>'Anwendung DIAGNOSE'!D238</f>
        <v>La piel está insensible (o poco sensible), como anestesiada</v>
      </c>
      <c r="F239" s="303">
        <f>IF($A$3,LOOKUP($E$5,datenbank_heilmittel_effekte!A$2:GQ$2,datenbank_heilmittel_effekte!A235:GQ235),LOOKUP($E$5,datenbank_heilmittel_effekte!A$284:GQ$284,datenbank_heilmittel_effekte!A517:GQ517))</f>
        <v>1</v>
      </c>
    </row>
    <row r="240" spans="1:6" ht="18.75" thickTop="1">
      <c r="A240" s="54" t="str">
        <f>Calcul_correl!AS247</f>
        <v>Lachnanthes Tinctor.</v>
      </c>
      <c r="B240" s="54">
        <f>IF(NOT(ISBLANK('Anwendung DIAGNOSE'!A239)),1,IF(C240&lt;&gt;"",2,3))</f>
        <v>1</v>
      </c>
      <c r="C240" s="71" t="str">
        <f>IF('Anwendung DIAGNOSE'!B239="","",'Anwendung DIAGNOSE'!B239)</f>
        <v>Aspecto general</v>
      </c>
      <c r="D240" s="78" t="str">
        <f>'Anwendung DIAGNOSE'!C239</f>
        <v>234</v>
      </c>
      <c r="E240" s="79" t="str">
        <f>'Anwendung DIAGNOSE'!D239</f>
        <v>El paciente está objetivamente DEBIL (incluyendo adinamia, astenia)</v>
      </c>
      <c r="F240" s="300">
        <f>IF($A$3,LOOKUP($E$5,datenbank_heilmittel_effekte!A$2:GQ$2,datenbank_heilmittel_effekte!A236:GQ236),LOOKUP($E$5,datenbank_heilmittel_effekte!A$284:GQ$284,datenbank_heilmittel_effekte!A518:GQ518))</f>
        <v>6</v>
      </c>
    </row>
    <row r="241" spans="1:6" ht="18">
      <c r="A241" s="54" t="str">
        <f>Calcul_correl!AS248</f>
        <v>Lacticum Acidum</v>
      </c>
      <c r="B241" s="54">
        <f>IF(NOT(ISBLANK('Anwendung DIAGNOSE'!A240)),1,IF(C241&lt;&gt;"",2,3))</f>
        <v>3</v>
      </c>
      <c r="C241" s="71" t="str">
        <f>IF('Anwendung DIAGNOSE'!B240="","",'Anwendung DIAGNOSE'!B240)</f>
        <v/>
      </c>
      <c r="D241" s="78" t="str">
        <f>'Anwendung DIAGNOSE'!C240</f>
        <v>235</v>
      </c>
      <c r="E241" s="79" t="str">
        <f>'Anwendung DIAGNOSE'!D240</f>
        <v>Delgadez, demacrado</v>
      </c>
      <c r="F241" s="300">
        <f>IF($A$3,LOOKUP($E$5,datenbank_heilmittel_effekte!A$2:GQ$2,datenbank_heilmittel_effekte!A237:GQ237),LOOKUP($E$5,datenbank_heilmittel_effekte!A$284:GQ$284,datenbank_heilmittel_effekte!A519:GQ519))</f>
        <v>3</v>
      </c>
    </row>
    <row r="242" spans="1:6" ht="18.75" thickBot="1">
      <c r="A242" s="54" t="str">
        <f>Calcul_correl!AS249</f>
        <v>Lactuca Virosa</v>
      </c>
      <c r="B242" s="54">
        <f>IF(NOT(ISBLANK('Anwendung DIAGNOSE'!A241)),1,IF(C242&lt;&gt;"",2,3))</f>
        <v>3</v>
      </c>
      <c r="C242" s="71" t="str">
        <f>IF('Anwendung DIAGNOSE'!B241="","",'Anwendung DIAGNOSE'!B241)</f>
        <v/>
      </c>
      <c r="D242" s="78" t="str">
        <f>'Anwendung DIAGNOSE'!C241</f>
        <v>236</v>
      </c>
      <c r="E242" s="79" t="str">
        <f>'Anwendung DIAGNOSE'!D241</f>
        <v>Supuraciones CRONICAS en diversos sitios</v>
      </c>
      <c r="F242" s="300">
        <f>IF($A$3,LOOKUP($E$5,datenbank_heilmittel_effekte!A$2:GQ$2,datenbank_heilmittel_effekte!A238:GQ238),LOOKUP($E$5,datenbank_heilmittel_effekte!A$284:GQ$284,datenbank_heilmittel_effekte!A520:GQ520))</f>
        <v>0</v>
      </c>
    </row>
    <row r="243" spans="1:6" ht="18.75" thickTop="1">
      <c r="A243" s="54" t="str">
        <f>Calcul_correl!AS250</f>
        <v>Laurocerasus</v>
      </c>
      <c r="B243" s="54">
        <f>IF(NOT(ISBLANK('Anwendung DIAGNOSE'!A242)),1,IF(C243&lt;&gt;"",2,3))</f>
        <v>2</v>
      </c>
      <c r="C243" s="72" t="str">
        <f>IF('Anwendung DIAGNOSE'!B242="","",'Anwendung DIAGNOSE'!B242)</f>
        <v>Sensaciones generales</v>
      </c>
      <c r="D243" s="80" t="str">
        <f>'Anwendung DIAGNOSE'!C242</f>
        <v>237</v>
      </c>
      <c r="E243" s="81" t="str">
        <f>'Anwendung DIAGNOSE'!D242</f>
        <v>En todo el cuerpo: sensación de QUEMADURA, ARDOR</v>
      </c>
      <c r="F243" s="301">
        <f>IF($A$3,LOOKUP($E$5,datenbank_heilmittel_effekte!A$2:GQ$2,datenbank_heilmittel_effekte!A239:GQ239),LOOKUP($E$5,datenbank_heilmittel_effekte!A$284:GQ$284,datenbank_heilmittel_effekte!A521:GQ521))</f>
        <v>2</v>
      </c>
    </row>
    <row r="244" spans="1:6" ht="18">
      <c r="A244" s="54" t="str">
        <f>Calcul_correl!AS251</f>
        <v>Ledum Palustre</v>
      </c>
      <c r="B244" s="54">
        <f>IF(NOT(ISBLANK('Anwendung DIAGNOSE'!A243)),1,IF(C244&lt;&gt;"",2,3))</f>
        <v>3</v>
      </c>
      <c r="C244" s="71" t="str">
        <f>IF('Anwendung DIAGNOSE'!B243="","",'Anwendung DIAGNOSE'!B243)</f>
        <v/>
      </c>
      <c r="D244" s="78" t="str">
        <f>'Anwendung DIAGNOSE'!C243</f>
        <v>238</v>
      </c>
      <c r="E244" s="79" t="str">
        <f>'Anwendung DIAGNOSE'!D243</f>
        <v>En todo el cuerpo: sensación de CONSTRICCION, o de calambre</v>
      </c>
      <c r="F244" s="300">
        <f>IF($A$3,LOOKUP($E$5,datenbank_heilmittel_effekte!A$2:GQ$2,datenbank_heilmittel_effekte!A240:GQ240),LOOKUP($E$5,datenbank_heilmittel_effekte!A$284:GQ$284,datenbank_heilmittel_effekte!A522:GQ522))</f>
        <v>3</v>
      </c>
    </row>
    <row r="245" spans="1:6" ht="18">
      <c r="A245" s="54" t="str">
        <f>Calcul_correl!AS252</f>
        <v>Leptandra Virginica</v>
      </c>
      <c r="B245" s="54">
        <f>IF(NOT(ISBLANK('Anwendung DIAGNOSE'!A244)),1,IF(C245&lt;&gt;"",2,3))</f>
        <v>3</v>
      </c>
      <c r="C245" s="71" t="str">
        <f>IF('Anwendung DIAGNOSE'!B244="","",'Anwendung DIAGNOSE'!B244)</f>
        <v/>
      </c>
      <c r="D245" s="78" t="str">
        <f>'Anwendung DIAGNOSE'!C244</f>
        <v>239</v>
      </c>
      <c r="E245" s="79" t="str">
        <f>'Anwendung DIAGNOSE'!D244</f>
        <v>En todo el cuerpo: sensación de CONTUSION, o de herida, llaga</v>
      </c>
      <c r="F245" s="300">
        <f>IF($A$3,LOOKUP($E$5,datenbank_heilmittel_effekte!A$2:GQ$2,datenbank_heilmittel_effekte!A241:GQ241),LOOKUP($E$5,datenbank_heilmittel_effekte!A$284:GQ$284,datenbank_heilmittel_effekte!A523:GQ523))</f>
        <v>1</v>
      </c>
    </row>
    <row r="246" spans="1:6" ht="18">
      <c r="A246" s="54" t="str">
        <f>Calcul_correl!AS253</f>
        <v>Levomepromazine</v>
      </c>
      <c r="B246" s="54">
        <f>IF(NOT(ISBLANK('Anwendung DIAGNOSE'!A245)),1,IF(C246&lt;&gt;"",2,3))</f>
        <v>3</v>
      </c>
      <c r="C246" s="71" t="str">
        <f>IF('Anwendung DIAGNOSE'!B245="","",'Anwendung DIAGNOSE'!B245)</f>
        <v/>
      </c>
      <c r="D246" s="78" t="str">
        <f>'Anwendung DIAGNOSE'!C245</f>
        <v>240</v>
      </c>
      <c r="E246" s="79" t="str">
        <f>'Anwendung DIAGNOSE'!D245</f>
        <v>En todo el cuerpo: sensación de FATIGA, de hastío</v>
      </c>
      <c r="F246" s="300">
        <f>IF($A$3,LOOKUP($E$5,datenbank_heilmittel_effekte!A$2:GQ$2,datenbank_heilmittel_effekte!A242:GQ242),LOOKUP($E$5,datenbank_heilmittel_effekte!A$284:GQ$284,datenbank_heilmittel_effekte!A524:GQ524))</f>
        <v>6</v>
      </c>
    </row>
    <row r="247" spans="1:6" ht="18.75" thickBot="1">
      <c r="A247" s="54" t="str">
        <f>Calcul_correl!AS254</f>
        <v>Lilium Tigrinum</v>
      </c>
      <c r="B247" s="54">
        <f>IF(NOT(ISBLANK('Anwendung DIAGNOSE'!A246)),1,IF(C247&lt;&gt;"",2,3))</f>
        <v>3</v>
      </c>
      <c r="C247" s="75" t="str">
        <f>IF('Anwendung DIAGNOSE'!B246="","",'Anwendung DIAGNOSE'!B246)</f>
        <v/>
      </c>
      <c r="D247" s="82" t="str">
        <f>'Anwendung DIAGNOSE'!C246</f>
        <v>241</v>
      </c>
      <c r="E247" s="83" t="str">
        <f>'Anwendung DIAGNOSE'!D246</f>
        <v>En todo el cuerpo: sensación de PICADURAS, de astillas</v>
      </c>
      <c r="F247" s="302">
        <f>IF($A$3,LOOKUP($E$5,datenbank_heilmittel_effekte!A$2:GQ$2,datenbank_heilmittel_effekte!A243:GQ243),LOOKUP($E$5,datenbank_heilmittel_effekte!A$284:GQ$284,datenbank_heilmittel_effekte!A525:GQ525))</f>
        <v>1</v>
      </c>
    </row>
    <row r="248" spans="1:6" ht="18.75" thickTop="1">
      <c r="A248" s="54" t="str">
        <f>Calcul_correl!AS255</f>
        <v>Lithium Carbonicum</v>
      </c>
      <c r="B248" s="54">
        <f>IF(NOT(ISBLANK('Anwendung DIAGNOSE'!A247)),1,IF(C248&lt;&gt;"",2,3))</f>
        <v>2</v>
      </c>
      <c r="C248" s="71" t="str">
        <f>IF('Anwendung DIAGNOSE'!B247="","",'Anwendung DIAGNOSE'!B247)</f>
        <v>La fiebre y la regulación térmica</v>
      </c>
      <c r="D248" s="78" t="str">
        <f>'Anwendung DIAGNOSE'!C247</f>
        <v>242</v>
      </c>
      <c r="E248" s="79" t="str">
        <f>'Anwendung DIAGNOSE'!D247</f>
        <v>Calor: El paciente tiene siempre demasiado calor, poco abrigado</v>
      </c>
      <c r="F248" s="300">
        <f>IF($A$3,LOOKUP($E$5,datenbank_heilmittel_effekte!A$2:GQ$2,datenbank_heilmittel_effekte!A244:GQ244),LOOKUP($E$5,datenbank_heilmittel_effekte!A$284:GQ$284,datenbank_heilmittel_effekte!A526:GQ526))</f>
        <v>0</v>
      </c>
    </row>
    <row r="249" spans="1:6" ht="18">
      <c r="A249" s="54" t="str">
        <f>Calcul_correl!AS256</f>
        <v>Lobelia Inflata</v>
      </c>
      <c r="B249" s="54">
        <f>IF(NOT(ISBLANK('Anwendung DIAGNOSE'!A248)),1,IF(C249&lt;&gt;"",2,3))</f>
        <v>3</v>
      </c>
      <c r="C249" s="71" t="str">
        <f>IF('Anwendung DIAGNOSE'!B248="","",'Anwendung DIAGNOSE'!B248)</f>
        <v/>
      </c>
      <c r="D249" s="78" t="str">
        <f>'Anwendung DIAGNOSE'!C248</f>
        <v>243</v>
      </c>
      <c r="E249" s="79" t="str">
        <f>'Anwendung DIAGNOSE'!D248</f>
        <v>Frio: El paciente tiene siempre demasiado frio, muy abrigado</v>
      </c>
      <c r="F249" s="300">
        <f>IF($A$3,LOOKUP($E$5,datenbank_heilmittel_effekte!A$2:GQ$2,datenbank_heilmittel_effekte!A245:GQ245),LOOKUP($E$5,datenbank_heilmittel_effekte!A$284:GQ$284,datenbank_heilmittel_effekte!A527:GQ527))</f>
        <v>2</v>
      </c>
    </row>
    <row r="250" spans="1:6" ht="18">
      <c r="A250" s="54" t="str">
        <f>Calcul_correl!AS257</f>
        <v>Luesinum(Syphilinum)</v>
      </c>
      <c r="B250" s="54">
        <f>IF(NOT(ISBLANK('Anwendung DIAGNOSE'!A249)),1,IF(C250&lt;&gt;"",2,3))</f>
        <v>3</v>
      </c>
      <c r="C250" s="71" t="str">
        <f>IF('Anwendung DIAGNOSE'!B249="","",'Anwendung DIAGNOSE'!B249)</f>
        <v/>
      </c>
      <c r="D250" s="78" t="str">
        <f>'Anwendung DIAGNOSE'!C249</f>
        <v>244</v>
      </c>
      <c r="E250" s="79" t="str">
        <f>'Anwendung DIAGNOSE'!D249</f>
        <v>Fiebre o escalofríos. La temperatura está &lt; 36.5° o &gt; 37.5°</v>
      </c>
      <c r="F250" s="300">
        <f>IF($A$3,LOOKUP($E$5,datenbank_heilmittel_effekte!A$2:GQ$2,datenbank_heilmittel_effekte!A246:GQ246),LOOKUP($E$5,datenbank_heilmittel_effekte!A$284:GQ$284,datenbank_heilmittel_effekte!A528:GQ528))</f>
        <v>2</v>
      </c>
    </row>
    <row r="251" spans="1:6" ht="18.75" thickBot="1">
      <c r="A251" s="54" t="str">
        <f>Calcul_correl!AS258</f>
        <v>Lycopodium Clavatum</v>
      </c>
      <c r="B251" s="54">
        <f>IF(NOT(ISBLANK('Anwendung DIAGNOSE'!A250)),1,IF(C251&lt;&gt;"",2,3))</f>
        <v>3</v>
      </c>
      <c r="C251" s="71" t="str">
        <f>IF('Anwendung DIAGNOSE'!B250="","",'Anwendung DIAGNOSE'!B250)</f>
        <v/>
      </c>
      <c r="D251" s="78" t="str">
        <f>'Anwendung DIAGNOSE'!C250</f>
        <v>245</v>
      </c>
      <c r="E251" s="79" t="str">
        <f>'Anwendung DIAGNOSE'!D250</f>
        <v>Sofocos</v>
      </c>
      <c r="F251" s="300">
        <f>IF($A$3,LOOKUP($E$5,datenbank_heilmittel_effekte!A$2:GQ$2,datenbank_heilmittel_effekte!A247:GQ247),LOOKUP($E$5,datenbank_heilmittel_effekte!A$284:GQ$284,datenbank_heilmittel_effekte!A529:GQ529))</f>
        <v>1</v>
      </c>
    </row>
    <row r="252" spans="1:6" ht="36" customHeight="1" thickTop="1">
      <c r="A252" s="54" t="str">
        <f>Calcul_correl!AS259</f>
        <v>Lycopus Virginicus</v>
      </c>
      <c r="B252" s="54">
        <f>IF(NOT(ISBLANK('Anwendung DIAGNOSE'!A251)),1,IF(C252&lt;&gt;"",2,3))</f>
        <v>1</v>
      </c>
      <c r="C252" s="90" t="str">
        <f>IF('Anwendung DIAGNOSE'!B251="","",'Anwendung DIAGNOSE'!B251)</f>
        <v>La influencia del momento del dia</v>
      </c>
      <c r="D252" s="91" t="str">
        <f>'Anwendung DIAGNOSE'!C251</f>
        <v>246</v>
      </c>
      <c r="E252" s="92" t="str">
        <f>'Anwendung DIAGNOSE'!D251</f>
        <v>Los síntomas se agravan por la MAÑANA</v>
      </c>
      <c r="F252" s="304">
        <f>IF($A$3,LOOKUP($E$5,datenbank_heilmittel_effekte!A$2:GQ$2,datenbank_heilmittel_effekte!A248:GQ248),LOOKUP($E$5,datenbank_heilmittel_effekte!A$284:GQ$284,datenbank_heilmittel_effekte!A530:GQ530))</f>
        <v>0</v>
      </c>
    </row>
    <row r="253" spans="1:6" ht="18">
      <c r="A253" s="54" t="str">
        <f>Calcul_correl!AS260</f>
        <v>Magnesia Carbonica</v>
      </c>
      <c r="B253" s="54">
        <f>IF(NOT(ISBLANK('Anwendung DIAGNOSE'!A252)),1,IF(C253&lt;&gt;"",2,3))</f>
        <v>3</v>
      </c>
      <c r="C253" s="71" t="str">
        <f>IF('Anwendung DIAGNOSE'!B252="","",'Anwendung DIAGNOSE'!B252)</f>
        <v/>
      </c>
      <c r="D253" s="78" t="str">
        <f>'Anwendung DIAGNOSE'!C252</f>
        <v>247</v>
      </c>
      <c r="E253" s="79" t="str">
        <f>'Anwendung DIAGNOSE'!D252</f>
        <v>Los sintomas se agravan por la TARDE</v>
      </c>
      <c r="F253" s="300">
        <f>IF($A$3,LOOKUP($E$5,datenbank_heilmittel_effekte!A$2:GQ$2,datenbank_heilmittel_effekte!A249:GQ249),LOOKUP($E$5,datenbank_heilmittel_effekte!A$284:GQ$284,datenbank_heilmittel_effekte!A531:GQ531))</f>
        <v>1</v>
      </c>
    </row>
    <row r="254" spans="1:6" ht="18.75" thickBot="1">
      <c r="A254" s="54" t="str">
        <f>Calcul_correl!AS261</f>
        <v>Magnesia Muriatica</v>
      </c>
      <c r="B254" s="54">
        <f>IF(NOT(ISBLANK('Anwendung DIAGNOSE'!A253)),1,IF(C254&lt;&gt;"",2,3))</f>
        <v>3</v>
      </c>
      <c r="C254" s="71" t="str">
        <f>IF('Anwendung DIAGNOSE'!B253="","",'Anwendung DIAGNOSE'!B253)</f>
        <v/>
      </c>
      <c r="D254" s="78" t="str">
        <f>'Anwendung DIAGNOSE'!C253</f>
        <v>248</v>
      </c>
      <c r="E254" s="79" t="str">
        <f>'Anwendung DIAGNOSE'!D253</f>
        <v>Los síntomas se agravan por la NOCHE</v>
      </c>
      <c r="F254" s="300">
        <f>IF($A$3,LOOKUP($E$5,datenbank_heilmittel_effekte!A$2:GQ$2,datenbank_heilmittel_effekte!A250:GQ250),LOOKUP($E$5,datenbank_heilmittel_effekte!A$284:GQ$284,datenbank_heilmittel_effekte!A532:GQ532))</f>
        <v>1</v>
      </c>
    </row>
    <row r="255" spans="1:6" ht="51.6" customHeight="1" thickTop="1">
      <c r="A255" s="54" t="str">
        <f>Calcul_correl!AS262</f>
        <v>Magnesia Phosphorica</v>
      </c>
      <c r="B255" s="54">
        <f>IF(NOT(ISBLANK('Anwendung DIAGNOSE'!A254)),1,IF(C255&lt;&gt;"",2,3))</f>
        <v>2</v>
      </c>
      <c r="C255" s="72" t="str">
        <f>IF('Anwendung DIAGNOSE'!B254="","",'Anwendung DIAGNOSE'!B254)</f>
        <v>La influencia del tiempo, de las condiciones atmosfericas</v>
      </c>
      <c r="D255" s="80" t="str">
        <f>'Anwendung DIAGNOSE'!C254</f>
        <v>249</v>
      </c>
      <c r="E255" s="81" t="str">
        <f>'Anwendung DIAGNOSE'!D254</f>
        <v>Los síntomas se agravan por tiempo FRÍO y SECO</v>
      </c>
      <c r="F255" s="301">
        <f>IF($A$3,LOOKUP($E$5,datenbank_heilmittel_effekte!A$2:GQ$2,datenbank_heilmittel_effekte!A251:GQ251),LOOKUP($E$5,datenbank_heilmittel_effekte!A$284:GQ$284,datenbank_heilmittel_effekte!A533:GQ533))</f>
        <v>0</v>
      </c>
    </row>
    <row r="256" spans="1:6" ht="18">
      <c r="A256" s="54" t="str">
        <f>Calcul_correl!AS263</f>
        <v>Magnesia Sulfurica</v>
      </c>
      <c r="B256" s="54">
        <f>IF(NOT(ISBLANK('Anwendung DIAGNOSE'!A255)),1,IF(C256&lt;&gt;"",2,3))</f>
        <v>3</v>
      </c>
      <c r="C256" s="71" t="str">
        <f>IF('Anwendung DIAGNOSE'!B255="","",'Anwendung DIAGNOSE'!B255)</f>
        <v/>
      </c>
      <c r="D256" s="78" t="str">
        <f>'Anwendung DIAGNOSE'!C255</f>
        <v>250</v>
      </c>
      <c r="E256" s="79" t="str">
        <f>'Anwendung DIAGNOSE'!D255</f>
        <v>Los sintomas se agravan por tiempo FRÍO y HÚMEDO</v>
      </c>
      <c r="F256" s="300">
        <f>IF($A$3,LOOKUP($E$5,datenbank_heilmittel_effekte!A$2:GQ$2,datenbank_heilmittel_effekte!A252:GQ252),LOOKUP($E$5,datenbank_heilmittel_effekte!A$284:GQ$284,datenbank_heilmittel_effekte!A534:GQ534))</f>
        <v>0</v>
      </c>
    </row>
    <row r="257" spans="1:6" ht="18">
      <c r="A257" s="54" t="str">
        <f>Calcul_correl!AS264</f>
        <v>Mancinella</v>
      </c>
      <c r="B257" s="54">
        <f>IF(NOT(ISBLANK('Anwendung DIAGNOSE'!A256)),1,IF(C257&lt;&gt;"",2,3))</f>
        <v>3</v>
      </c>
      <c r="C257" s="71" t="str">
        <f>IF('Anwendung DIAGNOSE'!B256="","",'Anwendung DIAGNOSE'!B256)</f>
        <v/>
      </c>
      <c r="D257" s="78" t="str">
        <f>'Anwendung DIAGNOSE'!C256</f>
        <v>251</v>
      </c>
      <c r="E257" s="79" t="str">
        <f>'Anwendung DIAGNOSE'!D256</f>
        <v>Los síntomas se agravan por tiempo CÁLIDO y HÚMEDO</v>
      </c>
      <c r="F257" s="300">
        <f>IF($A$3,LOOKUP($E$5,datenbank_heilmittel_effekte!A$2:GQ$2,datenbank_heilmittel_effekte!A253:GQ253),LOOKUP($E$5,datenbank_heilmittel_effekte!A$284:GQ$284,datenbank_heilmittel_effekte!A535:GQ535))</f>
        <v>0</v>
      </c>
    </row>
    <row r="258" spans="1:6" ht="18.75" thickBot="1">
      <c r="A258" s="54" t="str">
        <f>Calcul_correl!AS265</f>
        <v>Mandragora Officina.</v>
      </c>
      <c r="B258" s="54">
        <f>IF(NOT(ISBLANK('Anwendung DIAGNOSE'!A257)),1,IF(C258&lt;&gt;"",2,3))</f>
        <v>3</v>
      </c>
      <c r="C258" s="75" t="str">
        <f>IF('Anwendung DIAGNOSE'!B257="","",'Anwendung DIAGNOSE'!B257)</f>
        <v/>
      </c>
      <c r="D258" s="82" t="str">
        <f>'Anwendung DIAGNOSE'!C257</f>
        <v>252</v>
      </c>
      <c r="E258" s="83" t="str">
        <f>'Anwendung DIAGNOSE'!D257</f>
        <v>Los síntomas se agravan por tiempo CÁLIDO y SECO</v>
      </c>
      <c r="F258" s="302">
        <f>IF($A$3,LOOKUP($E$5,datenbank_heilmittel_effekte!A$2:GQ$2,datenbank_heilmittel_effekte!A254:GQ254),LOOKUP($E$5,datenbank_heilmittel_effekte!A$284:GQ$284,datenbank_heilmittel_effekte!A536:GQ536))</f>
        <v>0</v>
      </c>
    </row>
    <row r="259" spans="1:6" ht="22.15" customHeight="1" thickTop="1">
      <c r="A259" s="54" t="str">
        <f>Calcul_correl!AS266</f>
        <v>Manganum Aceticum</v>
      </c>
      <c r="B259" s="54">
        <f>IF(NOT(ISBLANK('Anwendung DIAGNOSE'!A258)),1,IF(C259&lt;&gt;"",2,3))</f>
        <v>2</v>
      </c>
      <c r="C259" s="71" t="str">
        <f>IF('Anwendung DIAGNOSE'!B258="","",'Anwendung DIAGNOSE'!B258)</f>
        <v>La influencia del lugar</v>
      </c>
      <c r="D259" s="78" t="str">
        <f>'Anwendung DIAGNOSE'!C258</f>
        <v>253</v>
      </c>
      <c r="E259" s="79" t="str">
        <f>'Anwendung DIAGNOSE'!D258</f>
        <v>Los síntomas se agravan en los lugares CÁLIDOS</v>
      </c>
      <c r="F259" s="300">
        <f>IF($A$3,LOOKUP($E$5,datenbank_heilmittel_effekte!A$2:GQ$2,datenbank_heilmittel_effekte!A255:GQ255),LOOKUP($E$5,datenbank_heilmittel_effekte!A$284:GQ$284,datenbank_heilmittel_effekte!A537:GQ537))</f>
        <v>0</v>
      </c>
    </row>
    <row r="260" spans="1:6" ht="18">
      <c r="A260" s="54" t="str">
        <f>Calcul_correl!AS267</f>
        <v>Manganum Metallicum</v>
      </c>
      <c r="B260" s="54">
        <f>IF(NOT(ISBLANK('Anwendung DIAGNOSE'!A259)),1,IF(C260&lt;&gt;"",2,3))</f>
        <v>3</v>
      </c>
      <c r="C260" s="71" t="str">
        <f>IF('Anwendung DIAGNOSE'!B259="","",'Anwendung DIAGNOSE'!B259)</f>
        <v/>
      </c>
      <c r="D260" s="78" t="str">
        <f>'Anwendung DIAGNOSE'!C259</f>
        <v>254</v>
      </c>
      <c r="E260" s="79" t="str">
        <f>'Anwendung DIAGNOSE'!D259</f>
        <v>Los síntomas se agravan en los lugares FRÍOS</v>
      </c>
      <c r="F260" s="300">
        <f>IF($A$3,LOOKUP($E$5,datenbank_heilmittel_effekte!A$2:GQ$2,datenbank_heilmittel_effekte!A256:GQ256),LOOKUP($E$5,datenbank_heilmittel_effekte!A$284:GQ$284,datenbank_heilmittel_effekte!A538:GQ538))</f>
        <v>0</v>
      </c>
    </row>
    <row r="261" spans="1:6" ht="18">
      <c r="A261" s="54" t="str">
        <f>Calcul_correl!AS268</f>
        <v>Medorrhinum</v>
      </c>
      <c r="B261" s="54">
        <f>IF(NOT(ISBLANK('Anwendung DIAGNOSE'!A260)),1,IF(C261&lt;&gt;"",2,3))</f>
        <v>3</v>
      </c>
      <c r="C261" s="71" t="str">
        <f>IF('Anwendung DIAGNOSE'!B260="","",'Anwendung DIAGNOSE'!B260)</f>
        <v/>
      </c>
      <c r="D261" s="78" t="str">
        <f>'Anwendung DIAGNOSE'!C260</f>
        <v>255</v>
      </c>
      <c r="E261" s="79" t="str">
        <f>'Anwendung DIAGNOSE'!D260</f>
        <v>Los síntomas se agravan en los lugares VICIADOS, "SIN AIRE"</v>
      </c>
      <c r="F261" s="300">
        <f>IF($A$3,LOOKUP($E$5,datenbank_heilmittel_effekte!A$2:GQ$2,datenbank_heilmittel_effekte!A257:GQ257),LOOKUP($E$5,datenbank_heilmittel_effekte!A$284:GQ$284,datenbank_heilmittel_effekte!A539:GQ539))</f>
        <v>0</v>
      </c>
    </row>
    <row r="262" spans="1:6" ht="18.75" thickBot="1">
      <c r="A262" s="54" t="str">
        <f>Calcul_correl!AS269</f>
        <v>Melilotus Officinal.</v>
      </c>
      <c r="B262" s="54">
        <f>IF(NOT(ISBLANK('Anwendung DIAGNOSE'!A261)),1,IF(C262&lt;&gt;"",2,3))</f>
        <v>3</v>
      </c>
      <c r="C262" s="71" t="str">
        <f>IF('Anwendung DIAGNOSE'!B261="","",'Anwendung DIAGNOSE'!B261)</f>
        <v/>
      </c>
      <c r="D262" s="78" t="str">
        <f>'Anwendung DIAGNOSE'!C261</f>
        <v>256</v>
      </c>
      <c r="E262" s="79" t="str">
        <f>'Anwendung DIAGNOSE'!D261</f>
        <v>Los síntomas se agravan con el VIENTO y ls CORRIENTES DE AIRE</v>
      </c>
      <c r="F262" s="300">
        <f>IF($A$3,LOOKUP($E$5,datenbank_heilmittel_effekte!A$2:GQ$2,datenbank_heilmittel_effekte!A258:GQ258),LOOKUP($E$5,datenbank_heilmittel_effekte!A$284:GQ$284,datenbank_heilmittel_effekte!A540:GQ540))</f>
        <v>0</v>
      </c>
    </row>
    <row r="263" spans="1:6" ht="18.75" thickTop="1">
      <c r="A263" s="54" t="str">
        <f>Calcul_correl!AS270</f>
        <v>Menyanthes Trifolia.</v>
      </c>
      <c r="B263" s="54">
        <f>IF(NOT(ISBLANK('Anwendung DIAGNOSE'!A262)),1,IF(C263&lt;&gt;"",2,3))</f>
        <v>2</v>
      </c>
      <c r="C263" s="72" t="str">
        <f>IF('Anwendung DIAGNOSE'!B262="","",'Anwendung DIAGNOSE'!B262)</f>
        <v>La influencia de los alimentos</v>
      </c>
      <c r="D263" s="80" t="str">
        <f>'Anwendung DIAGNOSE'!C262</f>
        <v>257</v>
      </c>
      <c r="E263" s="81" t="str">
        <f>'Anwendung DIAGNOSE'!D262</f>
        <v>Agravación si el paciente bebe LECHE</v>
      </c>
      <c r="F263" s="301">
        <f>IF($A$3,LOOKUP($E$5,datenbank_heilmittel_effekte!A$2:GQ$2,datenbank_heilmittel_effekte!A259:GQ259),LOOKUP($E$5,datenbank_heilmittel_effekte!A$284:GQ$284,datenbank_heilmittel_effekte!A541:GQ541))</f>
        <v>1</v>
      </c>
    </row>
    <row r="264" spans="1:6" ht="18">
      <c r="A264" s="54" t="str">
        <f>Calcul_correl!AS271</f>
        <v>Mephitis Putorius</v>
      </c>
      <c r="B264" s="54">
        <f>IF(NOT(ISBLANK('Anwendung DIAGNOSE'!A263)),1,IF(C264&lt;&gt;"",2,3))</f>
        <v>3</v>
      </c>
      <c r="C264" s="71" t="str">
        <f>IF('Anwendung DIAGNOSE'!B263="","",'Anwendung DIAGNOSE'!B263)</f>
        <v/>
      </c>
      <c r="D264" s="78" t="str">
        <f>'Anwendung DIAGNOSE'!C263</f>
        <v>258</v>
      </c>
      <c r="E264" s="79" t="str">
        <f>'Anwendung DIAGNOSE'!D263</f>
        <v>Agravación si el paciente bebe VINO (o alcohol)</v>
      </c>
      <c r="F264" s="300">
        <f>IF($A$3,LOOKUP($E$5,datenbank_heilmittel_effekte!A$2:GQ$2,datenbank_heilmittel_effekte!A260:GQ260),LOOKUP($E$5,datenbank_heilmittel_effekte!A$284:GQ$284,datenbank_heilmittel_effekte!A542:GQ542))</f>
        <v>8</v>
      </c>
    </row>
    <row r="265" spans="1:6" ht="18">
      <c r="A265" s="54" t="str">
        <f>Calcul_correl!AS272</f>
        <v>Mercurialis Perennis</v>
      </c>
      <c r="B265" s="54">
        <f>IF(NOT(ISBLANK('Anwendung DIAGNOSE'!A264)),1,IF(C265&lt;&gt;"",2,3))</f>
        <v>3</v>
      </c>
      <c r="C265" s="71" t="str">
        <f>IF('Anwendung DIAGNOSE'!B264="","",'Anwendung DIAGNOSE'!B264)</f>
        <v/>
      </c>
      <c r="D265" s="78" t="str">
        <f>'Anwendung DIAGNOSE'!C264</f>
        <v>259</v>
      </c>
      <c r="E265" s="79" t="str">
        <f>'Anwendung DIAGNOSE'!D264</f>
        <v>Agravación si el paciente come FéCULAS</v>
      </c>
      <c r="F265" s="300">
        <f>IF($A$3,LOOKUP($E$5,datenbank_heilmittel_effekte!A$2:GQ$2,datenbank_heilmittel_effekte!A261:GQ261),LOOKUP($E$5,datenbank_heilmittel_effekte!A$284:GQ$284,datenbank_heilmittel_effekte!A543:GQ543))</f>
        <v>0</v>
      </c>
    </row>
    <row r="266" spans="1:6" ht="18">
      <c r="A266" s="54" t="str">
        <f>Calcul_correl!AS273</f>
        <v>Mercurius Bi-Iodatus</v>
      </c>
      <c r="B266" s="54">
        <f>IF(NOT(ISBLANK('Anwendung DIAGNOSE'!A265)),1,IF(C266&lt;&gt;"",2,3))</f>
        <v>3</v>
      </c>
      <c r="C266" s="71" t="str">
        <f>IF('Anwendung DIAGNOSE'!B265="","",'Anwendung DIAGNOSE'!B265)</f>
        <v/>
      </c>
      <c r="D266" s="78" t="str">
        <f>'Anwendung DIAGNOSE'!C265</f>
        <v>260</v>
      </c>
      <c r="E266" s="79" t="str">
        <f>'Anwendung DIAGNOSE'!D265</f>
        <v>Agravación si el paciente come FRUTAS</v>
      </c>
      <c r="F266" s="300">
        <f>IF($A$3,LOOKUP($E$5,datenbank_heilmittel_effekte!A$2:GQ$2,datenbank_heilmittel_effekte!A262:GQ262),LOOKUP($E$5,datenbank_heilmittel_effekte!A$284:GQ$284,datenbank_heilmittel_effekte!A544:GQ544))</f>
        <v>0</v>
      </c>
    </row>
    <row r="267" spans="1:6" ht="18.75" thickBot="1">
      <c r="A267" s="54" t="str">
        <f>Calcul_correl!AS274</f>
        <v>Mercurius Corrosivus</v>
      </c>
      <c r="B267" s="54">
        <f>IF(NOT(ISBLANK('Anwendung DIAGNOSE'!A266)),1,IF(C267&lt;&gt;"",2,3))</f>
        <v>3</v>
      </c>
      <c r="C267" s="75" t="str">
        <f>IF('Anwendung DIAGNOSE'!B266="","",'Anwendung DIAGNOSE'!B266)</f>
        <v/>
      </c>
      <c r="D267" s="82" t="str">
        <f>'Anwendung DIAGNOSE'!C266</f>
        <v>261</v>
      </c>
      <c r="E267" s="83" t="str">
        <f>'Anwendung DIAGNOSE'!D266</f>
        <v>Agravación si el paciente come alimentos GRASOS</v>
      </c>
      <c r="F267" s="302">
        <f>IF($A$3,LOOKUP($E$5,datenbank_heilmittel_effekte!A$2:GQ$2,datenbank_heilmittel_effekte!A263:GQ263),LOOKUP($E$5,datenbank_heilmittel_effekte!A$284:GQ$284,datenbank_heilmittel_effekte!A545:GQ545))</f>
        <v>0</v>
      </c>
    </row>
    <row r="268" spans="1:6" ht="18.75" thickTop="1">
      <c r="A268" s="54" t="str">
        <f>Calcul_correl!AS275</f>
        <v>Mercurius Cyanatus</v>
      </c>
      <c r="B268" s="54">
        <f>IF(NOT(ISBLANK('Anwendung DIAGNOSE'!A267)),1,IF(C268&lt;&gt;"",2,3))</f>
        <v>2</v>
      </c>
      <c r="C268" s="72" t="str">
        <f>IF('Anwendung DIAGNOSE'!B267="","",'Anwendung DIAGNOSE'!B267)</f>
        <v>La influencia del movimiento</v>
      </c>
      <c r="D268" s="80" t="str">
        <f>'Anwendung DIAGNOSE'!C267</f>
        <v>262</v>
      </c>
      <c r="E268" s="81" t="str">
        <f>'Anwendung DIAGNOSE'!D267</f>
        <v>Los síntomas se agravan al quedarse INMÓBIL (tendido)</v>
      </c>
      <c r="F268" s="301">
        <f>IF($A$3,LOOKUP($E$5,datenbank_heilmittel_effekte!A$2:GQ$2,datenbank_heilmittel_effekte!A264:GQ264),LOOKUP($E$5,datenbank_heilmittel_effekte!A$284:GQ$284,datenbank_heilmittel_effekte!A546:GQ546))</f>
        <v>1</v>
      </c>
    </row>
    <row r="269" spans="1:6" ht="18.75" thickBot="1">
      <c r="A269" s="54" t="str">
        <f>Calcul_correl!AS276</f>
        <v>Mercurius Proto-Iod.</v>
      </c>
      <c r="B269" s="54">
        <f>IF(NOT(ISBLANK('Anwendung DIAGNOSE'!A268)),1,IF(C269&lt;&gt;"",2,3))</f>
        <v>3</v>
      </c>
      <c r="C269" s="75" t="str">
        <f>IF('Anwendung DIAGNOSE'!B268="","",'Anwendung DIAGNOSE'!B268)</f>
        <v/>
      </c>
      <c r="D269" s="82" t="str">
        <f>'Anwendung DIAGNOSE'!C268</f>
        <v>263</v>
      </c>
      <c r="E269" s="83" t="str">
        <f>'Anwendung DIAGNOSE'!D268</f>
        <v>Los síntomas se agravan por el MOVIMIENTO (al andar)</v>
      </c>
      <c r="F269" s="302">
        <f>IF($A$3,LOOKUP($E$5,datenbank_heilmittel_effekte!A$2:GQ$2,datenbank_heilmittel_effekte!A265:GQ265),LOOKUP($E$5,datenbank_heilmittel_effekte!A$284:GQ$284,datenbank_heilmittel_effekte!A547:GQ547))</f>
        <v>1</v>
      </c>
    </row>
    <row r="270" spans="1:6" ht="18.75" thickTop="1">
      <c r="A270" s="54" t="str">
        <f>Calcul_correl!AS277</f>
        <v>Mercurius Sulfuricus</v>
      </c>
      <c r="B270" s="54">
        <f>IF(NOT(ISBLANK('Anwendung DIAGNOSE'!A269)),1,IF(C270&lt;&gt;"",2,3))</f>
        <v>2</v>
      </c>
      <c r="C270" s="71" t="str">
        <f>IF('Anwendung DIAGNOSE'!B269="","",'Anwendung DIAGNOSE'!B269)</f>
        <v>Lateralidad y periodicidad</v>
      </c>
      <c r="D270" s="78" t="str">
        <f>'Anwendung DIAGNOSE'!C269</f>
        <v>264</v>
      </c>
      <c r="E270" s="79" t="str">
        <f>'Anwendung DIAGNOSE'!D269</f>
        <v>Los transtornos dominan en la DERECHA</v>
      </c>
      <c r="F270" s="300">
        <f>IF($A$3,LOOKUP($E$5,datenbank_heilmittel_effekte!A$2:GQ$2,datenbank_heilmittel_effekte!A266:GQ266),LOOKUP($E$5,datenbank_heilmittel_effekte!A$284:GQ$284,datenbank_heilmittel_effekte!A548:GQ548))</f>
        <v>1</v>
      </c>
    </row>
    <row r="271" spans="1:6" ht="18">
      <c r="A271" s="54" t="str">
        <f>Calcul_correl!AS278</f>
        <v>Mercurius(Solub/Viv)</v>
      </c>
      <c r="B271" s="54">
        <f>IF(NOT(ISBLANK('Anwendung DIAGNOSE'!A270)),1,IF(C271&lt;&gt;"",2,3))</f>
        <v>3</v>
      </c>
      <c r="C271" s="71" t="str">
        <f>IF('Anwendung DIAGNOSE'!B270="","",'Anwendung DIAGNOSE'!B270)</f>
        <v/>
      </c>
      <c r="D271" s="78" t="str">
        <f>'Anwendung DIAGNOSE'!C270</f>
        <v>265</v>
      </c>
      <c r="E271" s="79" t="str">
        <f>'Anwendung DIAGNOSE'!D270</f>
        <v>Los transtornos domina en la IZQUIERDA</v>
      </c>
      <c r="F271" s="300">
        <f>IF($A$3,LOOKUP($E$5,datenbank_heilmittel_effekte!A$2:GQ$2,datenbank_heilmittel_effekte!A267:GQ267),LOOKUP($E$5,datenbank_heilmittel_effekte!A$284:GQ$284,datenbank_heilmittel_effekte!A549:GQ549))</f>
        <v>2</v>
      </c>
    </row>
    <row r="272" spans="1:6" ht="18.75" thickBot="1">
      <c r="A272" s="54" t="str">
        <f>Calcul_correl!AS279</f>
        <v>Methysergide</v>
      </c>
      <c r="B272" s="54">
        <f>IF(NOT(ISBLANK('Anwendung DIAGNOSE'!A271)),1,IF(C272&lt;&gt;"",2,3))</f>
        <v>3</v>
      </c>
      <c r="C272" s="89" t="str">
        <f>IF('Anwendung DIAGNOSE'!B271="","",'Anwendung DIAGNOSE'!B271)</f>
        <v/>
      </c>
      <c r="D272" s="84" t="str">
        <f>'Anwendung DIAGNOSE'!C271</f>
        <v>266</v>
      </c>
      <c r="E272" s="85" t="str">
        <f>'Anwendung DIAGNOSE'!D271</f>
        <v>Los transtornos vuelven regularmente y periódicamente</v>
      </c>
      <c r="F272" s="303">
        <f>IF($A$3,LOOKUP($E$5,datenbank_heilmittel_effekte!A$2:GQ$2,datenbank_heilmittel_effekte!A268:GQ268),LOOKUP($E$5,datenbank_heilmittel_effekte!A$284:GQ$284,datenbank_heilmittel_effekte!A550:GQ550))</f>
        <v>1</v>
      </c>
    </row>
    <row r="273" spans="1:6" ht="50.45" customHeight="1" thickTop="1">
      <c r="A273" s="54" t="str">
        <f>Calcul_correl!AS280</f>
        <v>Mezereum</v>
      </c>
      <c r="B273" s="54">
        <f>IF(NOT(ISBLANK('Anwendung DIAGNOSE'!A272)),1,IF(C273&lt;&gt;"",2,3))</f>
        <v>1</v>
      </c>
      <c r="C273" s="71" t="str">
        <f>IF('Anwendung DIAGNOSE'!B272="","",'Anwendung DIAGNOSE'!B272)</f>
        <v>Las causas posibles : una agresión psíquica, o un accidente</v>
      </c>
      <c r="D273" s="78" t="str">
        <f>'Anwendung DIAGNOSE'!C272</f>
        <v>267</v>
      </c>
      <c r="E273" s="79" t="str">
        <f>'Anwendung DIAGNOSE'!D272</f>
        <v>Agravación después de un exposición al frío</v>
      </c>
      <c r="F273" s="300">
        <f>IF($A$3,LOOKUP($E$5,datenbank_heilmittel_effekte!A$2:GQ$2,datenbank_heilmittel_effekte!A269:GQ269),LOOKUP($E$5,datenbank_heilmittel_effekte!A$284:GQ$284,datenbank_heilmittel_effekte!A551:GQ551))</f>
        <v>0</v>
      </c>
    </row>
    <row r="274" spans="1:6" ht="18">
      <c r="A274" s="54" t="str">
        <f>Calcul_correl!AS281</f>
        <v>Moschus</v>
      </c>
      <c r="B274" s="54">
        <f>IF(NOT(ISBLANK('Anwendung DIAGNOSE'!A273)),1,IF(C274&lt;&gt;"",2,3))</f>
        <v>3</v>
      </c>
      <c r="C274" s="71" t="str">
        <f>IF('Anwendung DIAGNOSE'!B273="","",'Anwendung DIAGNOSE'!B273)</f>
        <v/>
      </c>
      <c r="D274" s="78" t="str">
        <f>'Anwendung DIAGNOSE'!C273</f>
        <v>268</v>
      </c>
      <c r="E274" s="79" t="str">
        <f>'Anwendung DIAGNOSE'!D273</f>
        <v>Agravación después de una intoxicación o de una vacunación</v>
      </c>
      <c r="F274" s="300">
        <f>IF($A$3,LOOKUP($E$5,datenbank_heilmittel_effekte!A$2:GQ$2,datenbank_heilmittel_effekte!A270:GQ270),LOOKUP($E$5,datenbank_heilmittel_effekte!A$284:GQ$284,datenbank_heilmittel_effekte!A552:GQ552))</f>
        <v>1</v>
      </c>
    </row>
    <row r="275" spans="1:6" ht="18.75" thickBot="1">
      <c r="A275" s="54" t="str">
        <f>Calcul_correl!AS282</f>
        <v>Murex Purpurea</v>
      </c>
      <c r="B275" s="54">
        <f>IF(NOT(ISBLANK('Anwendung DIAGNOSE'!A274)),1,IF(C275&lt;&gt;"",2,3))</f>
        <v>3</v>
      </c>
      <c r="C275" s="71" t="str">
        <f>IF('Anwendung DIAGNOSE'!B274="","",'Anwendung DIAGNOSE'!B274)</f>
        <v/>
      </c>
      <c r="D275" s="78" t="str">
        <f>'Anwendung DIAGNOSE'!C274</f>
        <v>269</v>
      </c>
      <c r="E275" s="79" t="str">
        <f>'Anwendung DIAGNOSE'!D274</f>
        <v>Agravación después de un golpe, una herida, una quemadura</v>
      </c>
      <c r="F275" s="300">
        <f>IF($A$3,LOOKUP($E$5,datenbank_heilmittel_effekte!A$2:GQ$2,datenbank_heilmittel_effekte!A271:GQ271),LOOKUP($E$5,datenbank_heilmittel_effekte!A$284:GQ$284,datenbank_heilmittel_effekte!A553:GQ553))</f>
        <v>0</v>
      </c>
    </row>
    <row r="276" spans="1:6" ht="48" thickTop="1">
      <c r="A276" s="54" t="str">
        <f>Calcul_correl!AS283</f>
        <v>Muriaticum Acidum</v>
      </c>
      <c r="B276" s="54">
        <f>IF(NOT(ISBLANK('Anwendung DIAGNOSE'!A275)),1,IF(C276&lt;&gt;"",2,3))</f>
        <v>2</v>
      </c>
      <c r="C276" s="72" t="str">
        <f>IF('Anwendung DIAGNOSE'!B275="","",'Anwendung DIAGNOSE'!B275)</f>
        <v>Las causas posibles : un choque emotivo inesperado y violento</v>
      </c>
      <c r="D276" s="80" t="str">
        <f>'Anwendung DIAGNOSE'!C275</f>
        <v>270</v>
      </c>
      <c r="E276" s="81" t="str">
        <f>'Anwendung DIAGNOSE'!D275</f>
        <v>Agravación después de una defunción, un gran malhumor</v>
      </c>
      <c r="F276" s="301">
        <f>IF($A$3,LOOKUP($E$5,datenbank_heilmittel_effekte!A$2:GQ$2,datenbank_heilmittel_effekte!A272:GQ272),LOOKUP($E$5,datenbank_heilmittel_effekte!A$284:GQ$284,datenbank_heilmittel_effekte!A554:GQ554))</f>
        <v>0</v>
      </c>
    </row>
    <row r="277" spans="1:6" ht="18.75" thickBot="1">
      <c r="A277" s="54" t="str">
        <f>Calcul_correl!AS284</f>
        <v>Myrica Cerifera</v>
      </c>
      <c r="B277" s="54">
        <f>IF(NOT(ISBLANK('Anwendung DIAGNOSE'!A276)),1,IF(C277&lt;&gt;"",2,3))</f>
        <v>3</v>
      </c>
      <c r="C277" s="75" t="str">
        <f>IF('Anwendung DIAGNOSE'!B276="","",'Anwendung DIAGNOSE'!B276)</f>
        <v/>
      </c>
      <c r="D277" s="82" t="str">
        <f>'Anwendung DIAGNOSE'!C276</f>
        <v>271</v>
      </c>
      <c r="E277" s="83" t="str">
        <f>'Anwendung DIAGNOSE'!D276</f>
        <v>Agravación después de un gran miedo, un gran pavor</v>
      </c>
      <c r="F277" s="302">
        <f>IF($A$3,LOOKUP($E$5,datenbank_heilmittel_effekte!A$2:GQ$2,datenbank_heilmittel_effekte!A273:GQ273),LOOKUP($E$5,datenbank_heilmittel_effekte!A$284:GQ$284,datenbank_heilmittel_effekte!A555:GQ555))</f>
        <v>1</v>
      </c>
    </row>
    <row r="278" spans="1:6" ht="52.15" customHeight="1" thickTop="1">
      <c r="A278" s="54" t="str">
        <f>Calcul_correl!AS285</f>
        <v>Naja Tripudians</v>
      </c>
      <c r="B278" s="54">
        <f>IF(NOT(ISBLANK('Anwendung DIAGNOSE'!A277)),1,IF(C278&lt;&gt;"",2,3))</f>
        <v>2</v>
      </c>
      <c r="C278" s="72" t="str">
        <f>IF('Anwendung DIAGNOSE'!B277="","",'Anwendung DIAGNOSE'!B277)</f>
        <v>Las causas posibles : durante mucho tiempo: una vida afectada</v>
      </c>
      <c r="D278" s="80" t="str">
        <f>'Anwendung DIAGNOSE'!C277</f>
        <v>272</v>
      </c>
      <c r="E278" s="81" t="str">
        <f>'Anwendung DIAGNOSE'!D277</f>
        <v>Causa: Los esfuerzos constantes para los problemas difíciles</v>
      </c>
      <c r="F278" s="301">
        <f>IF($A$3,LOOKUP($E$5,datenbank_heilmittel_effekte!A$2:GQ$2,datenbank_heilmittel_effekte!A274:GQ274),LOOKUP($E$5,datenbank_heilmittel_effekte!A$284:GQ$284,datenbank_heilmittel_effekte!A556:GQ556))</f>
        <v>5</v>
      </c>
    </row>
    <row r="279" spans="1:6" ht="18">
      <c r="A279" s="54" t="str">
        <f>Calcul_correl!AS286</f>
        <v>Naloxone (Narcan)</v>
      </c>
      <c r="B279" s="54">
        <f>IF(NOT(ISBLANK('Anwendung DIAGNOSE'!A278)),1,IF(C279&lt;&gt;"",2,3))</f>
        <v>3</v>
      </c>
      <c r="C279" s="71" t="str">
        <f>IF('Anwendung DIAGNOSE'!B278="","",'Anwendung DIAGNOSE'!B278)</f>
        <v/>
      </c>
      <c r="D279" s="78" t="str">
        <f>'Anwendung DIAGNOSE'!C278</f>
        <v>273</v>
      </c>
      <c r="E279" s="79" t="str">
        <f>'Anwendung DIAGNOSE'!D278</f>
        <v>Causa: Las decepciones repetidas, una gran pena</v>
      </c>
      <c r="F279" s="300">
        <f>IF($A$3,LOOKUP($E$5,datenbank_heilmittel_effekte!A$2:GQ$2,datenbank_heilmittel_effekte!A275:GQ275),LOOKUP($E$5,datenbank_heilmittel_effekte!A$284:GQ$284,datenbank_heilmittel_effekte!A557:GQ557))</f>
        <v>0</v>
      </c>
    </row>
    <row r="280" spans="1:6" ht="18.75" thickBot="1">
      <c r="A280" s="54" t="str">
        <f>Calcul_correl!AS287</f>
        <v>Natrum Arsenicicum</v>
      </c>
      <c r="B280" s="54">
        <f>IF(NOT(ISBLANK('Anwendung DIAGNOSE'!A279)),1,IF(C280&lt;&gt;"",2,3))</f>
        <v>3</v>
      </c>
      <c r="C280" s="89" t="str">
        <f>IF('Anwendung DIAGNOSE'!B279="","",'Anwendung DIAGNOSE'!B279)</f>
        <v/>
      </c>
      <c r="D280" s="84" t="str">
        <f>'Anwendung DIAGNOSE'!C279</f>
        <v>274</v>
      </c>
      <c r="E280" s="85" t="str">
        <f>'Anwendung DIAGNOSE'!D279</f>
        <v>Causa: Las largas vigilias, una gran falta de sueño</v>
      </c>
      <c r="F280" s="303">
        <f>IF($A$3,LOOKUP($E$5,datenbank_heilmittel_effekte!A$2:GQ$2,datenbank_heilmittel_effekte!A276:GQ276),LOOKUP($E$5,datenbank_heilmittel_effekte!A$284:GQ$284,datenbank_heilmittel_effekte!A558:GQ558))</f>
        <v>3</v>
      </c>
    </row>
    <row r="281" spans="1:6" ht="19.5" thickTop="1" thickBot="1">
      <c r="A281" s="54" t="str">
        <f>Calcul_correl!AS288</f>
        <v>Natrum Carbonicum</v>
      </c>
      <c r="C281"/>
      <c r="D281" s="84" t="str">
        <f>'Anwendung DIAGNOSE'!C280</f>
        <v>275</v>
      </c>
      <c r="E281" s="85" t="str">
        <f>'Anwendung DIAGNOSE'!D280</f>
        <v>Causa: hábito de beber alcohol (vino, cerveza, licores)</v>
      </c>
      <c r="F281" s="303">
        <f>IF($A$3,LOOKUP($E$5,datenbank_heilmittel_effekte!A$2:GQ$2,datenbank_heilmittel_effekte!A277:GQ277),LOOKUP($E$5,datenbank_heilmittel_effekte!A$284:GQ$284,datenbank_heilmittel_effekte!A559:GQ559))</f>
        <v>1</v>
      </c>
    </row>
    <row r="282" spans="1:6" ht="19.5" thickTop="1" thickBot="1">
      <c r="A282" s="54" t="s">
        <v>67</v>
      </c>
      <c r="D282" s="84" t="str">
        <f>'Anwendung DIAGNOSE'!C281</f>
        <v>276</v>
      </c>
      <c r="E282" s="85" t="str">
        <f>'Anwendung DIAGNOSE'!D281</f>
        <v>Causa: hábito de fumar o de mascar tabaco</v>
      </c>
      <c r="F282" s="303">
        <f>IF($A$3,LOOKUP($E$5,datenbank_heilmittel_effekte!A$2:GQ$2,datenbank_heilmittel_effekte!A278:GQ278),LOOKUP($E$5,datenbank_heilmittel_effekte!A$284:GQ$284,datenbank_heilmittel_effekte!A560:GQ560))</f>
        <v>0</v>
      </c>
    </row>
    <row r="283" spans="1:6" ht="19.5" thickTop="1" thickBot="1">
      <c r="A283" s="54" t="s">
        <v>68</v>
      </c>
      <c r="D283" s="84" t="str">
        <f>'Anwendung DIAGNOSE'!C282</f>
        <v>277</v>
      </c>
      <c r="E283" s="85" t="str">
        <f>'Anwendung DIAGNOSE'!D282</f>
        <v>Causa: hábito de beber mucho té o café</v>
      </c>
      <c r="F283" s="303">
        <f>IF($A$3,LOOKUP($E$5,datenbank_heilmittel_effekte!A$2:GQ$2,datenbank_heilmittel_effekte!A279:GQ279),LOOKUP($E$5,datenbank_heilmittel_effekte!A$284:GQ$284,datenbank_heilmittel_effekte!A561:GQ561))</f>
        <v>0</v>
      </c>
    </row>
    <row r="284" spans="1:6" ht="19.5" thickTop="1" thickBot="1">
      <c r="A284" s="54" t="s">
        <v>69</v>
      </c>
      <c r="D284" s="84" t="str">
        <f>'Anwendung DIAGNOSE'!C282</f>
        <v>277</v>
      </c>
      <c r="E284" s="85" t="str">
        <f>'Anwendung DIAGNOSE'!D282</f>
        <v>Causa: hábito de beber mucho té o café</v>
      </c>
      <c r="F284" s="303">
        <f>IF($A$3,LOOKUP($E$5,datenbank_heilmittel_effekte!A$2:GQ$2,datenbank_heilmittel_effekte!A279:GQ279),LOOKUP($E$5,datenbank_heilmittel_effekte!A$284:GQ$284,datenbank_heilmittel_effekte!A561:GQ561))</f>
        <v>0</v>
      </c>
    </row>
    <row r="285" spans="1:6" ht="19.5" hidden="1" thickTop="1" thickBot="1">
      <c r="A285" s="54" t="s">
        <v>70</v>
      </c>
      <c r="D285" s="84"/>
      <c r="E285" s="85"/>
      <c r="F285" s="303"/>
    </row>
    <row r="286" spans="1:6" ht="19.5" hidden="1" thickTop="1" thickBot="1">
      <c r="A286" s="54" t="s">
        <v>71</v>
      </c>
      <c r="D286" s="84"/>
      <c r="E286" s="85"/>
      <c r="F286" s="303"/>
    </row>
    <row r="287" spans="1:6" ht="19.5" hidden="1" thickTop="1" thickBot="1">
      <c r="A287" s="54" t="s">
        <v>72</v>
      </c>
      <c r="D287" s="84"/>
      <c r="E287" s="85"/>
      <c r="F287" s="303"/>
    </row>
    <row r="288" spans="1:6" ht="19.5" hidden="1" thickTop="1" thickBot="1">
      <c r="A288" s="54" t="s">
        <v>73</v>
      </c>
      <c r="D288" s="84"/>
      <c r="E288" s="85"/>
      <c r="F288" s="303"/>
    </row>
    <row r="289" spans="1:6" ht="19.5" hidden="1" thickTop="1" thickBot="1">
      <c r="A289" s="54" t="s">
        <v>74</v>
      </c>
      <c r="D289" s="84"/>
      <c r="E289" s="85"/>
      <c r="F289" s="303"/>
    </row>
    <row r="290" spans="1:6" ht="19.5" hidden="1" thickTop="1" thickBot="1">
      <c r="A290" s="54" t="s">
        <v>75</v>
      </c>
      <c r="D290" s="84"/>
      <c r="E290" s="85"/>
      <c r="F290" s="303"/>
    </row>
    <row r="291" spans="1:6" ht="19.5" hidden="1" thickTop="1" thickBot="1">
      <c r="A291" s="54" t="s">
        <v>76</v>
      </c>
      <c r="D291" s="84"/>
      <c r="E291" s="85"/>
      <c r="F291" s="303"/>
    </row>
    <row r="292" spans="1:6" ht="19.5" hidden="1" thickTop="1" thickBot="1">
      <c r="A292" s="54" t="s">
        <v>77</v>
      </c>
      <c r="D292" s="84"/>
      <c r="E292" s="85"/>
      <c r="F292" s="303"/>
    </row>
    <row r="293" spans="1:6" ht="19.5" hidden="1" thickTop="1" thickBot="1">
      <c r="A293" s="54" t="s">
        <v>78</v>
      </c>
      <c r="D293" s="84"/>
      <c r="E293" s="85"/>
      <c r="F293" s="303"/>
    </row>
    <row r="294" spans="1:6" ht="19.5" hidden="1" thickTop="1" thickBot="1">
      <c r="A294" s="54" t="s">
        <v>79</v>
      </c>
      <c r="D294" s="84"/>
      <c r="E294" s="85"/>
      <c r="F294" s="303"/>
    </row>
    <row r="295" spans="1:6" ht="19.5" hidden="1" thickTop="1" thickBot="1">
      <c r="A295" s="54" t="s">
        <v>80</v>
      </c>
      <c r="D295" s="84"/>
      <c r="E295" s="85"/>
      <c r="F295" s="303"/>
    </row>
    <row r="296" spans="1:6" ht="19.5" hidden="1" thickTop="1" thickBot="1">
      <c r="A296" s="54" t="s">
        <v>81</v>
      </c>
      <c r="D296" s="84"/>
      <c r="E296" s="85"/>
      <c r="F296" s="303"/>
    </row>
    <row r="297" spans="1:6" ht="19.5" hidden="1" thickTop="1" thickBot="1">
      <c r="A297" s="54" t="s">
        <v>82</v>
      </c>
      <c r="D297" s="84"/>
      <c r="E297" s="85"/>
      <c r="F297" s="303"/>
    </row>
    <row r="298" spans="1:6" ht="19.5" hidden="1" thickTop="1" thickBot="1">
      <c r="A298" s="54" t="s">
        <v>112</v>
      </c>
      <c r="D298" s="84"/>
      <c r="E298" s="85"/>
      <c r="F298" s="303"/>
    </row>
    <row r="299" spans="1:6" ht="19.5" hidden="1" thickTop="1" thickBot="1">
      <c r="A299" s="54" t="s">
        <v>113</v>
      </c>
      <c r="D299" s="84"/>
      <c r="E299" s="85"/>
      <c r="F299" s="303"/>
    </row>
    <row r="300" spans="1:6" ht="19.5" hidden="1" thickTop="1" thickBot="1">
      <c r="A300" s="54" t="s">
        <v>114</v>
      </c>
      <c r="D300" s="84"/>
      <c r="E300" s="85"/>
      <c r="F300" s="303"/>
    </row>
    <row r="301" spans="1:6" ht="19.5" hidden="1" thickTop="1" thickBot="1">
      <c r="A301" s="54" t="s">
        <v>115</v>
      </c>
      <c r="D301" s="84"/>
      <c r="E301" s="85"/>
      <c r="F301" s="303"/>
    </row>
    <row r="302" spans="1:6" ht="19.5" hidden="1" thickTop="1" thickBot="1">
      <c r="A302" s="54" t="s">
        <v>116</v>
      </c>
      <c r="D302" s="84"/>
      <c r="E302" s="85"/>
      <c r="F302" s="303"/>
    </row>
    <row r="303" spans="1:6" ht="19.5" hidden="1" thickTop="1" thickBot="1">
      <c r="A303" s="54" t="s">
        <v>117</v>
      </c>
      <c r="D303" s="84"/>
      <c r="E303" s="85"/>
      <c r="F303" s="303"/>
    </row>
    <row r="304" spans="1:6" ht="19.5" hidden="1" thickTop="1" thickBot="1">
      <c r="A304" s="54" t="s">
        <v>118</v>
      </c>
      <c r="D304" s="84"/>
      <c r="E304" s="85"/>
      <c r="F304" s="303"/>
    </row>
    <row r="305" spans="1:6" ht="19.5" hidden="1" thickTop="1" thickBot="1">
      <c r="A305" s="54" t="s">
        <v>119</v>
      </c>
      <c r="D305" s="84"/>
      <c r="E305" s="85"/>
      <c r="F305" s="303"/>
    </row>
    <row r="306" spans="1:6" ht="19.5" hidden="1" thickTop="1" thickBot="1">
      <c r="A306" s="54" t="s">
        <v>120</v>
      </c>
      <c r="D306" s="84"/>
      <c r="E306" s="85"/>
      <c r="F306" s="303"/>
    </row>
    <row r="307" spans="1:6" ht="19.5" hidden="1" thickTop="1" thickBot="1">
      <c r="A307" s="54" t="s">
        <v>121</v>
      </c>
      <c r="D307" s="84"/>
      <c r="E307" s="85"/>
      <c r="F307" s="303"/>
    </row>
    <row r="308" spans="1:6" ht="19.5" hidden="1" thickTop="1" thickBot="1">
      <c r="A308" s="54" t="s">
        <v>122</v>
      </c>
      <c r="D308" s="84"/>
      <c r="E308" s="85"/>
      <c r="F308" s="303"/>
    </row>
    <row r="309" spans="1:6" ht="19.5" hidden="1" thickTop="1" thickBot="1">
      <c r="A309" s="54" t="s">
        <v>123</v>
      </c>
      <c r="D309" s="84"/>
      <c r="E309" s="85"/>
      <c r="F309" s="303"/>
    </row>
    <row r="310" spans="1:6" ht="19.5" hidden="1" thickTop="1" thickBot="1">
      <c r="A310" s="54" t="s">
        <v>124</v>
      </c>
      <c r="D310" s="84"/>
      <c r="E310" s="85"/>
      <c r="F310" s="303"/>
    </row>
    <row r="311" spans="1:6" ht="19.5" hidden="1" thickTop="1" thickBot="1">
      <c r="A311" s="54" t="s">
        <v>125</v>
      </c>
      <c r="D311" s="84"/>
      <c r="E311" s="85"/>
      <c r="F311" s="303"/>
    </row>
    <row r="312" spans="1:6" ht="19.5" hidden="1" thickTop="1" thickBot="1">
      <c r="A312" s="54" t="s">
        <v>126</v>
      </c>
      <c r="D312" s="84"/>
      <c r="E312" s="85"/>
      <c r="F312" s="303"/>
    </row>
    <row r="313" spans="1:6" ht="19.5" hidden="1" thickTop="1" thickBot="1">
      <c r="A313" s="54" t="s">
        <v>127</v>
      </c>
      <c r="D313" s="84"/>
      <c r="E313" s="85"/>
      <c r="F313" s="303"/>
    </row>
    <row r="314" spans="1:6" ht="19.5" hidden="1" thickTop="1" thickBot="1">
      <c r="A314" s="54" t="s">
        <v>128</v>
      </c>
      <c r="D314" s="84"/>
      <c r="E314" s="85"/>
      <c r="F314" s="303"/>
    </row>
    <row r="315" spans="1:6" ht="19.5" hidden="1" thickTop="1" thickBot="1">
      <c r="A315" s="54" t="s">
        <v>129</v>
      </c>
      <c r="D315" s="84"/>
      <c r="E315" s="85"/>
      <c r="F315" s="303"/>
    </row>
    <row r="316" spans="1:6" ht="19.5" hidden="1" thickTop="1" thickBot="1">
      <c r="A316" s="54" t="s">
        <v>130</v>
      </c>
      <c r="D316" s="84"/>
      <c r="E316" s="85"/>
      <c r="F316" s="303"/>
    </row>
    <row r="317" spans="1:6" ht="19.5" hidden="1" thickTop="1" thickBot="1">
      <c r="A317" s="54" t="s">
        <v>131</v>
      </c>
      <c r="D317" s="84"/>
      <c r="E317" s="85"/>
      <c r="F317" s="303"/>
    </row>
    <row r="318" spans="1:6" ht="19.5" hidden="1" thickTop="1" thickBot="1">
      <c r="A318" s="54" t="s">
        <v>132</v>
      </c>
      <c r="D318" s="84"/>
      <c r="E318" s="85"/>
      <c r="F318" s="303"/>
    </row>
    <row r="319" spans="1:6" ht="19.5" hidden="1" thickTop="1" thickBot="1">
      <c r="A319" s="54" t="s">
        <v>133</v>
      </c>
      <c r="D319" s="84"/>
      <c r="E319" s="85"/>
      <c r="F319" s="303"/>
    </row>
    <row r="320" spans="1:6" ht="19.5" hidden="1" thickTop="1" thickBot="1">
      <c r="A320" s="54" t="s">
        <v>134</v>
      </c>
      <c r="D320" s="84"/>
      <c r="E320" s="85"/>
      <c r="F320" s="303"/>
    </row>
    <row r="321" spans="1:6" ht="19.5" hidden="1" thickTop="1" thickBot="1">
      <c r="A321" s="54" t="s">
        <v>135</v>
      </c>
      <c r="D321" s="84"/>
      <c r="E321" s="85"/>
      <c r="F321" s="303"/>
    </row>
    <row r="322" spans="1:6" ht="19.5" hidden="1" thickTop="1" thickBot="1">
      <c r="A322" s="54" t="s">
        <v>136</v>
      </c>
      <c r="D322" s="84"/>
      <c r="E322" s="85"/>
      <c r="F322" s="303"/>
    </row>
    <row r="323" spans="1:6" ht="19.5" hidden="1" thickTop="1" thickBot="1">
      <c r="A323" s="54" t="s">
        <v>137</v>
      </c>
      <c r="D323" s="84"/>
      <c r="E323" s="85"/>
      <c r="F323" s="303"/>
    </row>
    <row r="324" spans="1:6" ht="19.5" hidden="1" thickTop="1" thickBot="1">
      <c r="A324" s="54" t="s">
        <v>138</v>
      </c>
      <c r="D324" s="84"/>
      <c r="E324" s="85"/>
      <c r="F324" s="303"/>
    </row>
    <row r="325" spans="1:6" ht="19.5" hidden="1" thickTop="1" thickBot="1">
      <c r="A325" s="54" t="s">
        <v>139</v>
      </c>
      <c r="D325" s="84"/>
      <c r="E325" s="85"/>
      <c r="F325" s="303"/>
    </row>
    <row r="326" spans="1:6" ht="19.5" hidden="1" thickTop="1" thickBot="1">
      <c r="A326" s="54" t="s">
        <v>140</v>
      </c>
      <c r="D326" s="84"/>
      <c r="E326" s="85"/>
      <c r="F326" s="303"/>
    </row>
    <row r="327" spans="1:6" ht="19.5" hidden="1" thickTop="1" thickBot="1">
      <c r="A327" s="54" t="s">
        <v>141</v>
      </c>
      <c r="D327" s="84"/>
      <c r="E327" s="85"/>
      <c r="F327" s="303"/>
    </row>
    <row r="328" spans="1:6" ht="19.5" hidden="1" thickTop="1" thickBot="1">
      <c r="A328" s="54" t="s">
        <v>142</v>
      </c>
      <c r="D328" s="84"/>
      <c r="E328" s="85"/>
      <c r="F328" s="303"/>
    </row>
    <row r="329" spans="1:6" ht="19.5" hidden="1" thickTop="1" thickBot="1">
      <c r="A329" s="54" t="s">
        <v>143</v>
      </c>
      <c r="D329" s="84"/>
      <c r="E329" s="85"/>
      <c r="F329" s="303"/>
    </row>
    <row r="330" spans="1:6" ht="19.5" hidden="1" thickTop="1" thickBot="1">
      <c r="A330" s="54" t="s">
        <v>144</v>
      </c>
      <c r="D330" s="84"/>
      <c r="E330" s="85"/>
      <c r="F330" s="303"/>
    </row>
    <row r="331" spans="1:6" ht="19.5" hidden="1" thickTop="1" thickBot="1">
      <c r="A331" s="54" t="s">
        <v>145</v>
      </c>
      <c r="D331" s="84"/>
      <c r="E331" s="85"/>
      <c r="F331" s="303"/>
    </row>
    <row r="332" spans="1:6" ht="19.5" hidden="1" thickTop="1" thickBot="1">
      <c r="A332" s="54" t="s">
        <v>146</v>
      </c>
      <c r="D332" s="84"/>
      <c r="E332" s="85"/>
      <c r="F332" s="303"/>
    </row>
    <row r="333" spans="1:6" ht="19.5" hidden="1" thickTop="1" thickBot="1">
      <c r="A333" s="54" t="s">
        <v>147</v>
      </c>
      <c r="D333" s="84"/>
      <c r="E333" s="85"/>
      <c r="F333" s="303"/>
    </row>
    <row r="334" spans="1:6" ht="19.5" hidden="1" thickTop="1" thickBot="1">
      <c r="A334" s="54" t="s">
        <v>148</v>
      </c>
      <c r="D334" s="84"/>
      <c r="E334" s="85"/>
      <c r="F334" s="303"/>
    </row>
    <row r="335" spans="1:6" ht="19.5" hidden="1" thickTop="1" thickBot="1">
      <c r="A335" s="54" t="s">
        <v>149</v>
      </c>
      <c r="D335" s="84"/>
      <c r="E335" s="85"/>
      <c r="F335" s="303"/>
    </row>
    <row r="336" spans="1:6" ht="19.5" hidden="1" thickTop="1" thickBot="1">
      <c r="A336" s="54" t="s">
        <v>150</v>
      </c>
      <c r="D336" s="84"/>
      <c r="E336" s="85"/>
      <c r="F336" s="303"/>
    </row>
    <row r="337" spans="1:6" ht="19.5" hidden="1" thickTop="1" thickBot="1">
      <c r="A337" s="54" t="s">
        <v>151</v>
      </c>
      <c r="D337" s="84"/>
      <c r="E337" s="85"/>
      <c r="F337" s="303"/>
    </row>
    <row r="338" spans="1:6" ht="19.5" hidden="1" thickTop="1" thickBot="1">
      <c r="A338" s="54" t="s">
        <v>152</v>
      </c>
      <c r="D338" s="84"/>
      <c r="E338" s="85"/>
      <c r="F338" s="303"/>
    </row>
    <row r="339" spans="1:6" ht="19.5" hidden="1" thickTop="1" thickBot="1">
      <c r="A339" s="54" t="s">
        <v>153</v>
      </c>
      <c r="D339" s="84"/>
      <c r="E339" s="85"/>
      <c r="F339" s="303"/>
    </row>
    <row r="340" spans="1:6" ht="19.5" hidden="1" thickTop="1" thickBot="1">
      <c r="A340" s="54" t="s">
        <v>154</v>
      </c>
      <c r="D340" s="84"/>
      <c r="E340" s="85"/>
      <c r="F340" s="303"/>
    </row>
    <row r="341" spans="1:6" ht="19.5" hidden="1" thickTop="1" thickBot="1">
      <c r="A341" s="54" t="s">
        <v>155</v>
      </c>
      <c r="D341" s="84"/>
      <c r="E341" s="85"/>
      <c r="F341" s="303"/>
    </row>
    <row r="342" spans="1:6" ht="19.5" hidden="1" thickTop="1" thickBot="1">
      <c r="A342" s="54" t="s">
        <v>156</v>
      </c>
      <c r="D342" s="84"/>
      <c r="E342" s="85"/>
      <c r="F342" s="303"/>
    </row>
    <row r="343" spans="1:6" ht="19.5" hidden="1" thickTop="1" thickBot="1">
      <c r="A343" s="54" t="s">
        <v>157</v>
      </c>
      <c r="D343" s="84"/>
      <c r="E343" s="85"/>
      <c r="F343" s="303"/>
    </row>
    <row r="344" spans="1:6" ht="19.5" hidden="1" thickTop="1" thickBot="1">
      <c r="A344" s="54" t="s">
        <v>158</v>
      </c>
      <c r="D344" s="84"/>
      <c r="E344" s="85"/>
      <c r="F344" s="303"/>
    </row>
    <row r="345" spans="1:6" ht="19.5" hidden="1" thickTop="1" thickBot="1">
      <c r="A345" s="54" t="s">
        <v>159</v>
      </c>
      <c r="D345" s="84"/>
      <c r="E345" s="85"/>
      <c r="F345" s="303"/>
    </row>
    <row r="346" spans="1:6" ht="19.5" hidden="1" thickTop="1" thickBot="1">
      <c r="A346" s="54" t="s">
        <v>160</v>
      </c>
      <c r="D346" s="84"/>
      <c r="E346" s="85"/>
      <c r="F346" s="303"/>
    </row>
    <row r="347" spans="1:6" ht="19.5" hidden="1" thickTop="1" thickBot="1">
      <c r="A347" s="54" t="s">
        <v>161</v>
      </c>
      <c r="D347" s="84"/>
      <c r="E347" s="85"/>
      <c r="F347" s="303"/>
    </row>
    <row r="348" spans="1:6" ht="19.5" hidden="1" thickTop="1" thickBot="1">
      <c r="A348" s="54" t="s">
        <v>162</v>
      </c>
      <c r="D348" s="84"/>
      <c r="E348" s="85"/>
      <c r="F348" s="303"/>
    </row>
    <row r="349" spans="1:6" ht="19.5" hidden="1" thickTop="1" thickBot="1">
      <c r="A349" s="54" t="s">
        <v>163</v>
      </c>
      <c r="D349" s="84"/>
      <c r="E349" s="85"/>
      <c r="F349" s="303"/>
    </row>
    <row r="350" spans="1:6" ht="19.5" hidden="1" thickTop="1" thickBot="1">
      <c r="A350" s="54" t="s">
        <v>164</v>
      </c>
      <c r="D350" s="84"/>
      <c r="E350" s="85"/>
      <c r="F350" s="303"/>
    </row>
    <row r="351" spans="1:6" ht="19.5" hidden="1" thickTop="1" thickBot="1">
      <c r="A351" s="54" t="s">
        <v>165</v>
      </c>
      <c r="D351" s="84"/>
      <c r="E351" s="85"/>
      <c r="F351" s="303"/>
    </row>
    <row r="352" spans="1:6" ht="19.5" hidden="1" thickTop="1" thickBot="1">
      <c r="A352" s="54" t="s">
        <v>166</v>
      </c>
      <c r="D352" s="84"/>
      <c r="E352" s="85"/>
      <c r="F352" s="303"/>
    </row>
    <row r="353" spans="1:6" ht="19.5" hidden="1" thickTop="1" thickBot="1">
      <c r="A353" s="54" t="s">
        <v>167</v>
      </c>
      <c r="D353" s="84"/>
      <c r="E353" s="85"/>
      <c r="F353" s="303"/>
    </row>
    <row r="354" spans="1:6" ht="19.5" hidden="1" thickTop="1" thickBot="1">
      <c r="A354" s="54" t="s">
        <v>168</v>
      </c>
      <c r="D354" s="84"/>
      <c r="E354" s="85"/>
      <c r="F354" s="303"/>
    </row>
    <row r="355" spans="1:6" ht="19.5" hidden="1" thickTop="1" thickBot="1">
      <c r="A355" s="54" t="s">
        <v>169</v>
      </c>
      <c r="D355" s="84"/>
      <c r="E355" s="85"/>
      <c r="F355" s="303"/>
    </row>
    <row r="356" spans="1:6" ht="19.5" hidden="1" thickTop="1" thickBot="1">
      <c r="A356" s="54" t="s">
        <v>170</v>
      </c>
      <c r="D356" s="84"/>
      <c r="E356" s="85"/>
      <c r="F356" s="303"/>
    </row>
    <row r="357" spans="1:6" ht="19.5" hidden="1" thickTop="1" thickBot="1">
      <c r="A357" s="54" t="s">
        <v>171</v>
      </c>
      <c r="D357" s="84"/>
      <c r="E357" s="85"/>
      <c r="F357" s="303"/>
    </row>
    <row r="358" spans="1:6" ht="19.5" hidden="1" thickTop="1" thickBot="1">
      <c r="A358" s="54" t="s">
        <v>172</v>
      </c>
      <c r="D358" s="84"/>
      <c r="E358" s="85"/>
      <c r="F358" s="303"/>
    </row>
    <row r="359" spans="1:6" ht="19.5" hidden="1" thickTop="1" thickBot="1">
      <c r="A359" s="54" t="s">
        <v>173</v>
      </c>
      <c r="D359" s="84"/>
      <c r="E359" s="85"/>
      <c r="F359" s="303"/>
    </row>
    <row r="360" spans="1:6" ht="19.5" hidden="1" thickTop="1" thickBot="1">
      <c r="A360" s="54" t="s">
        <v>174</v>
      </c>
      <c r="D360" s="84"/>
      <c r="E360" s="85"/>
      <c r="F360" s="303"/>
    </row>
    <row r="361" spans="1:6" ht="19.5" hidden="1" thickTop="1" thickBot="1">
      <c r="A361" s="54" t="s">
        <v>175</v>
      </c>
      <c r="D361" s="84"/>
      <c r="E361" s="85"/>
      <c r="F361" s="303"/>
    </row>
    <row r="362" spans="1:6" ht="19.5" hidden="1" thickTop="1" thickBot="1">
      <c r="A362" s="54" t="s">
        <v>176</v>
      </c>
      <c r="D362" s="84"/>
      <c r="E362" s="85"/>
      <c r="F362" s="303"/>
    </row>
    <row r="363" spans="1:6" ht="19.5" hidden="1" thickTop="1" thickBot="1">
      <c r="A363" s="54" t="s">
        <v>177</v>
      </c>
      <c r="D363" s="84"/>
      <c r="E363" s="85"/>
      <c r="F363" s="303"/>
    </row>
    <row r="364" spans="1:6" ht="19.5" hidden="1" thickTop="1" thickBot="1">
      <c r="A364" s="54" t="s">
        <v>178</v>
      </c>
      <c r="D364" s="84"/>
      <c r="E364" s="85"/>
      <c r="F364" s="303"/>
    </row>
    <row r="365" spans="1:6" ht="19.5" hidden="1" thickTop="1" thickBot="1">
      <c r="A365" s="54" t="s">
        <v>179</v>
      </c>
      <c r="D365" s="84"/>
      <c r="E365" s="85"/>
      <c r="F365" s="303"/>
    </row>
    <row r="366" spans="1:6" ht="19.5" hidden="1" thickTop="1" thickBot="1">
      <c r="A366" s="54" t="s">
        <v>180</v>
      </c>
      <c r="D366" s="84"/>
      <c r="E366" s="85"/>
      <c r="F366" s="303"/>
    </row>
    <row r="367" spans="1:6" ht="19.5" hidden="1" thickTop="1" thickBot="1">
      <c r="A367" s="54" t="s">
        <v>181</v>
      </c>
      <c r="D367" s="84"/>
      <c r="E367" s="85"/>
      <c r="F367" s="303"/>
    </row>
    <row r="368" spans="1:6" ht="19.5" hidden="1" thickTop="1" thickBot="1">
      <c r="A368" s="54" t="s">
        <v>182</v>
      </c>
      <c r="D368" s="84"/>
      <c r="E368" s="85"/>
      <c r="F368" s="303"/>
    </row>
    <row r="369" spans="1:6" ht="19.5" hidden="1" thickTop="1" thickBot="1">
      <c r="A369" s="54" t="s">
        <v>183</v>
      </c>
      <c r="D369" s="84"/>
      <c r="E369" s="85"/>
      <c r="F369" s="303"/>
    </row>
    <row r="370" spans="1:6" ht="19.5" hidden="1" thickTop="1" thickBot="1">
      <c r="A370" s="54" t="s">
        <v>184</v>
      </c>
      <c r="D370" s="84"/>
      <c r="E370" s="85"/>
      <c r="F370" s="303"/>
    </row>
    <row r="371" spans="1:6" ht="19.5" hidden="1" thickTop="1" thickBot="1">
      <c r="A371" s="54" t="s">
        <v>185</v>
      </c>
      <c r="D371" s="84"/>
      <c r="E371" s="85"/>
      <c r="F371" s="303"/>
    </row>
    <row r="372" spans="1:6" ht="19.5" hidden="1" thickTop="1" thickBot="1">
      <c r="A372" s="54" t="s">
        <v>186</v>
      </c>
      <c r="D372" s="84"/>
      <c r="E372" s="85"/>
      <c r="F372" s="303"/>
    </row>
    <row r="373" spans="1:6" ht="19.5" hidden="1" thickTop="1" thickBot="1">
      <c r="A373" s="54" t="s">
        <v>187</v>
      </c>
      <c r="D373" s="84"/>
      <c r="E373" s="85"/>
      <c r="F373" s="303"/>
    </row>
    <row r="374" spans="1:6" ht="19.5" hidden="1" thickTop="1" thickBot="1">
      <c r="A374" s="54" t="s">
        <v>188</v>
      </c>
      <c r="D374" s="84"/>
      <c r="E374" s="85"/>
      <c r="F374" s="303"/>
    </row>
    <row r="375" spans="1:6" ht="19.5" hidden="1" thickTop="1" thickBot="1">
      <c r="A375" s="54" t="s">
        <v>189</v>
      </c>
      <c r="D375" s="84"/>
      <c r="E375" s="85"/>
      <c r="F375" s="303"/>
    </row>
    <row r="376" spans="1:6" ht="19.5" hidden="1" thickTop="1" thickBot="1">
      <c r="A376" s="54" t="s">
        <v>190</v>
      </c>
      <c r="D376" s="84"/>
      <c r="E376" s="85"/>
      <c r="F376" s="303"/>
    </row>
    <row r="377" spans="1:6" ht="19.5" hidden="1" thickTop="1" thickBot="1">
      <c r="A377" s="54" t="s">
        <v>191</v>
      </c>
      <c r="D377" s="84"/>
      <c r="E377" s="85"/>
      <c r="F377" s="303"/>
    </row>
    <row r="378" spans="1:6" ht="19.5" hidden="1" thickTop="1" thickBot="1">
      <c r="A378" s="54" t="s">
        <v>192</v>
      </c>
      <c r="D378" s="84"/>
      <c r="E378" s="85"/>
      <c r="F378" s="303"/>
    </row>
    <row r="379" spans="1:6" ht="19.5" hidden="1" thickTop="1" thickBot="1">
      <c r="A379" s="54" t="s">
        <v>193</v>
      </c>
      <c r="D379" s="84"/>
      <c r="E379" s="85"/>
      <c r="F379" s="303"/>
    </row>
    <row r="380" spans="1:6" ht="19.5" hidden="1" thickTop="1" thickBot="1">
      <c r="A380" s="54" t="s">
        <v>194</v>
      </c>
      <c r="D380" s="84"/>
      <c r="E380" s="85"/>
      <c r="F380" s="303"/>
    </row>
    <row r="381" spans="1:6" ht="19.5" hidden="1" thickTop="1" thickBot="1">
      <c r="A381" s="54" t="s">
        <v>195</v>
      </c>
      <c r="D381" s="84"/>
      <c r="E381" s="85"/>
      <c r="F381" s="303"/>
    </row>
    <row r="382" spans="1:6" ht="19.5" hidden="1" thickTop="1" thickBot="1">
      <c r="A382" s="54" t="s">
        <v>196</v>
      </c>
      <c r="D382" s="84"/>
      <c r="E382" s="85"/>
      <c r="F382" s="303"/>
    </row>
    <row r="383" spans="1:6" ht="19.5" hidden="1" thickTop="1" thickBot="1">
      <c r="A383" s="54" t="s">
        <v>197</v>
      </c>
      <c r="D383" s="84"/>
      <c r="E383" s="85"/>
      <c r="F383" s="303"/>
    </row>
    <row r="384" spans="1:6" ht="19.5" hidden="1" thickTop="1" thickBot="1">
      <c r="A384" s="54" t="s">
        <v>198</v>
      </c>
      <c r="D384" s="84"/>
      <c r="E384" s="85"/>
      <c r="F384" s="303"/>
    </row>
    <row r="385" spans="1:6" ht="19.5" hidden="1" thickTop="1" thickBot="1">
      <c r="A385" s="54" t="s">
        <v>199</v>
      </c>
      <c r="D385" s="84"/>
      <c r="E385" s="85"/>
      <c r="F385" s="303"/>
    </row>
    <row r="386" spans="1:6" ht="19.5" hidden="1" thickTop="1" thickBot="1">
      <c r="A386" s="54" t="s">
        <v>200</v>
      </c>
      <c r="D386" s="84"/>
      <c r="E386" s="85"/>
      <c r="F386" s="303"/>
    </row>
    <row r="387" spans="1:6" ht="19.5" hidden="1" thickTop="1" thickBot="1">
      <c r="A387" s="54" t="s">
        <v>201</v>
      </c>
      <c r="D387" s="84"/>
      <c r="E387" s="85"/>
      <c r="F387" s="303"/>
    </row>
    <row r="388" spans="1:6" ht="19.5" hidden="1" thickTop="1" thickBot="1">
      <c r="A388" s="54" t="s">
        <v>202</v>
      </c>
      <c r="D388" s="84"/>
      <c r="E388" s="85"/>
      <c r="F388" s="303"/>
    </row>
    <row r="389" spans="1:6" ht="19.5" hidden="1" thickTop="1" thickBot="1">
      <c r="A389" s="54" t="s">
        <v>203</v>
      </c>
      <c r="D389" s="84"/>
      <c r="E389" s="85"/>
      <c r="F389" s="303"/>
    </row>
    <row r="390" spans="1:6" ht="19.5" hidden="1" thickTop="1" thickBot="1">
      <c r="A390" s="54" t="s">
        <v>204</v>
      </c>
      <c r="D390" s="84"/>
      <c r="E390" s="85"/>
      <c r="F390" s="303"/>
    </row>
    <row r="391" spans="1:6" ht="19.5" hidden="1" thickTop="1" thickBot="1">
      <c r="A391" s="54" t="s">
        <v>205</v>
      </c>
      <c r="D391" s="84"/>
      <c r="E391" s="85"/>
      <c r="F391" s="303"/>
    </row>
    <row r="392" spans="1:6" ht="19.5" hidden="1" thickTop="1" thickBot="1">
      <c r="A392" s="54" t="s">
        <v>206</v>
      </c>
      <c r="D392" s="84"/>
      <c r="E392" s="85"/>
      <c r="F392" s="303"/>
    </row>
    <row r="393" spans="1:6" ht="19.5" hidden="1" thickTop="1" thickBot="1">
      <c r="A393" s="54" t="s">
        <v>207</v>
      </c>
      <c r="D393" s="84"/>
      <c r="E393" s="85"/>
      <c r="F393" s="303"/>
    </row>
    <row r="394" spans="1:6" ht="19.5" hidden="1" thickTop="1" thickBot="1">
      <c r="A394" s="54" t="s">
        <v>208</v>
      </c>
      <c r="D394" s="84"/>
      <c r="E394" s="85"/>
      <c r="F394" s="303"/>
    </row>
    <row r="395" spans="1:6" ht="19.5" hidden="1" thickTop="1" thickBot="1">
      <c r="A395" s="54" t="s">
        <v>209</v>
      </c>
      <c r="D395" s="84"/>
      <c r="E395" s="85"/>
      <c r="F395" s="303"/>
    </row>
    <row r="396" spans="1:6" ht="19.5" hidden="1" thickTop="1" thickBot="1">
      <c r="A396" s="54" t="s">
        <v>210</v>
      </c>
      <c r="D396" s="84"/>
      <c r="E396" s="85"/>
      <c r="F396" s="303"/>
    </row>
    <row r="397" spans="1:6" ht="19.5" hidden="1" thickTop="1" thickBot="1">
      <c r="A397" s="54" t="s">
        <v>211</v>
      </c>
      <c r="D397" s="84"/>
      <c r="E397" s="85"/>
      <c r="F397" s="303"/>
    </row>
    <row r="398" spans="1:6" ht="19.5" hidden="1" thickTop="1" thickBot="1">
      <c r="A398" s="54" t="s">
        <v>212</v>
      </c>
      <c r="D398" s="84"/>
      <c r="E398" s="85"/>
      <c r="F398" s="303"/>
    </row>
    <row r="399" spans="1:6" ht="19.5" hidden="1" thickTop="1" thickBot="1">
      <c r="A399" s="54" t="s">
        <v>213</v>
      </c>
      <c r="D399" s="84"/>
      <c r="E399" s="85"/>
      <c r="F399" s="303"/>
    </row>
    <row r="400" spans="1:6" ht="19.5" hidden="1" thickTop="1" thickBot="1">
      <c r="A400" s="54" t="s">
        <v>214</v>
      </c>
      <c r="D400" s="84"/>
      <c r="E400" s="85"/>
      <c r="F400" s="303"/>
    </row>
    <row r="401" spans="1:6" ht="19.5" hidden="1" thickTop="1" thickBot="1">
      <c r="A401" s="54" t="s">
        <v>215</v>
      </c>
      <c r="D401" s="84"/>
      <c r="E401" s="85"/>
      <c r="F401" s="303"/>
    </row>
    <row r="402" spans="1:6" ht="13.5" hidden="1" thickTop="1"/>
    <row r="403" spans="1:6" hidden="1"/>
    <row r="404" spans="1:6" hidden="1"/>
    <row r="405" spans="1:6" hidden="1"/>
    <row r="406" spans="1:6" hidden="1"/>
    <row r="407" spans="1:6" hidden="1"/>
    <row r="408" spans="1:6" hidden="1"/>
    <row r="409" spans="1:6" hidden="1"/>
    <row r="410" spans="1:6" hidden="1"/>
    <row r="411" spans="1:6" hidden="1"/>
    <row r="412" spans="1:6" hidden="1"/>
    <row r="413" spans="1:6" hidden="1"/>
    <row r="414" spans="1:6" hidden="1"/>
    <row r="415" spans="1:6" hidden="1"/>
    <row r="416" spans="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sheetData>
  <mergeCells count="3">
    <mergeCell ref="C5:D5"/>
    <mergeCell ref="C1:F1"/>
    <mergeCell ref="C3:F3"/>
  </mergeCells>
  <dataValidations count="1">
    <dataValidation type="list" allowBlank="1" showInputMessage="1" showErrorMessage="1" sqref="E5">
      <formula1>$A$4:$A$401</formula1>
    </dataValidation>
  </dataValidations>
  <pageMargins left="0.75" right="0.75" top="1" bottom="1" header="0.4921259845" footer="0.4921259845"/>
  <pageSetup paperSize="9" orientation="portrait" horizontalDpi="300" verticalDpi="0" r:id="rId1"/>
  <headerFooter alignWithMargins="0"/>
</worksheet>
</file>

<file path=xl/worksheets/sheet4.xml><?xml version="1.0" encoding="utf-8"?>
<worksheet xmlns="http://schemas.openxmlformats.org/spreadsheetml/2006/main" xmlns:r="http://schemas.openxmlformats.org/officeDocument/2006/relationships">
  <sheetPr codeName="Feuil4"/>
  <dimension ref="A1:G29"/>
  <sheetViews>
    <sheetView workbookViewId="0">
      <pane ySplit="1" topLeftCell="A2" activePane="bottomLeft" state="frozen"/>
      <selection activeCell="A5" sqref="A5"/>
      <selection pane="bottomLeft" activeCell="A5" sqref="A5"/>
    </sheetView>
  </sheetViews>
  <sheetFormatPr defaultColWidth="0" defaultRowHeight="12" zeroHeight="1"/>
  <cols>
    <col min="1" max="1" width="48.7109375" style="165" customWidth="1"/>
    <col min="2" max="2" width="12.5703125" style="361" customWidth="1"/>
    <col min="3" max="4" width="12.5703125" style="166" customWidth="1"/>
    <col min="5" max="6" width="12.5703125" style="165" customWidth="1"/>
    <col min="7" max="7" width="12.5703125" style="167" customWidth="1"/>
    <col min="8" max="16384" width="11" style="167" hidden="1"/>
  </cols>
  <sheetData>
    <row r="1" spans="1:7" s="155" customFormat="1">
      <c r="A1" s="168" t="s">
        <v>962</v>
      </c>
      <c r="B1" s="169" t="s">
        <v>961</v>
      </c>
      <c r="C1" s="170" t="s">
        <v>1171</v>
      </c>
      <c r="D1" s="153" t="s">
        <v>1368</v>
      </c>
      <c r="E1" s="154" t="s">
        <v>1367</v>
      </c>
      <c r="F1" s="171" t="s">
        <v>1357</v>
      </c>
      <c r="G1" s="169" t="s">
        <v>3360</v>
      </c>
    </row>
    <row r="2" spans="1:7" s="155" customFormat="1">
      <c r="A2" s="97" t="s">
        <v>1138</v>
      </c>
      <c r="B2" s="102" t="s">
        <v>2796</v>
      </c>
      <c r="C2" s="98" t="s">
        <v>4282</v>
      </c>
      <c r="D2" s="156" t="s">
        <v>2913</v>
      </c>
      <c r="E2" s="157" t="s">
        <v>2796</v>
      </c>
      <c r="F2" s="100" t="s">
        <v>386</v>
      </c>
      <c r="G2" s="102" t="s">
        <v>2796</v>
      </c>
    </row>
    <row r="3" spans="1:7" s="155" customFormat="1" ht="15" customHeight="1">
      <c r="A3" s="101"/>
      <c r="B3" s="102"/>
      <c r="C3" s="98"/>
      <c r="D3" s="156"/>
      <c r="E3" s="157"/>
      <c r="F3" s="100"/>
      <c r="G3" s="102"/>
    </row>
    <row r="4" spans="1:7" s="155" customFormat="1" ht="38.25" customHeight="1">
      <c r="A4" s="101"/>
      <c r="B4" s="102"/>
      <c r="C4" s="98"/>
      <c r="D4" s="156"/>
      <c r="E4" s="157"/>
      <c r="F4" s="100"/>
      <c r="G4" s="102"/>
    </row>
    <row r="5" spans="1:7" s="155" customFormat="1" ht="227.45" customHeight="1">
      <c r="A5" s="101" t="s">
        <v>2741</v>
      </c>
      <c r="B5" s="102" t="s">
        <v>2574</v>
      </c>
      <c r="C5" s="98" t="s">
        <v>4283</v>
      </c>
      <c r="D5" s="156" t="s">
        <v>461</v>
      </c>
      <c r="E5" s="157" t="s">
        <v>2795</v>
      </c>
      <c r="F5" s="100" t="s">
        <v>3133</v>
      </c>
      <c r="G5" s="102" t="s">
        <v>2574</v>
      </c>
    </row>
    <row r="6" spans="1:7" s="155" customFormat="1" ht="34.9" customHeight="1">
      <c r="A6" s="101" t="s">
        <v>1139</v>
      </c>
      <c r="B6" s="102" t="s">
        <v>2575</v>
      </c>
      <c r="C6" s="98" t="s">
        <v>4073</v>
      </c>
      <c r="D6" s="156" t="s">
        <v>3407</v>
      </c>
      <c r="E6" s="157" t="s">
        <v>2500</v>
      </c>
      <c r="F6" s="100" t="s">
        <v>3134</v>
      </c>
      <c r="G6" s="102" t="s">
        <v>2575</v>
      </c>
    </row>
    <row r="7" spans="1:7" s="155" customFormat="1" ht="230.45" customHeight="1">
      <c r="A7" s="101" t="s">
        <v>2742</v>
      </c>
      <c r="B7" s="102" t="s">
        <v>1714</v>
      </c>
      <c r="C7" s="98" t="s">
        <v>4284</v>
      </c>
      <c r="D7" s="156" t="s">
        <v>2573</v>
      </c>
      <c r="E7" s="157" t="s">
        <v>2576</v>
      </c>
      <c r="F7" s="100" t="s">
        <v>3135</v>
      </c>
      <c r="G7" s="102" t="s">
        <v>1714</v>
      </c>
    </row>
    <row r="8" spans="1:7" s="155" customFormat="1" ht="100.15" customHeight="1">
      <c r="A8" s="101"/>
      <c r="B8" s="102"/>
      <c r="C8" s="103"/>
      <c r="D8" s="156"/>
      <c r="E8" s="157"/>
      <c r="F8" s="100"/>
      <c r="G8" s="102"/>
    </row>
    <row r="9" spans="1:7" s="155" customFormat="1" ht="170.45" customHeight="1">
      <c r="A9" s="101"/>
      <c r="B9" s="104"/>
      <c r="C9" s="103"/>
      <c r="D9" s="158"/>
      <c r="E9" s="157"/>
      <c r="F9" s="100"/>
      <c r="G9" s="104"/>
    </row>
    <row r="10" spans="1:7" s="155" customFormat="1" ht="95.25" customHeight="1">
      <c r="A10" s="101"/>
      <c r="B10" s="102"/>
      <c r="C10" s="103"/>
      <c r="D10" s="156"/>
      <c r="E10" s="157"/>
      <c r="F10" s="100"/>
      <c r="G10" s="102"/>
    </row>
    <row r="11" spans="1:7" s="155" customFormat="1" ht="120.4" customHeight="1">
      <c r="A11" s="101"/>
      <c r="B11" s="102"/>
      <c r="C11" s="105"/>
      <c r="D11" s="157"/>
      <c r="E11" s="157"/>
      <c r="F11" s="100"/>
      <c r="G11" s="102"/>
    </row>
    <row r="12" spans="1:7" s="155" customFormat="1" ht="100.15" customHeight="1">
      <c r="A12" s="106"/>
      <c r="B12" s="107"/>
      <c r="C12" s="108"/>
      <c r="D12" s="159"/>
      <c r="E12" s="160"/>
      <c r="F12" s="109"/>
      <c r="G12" s="107"/>
    </row>
    <row r="13" spans="1:7" s="155" customFormat="1" ht="15">
      <c r="A13" s="110"/>
      <c r="B13" s="111"/>
      <c r="C13" s="112"/>
      <c r="D13" s="161"/>
      <c r="E13" s="162"/>
      <c r="F13" s="113"/>
      <c r="G13" s="111"/>
    </row>
    <row r="14" spans="1:7" s="155" customFormat="1" ht="100.15" customHeight="1">
      <c r="A14" s="101"/>
      <c r="B14" s="104"/>
      <c r="C14" s="347"/>
      <c r="D14" s="156"/>
      <c r="E14" s="157"/>
      <c r="F14" s="100"/>
      <c r="G14" s="104"/>
    </row>
    <row r="15" spans="1:7" s="155" customFormat="1" ht="105" customHeight="1">
      <c r="A15" s="101"/>
      <c r="B15" s="104"/>
      <c r="C15" s="103"/>
      <c r="D15" s="156"/>
      <c r="E15" s="157"/>
      <c r="F15" s="100"/>
      <c r="G15" s="104"/>
    </row>
    <row r="16" spans="1:7" s="155" customFormat="1">
      <c r="A16" s="101"/>
      <c r="B16" s="102"/>
      <c r="C16" s="98"/>
      <c r="D16" s="156"/>
      <c r="E16" s="157"/>
      <c r="F16" s="100"/>
      <c r="G16" s="102"/>
    </row>
    <row r="17" spans="1:7" s="155" customFormat="1" ht="51" customHeight="1">
      <c r="A17" s="114" t="s">
        <v>4003</v>
      </c>
      <c r="B17" s="111" t="s">
        <v>1636</v>
      </c>
      <c r="C17" s="112" t="s">
        <v>4323</v>
      </c>
      <c r="D17" s="161" t="s">
        <v>2063</v>
      </c>
      <c r="E17" s="162" t="s">
        <v>1988</v>
      </c>
      <c r="F17" s="115" t="s">
        <v>3136</v>
      </c>
      <c r="G17" s="111" t="s">
        <v>1636</v>
      </c>
    </row>
    <row r="18" spans="1:7" s="155" customFormat="1" ht="56.25" customHeight="1">
      <c r="A18" s="121" t="s">
        <v>979</v>
      </c>
      <c r="B18" s="117" t="s">
        <v>1637</v>
      </c>
      <c r="C18" s="118" t="s">
        <v>4004</v>
      </c>
      <c r="D18" s="163" t="s">
        <v>1858</v>
      </c>
      <c r="E18" s="164" t="s">
        <v>337</v>
      </c>
      <c r="F18" s="119" t="s">
        <v>3359</v>
      </c>
      <c r="G18" s="117" t="s">
        <v>1637</v>
      </c>
    </row>
    <row r="19" spans="1:7" s="155" customFormat="1" ht="100.15" customHeight="1">
      <c r="A19" s="120" t="s">
        <v>2743</v>
      </c>
      <c r="B19" s="102" t="s">
        <v>3463</v>
      </c>
      <c r="C19" s="99" t="s">
        <v>4285</v>
      </c>
      <c r="D19" s="156" t="s">
        <v>2899</v>
      </c>
      <c r="E19" s="157" t="s">
        <v>2335</v>
      </c>
      <c r="F19" s="100" t="s">
        <v>3137</v>
      </c>
      <c r="G19" s="102" t="s">
        <v>3463</v>
      </c>
    </row>
    <row r="20" spans="1:7" s="155" customFormat="1" ht="100.15" customHeight="1">
      <c r="A20" s="116" t="s">
        <v>0</v>
      </c>
      <c r="B20" s="117" t="s">
        <v>2567</v>
      </c>
      <c r="C20" s="118" t="s">
        <v>4005</v>
      </c>
      <c r="D20" s="163" t="s">
        <v>3026</v>
      </c>
      <c r="E20" s="164" t="s">
        <v>2501</v>
      </c>
      <c r="F20" s="119" t="s">
        <v>2912</v>
      </c>
      <c r="G20" s="117" t="s">
        <v>2567</v>
      </c>
    </row>
    <row r="21" spans="1:7" s="155" customFormat="1" ht="150" customHeight="1">
      <c r="A21" s="101" t="s">
        <v>2744</v>
      </c>
      <c r="B21" s="102" t="s">
        <v>1703</v>
      </c>
      <c r="C21" s="98" t="s">
        <v>4286</v>
      </c>
      <c r="D21" s="156" t="s">
        <v>4275</v>
      </c>
      <c r="E21" s="157" t="s">
        <v>4279</v>
      </c>
      <c r="F21" s="100" t="s">
        <v>3138</v>
      </c>
      <c r="G21" s="102" t="s">
        <v>1703</v>
      </c>
    </row>
    <row r="22" spans="1:7" s="155" customFormat="1" ht="153" customHeight="1">
      <c r="A22" s="120" t="s">
        <v>1186</v>
      </c>
      <c r="B22" s="102" t="s">
        <v>3464</v>
      </c>
      <c r="C22" s="99" t="s">
        <v>4287</v>
      </c>
      <c r="D22" s="156" t="s">
        <v>3398</v>
      </c>
      <c r="E22" s="157" t="s">
        <v>4280</v>
      </c>
      <c r="F22" s="100" t="s">
        <v>3139</v>
      </c>
      <c r="G22" s="102" t="s">
        <v>3464</v>
      </c>
    </row>
    <row r="23" spans="1:7" s="155" customFormat="1" ht="57.4" customHeight="1">
      <c r="A23" s="101" t="s">
        <v>1187</v>
      </c>
      <c r="B23" s="102" t="s">
        <v>3465</v>
      </c>
      <c r="C23" s="98" t="s">
        <v>905</v>
      </c>
      <c r="D23" s="156" t="s">
        <v>4276</v>
      </c>
      <c r="E23" s="157" t="s">
        <v>1384</v>
      </c>
      <c r="F23" s="100" t="s">
        <v>3140</v>
      </c>
      <c r="G23" s="102" t="s">
        <v>3465</v>
      </c>
    </row>
    <row r="24" spans="1:7" s="155" customFormat="1" ht="58.15" customHeight="1">
      <c r="A24" s="121" t="s">
        <v>1188</v>
      </c>
      <c r="B24" s="117" t="s">
        <v>2568</v>
      </c>
      <c r="C24" s="118" t="s">
        <v>3669</v>
      </c>
      <c r="D24" s="163" t="s">
        <v>3399</v>
      </c>
      <c r="E24" s="164" t="s">
        <v>2502</v>
      </c>
      <c r="F24" s="119" t="s">
        <v>3141</v>
      </c>
      <c r="G24" s="117" t="s">
        <v>2568</v>
      </c>
    </row>
    <row r="25" spans="1:7" s="155" customFormat="1" ht="26.25" customHeight="1">
      <c r="A25" s="101" t="s">
        <v>1189</v>
      </c>
      <c r="B25" s="102" t="s">
        <v>1704</v>
      </c>
      <c r="C25" s="98" t="s">
        <v>4006</v>
      </c>
      <c r="D25" s="156" t="s">
        <v>4277</v>
      </c>
      <c r="E25" s="157" t="s">
        <v>4281</v>
      </c>
      <c r="F25" s="100" t="s">
        <v>3142</v>
      </c>
      <c r="G25" s="102" t="s">
        <v>1704</v>
      </c>
    </row>
    <row r="26" spans="1:7" s="155" customFormat="1" ht="82.15" customHeight="1">
      <c r="A26" s="101" t="s">
        <v>1190</v>
      </c>
      <c r="B26" s="102" t="s">
        <v>3466</v>
      </c>
      <c r="C26" s="98" t="s">
        <v>4288</v>
      </c>
      <c r="D26" s="156" t="s">
        <v>4278</v>
      </c>
      <c r="E26" s="157" t="s">
        <v>4509</v>
      </c>
      <c r="F26" s="100" t="s">
        <v>3143</v>
      </c>
      <c r="G26" s="102" t="s">
        <v>3466</v>
      </c>
    </row>
    <row r="27" spans="1:7" s="155" customFormat="1" ht="127.15" customHeight="1">
      <c r="A27" s="101" t="s">
        <v>1191</v>
      </c>
      <c r="B27" s="102" t="s">
        <v>3467</v>
      </c>
      <c r="C27" s="103" t="s">
        <v>4289</v>
      </c>
      <c r="D27" s="156" t="s">
        <v>85</v>
      </c>
      <c r="E27" s="157" t="s">
        <v>460</v>
      </c>
      <c r="F27" s="100" t="s">
        <v>3144</v>
      </c>
      <c r="G27" s="102" t="s">
        <v>3467</v>
      </c>
    </row>
    <row r="28" spans="1:7" s="155" customFormat="1" ht="100.15" customHeight="1">
      <c r="A28" s="122" t="s">
        <v>702</v>
      </c>
      <c r="B28" s="111" t="s">
        <v>324</v>
      </c>
      <c r="C28" s="112" t="s">
        <v>2898</v>
      </c>
      <c r="D28" s="161" t="s">
        <v>3683</v>
      </c>
      <c r="E28" s="162" t="s">
        <v>267</v>
      </c>
      <c r="F28" s="113" t="s">
        <v>3145</v>
      </c>
      <c r="G28" s="111" t="s">
        <v>324</v>
      </c>
    </row>
    <row r="29" spans="1:7" s="155" customFormat="1" ht="72" customHeight="1">
      <c r="A29" s="101" t="s">
        <v>1192</v>
      </c>
      <c r="B29" s="102" t="s">
        <v>3468</v>
      </c>
      <c r="C29" s="98" t="s">
        <v>1987</v>
      </c>
      <c r="D29" s="156" t="s">
        <v>4322</v>
      </c>
      <c r="E29" s="157" t="s">
        <v>3361</v>
      </c>
      <c r="F29" s="100" t="s">
        <v>3146</v>
      </c>
      <c r="G29" s="102" t="s">
        <v>3468</v>
      </c>
    </row>
  </sheetData>
  <pageMargins left="0.75" right="0.75" top="1" bottom="1" header="0.4921259845" footer="0.4921259845"/>
  <pageSetup paperSize="9" orientation="portrait" horizontalDpi="300" verticalDpi="0" r:id="rId1"/>
  <headerFooter alignWithMargins="0"/>
</worksheet>
</file>

<file path=xl/worksheets/sheet5.xml><?xml version="1.0" encoding="utf-8"?>
<worksheet xmlns="http://schemas.openxmlformats.org/spreadsheetml/2006/main" xmlns:r="http://schemas.openxmlformats.org/officeDocument/2006/relationships">
  <sheetPr codeName="Feuil5"/>
  <dimension ref="A1:I500"/>
  <sheetViews>
    <sheetView workbookViewId="0">
      <pane ySplit="2" topLeftCell="A15" activePane="bottomLeft" state="frozen"/>
      <selection activeCell="A5" sqref="A5"/>
      <selection pane="bottomLeft" activeCell="A23" sqref="A23"/>
    </sheetView>
  </sheetViews>
  <sheetFormatPr defaultColWidth="0" defaultRowHeight="0" customHeight="1" zeroHeight="1"/>
  <cols>
    <col min="1" max="4" width="10.5703125" style="174" customWidth="1"/>
    <col min="5" max="5" width="10.5703125" style="360" customWidth="1"/>
    <col min="6" max="9" width="10.5703125" style="174" customWidth="1"/>
    <col min="10" max="16384" width="0" style="174" hidden="1"/>
  </cols>
  <sheetData>
    <row r="1" spans="1:9" s="172" customFormat="1" ht="27.6" customHeight="1">
      <c r="A1" s="172" t="s">
        <v>371</v>
      </c>
      <c r="E1" s="348"/>
      <c r="I1" s="173"/>
    </row>
    <row r="2" spans="1:9" s="172" customFormat="1" ht="27.6" customHeight="1">
      <c r="A2" s="172" t="s">
        <v>1369</v>
      </c>
      <c r="B2" s="172" t="s">
        <v>1372</v>
      </c>
      <c r="C2" s="172" t="str">
        <f>teste_app!A1</f>
        <v>Deutsch</v>
      </c>
      <c r="D2" s="172" t="str">
        <f>teste_app!B1</f>
        <v>English</v>
      </c>
      <c r="E2" s="172" t="str">
        <f>teste_app!C1</f>
        <v>Español</v>
      </c>
      <c r="F2" s="172" t="str">
        <f>teste_app!D1</f>
        <v>Esperanto</v>
      </c>
      <c r="G2" s="172" t="str">
        <f>teste_app!E1</f>
        <v>Français</v>
      </c>
      <c r="H2" s="172" t="str">
        <f>teste_app!F1</f>
        <v>Italiano</v>
      </c>
      <c r="I2" s="173" t="str">
        <f>teste_app!G1</f>
        <v>Russian</v>
      </c>
    </row>
    <row r="3" spans="1:9" s="348" customFormat="1" ht="27.6" customHeight="1">
      <c r="B3" s="360"/>
      <c r="C3" s="346" t="s">
        <v>63</v>
      </c>
      <c r="D3" s="362" t="s">
        <v>64</v>
      </c>
      <c r="E3" s="346" t="s">
        <v>65</v>
      </c>
      <c r="F3" s="360" t="s">
        <v>83</v>
      </c>
      <c r="G3" s="348" t="s">
        <v>84</v>
      </c>
      <c r="H3" s="354" t="s">
        <v>66</v>
      </c>
      <c r="I3" s="362" t="s">
        <v>64</v>
      </c>
    </row>
    <row r="4" spans="1:9" s="175" customFormat="1" ht="27.6" customHeight="1">
      <c r="C4" s="126" t="s">
        <v>4367</v>
      </c>
      <c r="D4" s="126" t="s">
        <v>2177</v>
      </c>
      <c r="E4" s="349" t="s">
        <v>3725</v>
      </c>
      <c r="F4" s="175" t="s">
        <v>3726</v>
      </c>
      <c r="G4" s="175" t="s">
        <v>3727</v>
      </c>
      <c r="H4" s="126" t="s">
        <v>3728</v>
      </c>
      <c r="I4" s="126" t="s">
        <v>2177</v>
      </c>
    </row>
    <row r="5" spans="1:9" s="175" customFormat="1" ht="27.6" customHeight="1">
      <c r="C5" s="126" t="s">
        <v>2736</v>
      </c>
      <c r="D5" s="126" t="s">
        <v>3729</v>
      </c>
      <c r="E5" s="349" t="s">
        <v>3730</v>
      </c>
      <c r="F5" s="175" t="s">
        <v>108</v>
      </c>
      <c r="G5" s="175" t="s">
        <v>2112</v>
      </c>
      <c r="H5" s="126" t="s">
        <v>109</v>
      </c>
      <c r="I5" s="126" t="s">
        <v>3729</v>
      </c>
    </row>
    <row r="6" spans="1:9" s="172" customFormat="1" ht="43.15" customHeight="1">
      <c r="A6" s="172" t="s">
        <v>1370</v>
      </c>
      <c r="B6" s="172" t="s">
        <v>1371</v>
      </c>
      <c r="C6" s="125" t="s">
        <v>4368</v>
      </c>
      <c r="D6" s="125" t="s">
        <v>3397</v>
      </c>
      <c r="E6" s="350" t="s">
        <v>1335</v>
      </c>
      <c r="F6" s="172" t="s">
        <v>2761</v>
      </c>
      <c r="G6" s="172" t="s">
        <v>3937</v>
      </c>
      <c r="H6" s="125" t="s">
        <v>3746</v>
      </c>
      <c r="I6" s="125" t="s">
        <v>3397</v>
      </c>
    </row>
    <row r="7" spans="1:9" s="172" customFormat="1" ht="45" customHeight="1">
      <c r="B7" s="172" t="s">
        <v>2569</v>
      </c>
      <c r="C7" s="125" t="s">
        <v>4369</v>
      </c>
      <c r="D7" s="125" t="s">
        <v>3330</v>
      </c>
      <c r="E7" s="350" t="s">
        <v>1336</v>
      </c>
      <c r="F7" s="172" t="s">
        <v>95</v>
      </c>
      <c r="G7" s="172" t="s">
        <v>3938</v>
      </c>
      <c r="H7" s="125" t="s">
        <v>2673</v>
      </c>
      <c r="I7" s="125" t="s">
        <v>3330</v>
      </c>
    </row>
    <row r="8" spans="1:9" s="172" customFormat="1" ht="43.15" customHeight="1">
      <c r="B8" s="172" t="s">
        <v>2570</v>
      </c>
      <c r="C8" s="125" t="s">
        <v>4370</v>
      </c>
      <c r="D8" s="125" t="s">
        <v>3469</v>
      </c>
      <c r="E8" s="350" t="s">
        <v>2703</v>
      </c>
      <c r="F8" s="172" t="s">
        <v>107</v>
      </c>
      <c r="G8" s="172" t="s">
        <v>1208</v>
      </c>
      <c r="H8" s="125" t="s">
        <v>2674</v>
      </c>
      <c r="I8" s="125" t="s">
        <v>3469</v>
      </c>
    </row>
    <row r="9" spans="1:9" s="172" customFormat="1" ht="44.45" customHeight="1">
      <c r="B9" s="172" t="s">
        <v>3897</v>
      </c>
      <c r="C9" s="125" t="s">
        <v>4371</v>
      </c>
      <c r="D9" s="125" t="s">
        <v>2964</v>
      </c>
      <c r="E9" s="350" t="s">
        <v>1693</v>
      </c>
      <c r="F9" s="172" t="s">
        <v>94</v>
      </c>
      <c r="G9" s="172" t="s">
        <v>1008</v>
      </c>
      <c r="H9" s="125" t="s">
        <v>4623</v>
      </c>
      <c r="I9" s="125" t="s">
        <v>2964</v>
      </c>
    </row>
    <row r="10" spans="1:9" s="172" customFormat="1" ht="27.6" customHeight="1">
      <c r="C10" s="125"/>
      <c r="D10" s="125" t="s">
        <v>110</v>
      </c>
      <c r="E10" s="350" t="s">
        <v>110</v>
      </c>
      <c r="F10" s="172" t="s">
        <v>110</v>
      </c>
      <c r="H10" s="125" t="s">
        <v>110</v>
      </c>
      <c r="I10" s="125" t="s">
        <v>110</v>
      </c>
    </row>
    <row r="11" spans="1:9" s="172" customFormat="1" ht="27.6" customHeight="1">
      <c r="C11" s="125" t="s">
        <v>1193</v>
      </c>
      <c r="D11" s="125" t="s">
        <v>111</v>
      </c>
      <c r="E11" s="350" t="s">
        <v>2656</v>
      </c>
      <c r="F11" s="172" t="s">
        <v>2657</v>
      </c>
      <c r="G11" s="175" t="s">
        <v>2113</v>
      </c>
      <c r="H11" s="125" t="s">
        <v>3706</v>
      </c>
      <c r="I11" s="125" t="s">
        <v>111</v>
      </c>
    </row>
    <row r="12" spans="1:9" s="172" customFormat="1" ht="27.6" customHeight="1">
      <c r="B12" s="172" t="s">
        <v>3898</v>
      </c>
      <c r="C12" s="125" t="s">
        <v>4372</v>
      </c>
      <c r="D12" s="125" t="s">
        <v>3470</v>
      </c>
      <c r="E12" s="350" t="s">
        <v>4290</v>
      </c>
      <c r="F12" s="172" t="s">
        <v>2350</v>
      </c>
      <c r="G12" s="172" t="s">
        <v>1115</v>
      </c>
      <c r="H12" s="125" t="s">
        <v>3147</v>
      </c>
      <c r="I12" s="125" t="s">
        <v>3470</v>
      </c>
    </row>
    <row r="13" spans="1:9" s="172" customFormat="1" ht="38.450000000000003" customHeight="1">
      <c r="B13" s="172" t="s">
        <v>3899</v>
      </c>
      <c r="C13" s="125" t="s">
        <v>4373</v>
      </c>
      <c r="D13" s="125" t="s">
        <v>775</v>
      </c>
      <c r="E13" s="350" t="s">
        <v>3905</v>
      </c>
      <c r="F13" s="172" t="s">
        <v>3273</v>
      </c>
      <c r="G13" s="172" t="s">
        <v>290</v>
      </c>
      <c r="H13" s="125" t="s">
        <v>649</v>
      </c>
      <c r="I13" s="125" t="s">
        <v>775</v>
      </c>
    </row>
    <row r="14" spans="1:9" s="172" customFormat="1" ht="27.6" customHeight="1">
      <c r="B14" s="172" t="s">
        <v>2209</v>
      </c>
      <c r="C14" s="125" t="s">
        <v>467</v>
      </c>
      <c r="D14" s="125" t="s">
        <v>1345</v>
      </c>
      <c r="E14" s="350" t="s">
        <v>4291</v>
      </c>
      <c r="F14" s="172" t="s">
        <v>3274</v>
      </c>
      <c r="G14" s="172" t="s">
        <v>646</v>
      </c>
      <c r="H14" s="125" t="s">
        <v>391</v>
      </c>
      <c r="I14" s="125" t="s">
        <v>1345</v>
      </c>
    </row>
    <row r="15" spans="1:9" s="172" customFormat="1" ht="27.6" customHeight="1">
      <c r="B15" s="172" t="s">
        <v>2210</v>
      </c>
      <c r="C15" s="125" t="s">
        <v>861</v>
      </c>
      <c r="D15" s="125" t="s">
        <v>1821</v>
      </c>
      <c r="E15" s="350" t="s">
        <v>291</v>
      </c>
      <c r="F15" s="172" t="s">
        <v>2536</v>
      </c>
      <c r="G15" s="172" t="s">
        <v>981</v>
      </c>
      <c r="H15" s="125" t="s">
        <v>3665</v>
      </c>
      <c r="I15" s="125" t="s">
        <v>1821</v>
      </c>
    </row>
    <row r="16" spans="1:9" s="172" customFormat="1" ht="27.6" customHeight="1">
      <c r="B16" s="172" t="s">
        <v>2211</v>
      </c>
      <c r="C16" s="125" t="s">
        <v>862</v>
      </c>
      <c r="D16" s="125" t="s">
        <v>777</v>
      </c>
      <c r="E16" s="350" t="s">
        <v>4292</v>
      </c>
      <c r="F16" s="172" t="s">
        <v>2754</v>
      </c>
      <c r="G16" s="172" t="s">
        <v>2114</v>
      </c>
      <c r="H16" s="125" t="s">
        <v>746</v>
      </c>
      <c r="I16" s="125" t="s">
        <v>777</v>
      </c>
    </row>
    <row r="17" spans="2:9" s="172" customFormat="1" ht="27.6" customHeight="1">
      <c r="C17" s="125"/>
      <c r="D17" s="125" t="s">
        <v>110</v>
      </c>
      <c r="E17" s="350" t="s">
        <v>110</v>
      </c>
      <c r="F17" s="172" t="s">
        <v>110</v>
      </c>
      <c r="H17" s="125" t="s">
        <v>110</v>
      </c>
      <c r="I17" s="125" t="s">
        <v>110</v>
      </c>
    </row>
    <row r="18" spans="2:9" s="172" customFormat="1" ht="27.6" customHeight="1">
      <c r="C18" s="125" t="s">
        <v>468</v>
      </c>
      <c r="D18" s="125" t="s">
        <v>3707</v>
      </c>
      <c r="E18" s="350" t="s">
        <v>3708</v>
      </c>
      <c r="F18" s="172" t="s">
        <v>3709</v>
      </c>
      <c r="G18" s="175" t="s">
        <v>3710</v>
      </c>
      <c r="H18" s="125" t="s">
        <v>3711</v>
      </c>
      <c r="I18" s="125" t="s">
        <v>3707</v>
      </c>
    </row>
    <row r="19" spans="2:9" s="172" customFormat="1" ht="27.6" customHeight="1">
      <c r="B19" s="172" t="s">
        <v>2212</v>
      </c>
      <c r="C19" s="125" t="s">
        <v>931</v>
      </c>
      <c r="D19" s="125" t="s">
        <v>3487</v>
      </c>
      <c r="E19" s="350" t="s">
        <v>2706</v>
      </c>
      <c r="F19" s="172" t="s">
        <v>3862</v>
      </c>
      <c r="G19" s="172" t="s">
        <v>4512</v>
      </c>
      <c r="H19" s="125" t="s">
        <v>747</v>
      </c>
      <c r="I19" s="125" t="s">
        <v>3487</v>
      </c>
    </row>
    <row r="20" spans="2:9" s="172" customFormat="1" ht="27.6" customHeight="1">
      <c r="B20" s="172" t="s">
        <v>2213</v>
      </c>
      <c r="C20" s="125" t="s">
        <v>469</v>
      </c>
      <c r="D20" s="125" t="s">
        <v>3488</v>
      </c>
      <c r="E20" s="350" t="s">
        <v>3218</v>
      </c>
      <c r="F20" s="172" t="s">
        <v>3863</v>
      </c>
      <c r="G20" s="172" t="s">
        <v>4419</v>
      </c>
      <c r="H20" s="125" t="s">
        <v>748</v>
      </c>
      <c r="I20" s="125" t="s">
        <v>3488</v>
      </c>
    </row>
    <row r="21" spans="2:9" s="172" customFormat="1" ht="27.6" customHeight="1">
      <c r="B21" s="172" t="s">
        <v>2214</v>
      </c>
      <c r="C21" s="125" t="s">
        <v>4374</v>
      </c>
      <c r="D21" s="125" t="s">
        <v>3489</v>
      </c>
      <c r="E21" s="350" t="s">
        <v>3219</v>
      </c>
      <c r="F21" s="172" t="s">
        <v>3128</v>
      </c>
      <c r="G21" s="172" t="s">
        <v>1515</v>
      </c>
      <c r="H21" s="125" t="s">
        <v>1312</v>
      </c>
      <c r="I21" s="125" t="s">
        <v>3489</v>
      </c>
    </row>
    <row r="22" spans="2:9" s="172" customFormat="1" ht="27.6" customHeight="1">
      <c r="B22" s="172" t="s">
        <v>2215</v>
      </c>
      <c r="C22" s="125" t="s">
        <v>3059</v>
      </c>
      <c r="D22" s="125" t="s">
        <v>4626</v>
      </c>
      <c r="E22" s="350" t="s">
        <v>2161</v>
      </c>
      <c r="F22" s="172" t="s">
        <v>3129</v>
      </c>
      <c r="G22" s="172" t="s">
        <v>2852</v>
      </c>
      <c r="H22" s="125" t="s">
        <v>3499</v>
      </c>
      <c r="I22" s="125" t="s">
        <v>4626</v>
      </c>
    </row>
    <row r="23" spans="2:9" s="172" customFormat="1" ht="42.6" customHeight="1">
      <c r="B23" s="172" t="s">
        <v>2216</v>
      </c>
      <c r="C23" s="125" t="s">
        <v>470</v>
      </c>
      <c r="D23" s="125" t="s">
        <v>1184</v>
      </c>
      <c r="E23" s="350" t="s">
        <v>2162</v>
      </c>
      <c r="F23" s="172" t="s">
        <v>2336</v>
      </c>
      <c r="G23" s="172" t="s">
        <v>2853</v>
      </c>
      <c r="H23" s="125" t="s">
        <v>392</v>
      </c>
      <c r="I23" s="125" t="s">
        <v>1184</v>
      </c>
    </row>
    <row r="24" spans="2:9" s="172" customFormat="1" ht="27.6" customHeight="1">
      <c r="C24" s="125"/>
      <c r="D24" s="125" t="s">
        <v>110</v>
      </c>
      <c r="E24" s="350" t="s">
        <v>110</v>
      </c>
      <c r="F24" s="172" t="s">
        <v>110</v>
      </c>
      <c r="H24" s="125" t="s">
        <v>110</v>
      </c>
      <c r="I24" s="125" t="s">
        <v>110</v>
      </c>
    </row>
    <row r="25" spans="2:9" s="175" customFormat="1" ht="27.6" customHeight="1">
      <c r="C25" s="126" t="s">
        <v>4375</v>
      </c>
      <c r="D25" s="126" t="s">
        <v>3712</v>
      </c>
      <c r="E25" s="349" t="s">
        <v>3713</v>
      </c>
      <c r="F25" s="175" t="s">
        <v>3714</v>
      </c>
      <c r="G25" s="175" t="s">
        <v>879</v>
      </c>
      <c r="H25" s="126" t="s">
        <v>3715</v>
      </c>
      <c r="I25" s="126" t="s">
        <v>3712</v>
      </c>
    </row>
    <row r="26" spans="2:9" s="175" customFormat="1" ht="27.6" customHeight="1">
      <c r="C26" s="126" t="s">
        <v>4376</v>
      </c>
      <c r="D26" s="126" t="s">
        <v>3716</v>
      </c>
      <c r="E26" s="349" t="s">
        <v>3717</v>
      </c>
      <c r="F26" s="175" t="s">
        <v>3718</v>
      </c>
      <c r="G26" s="175" t="s">
        <v>3719</v>
      </c>
      <c r="H26" s="126" t="s">
        <v>3720</v>
      </c>
      <c r="I26" s="126" t="s">
        <v>3716</v>
      </c>
    </row>
    <row r="27" spans="2:9" s="172" customFormat="1" ht="43.15" customHeight="1">
      <c r="B27" s="172" t="s">
        <v>2217</v>
      </c>
      <c r="C27" s="125" t="s">
        <v>1147</v>
      </c>
      <c r="D27" s="125" t="s">
        <v>3471</v>
      </c>
      <c r="E27" s="350" t="s">
        <v>2666</v>
      </c>
      <c r="F27" s="172" t="s">
        <v>2007</v>
      </c>
      <c r="G27" s="172" t="s">
        <v>2907</v>
      </c>
      <c r="H27" s="125" t="s">
        <v>2253</v>
      </c>
      <c r="I27" s="125" t="s">
        <v>3471</v>
      </c>
    </row>
    <row r="28" spans="2:9" s="172" customFormat="1" ht="40.9" customHeight="1">
      <c r="B28" s="172" t="s">
        <v>2218</v>
      </c>
      <c r="C28" s="125" t="s">
        <v>4377</v>
      </c>
      <c r="D28" s="125" t="s">
        <v>1593</v>
      </c>
      <c r="E28" s="350" t="s">
        <v>1837</v>
      </c>
      <c r="F28" s="172" t="s">
        <v>2008</v>
      </c>
      <c r="G28" s="172" t="s">
        <v>1517</v>
      </c>
      <c r="H28" s="125" t="s">
        <v>393</v>
      </c>
      <c r="I28" s="125" t="s">
        <v>1593</v>
      </c>
    </row>
    <row r="29" spans="2:9" s="172" customFormat="1" ht="42" customHeight="1">
      <c r="B29" s="172" t="s">
        <v>3060</v>
      </c>
      <c r="C29" s="125" t="s">
        <v>2883</v>
      </c>
      <c r="D29" s="125" t="s">
        <v>1326</v>
      </c>
      <c r="E29" s="350" t="s">
        <v>4130</v>
      </c>
      <c r="F29" s="172" t="s">
        <v>652</v>
      </c>
      <c r="G29" s="172" t="s">
        <v>3436</v>
      </c>
      <c r="H29" s="125" t="s">
        <v>1306</v>
      </c>
      <c r="I29" s="125" t="s">
        <v>1326</v>
      </c>
    </row>
    <row r="30" spans="2:9" s="172" customFormat="1" ht="38.450000000000003" customHeight="1">
      <c r="B30" s="172" t="s">
        <v>3061</v>
      </c>
      <c r="C30" s="125" t="s">
        <v>471</v>
      </c>
      <c r="D30" s="125" t="s">
        <v>3149</v>
      </c>
      <c r="E30" s="350" t="s">
        <v>2948</v>
      </c>
      <c r="F30" s="172" t="s">
        <v>4118</v>
      </c>
      <c r="G30" s="172" t="s">
        <v>932</v>
      </c>
      <c r="H30" s="125" t="s">
        <v>387</v>
      </c>
      <c r="I30" s="125" t="s">
        <v>3149</v>
      </c>
    </row>
    <row r="31" spans="2:9" s="172" customFormat="1" ht="27.6" customHeight="1">
      <c r="C31" s="125"/>
      <c r="D31" s="125" t="s">
        <v>110</v>
      </c>
      <c r="E31" s="350" t="s">
        <v>110</v>
      </c>
      <c r="F31" s="172" t="s">
        <v>110</v>
      </c>
      <c r="H31" s="125" t="s">
        <v>110</v>
      </c>
      <c r="I31" s="125" t="s">
        <v>110</v>
      </c>
    </row>
    <row r="32" spans="2:9" s="175" customFormat="1" ht="27.6" customHeight="1">
      <c r="C32" s="126" t="s">
        <v>4378</v>
      </c>
      <c r="D32" s="126" t="s">
        <v>3721</v>
      </c>
      <c r="E32" s="349" t="s">
        <v>3722</v>
      </c>
      <c r="F32" s="175" t="s">
        <v>3723</v>
      </c>
      <c r="G32" s="175" t="s">
        <v>880</v>
      </c>
      <c r="H32" s="126" t="s">
        <v>3724</v>
      </c>
      <c r="I32" s="126" t="s">
        <v>3721</v>
      </c>
    </row>
    <row r="33" spans="2:9" s="172" customFormat="1" ht="27.6" customHeight="1">
      <c r="B33" s="172" t="s">
        <v>3062</v>
      </c>
      <c r="C33" s="125" t="s">
        <v>472</v>
      </c>
      <c r="D33" s="125" t="s">
        <v>1260</v>
      </c>
      <c r="E33" s="350" t="s">
        <v>4293</v>
      </c>
      <c r="F33" s="172" t="s">
        <v>1826</v>
      </c>
      <c r="G33" s="172" t="s">
        <v>817</v>
      </c>
      <c r="H33" s="125" t="s">
        <v>4112</v>
      </c>
      <c r="I33" s="125" t="s">
        <v>1260</v>
      </c>
    </row>
    <row r="34" spans="2:9" s="172" customFormat="1" ht="27.6" customHeight="1">
      <c r="B34" s="172" t="s">
        <v>3063</v>
      </c>
      <c r="C34" s="125" t="s">
        <v>4501</v>
      </c>
      <c r="D34" s="125" t="s">
        <v>3592</v>
      </c>
      <c r="E34" s="350" t="s">
        <v>3212</v>
      </c>
      <c r="F34" s="172" t="s">
        <v>668</v>
      </c>
      <c r="G34" s="172" t="s">
        <v>2577</v>
      </c>
      <c r="H34" s="125" t="s">
        <v>4335</v>
      </c>
      <c r="I34" s="125" t="s">
        <v>3592</v>
      </c>
    </row>
    <row r="35" spans="2:9" s="172" customFormat="1" ht="45" customHeight="1">
      <c r="B35" s="172" t="s">
        <v>3064</v>
      </c>
      <c r="C35" s="125" t="s">
        <v>4379</v>
      </c>
      <c r="D35" s="125" t="s">
        <v>2511</v>
      </c>
      <c r="E35" s="350" t="s">
        <v>1037</v>
      </c>
      <c r="F35" s="172" t="s">
        <v>4188</v>
      </c>
      <c r="G35" s="172" t="s">
        <v>3167</v>
      </c>
      <c r="H35" s="125" t="s">
        <v>641</v>
      </c>
      <c r="I35" s="125" t="s">
        <v>2511</v>
      </c>
    </row>
    <row r="36" spans="2:9" s="172" customFormat="1" ht="27.6" customHeight="1">
      <c r="B36" s="172" t="s">
        <v>3065</v>
      </c>
      <c r="C36" s="125" t="s">
        <v>2070</v>
      </c>
      <c r="D36" s="125" t="s">
        <v>4168</v>
      </c>
      <c r="E36" s="350" t="s">
        <v>3614</v>
      </c>
      <c r="F36" s="172" t="s">
        <v>4189</v>
      </c>
      <c r="G36" s="172" t="s">
        <v>3168</v>
      </c>
      <c r="H36" s="125" t="s">
        <v>90</v>
      </c>
      <c r="I36" s="125" t="s">
        <v>4168</v>
      </c>
    </row>
    <row r="37" spans="2:9" s="172" customFormat="1" ht="37.15" customHeight="1">
      <c r="B37" s="172" t="s">
        <v>3066</v>
      </c>
      <c r="C37" s="125" t="s">
        <v>4380</v>
      </c>
      <c r="D37" s="125" t="s">
        <v>2992</v>
      </c>
      <c r="E37" s="350" t="s">
        <v>1474</v>
      </c>
      <c r="F37" s="172" t="s">
        <v>994</v>
      </c>
      <c r="G37" s="172" t="s">
        <v>1233</v>
      </c>
      <c r="H37" s="125" t="s">
        <v>4344</v>
      </c>
      <c r="I37" s="125" t="s">
        <v>2992</v>
      </c>
    </row>
    <row r="38" spans="2:9" s="172" customFormat="1" ht="27.6" customHeight="1">
      <c r="B38" s="172" t="s">
        <v>4412</v>
      </c>
      <c r="C38" s="125" t="s">
        <v>3298</v>
      </c>
      <c r="D38" s="125" t="s">
        <v>3164</v>
      </c>
      <c r="E38" s="350" t="s">
        <v>2951</v>
      </c>
      <c r="F38" s="172" t="s">
        <v>1831</v>
      </c>
      <c r="G38" s="172" t="s">
        <v>3977</v>
      </c>
      <c r="H38" s="125" t="s">
        <v>640</v>
      </c>
      <c r="I38" s="125" t="s">
        <v>3164</v>
      </c>
    </row>
    <row r="39" spans="2:9" s="172" customFormat="1" ht="27.6" customHeight="1">
      <c r="C39" s="125"/>
      <c r="D39" s="125" t="s">
        <v>110</v>
      </c>
      <c r="E39" s="350" t="s">
        <v>110</v>
      </c>
      <c r="F39" s="172" t="s">
        <v>110</v>
      </c>
      <c r="H39" s="125" t="s">
        <v>110</v>
      </c>
      <c r="I39" s="125" t="s">
        <v>110</v>
      </c>
    </row>
    <row r="40" spans="2:9" s="175" customFormat="1" ht="27.6" customHeight="1">
      <c r="C40" s="126" t="s">
        <v>473</v>
      </c>
      <c r="D40" s="126" t="s">
        <v>2816</v>
      </c>
      <c r="E40" s="349" t="s">
        <v>2817</v>
      </c>
      <c r="F40" s="175" t="s">
        <v>2818</v>
      </c>
      <c r="G40" s="175" t="s">
        <v>2819</v>
      </c>
      <c r="H40" s="126" t="s">
        <v>394</v>
      </c>
      <c r="I40" s="126" t="s">
        <v>2816</v>
      </c>
    </row>
    <row r="41" spans="2:9" s="172" customFormat="1" ht="45.6" customHeight="1">
      <c r="B41" s="172" t="s">
        <v>4413</v>
      </c>
      <c r="C41" s="125" t="s">
        <v>4381</v>
      </c>
      <c r="D41" s="125" t="s">
        <v>3451</v>
      </c>
      <c r="E41" s="350" t="s">
        <v>1113</v>
      </c>
      <c r="F41" s="172" t="s">
        <v>676</v>
      </c>
      <c r="G41" s="172" t="s">
        <v>2322</v>
      </c>
      <c r="H41" s="125" t="s">
        <v>395</v>
      </c>
      <c r="I41" s="125" t="s">
        <v>3451</v>
      </c>
    </row>
    <row r="42" spans="2:9" s="172" customFormat="1" ht="27.6" customHeight="1">
      <c r="B42" s="172" t="s">
        <v>4414</v>
      </c>
      <c r="C42" s="125" t="s">
        <v>4382</v>
      </c>
      <c r="D42" s="125" t="s">
        <v>2820</v>
      </c>
      <c r="E42" s="350" t="s">
        <v>1045</v>
      </c>
      <c r="F42" s="172" t="s">
        <v>285</v>
      </c>
      <c r="G42" s="172" t="s">
        <v>705</v>
      </c>
      <c r="H42" s="125" t="s">
        <v>745</v>
      </c>
      <c r="I42" s="125" t="s">
        <v>2820</v>
      </c>
    </row>
    <row r="43" spans="2:9" s="172" customFormat="1" ht="27.6" customHeight="1">
      <c r="B43" s="172" t="s">
        <v>4415</v>
      </c>
      <c r="C43" s="125" t="s">
        <v>474</v>
      </c>
      <c r="D43" s="125" t="s">
        <v>3687</v>
      </c>
      <c r="E43" s="350" t="s">
        <v>3293</v>
      </c>
      <c r="F43" s="172" t="s">
        <v>2681</v>
      </c>
      <c r="G43" s="172" t="s">
        <v>706</v>
      </c>
      <c r="H43" s="125" t="s">
        <v>2525</v>
      </c>
      <c r="I43" s="125" t="s">
        <v>3687</v>
      </c>
    </row>
    <row r="44" spans="2:9" s="172" customFormat="1" ht="27.6" customHeight="1">
      <c r="C44" s="125"/>
      <c r="D44" s="125" t="s">
        <v>110</v>
      </c>
      <c r="E44" s="350" t="s">
        <v>110</v>
      </c>
      <c r="F44" s="172" t="s">
        <v>110</v>
      </c>
      <c r="H44" s="125" t="s">
        <v>110</v>
      </c>
      <c r="I44" s="125" t="s">
        <v>110</v>
      </c>
    </row>
    <row r="45" spans="2:9" s="175" customFormat="1" ht="27.6" customHeight="1">
      <c r="C45" s="126" t="s">
        <v>4383</v>
      </c>
      <c r="D45" s="126" t="s">
        <v>3688</v>
      </c>
      <c r="E45" s="349" t="s">
        <v>3689</v>
      </c>
      <c r="F45" s="175" t="s">
        <v>3690</v>
      </c>
      <c r="G45" s="175" t="s">
        <v>3691</v>
      </c>
      <c r="H45" s="126" t="s">
        <v>3692</v>
      </c>
      <c r="I45" s="126" t="s">
        <v>3688</v>
      </c>
    </row>
    <row r="46" spans="2:9" s="175" customFormat="1" ht="27.6" customHeight="1">
      <c r="C46" s="126" t="s">
        <v>475</v>
      </c>
      <c r="D46" s="126" t="s">
        <v>3693</v>
      </c>
      <c r="E46" s="349" t="s">
        <v>3694</v>
      </c>
      <c r="F46" s="175" t="s">
        <v>3695</v>
      </c>
      <c r="G46" s="175" t="s">
        <v>881</v>
      </c>
      <c r="H46" s="126" t="s">
        <v>3696</v>
      </c>
      <c r="I46" s="126" t="s">
        <v>3693</v>
      </c>
    </row>
    <row r="47" spans="2:9" s="172" customFormat="1" ht="27.6" customHeight="1">
      <c r="B47" s="172" t="s">
        <v>4416</v>
      </c>
      <c r="C47" s="125" t="s">
        <v>476</v>
      </c>
      <c r="D47" s="125" t="s">
        <v>4171</v>
      </c>
      <c r="E47" s="350" t="s">
        <v>2699</v>
      </c>
      <c r="F47" s="172" t="s">
        <v>2750</v>
      </c>
      <c r="G47" s="172" t="s">
        <v>691</v>
      </c>
      <c r="H47" s="125" t="s">
        <v>2527</v>
      </c>
      <c r="I47" s="125" t="s">
        <v>4171</v>
      </c>
    </row>
    <row r="48" spans="2:9" s="172" customFormat="1" ht="27.6" customHeight="1">
      <c r="B48" s="172" t="s">
        <v>4417</v>
      </c>
      <c r="C48" s="125" t="s">
        <v>477</v>
      </c>
      <c r="D48" s="125" t="s">
        <v>4172</v>
      </c>
      <c r="E48" s="350" t="s">
        <v>2700</v>
      </c>
      <c r="F48" s="172" t="s">
        <v>3884</v>
      </c>
      <c r="G48" s="172" t="s">
        <v>2813</v>
      </c>
      <c r="H48" s="125" t="s">
        <v>396</v>
      </c>
      <c r="I48" s="125" t="s">
        <v>4172</v>
      </c>
    </row>
    <row r="49" spans="2:9" s="172" customFormat="1" ht="27.6" customHeight="1">
      <c r="C49" s="125"/>
      <c r="D49" s="125" t="s">
        <v>110</v>
      </c>
      <c r="E49" s="350" t="s">
        <v>110</v>
      </c>
      <c r="F49" s="172" t="s">
        <v>110</v>
      </c>
      <c r="H49" s="125" t="s">
        <v>110</v>
      </c>
      <c r="I49" s="125" t="s">
        <v>110</v>
      </c>
    </row>
    <row r="50" spans="2:9" s="175" customFormat="1" ht="27.6" customHeight="1">
      <c r="C50" s="126" t="s">
        <v>4384</v>
      </c>
      <c r="D50" s="126" t="s">
        <v>3697</v>
      </c>
      <c r="E50" s="349" t="s">
        <v>3698</v>
      </c>
      <c r="F50" s="175" t="s">
        <v>3699</v>
      </c>
      <c r="G50" s="175" t="s">
        <v>3700</v>
      </c>
      <c r="H50" s="126" t="s">
        <v>3701</v>
      </c>
      <c r="I50" s="126" t="s">
        <v>3697</v>
      </c>
    </row>
    <row r="51" spans="2:9" s="172" customFormat="1" ht="27.6" customHeight="1">
      <c r="B51" s="172" t="s">
        <v>937</v>
      </c>
      <c r="C51" s="125" t="s">
        <v>4447</v>
      </c>
      <c r="D51" s="125" t="s">
        <v>358</v>
      </c>
      <c r="E51" s="350" t="s">
        <v>2701</v>
      </c>
      <c r="F51" s="172" t="s">
        <v>680</v>
      </c>
      <c r="G51" s="172" t="s">
        <v>2307</v>
      </c>
      <c r="H51" s="125" t="s">
        <v>2675</v>
      </c>
      <c r="I51" s="125" t="s">
        <v>358</v>
      </c>
    </row>
    <row r="52" spans="2:9" s="172" customFormat="1" ht="27.6" customHeight="1">
      <c r="B52" s="172" t="s">
        <v>938</v>
      </c>
      <c r="C52" s="125" t="s">
        <v>4354</v>
      </c>
      <c r="D52" s="125" t="s">
        <v>359</v>
      </c>
      <c r="E52" s="350" t="s">
        <v>2702</v>
      </c>
      <c r="F52" s="172" t="s">
        <v>681</v>
      </c>
      <c r="G52" s="172" t="s">
        <v>2308</v>
      </c>
      <c r="H52" s="125" t="s">
        <v>2676</v>
      </c>
      <c r="I52" s="125" t="s">
        <v>359</v>
      </c>
    </row>
    <row r="53" spans="2:9" s="172" customFormat="1" ht="27.6" customHeight="1">
      <c r="B53" s="172" t="s">
        <v>939</v>
      </c>
      <c r="C53" s="125" t="s">
        <v>478</v>
      </c>
      <c r="D53" s="125" t="s">
        <v>4659</v>
      </c>
      <c r="E53" s="350" t="s">
        <v>1747</v>
      </c>
      <c r="F53" s="172" t="s">
        <v>4575</v>
      </c>
      <c r="G53" s="172" t="s">
        <v>2356</v>
      </c>
      <c r="H53" s="125" t="s">
        <v>2266</v>
      </c>
      <c r="I53" s="125" t="s">
        <v>4659</v>
      </c>
    </row>
    <row r="54" spans="2:9" s="172" customFormat="1" ht="49.9" customHeight="1">
      <c r="B54" s="172" t="s">
        <v>940</v>
      </c>
      <c r="C54" s="125" t="s">
        <v>4385</v>
      </c>
      <c r="D54" s="125" t="s">
        <v>4300</v>
      </c>
      <c r="E54" s="350" t="s">
        <v>2608</v>
      </c>
      <c r="F54" s="172" t="s">
        <v>679</v>
      </c>
      <c r="G54" s="172" t="s">
        <v>716</v>
      </c>
      <c r="H54" s="125" t="s">
        <v>2677</v>
      </c>
      <c r="I54" s="125" t="s">
        <v>4300</v>
      </c>
    </row>
    <row r="55" spans="2:9" s="172" customFormat="1" ht="27.6" customHeight="1">
      <c r="C55" s="125"/>
      <c r="D55" s="125" t="s">
        <v>110</v>
      </c>
      <c r="E55" s="350" t="s">
        <v>110</v>
      </c>
      <c r="F55" s="172" t="s">
        <v>110</v>
      </c>
      <c r="H55" s="125" t="s">
        <v>110</v>
      </c>
      <c r="I55" s="125" t="s">
        <v>110</v>
      </c>
    </row>
    <row r="56" spans="2:9" s="175" customFormat="1" ht="27.6" customHeight="1">
      <c r="C56" s="126" t="s">
        <v>479</v>
      </c>
      <c r="D56" s="126" t="s">
        <v>3702</v>
      </c>
      <c r="E56" s="349" t="s">
        <v>3703</v>
      </c>
      <c r="F56" s="175" t="s">
        <v>3704</v>
      </c>
      <c r="G56" s="175" t="s">
        <v>882</v>
      </c>
      <c r="H56" s="126" t="s">
        <v>3705</v>
      </c>
      <c r="I56" s="126" t="s">
        <v>3702</v>
      </c>
    </row>
    <row r="57" spans="2:9" s="172" customFormat="1" ht="27.6" customHeight="1">
      <c r="B57" s="172" t="s">
        <v>941</v>
      </c>
      <c r="C57" s="125" t="s">
        <v>480</v>
      </c>
      <c r="D57" s="125" t="s">
        <v>4301</v>
      </c>
      <c r="E57" s="350" t="s">
        <v>2609</v>
      </c>
      <c r="F57" s="172" t="s">
        <v>3674</v>
      </c>
      <c r="G57" s="172" t="s">
        <v>677</v>
      </c>
      <c r="H57" s="125" t="s">
        <v>4296</v>
      </c>
      <c r="I57" s="125" t="s">
        <v>4301</v>
      </c>
    </row>
    <row r="58" spans="2:9" s="172" customFormat="1" ht="27.6" customHeight="1">
      <c r="C58" s="125"/>
      <c r="D58" s="125" t="s">
        <v>110</v>
      </c>
      <c r="E58" s="350" t="s">
        <v>110</v>
      </c>
      <c r="F58" s="172" t="s">
        <v>110</v>
      </c>
      <c r="H58" s="125" t="s">
        <v>110</v>
      </c>
      <c r="I58" s="125" t="s">
        <v>110</v>
      </c>
    </row>
    <row r="59" spans="2:9" s="175" customFormat="1" ht="27.6" customHeight="1">
      <c r="C59" s="126" t="s">
        <v>4386</v>
      </c>
      <c r="D59" s="126" t="s">
        <v>3675</v>
      </c>
      <c r="E59" s="349" t="s">
        <v>3676</v>
      </c>
      <c r="F59" s="175" t="s">
        <v>3677</v>
      </c>
      <c r="G59" s="175" t="s">
        <v>883</v>
      </c>
      <c r="H59" s="126" t="s">
        <v>3678</v>
      </c>
      <c r="I59" s="126" t="s">
        <v>3675</v>
      </c>
    </row>
    <row r="60" spans="2:9" s="172" customFormat="1" ht="27.6" customHeight="1">
      <c r="B60" s="172" t="s">
        <v>942</v>
      </c>
      <c r="C60" s="125" t="s">
        <v>4387</v>
      </c>
      <c r="D60" s="125" t="s">
        <v>4336</v>
      </c>
      <c r="E60" s="350" t="s">
        <v>96</v>
      </c>
      <c r="F60" s="172" t="s">
        <v>4574</v>
      </c>
      <c r="G60" s="172" t="s">
        <v>3082</v>
      </c>
      <c r="H60" s="125" t="s">
        <v>397</v>
      </c>
      <c r="I60" s="125" t="s">
        <v>4336</v>
      </c>
    </row>
    <row r="61" spans="2:9" s="172" customFormat="1" ht="27.6" customHeight="1">
      <c r="B61" s="172" t="s">
        <v>943</v>
      </c>
      <c r="C61" s="125" t="s">
        <v>876</v>
      </c>
      <c r="D61" s="125" t="s">
        <v>1250</v>
      </c>
      <c r="E61" s="350" t="s">
        <v>657</v>
      </c>
      <c r="F61" s="172" t="s">
        <v>3162</v>
      </c>
      <c r="G61" s="172" t="s">
        <v>3083</v>
      </c>
      <c r="H61" s="125" t="s">
        <v>388</v>
      </c>
      <c r="I61" s="125" t="s">
        <v>1250</v>
      </c>
    </row>
    <row r="62" spans="2:9" s="172" customFormat="1" ht="43.15" customHeight="1">
      <c r="B62" s="172" t="s">
        <v>944</v>
      </c>
      <c r="C62" s="125" t="s">
        <v>4388</v>
      </c>
      <c r="D62" s="125" t="s">
        <v>4683</v>
      </c>
      <c r="E62" s="350" t="s">
        <v>2610</v>
      </c>
      <c r="F62" s="172" t="s">
        <v>4196</v>
      </c>
      <c r="G62" s="172" t="s">
        <v>1678</v>
      </c>
      <c r="H62" s="125" t="s">
        <v>2268</v>
      </c>
      <c r="I62" s="125" t="s">
        <v>4683</v>
      </c>
    </row>
    <row r="63" spans="2:9" s="172" customFormat="1" ht="44.45" customHeight="1">
      <c r="B63" s="172" t="s">
        <v>945</v>
      </c>
      <c r="C63" s="125" t="s">
        <v>2721</v>
      </c>
      <c r="D63" s="125" t="s">
        <v>1252</v>
      </c>
      <c r="E63" s="350" t="s">
        <v>4187</v>
      </c>
      <c r="F63" s="172" t="s">
        <v>4197</v>
      </c>
      <c r="G63" s="172" t="s">
        <v>3079</v>
      </c>
      <c r="H63" s="125" t="s">
        <v>1795</v>
      </c>
      <c r="I63" s="125" t="s">
        <v>1252</v>
      </c>
    </row>
    <row r="64" spans="2:9" s="172" customFormat="1" ht="27.6" customHeight="1">
      <c r="B64" s="172" t="s">
        <v>946</v>
      </c>
      <c r="C64" s="125" t="s">
        <v>2722</v>
      </c>
      <c r="D64" s="125" t="s">
        <v>4451</v>
      </c>
      <c r="E64" s="350" t="s">
        <v>4039</v>
      </c>
      <c r="F64" s="172" t="s">
        <v>4176</v>
      </c>
      <c r="G64" s="172" t="s">
        <v>1168</v>
      </c>
      <c r="H64" s="125" t="s">
        <v>398</v>
      </c>
      <c r="I64" s="125" t="s">
        <v>4451</v>
      </c>
    </row>
    <row r="65" spans="2:9" s="172" customFormat="1" ht="27.6" customHeight="1">
      <c r="C65" s="125"/>
      <c r="D65" s="125" t="s">
        <v>110</v>
      </c>
      <c r="E65" s="350" t="s">
        <v>110</v>
      </c>
      <c r="F65" s="172" t="s">
        <v>110</v>
      </c>
      <c r="H65" s="125" t="s">
        <v>110</v>
      </c>
      <c r="I65" s="125" t="s">
        <v>110</v>
      </c>
    </row>
    <row r="66" spans="2:9" s="175" customFormat="1" ht="46.15" customHeight="1">
      <c r="C66" s="126" t="s">
        <v>481</v>
      </c>
      <c r="D66" s="126" t="s">
        <v>3679</v>
      </c>
      <c r="E66" s="349" t="s">
        <v>2611</v>
      </c>
      <c r="F66" s="175" t="s">
        <v>2814</v>
      </c>
      <c r="G66" s="175" t="s">
        <v>884</v>
      </c>
      <c r="H66" s="126" t="s">
        <v>2815</v>
      </c>
      <c r="I66" s="126" t="s">
        <v>3679</v>
      </c>
    </row>
    <row r="67" spans="2:9" s="172" customFormat="1" ht="27.6" customHeight="1">
      <c r="C67" s="125"/>
      <c r="D67" s="125" t="s">
        <v>110</v>
      </c>
      <c r="E67" s="350" t="s">
        <v>110</v>
      </c>
      <c r="F67" s="172" t="s">
        <v>110</v>
      </c>
      <c r="H67" s="125" t="s">
        <v>110</v>
      </c>
      <c r="I67" s="125" t="s">
        <v>110</v>
      </c>
    </row>
    <row r="68" spans="2:9" s="172" customFormat="1" ht="27.6" customHeight="1">
      <c r="B68" s="172" t="s">
        <v>4087</v>
      </c>
      <c r="C68" s="125" t="s">
        <v>2723</v>
      </c>
      <c r="D68" s="125" t="s">
        <v>4452</v>
      </c>
      <c r="E68" s="350" t="s">
        <v>2612</v>
      </c>
      <c r="F68" s="172" t="s">
        <v>3202</v>
      </c>
      <c r="G68" s="172" t="s">
        <v>3441</v>
      </c>
      <c r="H68" s="125" t="s">
        <v>2269</v>
      </c>
      <c r="I68" s="125" t="s">
        <v>4452</v>
      </c>
    </row>
    <row r="69" spans="2:9" s="172" customFormat="1" ht="27.6" customHeight="1">
      <c r="B69" s="172" t="s">
        <v>4088</v>
      </c>
      <c r="C69" s="125" t="s">
        <v>877</v>
      </c>
      <c r="D69" s="125" t="s">
        <v>4337</v>
      </c>
      <c r="E69" s="350" t="s">
        <v>268</v>
      </c>
      <c r="F69" s="172" t="s">
        <v>3932</v>
      </c>
      <c r="G69" s="172" t="s">
        <v>1142</v>
      </c>
      <c r="H69" s="125" t="s">
        <v>2270</v>
      </c>
      <c r="I69" s="125" t="s">
        <v>4337</v>
      </c>
    </row>
    <row r="70" spans="2:9" s="172" customFormat="1" ht="27.6" customHeight="1">
      <c r="B70" s="172" t="s">
        <v>4089</v>
      </c>
      <c r="C70" s="125" t="s">
        <v>2724</v>
      </c>
      <c r="D70" s="125" t="s">
        <v>4338</v>
      </c>
      <c r="E70" s="350" t="s">
        <v>2747</v>
      </c>
      <c r="F70" s="172" t="s">
        <v>3931</v>
      </c>
      <c r="G70" s="172" t="s">
        <v>1890</v>
      </c>
      <c r="H70" s="125" t="s">
        <v>4186</v>
      </c>
      <c r="I70" s="125" t="s">
        <v>4338</v>
      </c>
    </row>
    <row r="71" spans="2:9" s="172" customFormat="1" ht="27.6" customHeight="1">
      <c r="C71" s="125"/>
      <c r="D71" s="125" t="s">
        <v>110</v>
      </c>
      <c r="E71" s="350" t="s">
        <v>110</v>
      </c>
      <c r="F71" s="172" t="s">
        <v>110</v>
      </c>
      <c r="H71" s="125" t="s">
        <v>110</v>
      </c>
      <c r="I71" s="125" t="s">
        <v>110</v>
      </c>
    </row>
    <row r="72" spans="2:9" s="172" customFormat="1" ht="45.6" customHeight="1">
      <c r="B72" s="172" t="s">
        <v>4090</v>
      </c>
      <c r="C72" s="125" t="s">
        <v>1799</v>
      </c>
      <c r="D72" s="125" t="s">
        <v>4156</v>
      </c>
      <c r="E72" s="350" t="s">
        <v>2613</v>
      </c>
      <c r="F72" s="172" t="s">
        <v>913</v>
      </c>
      <c r="G72" s="172" t="s">
        <v>2121</v>
      </c>
      <c r="H72" s="125" t="s">
        <v>1489</v>
      </c>
      <c r="I72" s="125" t="s">
        <v>4156</v>
      </c>
    </row>
    <row r="73" spans="2:9" s="172" customFormat="1" ht="46.9" customHeight="1">
      <c r="B73" s="172" t="s">
        <v>4091</v>
      </c>
      <c r="C73" s="125" t="s">
        <v>482</v>
      </c>
      <c r="D73" s="125" t="s">
        <v>3480</v>
      </c>
      <c r="E73" s="350" t="s">
        <v>256</v>
      </c>
      <c r="F73" s="172" t="s">
        <v>865</v>
      </c>
      <c r="G73" s="172" t="s">
        <v>2455</v>
      </c>
      <c r="H73" s="125" t="s">
        <v>389</v>
      </c>
      <c r="I73" s="125" t="s">
        <v>3480</v>
      </c>
    </row>
    <row r="74" spans="2:9" s="172" customFormat="1" ht="39.6" customHeight="1">
      <c r="B74" s="172" t="s">
        <v>4092</v>
      </c>
      <c r="C74" s="125" t="s">
        <v>1800</v>
      </c>
      <c r="D74" s="125" t="s">
        <v>1039</v>
      </c>
      <c r="E74" s="350" t="s">
        <v>2614</v>
      </c>
      <c r="F74" s="172" t="s">
        <v>2662</v>
      </c>
      <c r="G74" s="172" t="s">
        <v>950</v>
      </c>
      <c r="H74" s="125" t="s">
        <v>2693</v>
      </c>
      <c r="I74" s="125" t="s">
        <v>1039</v>
      </c>
    </row>
    <row r="75" spans="2:9" s="172" customFormat="1" ht="45.6" customHeight="1">
      <c r="B75" s="172" t="s">
        <v>4391</v>
      </c>
      <c r="C75" s="125" t="s">
        <v>878</v>
      </c>
      <c r="D75" s="125" t="s">
        <v>2006</v>
      </c>
      <c r="E75" s="350" t="s">
        <v>866</v>
      </c>
      <c r="F75" s="172" t="s">
        <v>915</v>
      </c>
      <c r="G75" s="172" t="s">
        <v>970</v>
      </c>
      <c r="H75" s="125" t="s">
        <v>390</v>
      </c>
      <c r="I75" s="125" t="s">
        <v>2006</v>
      </c>
    </row>
    <row r="76" spans="2:9" s="172" customFormat="1" ht="27.6" customHeight="1">
      <c r="C76" s="125"/>
      <c r="D76" s="125" t="s">
        <v>110</v>
      </c>
      <c r="E76" s="350" t="s">
        <v>110</v>
      </c>
      <c r="F76" s="172" t="s">
        <v>110</v>
      </c>
      <c r="H76" s="125" t="s">
        <v>110</v>
      </c>
      <c r="I76" s="125" t="s">
        <v>110</v>
      </c>
    </row>
    <row r="77" spans="2:9" s="172" customFormat="1" ht="44.45" customHeight="1">
      <c r="B77" s="172" t="s">
        <v>4392</v>
      </c>
      <c r="C77" s="125" t="s">
        <v>1300</v>
      </c>
      <c r="D77" s="125" t="s">
        <v>330</v>
      </c>
      <c r="E77" s="350" t="s">
        <v>2760</v>
      </c>
      <c r="F77" s="172" t="s">
        <v>3933</v>
      </c>
      <c r="G77" s="172" t="s">
        <v>1493</v>
      </c>
      <c r="H77" s="125" t="s">
        <v>399</v>
      </c>
      <c r="I77" s="125" t="s">
        <v>330</v>
      </c>
    </row>
    <row r="78" spans="2:9" s="172" customFormat="1" ht="27.6" customHeight="1">
      <c r="B78" s="172" t="s">
        <v>4393</v>
      </c>
      <c r="C78" s="125" t="s">
        <v>1843</v>
      </c>
      <c r="D78" s="125" t="s">
        <v>2132</v>
      </c>
      <c r="E78" s="350" t="s">
        <v>1035</v>
      </c>
      <c r="F78" s="172" t="s">
        <v>2689</v>
      </c>
      <c r="G78" s="172" t="s">
        <v>3389</v>
      </c>
      <c r="H78" s="125" t="s">
        <v>263</v>
      </c>
      <c r="I78" s="125" t="s">
        <v>2132</v>
      </c>
    </row>
    <row r="79" spans="2:9" s="172" customFormat="1" ht="27.6" customHeight="1">
      <c r="C79" s="125"/>
      <c r="D79" s="125" t="s">
        <v>110</v>
      </c>
      <c r="E79" s="350" t="s">
        <v>110</v>
      </c>
      <c r="F79" s="172" t="s">
        <v>110</v>
      </c>
      <c r="H79" s="125" t="s">
        <v>110</v>
      </c>
      <c r="I79" s="125" t="s">
        <v>110</v>
      </c>
    </row>
    <row r="80" spans="2:9" s="172" customFormat="1" ht="27.6" customHeight="1">
      <c r="B80" s="172" t="s">
        <v>2259</v>
      </c>
      <c r="C80" s="125" t="s">
        <v>1170</v>
      </c>
      <c r="D80" s="125" t="s">
        <v>2133</v>
      </c>
      <c r="E80" s="350" t="s">
        <v>3152</v>
      </c>
      <c r="F80" s="172" t="s">
        <v>3258</v>
      </c>
      <c r="G80" s="172" t="s">
        <v>2284</v>
      </c>
      <c r="H80" s="125" t="s">
        <v>400</v>
      </c>
      <c r="I80" s="125" t="s">
        <v>2133</v>
      </c>
    </row>
    <row r="81" spans="2:9" s="172" customFormat="1" ht="27.6" customHeight="1">
      <c r="B81" s="172" t="s">
        <v>2260</v>
      </c>
      <c r="C81" s="125" t="s">
        <v>3409</v>
      </c>
      <c r="D81" s="125" t="s">
        <v>2134</v>
      </c>
      <c r="E81" s="350" t="s">
        <v>697</v>
      </c>
      <c r="F81" s="172" t="s">
        <v>921</v>
      </c>
      <c r="G81" s="172" t="s">
        <v>2285</v>
      </c>
      <c r="H81" s="125" t="s">
        <v>756</v>
      </c>
      <c r="I81" s="125" t="s">
        <v>2134</v>
      </c>
    </row>
    <row r="82" spans="2:9" s="172" customFormat="1" ht="27.6" customHeight="1">
      <c r="C82" s="125"/>
      <c r="D82" s="125" t="s">
        <v>110</v>
      </c>
      <c r="E82" s="350" t="s">
        <v>110</v>
      </c>
      <c r="F82" s="172" t="s">
        <v>110</v>
      </c>
      <c r="H82" s="125" t="s">
        <v>110</v>
      </c>
      <c r="I82" s="125" t="s">
        <v>110</v>
      </c>
    </row>
    <row r="83" spans="2:9" s="172" customFormat="1" ht="52.15" customHeight="1">
      <c r="B83" s="172" t="s">
        <v>2954</v>
      </c>
      <c r="C83" s="125" t="s">
        <v>2725</v>
      </c>
      <c r="D83" s="125" t="s">
        <v>1841</v>
      </c>
      <c r="E83" s="350" t="s">
        <v>698</v>
      </c>
      <c r="F83" s="172" t="s">
        <v>2342</v>
      </c>
      <c r="G83" s="172" t="s">
        <v>3871</v>
      </c>
      <c r="H83" s="125" t="s">
        <v>786</v>
      </c>
      <c r="I83" s="125" t="s">
        <v>1841</v>
      </c>
    </row>
    <row r="84" spans="2:9" s="172" customFormat="1" ht="46.9" customHeight="1">
      <c r="B84" s="172" t="s">
        <v>2955</v>
      </c>
      <c r="C84" s="125" t="s">
        <v>2726</v>
      </c>
      <c r="D84" s="125" t="s">
        <v>3472</v>
      </c>
      <c r="E84" s="350" t="s">
        <v>3780</v>
      </c>
      <c r="F84" s="172" t="s">
        <v>3781</v>
      </c>
      <c r="G84" s="172" t="s">
        <v>3782</v>
      </c>
      <c r="H84" s="125" t="s">
        <v>401</v>
      </c>
      <c r="I84" s="125" t="s">
        <v>3472</v>
      </c>
    </row>
    <row r="85" spans="2:9" s="172" customFormat="1" ht="13.15" customHeight="1">
      <c r="C85" s="125"/>
      <c r="D85" s="125" t="s">
        <v>110</v>
      </c>
      <c r="E85" s="350" t="s">
        <v>110</v>
      </c>
      <c r="F85" s="172" t="s">
        <v>110</v>
      </c>
      <c r="H85" s="125" t="s">
        <v>110</v>
      </c>
      <c r="I85" s="125" t="s">
        <v>110</v>
      </c>
    </row>
    <row r="86" spans="2:9" s="175" customFormat="1" ht="48.6" customHeight="1">
      <c r="C86" s="126" t="s">
        <v>483</v>
      </c>
      <c r="D86" s="126" t="s">
        <v>3783</v>
      </c>
      <c r="E86" s="349" t="s">
        <v>2615</v>
      </c>
      <c r="F86" s="175" t="s">
        <v>3784</v>
      </c>
      <c r="G86" s="175" t="s">
        <v>2122</v>
      </c>
      <c r="H86" s="126" t="s">
        <v>402</v>
      </c>
      <c r="I86" s="126" t="s">
        <v>3783</v>
      </c>
    </row>
    <row r="87" spans="2:9" s="172" customFormat="1" ht="27.6" customHeight="1">
      <c r="C87" s="125"/>
      <c r="D87" s="125" t="s">
        <v>110</v>
      </c>
      <c r="E87" s="350" t="s">
        <v>110</v>
      </c>
      <c r="F87" s="172" t="s">
        <v>110</v>
      </c>
      <c r="H87" s="125" t="s">
        <v>110</v>
      </c>
      <c r="I87" s="125" t="s">
        <v>110</v>
      </c>
    </row>
    <row r="88" spans="2:9" s="172" customFormat="1" ht="27.6" customHeight="1">
      <c r="B88" s="172" t="s">
        <v>2956</v>
      </c>
      <c r="C88" s="125" t="s">
        <v>484</v>
      </c>
      <c r="D88" s="125" t="s">
        <v>4181</v>
      </c>
      <c r="E88" s="350" t="s">
        <v>656</v>
      </c>
      <c r="F88" s="172" t="s">
        <v>1486</v>
      </c>
      <c r="G88" s="172" t="s">
        <v>974</v>
      </c>
      <c r="H88" s="125" t="s">
        <v>757</v>
      </c>
      <c r="I88" s="125" t="s">
        <v>4181</v>
      </c>
    </row>
    <row r="89" spans="2:9" s="172" customFormat="1" ht="42" customHeight="1">
      <c r="B89" s="172" t="s">
        <v>2957</v>
      </c>
      <c r="C89" s="125" t="s">
        <v>485</v>
      </c>
      <c r="D89" s="125" t="s">
        <v>1842</v>
      </c>
      <c r="E89" s="350" t="s">
        <v>2748</v>
      </c>
      <c r="F89" s="172" t="s">
        <v>1864</v>
      </c>
      <c r="G89" s="172" t="s">
        <v>1734</v>
      </c>
      <c r="H89" s="125" t="s">
        <v>758</v>
      </c>
      <c r="I89" s="125" t="s">
        <v>1842</v>
      </c>
    </row>
    <row r="90" spans="2:9" s="172" customFormat="1" ht="45.6" customHeight="1">
      <c r="B90" s="172" t="s">
        <v>2958</v>
      </c>
      <c r="C90" s="125" t="s">
        <v>486</v>
      </c>
      <c r="D90" s="125" t="s">
        <v>2140</v>
      </c>
      <c r="E90" s="350" t="s">
        <v>4363</v>
      </c>
      <c r="F90" s="172" t="s">
        <v>4404</v>
      </c>
      <c r="G90" s="172" t="s">
        <v>216</v>
      </c>
      <c r="H90" s="125" t="s">
        <v>403</v>
      </c>
      <c r="I90" s="125" t="s">
        <v>2140</v>
      </c>
    </row>
    <row r="91" spans="2:9" s="172" customFormat="1" ht="27.6" customHeight="1">
      <c r="C91" s="125"/>
      <c r="D91" s="125" t="s">
        <v>110</v>
      </c>
      <c r="E91" s="350" t="s">
        <v>110</v>
      </c>
      <c r="F91" s="172" t="s">
        <v>110</v>
      </c>
      <c r="H91" s="125" t="s">
        <v>110</v>
      </c>
      <c r="I91" s="125" t="s">
        <v>110</v>
      </c>
    </row>
    <row r="92" spans="2:9" s="172" customFormat="1" ht="27.6" customHeight="1">
      <c r="B92" s="172" t="s">
        <v>2959</v>
      </c>
      <c r="C92" s="125" t="s">
        <v>487</v>
      </c>
      <c r="D92" s="125" t="s">
        <v>2141</v>
      </c>
      <c r="E92" s="350" t="s">
        <v>4364</v>
      </c>
      <c r="F92" s="172" t="s">
        <v>4405</v>
      </c>
      <c r="G92" s="172" t="s">
        <v>2226</v>
      </c>
      <c r="H92" s="125" t="s">
        <v>404</v>
      </c>
      <c r="I92" s="125" t="s">
        <v>2141</v>
      </c>
    </row>
    <row r="93" spans="2:9" s="172" customFormat="1" ht="27.6" customHeight="1">
      <c r="B93" s="172" t="s">
        <v>1884</v>
      </c>
      <c r="C93" s="125" t="s">
        <v>488</v>
      </c>
      <c r="D93" s="125" t="s">
        <v>1334</v>
      </c>
      <c r="E93" s="350" t="s">
        <v>1792</v>
      </c>
      <c r="F93" s="172" t="s">
        <v>3315</v>
      </c>
      <c r="G93" s="172" t="s">
        <v>3940</v>
      </c>
      <c r="H93" s="125" t="s">
        <v>405</v>
      </c>
      <c r="I93" s="125" t="s">
        <v>1334</v>
      </c>
    </row>
    <row r="94" spans="2:9" s="172" customFormat="1" ht="27.6" customHeight="1">
      <c r="C94" s="125"/>
      <c r="D94" s="125" t="s">
        <v>110</v>
      </c>
      <c r="E94" s="350" t="s">
        <v>110</v>
      </c>
      <c r="F94" s="172" t="s">
        <v>110</v>
      </c>
      <c r="H94" s="125" t="s">
        <v>110</v>
      </c>
      <c r="I94" s="125" t="s">
        <v>110</v>
      </c>
    </row>
    <row r="95" spans="2:9" s="172" customFormat="1" ht="27.6" customHeight="1">
      <c r="B95" s="172" t="s">
        <v>1885</v>
      </c>
      <c r="C95" s="125" t="s">
        <v>489</v>
      </c>
      <c r="D95" s="125" t="s">
        <v>2671</v>
      </c>
      <c r="E95" s="350" t="s">
        <v>1488</v>
      </c>
      <c r="F95" s="172" t="s">
        <v>1789</v>
      </c>
      <c r="G95" s="172" t="s">
        <v>3941</v>
      </c>
      <c r="H95" s="125" t="s">
        <v>1098</v>
      </c>
      <c r="I95" s="125" t="s">
        <v>2671</v>
      </c>
    </row>
    <row r="96" spans="2:9" s="172" customFormat="1" ht="27.6" customHeight="1">
      <c r="B96" s="172" t="s">
        <v>1886</v>
      </c>
      <c r="C96" s="125" t="s">
        <v>490</v>
      </c>
      <c r="D96" s="125" t="s">
        <v>4182</v>
      </c>
      <c r="E96" s="350" t="s">
        <v>1737</v>
      </c>
      <c r="F96" s="172" t="s">
        <v>3316</v>
      </c>
      <c r="G96" s="172" t="s">
        <v>3942</v>
      </c>
      <c r="H96" s="125" t="s">
        <v>1099</v>
      </c>
      <c r="I96" s="125" t="s">
        <v>4182</v>
      </c>
    </row>
    <row r="97" spans="2:9" s="172" customFormat="1" ht="27.6" customHeight="1">
      <c r="B97" s="172" t="s">
        <v>1887</v>
      </c>
      <c r="C97" s="125" t="s">
        <v>491</v>
      </c>
      <c r="D97" s="125" t="s">
        <v>2142</v>
      </c>
      <c r="E97" s="350" t="s">
        <v>2616</v>
      </c>
      <c r="F97" s="172" t="s">
        <v>3686</v>
      </c>
      <c r="G97" s="172" t="s">
        <v>3934</v>
      </c>
      <c r="H97" s="125" t="s">
        <v>4473</v>
      </c>
      <c r="I97" s="125" t="s">
        <v>2142</v>
      </c>
    </row>
    <row r="98" spans="2:9" s="172" customFormat="1" ht="27.6" customHeight="1">
      <c r="B98" s="172" t="s">
        <v>4646</v>
      </c>
      <c r="C98" s="125" t="s">
        <v>492</v>
      </c>
      <c r="D98" s="125" t="s">
        <v>2758</v>
      </c>
      <c r="E98" s="350" t="s">
        <v>287</v>
      </c>
      <c r="F98" s="172" t="s">
        <v>1863</v>
      </c>
      <c r="G98" s="172" t="s">
        <v>1124</v>
      </c>
      <c r="H98" s="125" t="s">
        <v>406</v>
      </c>
      <c r="I98" s="125" t="s">
        <v>2758</v>
      </c>
    </row>
    <row r="99" spans="2:9" s="172" customFormat="1" ht="27.6" customHeight="1">
      <c r="C99" s="125"/>
      <c r="D99" s="125" t="s">
        <v>110</v>
      </c>
      <c r="E99" s="350" t="s">
        <v>110</v>
      </c>
      <c r="F99" s="172" t="s">
        <v>110</v>
      </c>
      <c r="H99" s="125" t="s">
        <v>110</v>
      </c>
      <c r="I99" s="125" t="s">
        <v>110</v>
      </c>
    </row>
    <row r="100" spans="2:9" s="172" customFormat="1" ht="27.6" customHeight="1">
      <c r="B100" s="172" t="s">
        <v>1899</v>
      </c>
      <c r="C100" s="125" t="s">
        <v>493</v>
      </c>
      <c r="D100" s="125" t="s">
        <v>1669</v>
      </c>
      <c r="E100" s="350" t="s">
        <v>1453</v>
      </c>
      <c r="F100" s="172" t="s">
        <v>3319</v>
      </c>
      <c r="G100" s="172" t="s">
        <v>4521</v>
      </c>
      <c r="H100" s="125" t="s">
        <v>3744</v>
      </c>
      <c r="I100" s="125" t="s">
        <v>1669</v>
      </c>
    </row>
    <row r="101" spans="2:9" s="172" customFormat="1" ht="27.6" customHeight="1">
      <c r="B101" s="172" t="s">
        <v>1900</v>
      </c>
      <c r="C101" s="125" t="s">
        <v>494</v>
      </c>
      <c r="D101" s="125" t="s">
        <v>1670</v>
      </c>
      <c r="E101" s="350" t="s">
        <v>3901</v>
      </c>
      <c r="F101" s="172" t="s">
        <v>3320</v>
      </c>
      <c r="G101" s="172" t="s">
        <v>4522</v>
      </c>
      <c r="H101" s="125" t="s">
        <v>407</v>
      </c>
      <c r="I101" s="125" t="s">
        <v>1670</v>
      </c>
    </row>
    <row r="102" spans="2:9" s="172" customFormat="1" ht="27.6" customHeight="1">
      <c r="C102" s="125"/>
      <c r="D102" s="125" t="s">
        <v>110</v>
      </c>
      <c r="E102" s="350" t="s">
        <v>110</v>
      </c>
      <c r="F102" s="172" t="s">
        <v>110</v>
      </c>
      <c r="H102" s="125" t="s">
        <v>110</v>
      </c>
      <c r="I102" s="125" t="s">
        <v>110</v>
      </c>
    </row>
    <row r="103" spans="2:9" s="172" customFormat="1" ht="27.6" customHeight="1">
      <c r="B103" s="172" t="s">
        <v>4355</v>
      </c>
      <c r="C103" s="125" t="s">
        <v>3607</v>
      </c>
      <c r="D103" s="125" t="s">
        <v>1671</v>
      </c>
      <c r="E103" s="350" t="s">
        <v>3902</v>
      </c>
      <c r="F103" s="172" t="s">
        <v>3321</v>
      </c>
      <c r="G103" s="172" t="s">
        <v>4523</v>
      </c>
      <c r="H103" s="125" t="s">
        <v>912</v>
      </c>
      <c r="I103" s="125" t="s">
        <v>1671</v>
      </c>
    </row>
    <row r="104" spans="2:9" s="172" customFormat="1" ht="27.6" customHeight="1">
      <c r="B104" s="172" t="s">
        <v>4356</v>
      </c>
      <c r="C104" s="125" t="s">
        <v>4594</v>
      </c>
      <c r="D104" s="125" t="s">
        <v>3396</v>
      </c>
      <c r="E104" s="350" t="s">
        <v>2012</v>
      </c>
      <c r="F104" s="172" t="s">
        <v>2475</v>
      </c>
      <c r="G104" s="172" t="s">
        <v>3939</v>
      </c>
      <c r="H104" s="125" t="s">
        <v>408</v>
      </c>
      <c r="I104" s="125" t="s">
        <v>3396</v>
      </c>
    </row>
    <row r="105" spans="2:9" s="172" customFormat="1" ht="27.6" customHeight="1">
      <c r="C105" s="125"/>
      <c r="D105" s="125" t="s">
        <v>110</v>
      </c>
      <c r="E105" s="350" t="s">
        <v>110</v>
      </c>
      <c r="F105" s="172" t="s">
        <v>110</v>
      </c>
      <c r="H105" s="125" t="s">
        <v>110</v>
      </c>
      <c r="I105" s="125" t="s">
        <v>110</v>
      </c>
    </row>
    <row r="106" spans="2:9" s="172" customFormat="1" ht="27.6" customHeight="1">
      <c r="B106" s="172" t="s">
        <v>4357</v>
      </c>
      <c r="C106" s="125" t="s">
        <v>2727</v>
      </c>
      <c r="D106" s="125" t="s">
        <v>3473</v>
      </c>
      <c r="E106" s="350" t="s">
        <v>1679</v>
      </c>
      <c r="F106" s="172" t="s">
        <v>1818</v>
      </c>
      <c r="G106" s="172" t="s">
        <v>2014</v>
      </c>
      <c r="H106" s="125" t="s">
        <v>4624</v>
      </c>
      <c r="I106" s="125" t="s">
        <v>3473</v>
      </c>
    </row>
    <row r="107" spans="2:9" s="172" customFormat="1" ht="27.6" customHeight="1">
      <c r="C107" s="125"/>
      <c r="D107" s="125" t="s">
        <v>110</v>
      </c>
      <c r="E107" s="350" t="s">
        <v>110</v>
      </c>
      <c r="F107" s="172" t="s">
        <v>110</v>
      </c>
      <c r="H107" s="125" t="s">
        <v>110</v>
      </c>
      <c r="I107" s="125" t="s">
        <v>110</v>
      </c>
    </row>
    <row r="108" spans="2:9" s="175" customFormat="1" ht="27.6" customHeight="1">
      <c r="C108" s="126" t="s">
        <v>495</v>
      </c>
      <c r="D108" s="126" t="s">
        <v>3671</v>
      </c>
      <c r="E108" s="349" t="s">
        <v>3672</v>
      </c>
      <c r="F108" s="175" t="s">
        <v>3673</v>
      </c>
      <c r="G108" s="175" t="s">
        <v>2123</v>
      </c>
      <c r="H108" s="126" t="s">
        <v>3768</v>
      </c>
      <c r="I108" s="126" t="s">
        <v>3671</v>
      </c>
    </row>
    <row r="109" spans="2:9" s="172" customFormat="1" ht="27.6" customHeight="1">
      <c r="C109" s="125"/>
      <c r="D109" s="125" t="s">
        <v>110</v>
      </c>
      <c r="E109" s="350" t="s">
        <v>110</v>
      </c>
      <c r="F109" s="172" t="s">
        <v>110</v>
      </c>
      <c r="H109" s="125" t="s">
        <v>110</v>
      </c>
      <c r="I109" s="125" t="s">
        <v>110</v>
      </c>
    </row>
    <row r="110" spans="2:9" s="175" customFormat="1" ht="27.6" customHeight="1">
      <c r="C110" s="126" t="s">
        <v>496</v>
      </c>
      <c r="D110" s="126" t="s">
        <v>3769</v>
      </c>
      <c r="E110" s="349" t="s">
        <v>2617</v>
      </c>
      <c r="F110" s="175" t="s">
        <v>2125</v>
      </c>
      <c r="G110" s="175" t="s">
        <v>2124</v>
      </c>
      <c r="H110" s="126" t="s">
        <v>409</v>
      </c>
      <c r="I110" s="126" t="s">
        <v>3769</v>
      </c>
    </row>
    <row r="111" spans="2:9" s="172" customFormat="1" ht="27.6" customHeight="1">
      <c r="B111" s="172" t="s">
        <v>4358</v>
      </c>
      <c r="C111" s="125" t="s">
        <v>497</v>
      </c>
      <c r="D111" s="125" t="s">
        <v>2154</v>
      </c>
      <c r="E111" s="350" t="s">
        <v>1094</v>
      </c>
      <c r="F111" s="172" t="s">
        <v>1817</v>
      </c>
      <c r="G111" s="172" t="s">
        <v>2468</v>
      </c>
      <c r="H111" s="125" t="s">
        <v>410</v>
      </c>
      <c r="I111" s="125" t="s">
        <v>2154</v>
      </c>
    </row>
    <row r="112" spans="2:9" s="172" customFormat="1" ht="27.6" customHeight="1">
      <c r="B112" s="172" t="s">
        <v>4359</v>
      </c>
      <c r="C112" s="125" t="s">
        <v>2294</v>
      </c>
      <c r="D112" s="125" t="s">
        <v>2156</v>
      </c>
      <c r="E112" s="350" t="s">
        <v>3096</v>
      </c>
      <c r="F112" s="172" t="s">
        <v>1675</v>
      </c>
      <c r="G112" s="172" t="s">
        <v>2857</v>
      </c>
      <c r="H112" s="125" t="s">
        <v>242</v>
      </c>
      <c r="I112" s="125" t="s">
        <v>2156</v>
      </c>
    </row>
    <row r="113" spans="2:9" s="172" customFormat="1" ht="27.6" customHeight="1">
      <c r="B113" s="172" t="s">
        <v>4360</v>
      </c>
      <c r="C113" s="125" t="s">
        <v>3566</v>
      </c>
      <c r="D113" s="125" t="s">
        <v>2143</v>
      </c>
      <c r="E113" s="350" t="s">
        <v>286</v>
      </c>
      <c r="F113" s="172" t="s">
        <v>93</v>
      </c>
      <c r="G113" s="172" t="s">
        <v>2858</v>
      </c>
      <c r="H113" s="125" t="s">
        <v>1911</v>
      </c>
      <c r="I113" s="125" t="s">
        <v>2143</v>
      </c>
    </row>
    <row r="114" spans="2:9" s="172" customFormat="1" ht="27.6" customHeight="1">
      <c r="B114" s="172" t="s">
        <v>4444</v>
      </c>
      <c r="C114" s="125" t="s">
        <v>3482</v>
      </c>
      <c r="D114" s="125" t="s">
        <v>4320</v>
      </c>
      <c r="E114" s="350" t="s">
        <v>1472</v>
      </c>
      <c r="F114" s="172" t="s">
        <v>949</v>
      </c>
      <c r="G114" s="172" t="s">
        <v>982</v>
      </c>
      <c r="H114" s="125" t="s">
        <v>3664</v>
      </c>
      <c r="I114" s="125" t="s">
        <v>4320</v>
      </c>
    </row>
    <row r="115" spans="2:9" s="172" customFormat="1" ht="27.6" customHeight="1">
      <c r="C115" s="125"/>
      <c r="D115" s="125" t="s">
        <v>110</v>
      </c>
      <c r="E115" s="350" t="s">
        <v>110</v>
      </c>
      <c r="F115" s="172" t="s">
        <v>110</v>
      </c>
      <c r="H115" s="125" t="s">
        <v>110</v>
      </c>
      <c r="I115" s="125" t="s">
        <v>110</v>
      </c>
    </row>
    <row r="116" spans="2:9" s="175" customFormat="1" ht="27.6" customHeight="1">
      <c r="C116" s="126" t="s">
        <v>498</v>
      </c>
      <c r="D116" s="126" t="s">
        <v>2126</v>
      </c>
      <c r="E116" s="349" t="s">
        <v>2618</v>
      </c>
      <c r="F116" s="175" t="s">
        <v>2127</v>
      </c>
      <c r="G116" s="175" t="s">
        <v>372</v>
      </c>
      <c r="H116" s="126" t="s">
        <v>411</v>
      </c>
      <c r="I116" s="126" t="s">
        <v>2126</v>
      </c>
    </row>
    <row r="117" spans="2:9" s="172" customFormat="1" ht="27.6" customHeight="1">
      <c r="B117" s="172" t="s">
        <v>1253</v>
      </c>
      <c r="C117" s="125" t="s">
        <v>499</v>
      </c>
      <c r="D117" s="125" t="s">
        <v>3008</v>
      </c>
      <c r="E117" s="350" t="s">
        <v>996</v>
      </c>
      <c r="F117" s="172" t="s">
        <v>2691</v>
      </c>
      <c r="G117" s="172" t="s">
        <v>2587</v>
      </c>
      <c r="H117" s="125" t="s">
        <v>412</v>
      </c>
      <c r="I117" s="125" t="s">
        <v>3008</v>
      </c>
    </row>
    <row r="118" spans="2:9" s="172" customFormat="1" ht="27.6" customHeight="1">
      <c r="B118" s="172" t="s">
        <v>1254</v>
      </c>
      <c r="C118" s="125" t="s">
        <v>500</v>
      </c>
      <c r="D118" s="125" t="s">
        <v>869</v>
      </c>
      <c r="E118" s="350" t="s">
        <v>997</v>
      </c>
      <c r="F118" s="172" t="s">
        <v>2347</v>
      </c>
      <c r="G118" s="172" t="s">
        <v>307</v>
      </c>
      <c r="H118" s="125" t="s">
        <v>413</v>
      </c>
      <c r="I118" s="125" t="s">
        <v>869</v>
      </c>
    </row>
    <row r="119" spans="2:9" s="172" customFormat="1" ht="27.6" customHeight="1">
      <c r="B119" s="172" t="s">
        <v>1255</v>
      </c>
      <c r="C119" s="125" t="s">
        <v>501</v>
      </c>
      <c r="D119" s="125" t="s">
        <v>3593</v>
      </c>
      <c r="E119" s="350" t="s">
        <v>998</v>
      </c>
      <c r="F119" s="172" t="s">
        <v>3335</v>
      </c>
      <c r="G119" s="172" t="s">
        <v>308</v>
      </c>
      <c r="H119" s="125" t="s">
        <v>4340</v>
      </c>
      <c r="I119" s="125" t="s">
        <v>3593</v>
      </c>
    </row>
    <row r="120" spans="2:9" s="172" customFormat="1" ht="39" customHeight="1">
      <c r="B120" s="172" t="s">
        <v>1256</v>
      </c>
      <c r="C120" s="125" t="s">
        <v>502</v>
      </c>
      <c r="D120" s="125" t="s">
        <v>776</v>
      </c>
      <c r="E120" s="350" t="s">
        <v>4518</v>
      </c>
      <c r="F120" s="172" t="s">
        <v>3337</v>
      </c>
      <c r="G120" s="172" t="s">
        <v>3201</v>
      </c>
      <c r="H120" s="125" t="s">
        <v>1311</v>
      </c>
      <c r="I120" s="125" t="s">
        <v>776</v>
      </c>
    </row>
    <row r="121" spans="2:9" s="172" customFormat="1" ht="27.6" customHeight="1">
      <c r="C121" s="125"/>
      <c r="D121" s="125" t="s">
        <v>110</v>
      </c>
      <c r="E121" s="350" t="s">
        <v>110</v>
      </c>
      <c r="F121" s="172" t="s">
        <v>110</v>
      </c>
      <c r="H121" s="125" t="s">
        <v>110</v>
      </c>
      <c r="I121" s="125" t="s">
        <v>110</v>
      </c>
    </row>
    <row r="122" spans="2:9" s="175" customFormat="1" ht="27.6" customHeight="1">
      <c r="C122" s="126" t="s">
        <v>503</v>
      </c>
      <c r="D122" s="126" t="s">
        <v>2128</v>
      </c>
      <c r="E122" s="349" t="s">
        <v>2129</v>
      </c>
      <c r="F122" s="175" t="s">
        <v>2130</v>
      </c>
      <c r="G122" s="175" t="s">
        <v>3772</v>
      </c>
      <c r="H122" s="126" t="s">
        <v>3773</v>
      </c>
      <c r="I122" s="126" t="s">
        <v>2128</v>
      </c>
    </row>
    <row r="123" spans="2:9" s="172" customFormat="1" ht="27.6" customHeight="1">
      <c r="B123" s="172" t="s">
        <v>1257</v>
      </c>
      <c r="C123" s="125" t="s">
        <v>504</v>
      </c>
      <c r="D123" s="125" t="s">
        <v>4499</v>
      </c>
      <c r="E123" s="350" t="s">
        <v>4519</v>
      </c>
      <c r="F123" s="172" t="s">
        <v>3338</v>
      </c>
      <c r="G123" s="172" t="s">
        <v>4103</v>
      </c>
      <c r="H123" s="125" t="s">
        <v>4341</v>
      </c>
      <c r="I123" s="125" t="s">
        <v>4499</v>
      </c>
    </row>
    <row r="124" spans="2:9" s="172" customFormat="1" ht="27.6" customHeight="1">
      <c r="B124" s="172" t="s">
        <v>1258</v>
      </c>
      <c r="C124" s="125" t="s">
        <v>2728</v>
      </c>
      <c r="D124" s="125" t="s">
        <v>1822</v>
      </c>
      <c r="E124" s="350" t="s">
        <v>4520</v>
      </c>
      <c r="F124" s="172" t="s">
        <v>3339</v>
      </c>
      <c r="G124" s="172" t="s">
        <v>2843</v>
      </c>
      <c r="H124" s="125" t="s">
        <v>1706</v>
      </c>
      <c r="I124" s="125" t="s">
        <v>1822</v>
      </c>
    </row>
    <row r="125" spans="2:9" s="172" customFormat="1" ht="27.6" customHeight="1">
      <c r="B125" s="172" t="s">
        <v>1259</v>
      </c>
      <c r="C125" s="125" t="s">
        <v>2729</v>
      </c>
      <c r="D125" s="125" t="s">
        <v>1823</v>
      </c>
      <c r="E125" s="350" t="s">
        <v>294</v>
      </c>
      <c r="F125" s="172" t="s">
        <v>4345</v>
      </c>
      <c r="G125" s="172" t="s">
        <v>2844</v>
      </c>
      <c r="H125" s="125" t="s">
        <v>1707</v>
      </c>
      <c r="I125" s="125" t="s">
        <v>1823</v>
      </c>
    </row>
    <row r="126" spans="2:9" s="172" customFormat="1" ht="27.6" customHeight="1">
      <c r="B126" s="172" t="s">
        <v>4634</v>
      </c>
      <c r="C126" s="125" t="s">
        <v>2730</v>
      </c>
      <c r="D126" s="125" t="s">
        <v>3332</v>
      </c>
      <c r="E126" s="350" t="s">
        <v>292</v>
      </c>
      <c r="F126" s="172" t="s">
        <v>2539</v>
      </c>
      <c r="G126" s="172" t="s">
        <v>3597</v>
      </c>
      <c r="H126" s="125" t="s">
        <v>414</v>
      </c>
      <c r="I126" s="125" t="s">
        <v>3332</v>
      </c>
    </row>
    <row r="127" spans="2:9" s="172" customFormat="1" ht="27.6" customHeight="1">
      <c r="B127" s="172" t="s">
        <v>4635</v>
      </c>
      <c r="C127" s="125" t="s">
        <v>2731</v>
      </c>
      <c r="D127" s="125" t="s">
        <v>1820</v>
      </c>
      <c r="E127" s="350" t="s">
        <v>293</v>
      </c>
      <c r="F127" s="172" t="s">
        <v>2540</v>
      </c>
      <c r="G127" s="172" t="s">
        <v>868</v>
      </c>
      <c r="H127" s="125" t="s">
        <v>415</v>
      </c>
      <c r="I127" s="125" t="s">
        <v>1820</v>
      </c>
    </row>
    <row r="128" spans="2:9" s="172" customFormat="1" ht="27.6" customHeight="1">
      <c r="B128" s="172" t="s">
        <v>4350</v>
      </c>
      <c r="C128" s="125" t="s">
        <v>505</v>
      </c>
      <c r="D128" s="125" t="s">
        <v>3595</v>
      </c>
      <c r="E128" s="350" t="s">
        <v>2619</v>
      </c>
      <c r="F128" s="172" t="s">
        <v>3861</v>
      </c>
      <c r="G128" s="172" t="s">
        <v>3437</v>
      </c>
      <c r="H128" s="125" t="s">
        <v>2254</v>
      </c>
      <c r="I128" s="125" t="s">
        <v>3595</v>
      </c>
    </row>
    <row r="129" spans="2:9" s="172" customFormat="1" ht="27.6" customHeight="1">
      <c r="C129" s="125"/>
      <c r="D129" s="125" t="s">
        <v>110</v>
      </c>
      <c r="E129" s="350" t="s">
        <v>110</v>
      </c>
      <c r="F129" s="172" t="s">
        <v>110</v>
      </c>
      <c r="H129" s="125" t="s">
        <v>110</v>
      </c>
      <c r="I129" s="125" t="s">
        <v>110</v>
      </c>
    </row>
    <row r="130" spans="2:9" s="175" customFormat="1" ht="27.6" customHeight="1">
      <c r="C130" s="126" t="s">
        <v>506</v>
      </c>
      <c r="D130" s="126" t="s">
        <v>3774</v>
      </c>
      <c r="E130" s="349" t="s">
        <v>3775</v>
      </c>
      <c r="F130" s="175" t="s">
        <v>2591</v>
      </c>
      <c r="G130" s="175" t="s">
        <v>3776</v>
      </c>
      <c r="H130" s="126" t="s">
        <v>3777</v>
      </c>
      <c r="I130" s="126" t="s">
        <v>3774</v>
      </c>
    </row>
    <row r="131" spans="2:9" s="172" customFormat="1" ht="27.6" customHeight="1">
      <c r="C131" s="125"/>
      <c r="D131" s="125" t="s">
        <v>110</v>
      </c>
      <c r="E131" s="350" t="s">
        <v>110</v>
      </c>
      <c r="F131" s="172" t="s">
        <v>110</v>
      </c>
      <c r="H131" s="125" t="s">
        <v>110</v>
      </c>
      <c r="I131" s="125" t="s">
        <v>110</v>
      </c>
    </row>
    <row r="132" spans="2:9" s="175" customFormat="1" ht="27.6" customHeight="1">
      <c r="C132" s="126" t="s">
        <v>507</v>
      </c>
      <c r="D132" s="126" t="s">
        <v>3778</v>
      </c>
      <c r="E132" s="349" t="s">
        <v>3779</v>
      </c>
      <c r="F132" s="175" t="s">
        <v>3758</v>
      </c>
      <c r="G132" s="175" t="s">
        <v>373</v>
      </c>
      <c r="H132" s="126" t="s">
        <v>3759</v>
      </c>
      <c r="I132" s="126" t="s">
        <v>3778</v>
      </c>
    </row>
    <row r="133" spans="2:9" s="172" customFormat="1" ht="27.6" customHeight="1">
      <c r="B133" s="172" t="s">
        <v>4351</v>
      </c>
      <c r="C133" s="125" t="s">
        <v>508</v>
      </c>
      <c r="D133" s="125" t="s">
        <v>1181</v>
      </c>
      <c r="E133" s="350" t="s">
        <v>1596</v>
      </c>
      <c r="F133" s="172" t="s">
        <v>4389</v>
      </c>
      <c r="G133" s="172" t="s">
        <v>2166</v>
      </c>
      <c r="H133" s="125" t="s">
        <v>3533</v>
      </c>
      <c r="I133" s="125" t="s">
        <v>1181</v>
      </c>
    </row>
    <row r="134" spans="2:9" s="172" customFormat="1" ht="27.6" customHeight="1">
      <c r="B134" s="172" t="s">
        <v>4352</v>
      </c>
      <c r="C134" s="125" t="s">
        <v>509</v>
      </c>
      <c r="D134" s="125" t="s">
        <v>1182</v>
      </c>
      <c r="E134" s="350" t="s">
        <v>1108</v>
      </c>
      <c r="F134" s="172" t="s">
        <v>1302</v>
      </c>
      <c r="G134" s="172" t="s">
        <v>810</v>
      </c>
      <c r="H134" s="125" t="s">
        <v>416</v>
      </c>
      <c r="I134" s="125" t="s">
        <v>1182</v>
      </c>
    </row>
    <row r="135" spans="2:9" s="172" customFormat="1" ht="27.6" customHeight="1">
      <c r="B135" s="172" t="s">
        <v>4353</v>
      </c>
      <c r="C135" s="125" t="s">
        <v>510</v>
      </c>
      <c r="D135" s="125" t="s">
        <v>1183</v>
      </c>
      <c r="E135" s="350" t="s">
        <v>2620</v>
      </c>
      <c r="F135" s="172" t="s">
        <v>1303</v>
      </c>
      <c r="G135" s="172" t="s">
        <v>812</v>
      </c>
      <c r="H135" s="125" t="s">
        <v>1715</v>
      </c>
      <c r="I135" s="125" t="s">
        <v>1183</v>
      </c>
    </row>
    <row r="136" spans="2:9" s="172" customFormat="1" ht="27.6" customHeight="1">
      <c r="B136" s="172" t="s">
        <v>4642</v>
      </c>
      <c r="C136" s="125" t="s">
        <v>2732</v>
      </c>
      <c r="D136" s="125" t="s">
        <v>778</v>
      </c>
      <c r="E136" s="350" t="s">
        <v>2542</v>
      </c>
      <c r="F136" s="172" t="s">
        <v>1301</v>
      </c>
      <c r="G136" s="172" t="s">
        <v>1721</v>
      </c>
      <c r="H136" s="125" t="s">
        <v>3532</v>
      </c>
      <c r="I136" s="125" t="s">
        <v>778</v>
      </c>
    </row>
    <row r="137" spans="2:9" s="172" customFormat="1" ht="27.6" customHeight="1">
      <c r="C137" s="125"/>
      <c r="D137" s="125" t="s">
        <v>110</v>
      </c>
      <c r="E137" s="350" t="s">
        <v>110</v>
      </c>
      <c r="F137" s="172" t="s">
        <v>110</v>
      </c>
      <c r="H137" s="125" t="s">
        <v>110</v>
      </c>
      <c r="I137" s="125" t="s">
        <v>110</v>
      </c>
    </row>
    <row r="138" spans="2:9" s="175" customFormat="1" ht="27.6" customHeight="1">
      <c r="C138" s="126" t="s">
        <v>511</v>
      </c>
      <c r="D138" s="126" t="s">
        <v>3760</v>
      </c>
      <c r="E138" s="349" t="s">
        <v>3761</v>
      </c>
      <c r="F138" s="175" t="s">
        <v>3762</v>
      </c>
      <c r="G138" s="175" t="s">
        <v>3763</v>
      </c>
      <c r="H138" s="126" t="s">
        <v>3764</v>
      </c>
      <c r="I138" s="126" t="s">
        <v>3760</v>
      </c>
    </row>
    <row r="139" spans="2:9" s="172" customFormat="1" ht="43.15" customHeight="1">
      <c r="B139" s="172" t="s">
        <v>4643</v>
      </c>
      <c r="C139" s="125" t="s">
        <v>512</v>
      </c>
      <c r="D139" s="125" t="s">
        <v>1824</v>
      </c>
      <c r="E139" s="350" t="s">
        <v>2621</v>
      </c>
      <c r="F139" s="172" t="s">
        <v>1319</v>
      </c>
      <c r="G139" s="172" t="s">
        <v>374</v>
      </c>
      <c r="H139" s="125" t="s">
        <v>909</v>
      </c>
      <c r="I139" s="125" t="s">
        <v>1824</v>
      </c>
    </row>
    <row r="140" spans="2:9" s="172" customFormat="1" ht="46.15" customHeight="1">
      <c r="B140" s="172" t="s">
        <v>1172</v>
      </c>
      <c r="C140" s="125" t="s">
        <v>513</v>
      </c>
      <c r="D140" s="125" t="s">
        <v>2991</v>
      </c>
      <c r="E140" s="350" t="s">
        <v>360</v>
      </c>
      <c r="F140" s="172" t="s">
        <v>3568</v>
      </c>
      <c r="G140" s="172" t="s">
        <v>707</v>
      </c>
      <c r="H140" s="125" t="s">
        <v>464</v>
      </c>
      <c r="I140" s="125" t="s">
        <v>2991</v>
      </c>
    </row>
    <row r="141" spans="2:9" s="172" customFormat="1" ht="27.6" customHeight="1">
      <c r="B141" s="172" t="s">
        <v>1173</v>
      </c>
      <c r="C141" s="125" t="s">
        <v>514</v>
      </c>
      <c r="D141" s="125" t="s">
        <v>2519</v>
      </c>
      <c r="E141" s="350" t="s">
        <v>2622</v>
      </c>
      <c r="F141" s="172" t="s">
        <v>1583</v>
      </c>
      <c r="G141" s="172" t="s">
        <v>375</v>
      </c>
      <c r="H141" s="125" t="s">
        <v>417</v>
      </c>
      <c r="I141" s="125" t="s">
        <v>2519</v>
      </c>
    </row>
    <row r="142" spans="2:9" s="172" customFormat="1" ht="27.6" customHeight="1">
      <c r="B142" s="172" t="s">
        <v>1174</v>
      </c>
      <c r="C142" s="125" t="s">
        <v>515</v>
      </c>
      <c r="D142" s="125" t="s">
        <v>1592</v>
      </c>
      <c r="E142" s="350" t="s">
        <v>4526</v>
      </c>
      <c r="F142" s="172" t="s">
        <v>1827</v>
      </c>
      <c r="G142" s="172" t="s">
        <v>708</v>
      </c>
      <c r="H142" s="125" t="s">
        <v>91</v>
      </c>
      <c r="I142" s="125" t="s">
        <v>1592</v>
      </c>
    </row>
    <row r="143" spans="2:9" s="172" customFormat="1" ht="27.6" customHeight="1">
      <c r="C143" s="125"/>
      <c r="D143" s="125" t="s">
        <v>110</v>
      </c>
      <c r="E143" s="350" t="s">
        <v>110</v>
      </c>
      <c r="F143" s="172" t="s">
        <v>110</v>
      </c>
      <c r="H143" s="125" t="s">
        <v>110</v>
      </c>
      <c r="I143" s="125" t="s">
        <v>110</v>
      </c>
    </row>
    <row r="144" spans="2:9" s="175" customFormat="1" ht="27.6" customHeight="1">
      <c r="C144" s="126" t="s">
        <v>516</v>
      </c>
      <c r="D144" s="126" t="s">
        <v>3765</v>
      </c>
      <c r="E144" s="349" t="s">
        <v>3766</v>
      </c>
      <c r="F144" s="175" t="s">
        <v>3767</v>
      </c>
      <c r="G144" s="175" t="s">
        <v>2885</v>
      </c>
      <c r="H144" s="126" t="s">
        <v>2886</v>
      </c>
      <c r="I144" s="126" t="s">
        <v>3765</v>
      </c>
    </row>
    <row r="145" spans="2:9" s="172" customFormat="1" ht="48" customHeight="1">
      <c r="B145" s="172" t="s">
        <v>1175</v>
      </c>
      <c r="C145" s="125" t="s">
        <v>517</v>
      </c>
      <c r="D145" s="125" t="s">
        <v>1700</v>
      </c>
      <c r="E145" s="350" t="s">
        <v>3260</v>
      </c>
      <c r="F145" s="172" t="s">
        <v>1586</v>
      </c>
      <c r="G145" s="172" t="s">
        <v>709</v>
      </c>
      <c r="H145" s="125" t="s">
        <v>418</v>
      </c>
      <c r="I145" s="125" t="s">
        <v>1700</v>
      </c>
    </row>
    <row r="146" spans="2:9" s="172" customFormat="1" ht="27.6" customHeight="1">
      <c r="C146" s="125"/>
      <c r="D146" s="125" t="s">
        <v>110</v>
      </c>
      <c r="E146" s="350" t="s">
        <v>110</v>
      </c>
      <c r="F146" s="172" t="s">
        <v>110</v>
      </c>
      <c r="H146" s="125" t="s">
        <v>110</v>
      </c>
      <c r="I146" s="125" t="s">
        <v>110</v>
      </c>
    </row>
    <row r="147" spans="2:9" s="175" customFormat="1" ht="27.6" customHeight="1">
      <c r="C147" s="126" t="s">
        <v>518</v>
      </c>
      <c r="D147" s="126" t="s">
        <v>2887</v>
      </c>
      <c r="E147" s="349" t="s">
        <v>2888</v>
      </c>
      <c r="F147" s="175" t="s">
        <v>2889</v>
      </c>
      <c r="G147" s="175" t="s">
        <v>2890</v>
      </c>
      <c r="H147" s="126" t="s">
        <v>2891</v>
      </c>
      <c r="I147" s="126" t="s">
        <v>2887</v>
      </c>
    </row>
    <row r="148" spans="2:9" s="175" customFormat="1" ht="27.6" customHeight="1">
      <c r="C148" s="126" t="s">
        <v>519</v>
      </c>
      <c r="D148" s="126" t="s">
        <v>2892</v>
      </c>
      <c r="E148" s="350" t="s">
        <v>2893</v>
      </c>
      <c r="F148" s="175" t="s">
        <v>2894</v>
      </c>
      <c r="G148" s="175" t="s">
        <v>376</v>
      </c>
      <c r="H148" s="126" t="s">
        <v>419</v>
      </c>
      <c r="I148" s="126" t="s">
        <v>2892</v>
      </c>
    </row>
    <row r="149" spans="2:9" s="172" customFormat="1" ht="27.6" customHeight="1">
      <c r="B149" s="172" t="s">
        <v>1176</v>
      </c>
      <c r="C149" s="125" t="s">
        <v>2737</v>
      </c>
      <c r="D149" s="125" t="s">
        <v>1327</v>
      </c>
      <c r="E149" s="350" t="s">
        <v>3275</v>
      </c>
      <c r="F149" s="172" t="s">
        <v>2220</v>
      </c>
      <c r="G149" s="172" t="s">
        <v>3978</v>
      </c>
      <c r="H149" s="125" t="s">
        <v>265</v>
      </c>
      <c r="I149" s="125" t="s">
        <v>1327</v>
      </c>
    </row>
    <row r="150" spans="2:9" s="172" customFormat="1" ht="27.6" customHeight="1">
      <c r="B150" s="172" t="s">
        <v>3410</v>
      </c>
      <c r="C150" s="125" t="s">
        <v>4502</v>
      </c>
      <c r="D150" s="125" t="s">
        <v>1328</v>
      </c>
      <c r="E150" s="350" t="s">
        <v>3276</v>
      </c>
      <c r="F150" s="172" t="s">
        <v>2221</v>
      </c>
      <c r="G150" s="172" t="s">
        <v>3979</v>
      </c>
      <c r="H150" s="125" t="s">
        <v>1446</v>
      </c>
      <c r="I150" s="125" t="s">
        <v>1328</v>
      </c>
    </row>
    <row r="151" spans="2:9" s="172" customFormat="1" ht="43.9" customHeight="1">
      <c r="B151" s="172" t="s">
        <v>3411</v>
      </c>
      <c r="C151" s="125" t="s">
        <v>742</v>
      </c>
      <c r="D151" s="125" t="s">
        <v>1746</v>
      </c>
      <c r="E151" s="350" t="s">
        <v>2623</v>
      </c>
      <c r="F151" s="172" t="s">
        <v>4106</v>
      </c>
      <c r="G151" s="172" t="s">
        <v>2296</v>
      </c>
      <c r="H151" s="125" t="s">
        <v>420</v>
      </c>
      <c r="I151" s="125" t="s">
        <v>1746</v>
      </c>
    </row>
    <row r="152" spans="2:9" s="172" customFormat="1" ht="27.6" customHeight="1">
      <c r="B152" s="172" t="s">
        <v>3420</v>
      </c>
      <c r="C152" s="125" t="s">
        <v>743</v>
      </c>
      <c r="D152" s="125" t="s">
        <v>3591</v>
      </c>
      <c r="E152" s="350" t="s">
        <v>2624</v>
      </c>
      <c r="F152" s="172" t="s">
        <v>4107</v>
      </c>
      <c r="G152" s="172" t="s">
        <v>686</v>
      </c>
      <c r="H152" s="125" t="s">
        <v>421</v>
      </c>
      <c r="I152" s="125" t="s">
        <v>3591</v>
      </c>
    </row>
    <row r="153" spans="2:9" s="172" customFormat="1" ht="27.6" customHeight="1">
      <c r="B153" s="172" t="s">
        <v>1498</v>
      </c>
      <c r="C153" s="125" t="s">
        <v>744</v>
      </c>
      <c r="D153" s="125" t="s">
        <v>1011</v>
      </c>
      <c r="E153" s="350" t="s">
        <v>1819</v>
      </c>
      <c r="F153" s="172" t="s">
        <v>1832</v>
      </c>
      <c r="G153" s="172" t="s">
        <v>687</v>
      </c>
      <c r="H153" s="125" t="s">
        <v>4114</v>
      </c>
      <c r="I153" s="125" t="s">
        <v>1011</v>
      </c>
    </row>
    <row r="154" spans="2:9" s="172" customFormat="1" ht="27.6" customHeight="1">
      <c r="C154" s="125"/>
      <c r="D154" s="125" t="s">
        <v>110</v>
      </c>
      <c r="E154" s="349" t="s">
        <v>110</v>
      </c>
      <c r="F154" s="172" t="s">
        <v>110</v>
      </c>
      <c r="H154" s="125" t="s">
        <v>110</v>
      </c>
      <c r="I154" s="125" t="s">
        <v>110</v>
      </c>
    </row>
    <row r="155" spans="2:9" s="175" customFormat="1" ht="27.6" customHeight="1">
      <c r="C155" s="126" t="s">
        <v>520</v>
      </c>
      <c r="D155" s="126" t="s">
        <v>3749</v>
      </c>
      <c r="E155" s="350" t="s">
        <v>3750</v>
      </c>
      <c r="F155" s="175" t="s">
        <v>3751</v>
      </c>
      <c r="G155" s="175" t="s">
        <v>3752</v>
      </c>
      <c r="H155" s="126" t="s">
        <v>3753</v>
      </c>
      <c r="I155" s="126" t="s">
        <v>3749</v>
      </c>
    </row>
    <row r="156" spans="2:9" s="172" customFormat="1" ht="27.6" customHeight="1">
      <c r="B156" s="172" t="s">
        <v>3791</v>
      </c>
      <c r="C156" s="125" t="s">
        <v>4342</v>
      </c>
      <c r="D156" s="125" t="s">
        <v>4183</v>
      </c>
      <c r="E156" s="350" t="s">
        <v>4614</v>
      </c>
      <c r="F156" s="172" t="s">
        <v>1587</v>
      </c>
      <c r="G156" s="172" t="s">
        <v>688</v>
      </c>
      <c r="H156" s="125" t="s">
        <v>422</v>
      </c>
      <c r="I156" s="125" t="s">
        <v>4183</v>
      </c>
    </row>
    <row r="157" spans="2:9" s="172" customFormat="1" ht="27.6" customHeight="1">
      <c r="B157" s="172" t="s">
        <v>3792</v>
      </c>
      <c r="C157" s="125" t="s">
        <v>4446</v>
      </c>
      <c r="D157" s="125" t="s">
        <v>4184</v>
      </c>
      <c r="E157" s="350" t="s">
        <v>2755</v>
      </c>
      <c r="F157" s="172" t="s">
        <v>3868</v>
      </c>
      <c r="G157" s="172" t="s">
        <v>740</v>
      </c>
      <c r="H157" s="125" t="s">
        <v>423</v>
      </c>
      <c r="I157" s="125" t="s">
        <v>4184</v>
      </c>
    </row>
    <row r="158" spans="2:9" s="172" customFormat="1" ht="27.6" customHeight="1">
      <c r="B158" s="172" t="s">
        <v>3793</v>
      </c>
      <c r="C158" s="125" t="s">
        <v>3448</v>
      </c>
      <c r="D158" s="125" t="s">
        <v>1048</v>
      </c>
      <c r="E158" s="350" t="s">
        <v>3268</v>
      </c>
      <c r="F158" s="172" t="s">
        <v>3867</v>
      </c>
      <c r="G158" s="172" t="s">
        <v>2505</v>
      </c>
      <c r="H158" s="125" t="s">
        <v>424</v>
      </c>
      <c r="I158" s="125" t="s">
        <v>1048</v>
      </c>
    </row>
    <row r="159" spans="2:9" s="172" customFormat="1" ht="27.6" customHeight="1">
      <c r="C159" s="125"/>
      <c r="D159" s="125" t="s">
        <v>110</v>
      </c>
      <c r="E159" s="349" t="s">
        <v>110</v>
      </c>
      <c r="F159" s="172" t="s">
        <v>110</v>
      </c>
      <c r="H159" s="125" t="s">
        <v>110</v>
      </c>
      <c r="I159" s="125" t="s">
        <v>110</v>
      </c>
    </row>
    <row r="160" spans="2:9" s="175" customFormat="1" ht="27.6" customHeight="1">
      <c r="C160" s="126" t="s">
        <v>521</v>
      </c>
      <c r="D160" s="126" t="s">
        <v>3754</v>
      </c>
      <c r="E160" s="350" t="s">
        <v>3755</v>
      </c>
      <c r="F160" s="175" t="s">
        <v>3756</v>
      </c>
      <c r="G160" s="175" t="s">
        <v>3757</v>
      </c>
      <c r="H160" s="126" t="s">
        <v>3755</v>
      </c>
      <c r="I160" s="126" t="s">
        <v>3754</v>
      </c>
    </row>
    <row r="161" spans="2:9" s="172" customFormat="1" ht="27.6" customHeight="1">
      <c r="B161" s="172" t="s">
        <v>3794</v>
      </c>
      <c r="C161" s="125" t="s">
        <v>522</v>
      </c>
      <c r="D161" s="125" t="s">
        <v>1049</v>
      </c>
      <c r="E161" s="350" t="s">
        <v>4613</v>
      </c>
      <c r="F161" s="172" t="s">
        <v>4573</v>
      </c>
      <c r="G161" s="172" t="s">
        <v>2355</v>
      </c>
      <c r="H161" s="125" t="s">
        <v>425</v>
      </c>
      <c r="I161" s="125" t="s">
        <v>1049</v>
      </c>
    </row>
    <row r="162" spans="2:9" s="172" customFormat="1" ht="45.6" customHeight="1">
      <c r="B162" s="172" t="s">
        <v>2829</v>
      </c>
      <c r="C162" s="125" t="s">
        <v>523</v>
      </c>
      <c r="D162" s="125" t="s">
        <v>2993</v>
      </c>
      <c r="E162" s="350" t="s">
        <v>2625</v>
      </c>
      <c r="F162" s="172" t="s">
        <v>3067</v>
      </c>
      <c r="G162" s="172" t="s">
        <v>2383</v>
      </c>
      <c r="H162" s="125" t="s">
        <v>426</v>
      </c>
      <c r="I162" s="125" t="s">
        <v>2993</v>
      </c>
    </row>
    <row r="163" spans="2:9" s="172" customFormat="1" ht="43.15" customHeight="1">
      <c r="B163" s="172" t="s">
        <v>1265</v>
      </c>
      <c r="C163" s="125" t="s">
        <v>2738</v>
      </c>
      <c r="D163" s="125" t="s">
        <v>2994</v>
      </c>
      <c r="E163" s="350" t="s">
        <v>2051</v>
      </c>
      <c r="F163" s="172" t="s">
        <v>4110</v>
      </c>
      <c r="G163" s="172" t="s">
        <v>2281</v>
      </c>
      <c r="H163" s="125" t="s">
        <v>427</v>
      </c>
      <c r="I163" s="125" t="s">
        <v>2994</v>
      </c>
    </row>
    <row r="164" spans="2:9" s="172" customFormat="1" ht="27.6" customHeight="1">
      <c r="B164" s="172" t="s">
        <v>1266</v>
      </c>
      <c r="C164" s="125" t="s">
        <v>819</v>
      </c>
      <c r="D164" s="125" t="s">
        <v>2997</v>
      </c>
      <c r="E164" s="350" t="s">
        <v>3156</v>
      </c>
      <c r="F164" s="172" t="s">
        <v>1315</v>
      </c>
      <c r="G164" s="172" t="s">
        <v>2503</v>
      </c>
      <c r="H164" s="125" t="s">
        <v>2529</v>
      </c>
      <c r="I164" s="125" t="s">
        <v>2997</v>
      </c>
    </row>
    <row r="165" spans="2:9" s="172" customFormat="1" ht="27.6" customHeight="1">
      <c r="C165" s="125"/>
      <c r="D165" s="125" t="s">
        <v>110</v>
      </c>
      <c r="E165" s="349" t="s">
        <v>110</v>
      </c>
      <c r="F165" s="172" t="s">
        <v>110</v>
      </c>
      <c r="H165" s="125" t="s">
        <v>110</v>
      </c>
      <c r="I165" s="125" t="s">
        <v>110</v>
      </c>
    </row>
    <row r="166" spans="2:9" s="175" customFormat="1" ht="27.6" customHeight="1">
      <c r="C166" s="126" t="s">
        <v>524</v>
      </c>
      <c r="D166" s="126" t="s">
        <v>2866</v>
      </c>
      <c r="E166" s="349" t="s">
        <v>2626</v>
      </c>
      <c r="F166" s="175" t="s">
        <v>2867</v>
      </c>
      <c r="G166" s="175" t="s">
        <v>2868</v>
      </c>
      <c r="H166" s="126" t="s">
        <v>3731</v>
      </c>
      <c r="I166" s="126" t="s">
        <v>2866</v>
      </c>
    </row>
    <row r="167" spans="2:9" s="175" customFormat="1" ht="27.6" customHeight="1">
      <c r="C167" s="126" t="s">
        <v>525</v>
      </c>
      <c r="D167" s="126" t="s">
        <v>3732</v>
      </c>
      <c r="E167" s="350" t="s">
        <v>3733</v>
      </c>
      <c r="F167" s="175" t="s">
        <v>3734</v>
      </c>
      <c r="G167" s="175" t="s">
        <v>3735</v>
      </c>
      <c r="H167" s="126" t="s">
        <v>428</v>
      </c>
      <c r="I167" s="126" t="s">
        <v>3732</v>
      </c>
    </row>
    <row r="168" spans="2:9" s="172" customFormat="1" ht="27.6" customHeight="1">
      <c r="B168" s="172" t="s">
        <v>801</v>
      </c>
      <c r="C168" s="125" t="s">
        <v>4648</v>
      </c>
      <c r="D168" s="125" t="s">
        <v>2995</v>
      </c>
      <c r="E168" s="350" t="s">
        <v>1578</v>
      </c>
      <c r="F168" s="172" t="s">
        <v>2252</v>
      </c>
      <c r="G168" s="172" t="s">
        <v>4075</v>
      </c>
      <c r="H168" s="125" t="s">
        <v>2231</v>
      </c>
      <c r="I168" s="125" t="s">
        <v>2995</v>
      </c>
    </row>
    <row r="169" spans="2:9" s="172" customFormat="1" ht="27.6" customHeight="1">
      <c r="B169" s="172" t="s">
        <v>2078</v>
      </c>
      <c r="C169" s="125" t="s">
        <v>4445</v>
      </c>
      <c r="D169" s="125" t="s">
        <v>2996</v>
      </c>
      <c r="E169" s="350" t="s">
        <v>4309</v>
      </c>
      <c r="F169" s="172" t="s">
        <v>4111</v>
      </c>
      <c r="G169" s="172" t="s">
        <v>4147</v>
      </c>
      <c r="H169" s="125" t="s">
        <v>429</v>
      </c>
      <c r="I169" s="125" t="s">
        <v>2996</v>
      </c>
    </row>
    <row r="170" spans="2:9" s="172" customFormat="1" ht="27.6" customHeight="1">
      <c r="C170" s="125"/>
      <c r="D170" s="125" t="s">
        <v>110</v>
      </c>
      <c r="E170" s="350" t="s">
        <v>110</v>
      </c>
      <c r="F170" s="172" t="s">
        <v>110</v>
      </c>
      <c r="H170" s="125" t="s">
        <v>110</v>
      </c>
      <c r="I170" s="125" t="s">
        <v>110</v>
      </c>
    </row>
    <row r="171" spans="2:9" s="175" customFormat="1" ht="27.6" customHeight="1">
      <c r="C171" s="126" t="s">
        <v>526</v>
      </c>
      <c r="D171" s="126" t="s">
        <v>3736</v>
      </c>
      <c r="E171" s="349" t="s">
        <v>3737</v>
      </c>
      <c r="F171" s="175" t="s">
        <v>3738</v>
      </c>
      <c r="G171" s="175" t="s">
        <v>3739</v>
      </c>
      <c r="H171" s="126" t="s">
        <v>430</v>
      </c>
      <c r="I171" s="126" t="s">
        <v>3736</v>
      </c>
    </row>
    <row r="172" spans="2:9" s="172" customFormat="1" ht="27.6" customHeight="1">
      <c r="B172" s="172" t="s">
        <v>2079</v>
      </c>
      <c r="C172" s="125" t="s">
        <v>3439</v>
      </c>
      <c r="D172" s="125" t="s">
        <v>4178</v>
      </c>
      <c r="E172" s="350" t="s">
        <v>2684</v>
      </c>
      <c r="F172" s="172" t="s">
        <v>3160</v>
      </c>
      <c r="G172" s="172" t="s">
        <v>325</v>
      </c>
      <c r="H172" s="125" t="s">
        <v>2232</v>
      </c>
      <c r="I172" s="125" t="s">
        <v>4178</v>
      </c>
    </row>
    <row r="173" spans="2:9" s="172" customFormat="1" ht="27.6" customHeight="1">
      <c r="B173" s="172" t="s">
        <v>2080</v>
      </c>
      <c r="C173" s="125" t="s">
        <v>820</v>
      </c>
      <c r="D173" s="125" t="s">
        <v>244</v>
      </c>
      <c r="E173" s="350" t="s">
        <v>4307</v>
      </c>
      <c r="F173" s="172" t="s">
        <v>1320</v>
      </c>
      <c r="G173" s="172" t="s">
        <v>885</v>
      </c>
      <c r="H173" s="125" t="s">
        <v>297</v>
      </c>
      <c r="I173" s="125" t="s">
        <v>244</v>
      </c>
    </row>
    <row r="174" spans="2:9" s="172" customFormat="1" ht="27.6" customHeight="1">
      <c r="B174" s="172" t="s">
        <v>2081</v>
      </c>
      <c r="C174" s="125" t="s">
        <v>1247</v>
      </c>
      <c r="D174" s="125" t="s">
        <v>1739</v>
      </c>
      <c r="E174" s="350" t="s">
        <v>283</v>
      </c>
      <c r="F174" s="172" t="s">
        <v>1321</v>
      </c>
      <c r="G174" s="172" t="s">
        <v>4430</v>
      </c>
      <c r="H174" s="125" t="s">
        <v>4185</v>
      </c>
      <c r="I174" s="125" t="s">
        <v>1739</v>
      </c>
    </row>
    <row r="175" spans="2:9" s="172" customFormat="1" ht="27.6" customHeight="1">
      <c r="C175" s="125"/>
      <c r="D175" s="125" t="s">
        <v>110</v>
      </c>
      <c r="E175" s="349" t="s">
        <v>110</v>
      </c>
      <c r="F175" s="172" t="s">
        <v>110</v>
      </c>
      <c r="H175" s="125" t="s">
        <v>110</v>
      </c>
      <c r="I175" s="125" t="s">
        <v>110</v>
      </c>
    </row>
    <row r="176" spans="2:9" s="175" customFormat="1" ht="27.6" customHeight="1">
      <c r="C176" s="126" t="s">
        <v>3740</v>
      </c>
      <c r="D176" s="126" t="s">
        <v>3741</v>
      </c>
      <c r="E176" s="349" t="s">
        <v>2627</v>
      </c>
      <c r="F176" s="175" t="s">
        <v>3742</v>
      </c>
      <c r="G176" s="175" t="s">
        <v>3743</v>
      </c>
      <c r="H176" s="126" t="s">
        <v>2884</v>
      </c>
      <c r="I176" s="126" t="s">
        <v>3741</v>
      </c>
    </row>
    <row r="177" spans="2:9" s="172" customFormat="1" ht="27.6" customHeight="1">
      <c r="B177" s="172" t="s">
        <v>2082</v>
      </c>
      <c r="C177" s="125" t="s">
        <v>1248</v>
      </c>
      <c r="D177" s="125" t="s">
        <v>1740</v>
      </c>
      <c r="E177" s="350" t="s">
        <v>2516</v>
      </c>
      <c r="F177" s="172" t="s">
        <v>4198</v>
      </c>
      <c r="G177" s="172" t="s">
        <v>2175</v>
      </c>
      <c r="H177" s="125" t="s">
        <v>431</v>
      </c>
      <c r="I177" s="125" t="s">
        <v>1740</v>
      </c>
    </row>
    <row r="178" spans="2:9" s="172" customFormat="1" ht="27.6" customHeight="1">
      <c r="B178" s="172" t="s">
        <v>2083</v>
      </c>
      <c r="C178" s="125" t="s">
        <v>1249</v>
      </c>
      <c r="D178" s="125" t="s">
        <v>3804</v>
      </c>
      <c r="E178" s="350" t="s">
        <v>694</v>
      </c>
      <c r="F178" s="172" t="s">
        <v>2562</v>
      </c>
      <c r="G178" s="172" t="s">
        <v>2453</v>
      </c>
      <c r="H178" s="125" t="s">
        <v>432</v>
      </c>
      <c r="I178" s="125" t="s">
        <v>3804</v>
      </c>
    </row>
    <row r="179" spans="2:9" s="172" customFormat="1" ht="27.6" customHeight="1">
      <c r="B179" s="172" t="s">
        <v>2084</v>
      </c>
      <c r="C179" s="125" t="s">
        <v>1687</v>
      </c>
      <c r="D179" s="125" t="s">
        <v>3395</v>
      </c>
      <c r="E179" s="350" t="s">
        <v>695</v>
      </c>
      <c r="F179" s="172" t="s">
        <v>4177</v>
      </c>
      <c r="G179" s="172" t="s">
        <v>3442</v>
      </c>
      <c r="H179" s="125" t="s">
        <v>2746</v>
      </c>
      <c r="I179" s="125" t="s">
        <v>3395</v>
      </c>
    </row>
    <row r="180" spans="2:9" s="172" customFormat="1" ht="27.6" customHeight="1">
      <c r="B180" s="172" t="s">
        <v>2085</v>
      </c>
      <c r="C180" s="125" t="s">
        <v>527</v>
      </c>
      <c r="D180" s="125" t="s">
        <v>3018</v>
      </c>
      <c r="E180" s="350" t="s">
        <v>693</v>
      </c>
      <c r="F180" s="172" t="s">
        <v>3207</v>
      </c>
      <c r="G180" s="172" t="s">
        <v>3388</v>
      </c>
      <c r="H180" s="125" t="s">
        <v>1929</v>
      </c>
      <c r="I180" s="125" t="s">
        <v>3018</v>
      </c>
    </row>
    <row r="181" spans="2:9" s="172" customFormat="1" ht="27.6" customHeight="1">
      <c r="C181" s="125"/>
      <c r="D181" s="125" t="s">
        <v>110</v>
      </c>
      <c r="E181" s="349" t="s">
        <v>110</v>
      </c>
      <c r="F181" s="172" t="s">
        <v>110</v>
      </c>
      <c r="H181" s="125" t="s">
        <v>110</v>
      </c>
      <c r="I181" s="125" t="s">
        <v>110</v>
      </c>
    </row>
    <row r="182" spans="2:9" s="175" customFormat="1" ht="27.6" customHeight="1">
      <c r="C182" s="126" t="s">
        <v>3830</v>
      </c>
      <c r="D182" s="126" t="s">
        <v>3831</v>
      </c>
      <c r="E182" s="349" t="s">
        <v>2628</v>
      </c>
      <c r="F182" s="175" t="s">
        <v>3832</v>
      </c>
      <c r="G182" s="175" t="s">
        <v>3833</v>
      </c>
      <c r="H182" s="126" t="s">
        <v>3834</v>
      </c>
      <c r="I182" s="126" t="s">
        <v>3831</v>
      </c>
    </row>
    <row r="183" spans="2:9" s="172" customFormat="1" ht="27.6" customHeight="1">
      <c r="B183" s="172" t="s">
        <v>2458</v>
      </c>
      <c r="C183" s="125" t="s">
        <v>528</v>
      </c>
      <c r="D183" s="125" t="s">
        <v>1741</v>
      </c>
      <c r="E183" s="350" t="s">
        <v>248</v>
      </c>
      <c r="F183" s="172" t="s">
        <v>864</v>
      </c>
      <c r="G183" s="172" t="s">
        <v>2197</v>
      </c>
      <c r="H183" s="125" t="s">
        <v>1946</v>
      </c>
      <c r="I183" s="125" t="s">
        <v>1741</v>
      </c>
    </row>
    <row r="184" spans="2:9" s="172" customFormat="1" ht="27.6" customHeight="1">
      <c r="B184" s="172" t="s">
        <v>2459</v>
      </c>
      <c r="C184" s="125" t="s">
        <v>3500</v>
      </c>
      <c r="D184" s="125" t="s">
        <v>4684</v>
      </c>
      <c r="E184" s="350" t="s">
        <v>1084</v>
      </c>
      <c r="F184" s="172" t="s">
        <v>3748</v>
      </c>
      <c r="G184" s="172" t="s">
        <v>4537</v>
      </c>
      <c r="H184" s="125" t="s">
        <v>1322</v>
      </c>
      <c r="I184" s="125" t="s">
        <v>4684</v>
      </c>
    </row>
    <row r="185" spans="2:9" s="172" customFormat="1" ht="27.6" customHeight="1">
      <c r="C185" s="125"/>
      <c r="D185" s="125" t="s">
        <v>110</v>
      </c>
      <c r="E185" s="350" t="s">
        <v>110</v>
      </c>
      <c r="F185" s="172" t="s">
        <v>110</v>
      </c>
      <c r="H185" s="125" t="s">
        <v>110</v>
      </c>
      <c r="I185" s="125" t="s">
        <v>110</v>
      </c>
    </row>
    <row r="186" spans="2:9" s="175" customFormat="1" ht="27.6" customHeight="1">
      <c r="C186" s="126" t="s">
        <v>529</v>
      </c>
      <c r="D186" s="126" t="s">
        <v>3835</v>
      </c>
      <c r="E186" s="349" t="s">
        <v>3836</v>
      </c>
      <c r="F186" s="175" t="s">
        <v>3837</v>
      </c>
      <c r="G186" s="175" t="s">
        <v>3838</v>
      </c>
      <c r="H186" s="126" t="s">
        <v>433</v>
      </c>
      <c r="I186" s="126" t="s">
        <v>3835</v>
      </c>
    </row>
    <row r="187" spans="2:9" s="175" customFormat="1" ht="27.6" customHeight="1">
      <c r="C187" s="126"/>
      <c r="D187" s="126" t="s">
        <v>110</v>
      </c>
      <c r="E187" s="349" t="s">
        <v>110</v>
      </c>
      <c r="F187" s="175" t="s">
        <v>110</v>
      </c>
      <c r="H187" s="126" t="s">
        <v>110</v>
      </c>
      <c r="I187" s="126" t="s">
        <v>110</v>
      </c>
    </row>
    <row r="188" spans="2:9" s="175" customFormat="1" ht="27.6" customHeight="1">
      <c r="C188" s="126" t="s">
        <v>3839</v>
      </c>
      <c r="D188" s="126" t="s">
        <v>3840</v>
      </c>
      <c r="E188" s="349" t="s">
        <v>3841</v>
      </c>
      <c r="F188" s="175" t="s">
        <v>3842</v>
      </c>
      <c r="G188" s="175" t="s">
        <v>3843</v>
      </c>
      <c r="H188" s="126" t="s">
        <v>3844</v>
      </c>
      <c r="I188" s="126" t="s">
        <v>3840</v>
      </c>
    </row>
    <row r="189" spans="2:9" s="172" customFormat="1" ht="27.6" customHeight="1">
      <c r="B189" s="172" t="s">
        <v>2460</v>
      </c>
      <c r="C189" s="125" t="s">
        <v>4516</v>
      </c>
      <c r="D189" s="125" t="s">
        <v>4211</v>
      </c>
      <c r="E189" s="350" t="s">
        <v>696</v>
      </c>
      <c r="F189" s="172" t="s">
        <v>3131</v>
      </c>
      <c r="G189" s="172" t="s">
        <v>4144</v>
      </c>
      <c r="H189" s="125" t="s">
        <v>1588</v>
      </c>
      <c r="I189" s="125" t="s">
        <v>4211</v>
      </c>
    </row>
    <row r="190" spans="2:9" s="172" customFormat="1" ht="27.6" customHeight="1">
      <c r="B190" s="172" t="s">
        <v>2461</v>
      </c>
      <c r="C190" s="125" t="s">
        <v>4517</v>
      </c>
      <c r="D190" s="125" t="s">
        <v>1805</v>
      </c>
      <c r="E190" s="350" t="s">
        <v>2518</v>
      </c>
      <c r="F190" s="172" t="s">
        <v>2663</v>
      </c>
      <c r="G190" s="172" t="s">
        <v>3553</v>
      </c>
      <c r="H190" s="125" t="s">
        <v>1589</v>
      </c>
      <c r="I190" s="125" t="s">
        <v>1805</v>
      </c>
    </row>
    <row r="191" spans="2:9" s="172" customFormat="1" ht="27.6" customHeight="1">
      <c r="B191" s="172" t="s">
        <v>2462</v>
      </c>
      <c r="C191" s="125" t="s">
        <v>4609</v>
      </c>
      <c r="D191" s="125" t="s">
        <v>1806</v>
      </c>
      <c r="E191" s="350" t="s">
        <v>995</v>
      </c>
      <c r="F191" s="172" t="s">
        <v>2685</v>
      </c>
      <c r="G191" s="172" t="s">
        <v>2013</v>
      </c>
      <c r="H191" s="125" t="s">
        <v>1590</v>
      </c>
      <c r="I191" s="125" t="s">
        <v>1806</v>
      </c>
    </row>
    <row r="192" spans="2:9" s="172" customFormat="1" ht="27.6" customHeight="1">
      <c r="C192" s="125"/>
      <c r="D192" s="125" t="s">
        <v>110</v>
      </c>
      <c r="E192" s="350" t="s">
        <v>110</v>
      </c>
      <c r="F192" s="172" t="s">
        <v>110</v>
      </c>
      <c r="H192" s="125" t="s">
        <v>110</v>
      </c>
      <c r="I192" s="125" t="s">
        <v>110</v>
      </c>
    </row>
    <row r="193" spans="2:9" s="175" customFormat="1" ht="27.6" customHeight="1">
      <c r="C193" s="126" t="s">
        <v>530</v>
      </c>
      <c r="D193" s="126" t="s">
        <v>3845</v>
      </c>
      <c r="E193" s="349" t="s">
        <v>3846</v>
      </c>
      <c r="F193" s="175" t="s">
        <v>3847</v>
      </c>
      <c r="G193" s="175" t="s">
        <v>3848</v>
      </c>
      <c r="H193" s="126" t="s">
        <v>3849</v>
      </c>
      <c r="I193" s="126" t="s">
        <v>3845</v>
      </c>
    </row>
    <row r="194" spans="2:9" s="172" customFormat="1" ht="27.6" customHeight="1">
      <c r="B194" s="172" t="s">
        <v>2463</v>
      </c>
      <c r="C194" s="125" t="s">
        <v>2821</v>
      </c>
      <c r="D194" s="125" t="s">
        <v>3599</v>
      </c>
      <c r="E194" s="350" t="s">
        <v>3919</v>
      </c>
      <c r="F194" s="172" t="s">
        <v>1778</v>
      </c>
      <c r="G194" s="172" t="s">
        <v>719</v>
      </c>
      <c r="H194" s="125" t="s">
        <v>434</v>
      </c>
      <c r="I194" s="125" t="s">
        <v>3599</v>
      </c>
    </row>
    <row r="195" spans="2:9" s="172" customFormat="1" ht="27.6" customHeight="1">
      <c r="B195" s="172" t="s">
        <v>971</v>
      </c>
      <c r="C195" s="125" t="s">
        <v>2822</v>
      </c>
      <c r="D195" s="125" t="s">
        <v>4151</v>
      </c>
      <c r="E195" s="350" t="s">
        <v>3920</v>
      </c>
      <c r="F195" s="172" t="s">
        <v>1780</v>
      </c>
      <c r="G195" s="172" t="s">
        <v>720</v>
      </c>
      <c r="H195" s="125" t="s">
        <v>4438</v>
      </c>
      <c r="I195" s="125" t="s">
        <v>4151</v>
      </c>
    </row>
    <row r="196" spans="2:9" s="172" customFormat="1" ht="27.6" customHeight="1">
      <c r="B196" s="172" t="s">
        <v>4190</v>
      </c>
      <c r="C196" s="125" t="s">
        <v>3531</v>
      </c>
      <c r="D196" s="125" t="s">
        <v>4152</v>
      </c>
      <c r="E196" s="350" t="s">
        <v>675</v>
      </c>
      <c r="F196" s="172" t="s">
        <v>1781</v>
      </c>
      <c r="G196" s="172" t="s">
        <v>2227</v>
      </c>
      <c r="H196" s="125" t="s">
        <v>4439</v>
      </c>
      <c r="I196" s="125" t="s">
        <v>4152</v>
      </c>
    </row>
    <row r="197" spans="2:9" s="172" customFormat="1" ht="27.6" customHeight="1">
      <c r="B197" s="172" t="s">
        <v>1337</v>
      </c>
      <c r="C197" s="125" t="s">
        <v>3408</v>
      </c>
      <c r="D197" s="125" t="s">
        <v>4157</v>
      </c>
      <c r="E197" s="350" t="s">
        <v>3217</v>
      </c>
      <c r="F197" s="172" t="s">
        <v>1782</v>
      </c>
      <c r="G197" s="172" t="s">
        <v>1209</v>
      </c>
      <c r="H197" s="125" t="s">
        <v>1324</v>
      </c>
      <c r="I197" s="125" t="s">
        <v>4157</v>
      </c>
    </row>
    <row r="198" spans="2:9" s="172" customFormat="1" ht="27.6" customHeight="1">
      <c r="B198" s="172" t="s">
        <v>1338</v>
      </c>
      <c r="C198" s="125" t="s">
        <v>1169</v>
      </c>
      <c r="D198" s="125" t="s">
        <v>4158</v>
      </c>
      <c r="E198" s="350" t="s">
        <v>2588</v>
      </c>
      <c r="F198" s="172" t="s">
        <v>1783</v>
      </c>
      <c r="G198" s="172" t="s">
        <v>1009</v>
      </c>
      <c r="H198" s="125" t="s">
        <v>4442</v>
      </c>
      <c r="I198" s="125" t="s">
        <v>4158</v>
      </c>
    </row>
    <row r="199" spans="2:9" s="172" customFormat="1" ht="27.6" customHeight="1">
      <c r="B199" s="172" t="s">
        <v>1339</v>
      </c>
      <c r="C199" s="125" t="s">
        <v>2733</v>
      </c>
      <c r="D199" s="125" t="s">
        <v>3474</v>
      </c>
      <c r="E199" s="350" t="s">
        <v>867</v>
      </c>
      <c r="F199" s="172" t="s">
        <v>2343</v>
      </c>
      <c r="G199" s="172" t="s">
        <v>1010</v>
      </c>
      <c r="H199" s="125" t="s">
        <v>435</v>
      </c>
      <c r="I199" s="125" t="s">
        <v>3474</v>
      </c>
    </row>
    <row r="200" spans="2:9" s="172" customFormat="1" ht="27.6" customHeight="1">
      <c r="C200" s="125"/>
      <c r="D200" s="125" t="s">
        <v>110</v>
      </c>
      <c r="E200" s="350" t="s">
        <v>110</v>
      </c>
      <c r="F200" s="172" t="s">
        <v>110</v>
      </c>
      <c r="H200" s="125" t="s">
        <v>110</v>
      </c>
      <c r="I200" s="125" t="s">
        <v>110</v>
      </c>
    </row>
    <row r="201" spans="2:9" s="175" customFormat="1" ht="27.6" customHeight="1">
      <c r="C201" s="126" t="s">
        <v>531</v>
      </c>
      <c r="D201" s="126" t="s">
        <v>3850</v>
      </c>
      <c r="E201" s="349" t="s">
        <v>3851</v>
      </c>
      <c r="F201" s="175" t="s">
        <v>3852</v>
      </c>
      <c r="G201" s="175" t="s">
        <v>3853</v>
      </c>
      <c r="H201" s="126" t="s">
        <v>3854</v>
      </c>
      <c r="I201" s="126" t="s">
        <v>3850</v>
      </c>
    </row>
    <row r="202" spans="2:9" s="172" customFormat="1" ht="27.6" customHeight="1">
      <c r="B202" s="172" t="s">
        <v>1340</v>
      </c>
      <c r="C202" s="125" t="s">
        <v>4155</v>
      </c>
      <c r="D202" s="125" t="s">
        <v>3163</v>
      </c>
      <c r="E202" s="350" t="s">
        <v>2629</v>
      </c>
      <c r="F202" s="172" t="s">
        <v>4403</v>
      </c>
      <c r="G202" s="172" t="s">
        <v>975</v>
      </c>
      <c r="H202" s="125" t="s">
        <v>4532</v>
      </c>
      <c r="I202" s="125" t="s">
        <v>3163</v>
      </c>
    </row>
    <row r="203" spans="2:9" s="172" customFormat="1" ht="27.6" customHeight="1">
      <c r="B203" s="172" t="s">
        <v>1341</v>
      </c>
      <c r="C203" s="125" t="s">
        <v>532</v>
      </c>
      <c r="D203" s="125" t="s">
        <v>4133</v>
      </c>
      <c r="E203" s="350" t="s">
        <v>3292</v>
      </c>
      <c r="F203" s="172" t="s">
        <v>1786</v>
      </c>
      <c r="G203" s="172" t="s">
        <v>976</v>
      </c>
      <c r="H203" s="125" t="s">
        <v>1812</v>
      </c>
      <c r="I203" s="125" t="s">
        <v>4133</v>
      </c>
    </row>
    <row r="204" spans="2:9" s="172" customFormat="1" ht="27.6" customHeight="1">
      <c r="B204" s="172" t="s">
        <v>1342</v>
      </c>
      <c r="C204" s="125" t="s">
        <v>1743</v>
      </c>
      <c r="D204" s="125" t="s">
        <v>2590</v>
      </c>
      <c r="E204" s="350" t="s">
        <v>2753</v>
      </c>
      <c r="F204" s="172" t="s">
        <v>1787</v>
      </c>
      <c r="G204" s="172" t="s">
        <v>703</v>
      </c>
      <c r="H204" s="125" t="s">
        <v>436</v>
      </c>
      <c r="I204" s="125" t="s">
        <v>2590</v>
      </c>
    </row>
    <row r="205" spans="2:9" s="172" customFormat="1" ht="27.6" customHeight="1">
      <c r="B205" s="172" t="s">
        <v>1343</v>
      </c>
      <c r="C205" s="125" t="s">
        <v>2543</v>
      </c>
      <c r="D205" s="125" t="s">
        <v>978</v>
      </c>
      <c r="E205" s="350" t="s">
        <v>3453</v>
      </c>
      <c r="F205" s="172" t="s">
        <v>1788</v>
      </c>
      <c r="G205" s="172" t="s">
        <v>1211</v>
      </c>
      <c r="H205" s="125" t="s">
        <v>1932</v>
      </c>
      <c r="I205" s="125" t="s">
        <v>978</v>
      </c>
    </row>
    <row r="206" spans="2:9" s="172" customFormat="1" ht="27.6" customHeight="1">
      <c r="B206" s="172" t="s">
        <v>1344</v>
      </c>
      <c r="C206" s="125" t="s">
        <v>1744</v>
      </c>
      <c r="D206" s="125" t="s">
        <v>1087</v>
      </c>
      <c r="E206" s="350" t="s">
        <v>2752</v>
      </c>
      <c r="F206" s="172" t="s">
        <v>1785</v>
      </c>
      <c r="G206" s="172" t="s">
        <v>2015</v>
      </c>
      <c r="H206" s="125" t="s">
        <v>1100</v>
      </c>
      <c r="I206" s="125" t="s">
        <v>1087</v>
      </c>
    </row>
    <row r="207" spans="2:9" s="172" customFormat="1" ht="27.6" customHeight="1">
      <c r="C207" s="125"/>
      <c r="D207" s="125" t="s">
        <v>110</v>
      </c>
      <c r="E207" s="350" t="s">
        <v>110</v>
      </c>
      <c r="F207" s="172" t="s">
        <v>110</v>
      </c>
      <c r="H207" s="125" t="s">
        <v>110</v>
      </c>
      <c r="I207" s="125" t="s">
        <v>110</v>
      </c>
    </row>
    <row r="208" spans="2:9" s="175" customFormat="1" ht="27.6" customHeight="1">
      <c r="C208" s="126" t="s">
        <v>533</v>
      </c>
      <c r="D208" s="126" t="s">
        <v>3855</v>
      </c>
      <c r="E208" s="349" t="s">
        <v>3856</v>
      </c>
      <c r="F208" s="175" t="s">
        <v>3857</v>
      </c>
      <c r="G208" s="175" t="s">
        <v>3858</v>
      </c>
      <c r="H208" s="126" t="s">
        <v>3859</v>
      </c>
      <c r="I208" s="126" t="s">
        <v>3855</v>
      </c>
    </row>
    <row r="209" spans="2:9" s="172" customFormat="1" ht="27.6" customHeight="1">
      <c r="C209" s="125"/>
      <c r="D209" s="125" t="s">
        <v>110</v>
      </c>
      <c r="E209" s="350" t="s">
        <v>110</v>
      </c>
      <c r="F209" s="172" t="s">
        <v>110</v>
      </c>
      <c r="H209" s="125" t="s">
        <v>110</v>
      </c>
      <c r="I209" s="125" t="s">
        <v>110</v>
      </c>
    </row>
    <row r="210" spans="2:9" s="175" customFormat="1" ht="27.6" customHeight="1">
      <c r="C210" s="126" t="s">
        <v>534</v>
      </c>
      <c r="D210" s="126" t="s">
        <v>3860</v>
      </c>
      <c r="E210" s="349" t="s">
        <v>2863</v>
      </c>
      <c r="F210" s="175" t="s">
        <v>2864</v>
      </c>
      <c r="G210" s="175" t="s">
        <v>886</v>
      </c>
      <c r="H210" s="126" t="s">
        <v>2865</v>
      </c>
      <c r="I210" s="126" t="s">
        <v>3860</v>
      </c>
    </row>
    <row r="211" spans="2:9" s="172" customFormat="1" ht="27.6" customHeight="1">
      <c r="B211" s="172" t="s">
        <v>802</v>
      </c>
      <c r="C211" s="125" t="s">
        <v>535</v>
      </c>
      <c r="D211" s="125" t="s">
        <v>2135</v>
      </c>
      <c r="E211" s="350" t="s">
        <v>3452</v>
      </c>
      <c r="F211" s="172" t="s">
        <v>2267</v>
      </c>
      <c r="G211" s="172" t="s">
        <v>644</v>
      </c>
      <c r="H211" s="125" t="s">
        <v>1101</v>
      </c>
      <c r="I211" s="125" t="s">
        <v>2135</v>
      </c>
    </row>
    <row r="212" spans="2:9" s="172" customFormat="1" ht="27.6" customHeight="1">
      <c r="B212" s="172" t="s">
        <v>803</v>
      </c>
      <c r="C212" s="125" t="s">
        <v>4453</v>
      </c>
      <c r="D212" s="125" t="s">
        <v>1006</v>
      </c>
      <c r="E212" s="350" t="s">
        <v>3894</v>
      </c>
      <c r="F212" s="172" t="s">
        <v>3318</v>
      </c>
      <c r="G212" s="172" t="s">
        <v>645</v>
      </c>
      <c r="H212" s="125" t="s">
        <v>332</v>
      </c>
      <c r="I212" s="125" t="s">
        <v>1006</v>
      </c>
    </row>
    <row r="213" spans="2:9" s="172" customFormat="1" ht="27.6" customHeight="1">
      <c r="B213" s="172" t="s">
        <v>2077</v>
      </c>
      <c r="C213" s="125" t="s">
        <v>536</v>
      </c>
      <c r="D213" s="125" t="s">
        <v>4180</v>
      </c>
      <c r="E213" s="350" t="s">
        <v>3900</v>
      </c>
      <c r="F213" s="172" t="s">
        <v>322</v>
      </c>
      <c r="G213" s="172" t="s">
        <v>671</v>
      </c>
      <c r="H213" s="125" t="s">
        <v>4475</v>
      </c>
      <c r="I213" s="125" t="s">
        <v>4180</v>
      </c>
    </row>
    <row r="214" spans="2:9" s="172" customFormat="1" ht="27.6" customHeight="1">
      <c r="B214" s="172" t="s">
        <v>4540</v>
      </c>
      <c r="C214" s="125" t="s">
        <v>537</v>
      </c>
      <c r="D214" s="125" t="s">
        <v>1668</v>
      </c>
      <c r="E214" s="350" t="s">
        <v>288</v>
      </c>
      <c r="F214" s="172" t="s">
        <v>1865</v>
      </c>
      <c r="G214" s="172" t="s">
        <v>4524</v>
      </c>
      <c r="H214" s="125" t="s">
        <v>3666</v>
      </c>
      <c r="I214" s="125" t="s">
        <v>1668</v>
      </c>
    </row>
    <row r="215" spans="2:9" s="172" customFormat="1" ht="46.15" customHeight="1">
      <c r="B215" s="172" t="s">
        <v>4541</v>
      </c>
      <c r="C215" s="125" t="s">
        <v>821</v>
      </c>
      <c r="D215" s="125" t="s">
        <v>3270</v>
      </c>
      <c r="E215" s="350" t="s">
        <v>3095</v>
      </c>
      <c r="F215" s="172" t="s">
        <v>2679</v>
      </c>
      <c r="G215" s="172" t="s">
        <v>2065</v>
      </c>
      <c r="H215" s="125" t="s">
        <v>3667</v>
      </c>
      <c r="I215" s="125" t="s">
        <v>3270</v>
      </c>
    </row>
    <row r="216" spans="2:9" s="172" customFormat="1" ht="27.6" customHeight="1">
      <c r="B216" s="172" t="s">
        <v>4542</v>
      </c>
      <c r="C216" s="125" t="s">
        <v>760</v>
      </c>
      <c r="D216" s="125" t="s">
        <v>3272</v>
      </c>
      <c r="E216" s="350" t="s">
        <v>2234</v>
      </c>
      <c r="F216" s="172" t="s">
        <v>2345</v>
      </c>
      <c r="G216" s="172" t="s">
        <v>2066</v>
      </c>
      <c r="H216" s="125" t="s">
        <v>437</v>
      </c>
      <c r="I216" s="125" t="s">
        <v>3272</v>
      </c>
    </row>
    <row r="217" spans="2:9" s="172" customFormat="1" ht="27.6" customHeight="1">
      <c r="B217" s="172" t="s">
        <v>3280</v>
      </c>
      <c r="C217" s="125" t="s">
        <v>4331</v>
      </c>
      <c r="D217" s="125" t="s">
        <v>346</v>
      </c>
      <c r="E217" s="350" t="s">
        <v>1473</v>
      </c>
      <c r="F217" s="172" t="s">
        <v>2346</v>
      </c>
      <c r="G217" s="172" t="s">
        <v>2882</v>
      </c>
      <c r="H217" s="125" t="s">
        <v>438</v>
      </c>
      <c r="I217" s="125" t="s">
        <v>346</v>
      </c>
    </row>
    <row r="218" spans="2:9" s="172" customFormat="1" ht="27.6" customHeight="1">
      <c r="C218" s="125"/>
      <c r="D218" s="125" t="s">
        <v>110</v>
      </c>
      <c r="E218" s="350" t="s">
        <v>110</v>
      </c>
      <c r="F218" s="172" t="s">
        <v>110</v>
      </c>
      <c r="H218" s="125" t="s">
        <v>110</v>
      </c>
      <c r="I218" s="125" t="s">
        <v>110</v>
      </c>
    </row>
    <row r="219" spans="2:9" s="175" customFormat="1" ht="27.6" customHeight="1">
      <c r="C219" s="126" t="s">
        <v>538</v>
      </c>
      <c r="D219" s="126" t="s">
        <v>3813</v>
      </c>
      <c r="E219" s="349" t="s">
        <v>3814</v>
      </c>
      <c r="F219" s="175" t="s">
        <v>3815</v>
      </c>
      <c r="G219" s="175" t="s">
        <v>3816</v>
      </c>
      <c r="H219" s="126" t="s">
        <v>3817</v>
      </c>
      <c r="I219" s="126" t="s">
        <v>3813</v>
      </c>
    </row>
    <row r="220" spans="2:9" s="172" customFormat="1" ht="27.6" customHeight="1">
      <c r="B220" s="172" t="s">
        <v>3281</v>
      </c>
      <c r="C220" s="125" t="s">
        <v>4208</v>
      </c>
      <c r="D220" s="125" t="s">
        <v>347</v>
      </c>
      <c r="E220" s="350" t="s">
        <v>3887</v>
      </c>
      <c r="F220" s="172" t="s">
        <v>2680</v>
      </c>
      <c r="G220" s="172" t="s">
        <v>2794</v>
      </c>
      <c r="H220" s="125" t="s">
        <v>3668</v>
      </c>
      <c r="I220" s="125" t="s">
        <v>347</v>
      </c>
    </row>
    <row r="221" spans="2:9" s="172" customFormat="1" ht="27.6" customHeight="1">
      <c r="B221" s="172" t="s">
        <v>3282</v>
      </c>
      <c r="C221" s="125" t="s">
        <v>4209</v>
      </c>
      <c r="D221" s="125" t="s">
        <v>4179</v>
      </c>
      <c r="E221" s="350" t="s">
        <v>2630</v>
      </c>
      <c r="F221" s="172" t="s">
        <v>948</v>
      </c>
      <c r="G221" s="172" t="s">
        <v>647</v>
      </c>
      <c r="H221" s="125" t="s">
        <v>439</v>
      </c>
      <c r="I221" s="125" t="s">
        <v>4179</v>
      </c>
    </row>
    <row r="222" spans="2:9" s="172" customFormat="1" ht="27.6" customHeight="1">
      <c r="B222" s="172" t="s">
        <v>3283</v>
      </c>
      <c r="C222" s="125" t="s">
        <v>318</v>
      </c>
      <c r="D222" s="125" t="s">
        <v>218</v>
      </c>
      <c r="E222" s="350" t="s">
        <v>3903</v>
      </c>
      <c r="F222" s="172" t="s">
        <v>2690</v>
      </c>
      <c r="G222" s="172" t="s">
        <v>4104</v>
      </c>
      <c r="H222" s="125" t="s">
        <v>440</v>
      </c>
      <c r="I222" s="125" t="s">
        <v>218</v>
      </c>
    </row>
    <row r="223" spans="2:9" s="172" customFormat="1" ht="27.6" customHeight="1">
      <c r="B223" s="172" t="s">
        <v>3284</v>
      </c>
      <c r="C223" s="125" t="s">
        <v>319</v>
      </c>
      <c r="D223" s="125" t="s">
        <v>1736</v>
      </c>
      <c r="E223" s="350" t="s">
        <v>3904</v>
      </c>
      <c r="F223" s="172" t="s">
        <v>3213</v>
      </c>
      <c r="G223" s="172" t="s">
        <v>980</v>
      </c>
      <c r="H223" s="125" t="s">
        <v>441</v>
      </c>
      <c r="I223" s="125" t="s">
        <v>1736</v>
      </c>
    </row>
    <row r="224" spans="2:9" s="172" customFormat="1" ht="27.6" customHeight="1">
      <c r="C224" s="125"/>
      <c r="D224" s="125" t="s">
        <v>110</v>
      </c>
      <c r="E224" s="350" t="s">
        <v>110</v>
      </c>
      <c r="F224" s="172" t="s">
        <v>110</v>
      </c>
      <c r="H224" s="125" t="s">
        <v>110</v>
      </c>
      <c r="I224" s="125" t="s">
        <v>110</v>
      </c>
    </row>
    <row r="225" spans="2:9" s="175" customFormat="1" ht="27.6" customHeight="1">
      <c r="C225" s="126" t="s">
        <v>539</v>
      </c>
      <c r="D225" s="126" t="s">
        <v>3818</v>
      </c>
      <c r="E225" s="349" t="s">
        <v>2631</v>
      </c>
      <c r="F225" s="175" t="s">
        <v>3819</v>
      </c>
      <c r="G225" s="175" t="s">
        <v>3820</v>
      </c>
      <c r="H225" s="126" t="s">
        <v>3821</v>
      </c>
      <c r="I225" s="126" t="s">
        <v>3818</v>
      </c>
    </row>
    <row r="226" spans="2:9" s="172" customFormat="1" ht="27.6" customHeight="1">
      <c r="C226" s="125"/>
      <c r="D226" s="125" t="s">
        <v>110</v>
      </c>
      <c r="E226" s="350" t="s">
        <v>110</v>
      </c>
      <c r="F226" s="172" t="s">
        <v>110</v>
      </c>
      <c r="H226" s="125" t="s">
        <v>110</v>
      </c>
      <c r="I226" s="125" t="s">
        <v>110</v>
      </c>
    </row>
    <row r="227" spans="2:9" s="175" customFormat="1" ht="27.6" customHeight="1">
      <c r="C227" s="126" t="s">
        <v>540</v>
      </c>
      <c r="D227" s="126" t="s">
        <v>3822</v>
      </c>
      <c r="E227" s="349" t="s">
        <v>3823</v>
      </c>
      <c r="F227" s="175" t="s">
        <v>3824</v>
      </c>
      <c r="G227" s="175" t="s">
        <v>3825</v>
      </c>
      <c r="H227" s="126" t="s">
        <v>3826</v>
      </c>
      <c r="I227" s="126" t="s">
        <v>3822</v>
      </c>
    </row>
    <row r="228" spans="2:9" s="172" customFormat="1" ht="27.6" customHeight="1">
      <c r="B228" s="172" t="s">
        <v>3285</v>
      </c>
      <c r="C228" s="125" t="s">
        <v>2963</v>
      </c>
      <c r="D228" s="125" t="s">
        <v>1802</v>
      </c>
      <c r="E228" s="350" t="s">
        <v>2338</v>
      </c>
      <c r="F228" s="172" t="s">
        <v>457</v>
      </c>
      <c r="G228" s="172" t="s">
        <v>4420</v>
      </c>
      <c r="H228" s="125" t="s">
        <v>4343</v>
      </c>
      <c r="I228" s="125" t="s">
        <v>1802</v>
      </c>
    </row>
    <row r="229" spans="2:9" s="172" customFormat="1" ht="27.6" customHeight="1">
      <c r="B229" s="172" t="s">
        <v>3286</v>
      </c>
      <c r="C229" s="125" t="s">
        <v>4324</v>
      </c>
      <c r="D229" s="125" t="s">
        <v>1803</v>
      </c>
      <c r="E229" s="350" t="s">
        <v>2339</v>
      </c>
      <c r="F229" s="172" t="s">
        <v>2692</v>
      </c>
      <c r="G229" s="172" t="s">
        <v>3005</v>
      </c>
      <c r="H229" s="125" t="s">
        <v>2174</v>
      </c>
      <c r="I229" s="125" t="s">
        <v>1803</v>
      </c>
    </row>
    <row r="230" spans="2:9" s="172" customFormat="1" ht="27.6" customHeight="1">
      <c r="B230" s="172" t="s">
        <v>3287</v>
      </c>
      <c r="C230" s="125" t="s">
        <v>342</v>
      </c>
      <c r="D230" s="125" t="s">
        <v>1804</v>
      </c>
      <c r="E230" s="350" t="s">
        <v>2632</v>
      </c>
      <c r="F230" s="172" t="s">
        <v>1797</v>
      </c>
      <c r="G230" s="172" t="s">
        <v>3109</v>
      </c>
      <c r="H230" s="125" t="s">
        <v>3371</v>
      </c>
      <c r="I230" s="125" t="s">
        <v>1804</v>
      </c>
    </row>
    <row r="231" spans="2:9" s="172" customFormat="1" ht="45.6" customHeight="1">
      <c r="B231" s="172" t="s">
        <v>1282</v>
      </c>
      <c r="C231" s="125" t="s">
        <v>822</v>
      </c>
      <c r="D231" s="125" t="s">
        <v>2707</v>
      </c>
      <c r="E231" s="350" t="s">
        <v>2633</v>
      </c>
      <c r="F231" s="172" t="s">
        <v>1798</v>
      </c>
      <c r="G231" s="172" t="s">
        <v>3596</v>
      </c>
      <c r="H231" s="125" t="s">
        <v>442</v>
      </c>
      <c r="I231" s="125" t="s">
        <v>2707</v>
      </c>
    </row>
    <row r="232" spans="2:9" s="172" customFormat="1" ht="27.6" customHeight="1">
      <c r="C232" s="125"/>
      <c r="D232" s="125" t="s">
        <v>110</v>
      </c>
      <c r="E232" s="350" t="s">
        <v>110</v>
      </c>
      <c r="F232" s="172" t="s">
        <v>110</v>
      </c>
      <c r="H232" s="125" t="s">
        <v>110</v>
      </c>
      <c r="I232" s="125" t="s">
        <v>110</v>
      </c>
    </row>
    <row r="233" spans="2:9" s="175" customFormat="1" ht="27.6" customHeight="1">
      <c r="C233" s="126" t="s">
        <v>541</v>
      </c>
      <c r="D233" s="126" t="s">
        <v>3827</v>
      </c>
      <c r="E233" s="349" t="s">
        <v>3828</v>
      </c>
      <c r="F233" s="175" t="s">
        <v>3829</v>
      </c>
      <c r="G233" s="175" t="s">
        <v>3921</v>
      </c>
      <c r="H233" s="126" t="s">
        <v>3922</v>
      </c>
      <c r="I233" s="126" t="s">
        <v>3827</v>
      </c>
    </row>
    <row r="234" spans="2:9" s="172" customFormat="1" ht="27.6" customHeight="1">
      <c r="B234" s="172" t="s">
        <v>1283</v>
      </c>
      <c r="C234" s="125" t="s">
        <v>542</v>
      </c>
      <c r="D234" s="125" t="s">
        <v>2157</v>
      </c>
      <c r="E234" s="350" t="s">
        <v>2634</v>
      </c>
      <c r="F234" s="172" t="s">
        <v>1298</v>
      </c>
      <c r="G234" s="172" t="s">
        <v>4295</v>
      </c>
      <c r="H234" s="125" t="s">
        <v>443</v>
      </c>
      <c r="I234" s="125" t="s">
        <v>2157</v>
      </c>
    </row>
    <row r="235" spans="2:9" s="172" customFormat="1" ht="27.6" customHeight="1">
      <c r="B235" s="172" t="s">
        <v>1284</v>
      </c>
      <c r="C235" s="125" t="s">
        <v>4206</v>
      </c>
      <c r="D235" s="125" t="s">
        <v>2144</v>
      </c>
      <c r="E235" s="350" t="s">
        <v>2635</v>
      </c>
      <c r="F235" s="172" t="s">
        <v>3340</v>
      </c>
      <c r="G235" s="172" t="s">
        <v>1720</v>
      </c>
      <c r="H235" s="125" t="s">
        <v>1305</v>
      </c>
      <c r="I235" s="125" t="s">
        <v>2144</v>
      </c>
    </row>
    <row r="236" spans="2:9" s="172" customFormat="1" ht="27.6" customHeight="1">
      <c r="B236" s="172" t="s">
        <v>1387</v>
      </c>
      <c r="C236" s="125" t="s">
        <v>317</v>
      </c>
      <c r="D236" s="125" t="s">
        <v>2145</v>
      </c>
      <c r="E236" s="350" t="s">
        <v>295</v>
      </c>
      <c r="F236" s="172" t="s">
        <v>2178</v>
      </c>
      <c r="G236" s="172" t="s">
        <v>3314</v>
      </c>
      <c r="H236" s="125" t="s">
        <v>444</v>
      </c>
      <c r="I236" s="125" t="s">
        <v>2145</v>
      </c>
    </row>
    <row r="237" spans="2:9" s="172" customFormat="1" ht="27.6" customHeight="1">
      <c r="B237" s="172" t="s">
        <v>1388</v>
      </c>
      <c r="C237" s="125" t="s">
        <v>2289</v>
      </c>
      <c r="D237" s="125" t="s">
        <v>1672</v>
      </c>
      <c r="E237" s="350" t="s">
        <v>3259</v>
      </c>
      <c r="F237" s="172" t="s">
        <v>4346</v>
      </c>
      <c r="G237" s="172" t="s">
        <v>887</v>
      </c>
      <c r="H237" s="125" t="s">
        <v>445</v>
      </c>
      <c r="I237" s="125" t="s">
        <v>1672</v>
      </c>
    </row>
    <row r="238" spans="2:9" s="172" customFormat="1" ht="45" customHeight="1">
      <c r="B238" s="172" t="s">
        <v>1389</v>
      </c>
      <c r="C238" s="125" t="s">
        <v>2290</v>
      </c>
      <c r="D238" s="125" t="s">
        <v>3006</v>
      </c>
      <c r="E238" s="350" t="s">
        <v>4536</v>
      </c>
      <c r="F238" s="172" t="s">
        <v>3497</v>
      </c>
      <c r="G238" s="172" t="s">
        <v>3313</v>
      </c>
      <c r="H238" s="125" t="s">
        <v>446</v>
      </c>
      <c r="I238" s="125" t="s">
        <v>3006</v>
      </c>
    </row>
    <row r="239" spans="2:9" s="172" customFormat="1" ht="27.6" customHeight="1">
      <c r="C239" s="125"/>
      <c r="D239" s="125" t="s">
        <v>110</v>
      </c>
      <c r="E239" s="350" t="s">
        <v>110</v>
      </c>
      <c r="F239" s="172" t="s">
        <v>110</v>
      </c>
      <c r="H239" s="125" t="s">
        <v>110</v>
      </c>
      <c r="I239" s="125" t="s">
        <v>110</v>
      </c>
    </row>
    <row r="240" spans="2:9" s="175" customFormat="1" ht="27.6" customHeight="1">
      <c r="C240" s="126" t="s">
        <v>543</v>
      </c>
      <c r="D240" s="126" t="s">
        <v>3923</v>
      </c>
      <c r="E240" s="349" t="s">
        <v>2636</v>
      </c>
      <c r="F240" s="175" t="s">
        <v>3924</v>
      </c>
      <c r="G240" s="175" t="s">
        <v>3925</v>
      </c>
      <c r="H240" s="126" t="s">
        <v>3926</v>
      </c>
      <c r="I240" s="126" t="s">
        <v>3923</v>
      </c>
    </row>
    <row r="241" spans="2:9" s="172" customFormat="1" ht="27.6" customHeight="1">
      <c r="C241" s="125"/>
      <c r="D241" s="125" t="s">
        <v>110</v>
      </c>
      <c r="E241" s="350" t="s">
        <v>110</v>
      </c>
      <c r="F241" s="172" t="s">
        <v>110</v>
      </c>
      <c r="H241" s="125" t="s">
        <v>110</v>
      </c>
      <c r="I241" s="125" t="s">
        <v>110</v>
      </c>
    </row>
    <row r="242" spans="2:9" s="175" customFormat="1" ht="27.6" customHeight="1">
      <c r="C242" s="126" t="s">
        <v>544</v>
      </c>
      <c r="D242" s="126" t="s">
        <v>3927</v>
      </c>
      <c r="E242" s="349" t="s">
        <v>3928</v>
      </c>
      <c r="F242" s="175" t="s">
        <v>3929</v>
      </c>
      <c r="G242" s="175" t="s">
        <v>3930</v>
      </c>
      <c r="H242" s="126" t="s">
        <v>633</v>
      </c>
      <c r="I242" s="126" t="s">
        <v>3927</v>
      </c>
    </row>
    <row r="243" spans="2:9" s="172" customFormat="1" ht="27.6" customHeight="1">
      <c r="B243" s="172" t="s">
        <v>1390</v>
      </c>
      <c r="C243" s="125" t="s">
        <v>3440</v>
      </c>
      <c r="D243" s="125" t="s">
        <v>2667</v>
      </c>
      <c r="E243" s="350" t="s">
        <v>3870</v>
      </c>
      <c r="F243" s="172" t="s">
        <v>3107</v>
      </c>
      <c r="G243" s="172" t="s">
        <v>3166</v>
      </c>
      <c r="H243" s="125" t="s">
        <v>4503</v>
      </c>
      <c r="I243" s="125" t="s">
        <v>2667</v>
      </c>
    </row>
    <row r="244" spans="2:9" s="172" customFormat="1" ht="27.6" customHeight="1">
      <c r="B244" s="172" t="s">
        <v>1285</v>
      </c>
      <c r="C244" s="125" t="s">
        <v>910</v>
      </c>
      <c r="D244" s="125" t="s">
        <v>3475</v>
      </c>
      <c r="E244" s="350" t="s">
        <v>2637</v>
      </c>
      <c r="F244" s="172" t="s">
        <v>3108</v>
      </c>
      <c r="G244" s="172" t="s">
        <v>650</v>
      </c>
      <c r="H244" s="125" t="s">
        <v>4347</v>
      </c>
      <c r="I244" s="125" t="s">
        <v>3475</v>
      </c>
    </row>
    <row r="245" spans="2:9" s="172" customFormat="1" ht="27.6" customHeight="1">
      <c r="C245" s="125"/>
      <c r="D245" s="125" t="s">
        <v>110</v>
      </c>
      <c r="E245" s="350" t="s">
        <v>110</v>
      </c>
      <c r="F245" s="172" t="s">
        <v>110</v>
      </c>
      <c r="H245" s="125" t="s">
        <v>110</v>
      </c>
      <c r="I245" s="125" t="s">
        <v>110</v>
      </c>
    </row>
    <row r="246" spans="2:9" s="175" customFormat="1" ht="27.6" customHeight="1">
      <c r="C246" s="126" t="s">
        <v>545</v>
      </c>
      <c r="D246" s="126" t="s">
        <v>634</v>
      </c>
      <c r="E246" s="349" t="s">
        <v>2638</v>
      </c>
      <c r="F246" s="175" t="s">
        <v>635</v>
      </c>
      <c r="G246" s="175" t="s">
        <v>636</v>
      </c>
      <c r="H246" s="126" t="s">
        <v>637</v>
      </c>
      <c r="I246" s="126" t="s">
        <v>634</v>
      </c>
    </row>
    <row r="247" spans="2:9" s="172" customFormat="1" ht="44.45" customHeight="1">
      <c r="B247" s="172" t="s">
        <v>1286</v>
      </c>
      <c r="C247" s="125" t="s">
        <v>2071</v>
      </c>
      <c r="D247" s="125" t="s">
        <v>3476</v>
      </c>
      <c r="E247" s="350" t="s">
        <v>999</v>
      </c>
      <c r="F247" s="172" t="s">
        <v>3130</v>
      </c>
      <c r="G247" s="172" t="s">
        <v>1776</v>
      </c>
      <c r="H247" s="125" t="s">
        <v>92</v>
      </c>
      <c r="I247" s="125" t="s">
        <v>3476</v>
      </c>
    </row>
    <row r="248" spans="2:9" s="172" customFormat="1" ht="27.6" customHeight="1">
      <c r="B248" s="172" t="s">
        <v>1287</v>
      </c>
      <c r="C248" s="125" t="s">
        <v>2072</v>
      </c>
      <c r="D248" s="125" t="s">
        <v>3805</v>
      </c>
      <c r="E248" s="350" t="s">
        <v>1000</v>
      </c>
      <c r="F248" s="172" t="s">
        <v>1316</v>
      </c>
      <c r="G248" s="172" t="s">
        <v>888</v>
      </c>
      <c r="H248" s="125" t="s">
        <v>1309</v>
      </c>
      <c r="I248" s="125" t="s">
        <v>3805</v>
      </c>
    </row>
    <row r="249" spans="2:9" s="172" customFormat="1" ht="27.6" customHeight="1">
      <c r="B249" s="172" t="s">
        <v>1288</v>
      </c>
      <c r="C249" s="125" t="s">
        <v>3486</v>
      </c>
      <c r="D249" s="125" t="s">
        <v>4500</v>
      </c>
      <c r="E249" s="350" t="s">
        <v>1001</v>
      </c>
      <c r="F249" s="172" t="s">
        <v>1317</v>
      </c>
      <c r="G249" s="172" t="s">
        <v>718</v>
      </c>
      <c r="H249" s="125" t="s">
        <v>1310</v>
      </c>
      <c r="I249" s="125" t="s">
        <v>4500</v>
      </c>
    </row>
    <row r="250" spans="2:9" s="172" customFormat="1" ht="27.6" customHeight="1">
      <c r="C250" s="125"/>
      <c r="D250" s="125" t="s">
        <v>110</v>
      </c>
      <c r="E250" s="350" t="s">
        <v>110</v>
      </c>
      <c r="F250" s="172" t="s">
        <v>110</v>
      </c>
      <c r="H250" s="125" t="s">
        <v>110</v>
      </c>
      <c r="I250" s="125" t="s">
        <v>110</v>
      </c>
    </row>
    <row r="251" spans="2:9" s="175" customFormat="1" ht="27.6" customHeight="1">
      <c r="C251" s="126" t="s">
        <v>562</v>
      </c>
      <c r="D251" s="126" t="s">
        <v>3806</v>
      </c>
      <c r="E251" s="349" t="s">
        <v>3807</v>
      </c>
      <c r="F251" s="175" t="s">
        <v>3808</v>
      </c>
      <c r="G251" s="175" t="s">
        <v>3809</v>
      </c>
      <c r="H251" s="126" t="s">
        <v>3810</v>
      </c>
      <c r="I251" s="126" t="s">
        <v>3806</v>
      </c>
    </row>
    <row r="252" spans="2:9" s="172" customFormat="1" ht="39.6" customHeight="1">
      <c r="B252" s="172" t="s">
        <v>1289</v>
      </c>
      <c r="C252" s="125" t="s">
        <v>563</v>
      </c>
      <c r="D252" s="125" t="s">
        <v>4622</v>
      </c>
      <c r="E252" s="350" t="s">
        <v>1477</v>
      </c>
      <c r="F252" s="172" t="s">
        <v>1318</v>
      </c>
      <c r="G252" s="172" t="s">
        <v>889</v>
      </c>
      <c r="H252" s="125" t="s">
        <v>1323</v>
      </c>
      <c r="I252" s="125" t="s">
        <v>4622</v>
      </c>
    </row>
    <row r="253" spans="2:9" s="172" customFormat="1" ht="41.45" customHeight="1">
      <c r="B253" s="172" t="s">
        <v>1290</v>
      </c>
      <c r="C253" s="125" t="s">
        <v>564</v>
      </c>
      <c r="D253" s="125" t="s">
        <v>3976</v>
      </c>
      <c r="E253" s="350" t="s">
        <v>2639</v>
      </c>
      <c r="F253" s="172" t="s">
        <v>1717</v>
      </c>
      <c r="G253" s="172" t="s">
        <v>689</v>
      </c>
      <c r="H253" s="125" t="s">
        <v>2686</v>
      </c>
      <c r="I253" s="125" t="s">
        <v>3976</v>
      </c>
    </row>
    <row r="254" spans="2:9" s="172" customFormat="1" ht="27.6" customHeight="1">
      <c r="B254" s="172" t="s">
        <v>4543</v>
      </c>
      <c r="C254" s="125" t="s">
        <v>1145</v>
      </c>
      <c r="D254" s="125" t="s">
        <v>3811</v>
      </c>
      <c r="E254" s="350" t="s">
        <v>2474</v>
      </c>
      <c r="F254" s="172" t="s">
        <v>1718</v>
      </c>
      <c r="G254" s="172" t="s">
        <v>3333</v>
      </c>
      <c r="H254" s="125" t="s">
        <v>2687</v>
      </c>
      <c r="I254" s="125" t="s">
        <v>3811</v>
      </c>
    </row>
    <row r="255" spans="2:9" s="172" customFormat="1" ht="27.6" customHeight="1">
      <c r="B255" s="172" t="s">
        <v>4544</v>
      </c>
      <c r="C255" s="125" t="s">
        <v>1146</v>
      </c>
      <c r="D255" s="125" t="s">
        <v>3812</v>
      </c>
      <c r="E255" s="350" t="s">
        <v>3261</v>
      </c>
      <c r="F255" s="172" t="s">
        <v>88</v>
      </c>
      <c r="G255" s="172" t="s">
        <v>1280</v>
      </c>
      <c r="H255" s="125" t="s">
        <v>266</v>
      </c>
      <c r="I255" s="125" t="s">
        <v>3812</v>
      </c>
    </row>
    <row r="256" spans="2:9" s="172" customFormat="1" ht="27.6" customHeight="1">
      <c r="C256" s="125"/>
      <c r="D256" s="125" t="s">
        <v>110</v>
      </c>
      <c r="E256" s="350" t="s">
        <v>110</v>
      </c>
      <c r="F256" s="172" t="s">
        <v>110</v>
      </c>
      <c r="H256" s="125" t="s">
        <v>110</v>
      </c>
      <c r="I256" s="125" t="s">
        <v>110</v>
      </c>
    </row>
    <row r="257" spans="2:9" s="175" customFormat="1" ht="27.6" customHeight="1">
      <c r="C257" s="126" t="s">
        <v>565</v>
      </c>
      <c r="D257" s="126" t="s">
        <v>1076</v>
      </c>
      <c r="E257" s="349" t="s">
        <v>2640</v>
      </c>
      <c r="F257" s="175" t="s">
        <v>1077</v>
      </c>
      <c r="G257" s="175" t="s">
        <v>1078</v>
      </c>
      <c r="H257" s="126" t="s">
        <v>1079</v>
      </c>
      <c r="I257" s="126" t="s">
        <v>1076</v>
      </c>
    </row>
    <row r="258" spans="2:9" s="172" customFormat="1" ht="27.6" customHeight="1">
      <c r="C258" s="125"/>
      <c r="D258" s="125" t="s">
        <v>110</v>
      </c>
      <c r="E258" s="350" t="s">
        <v>110</v>
      </c>
      <c r="F258" s="172" t="s">
        <v>110</v>
      </c>
      <c r="H258" s="125" t="s">
        <v>110</v>
      </c>
      <c r="I258" s="125" t="s">
        <v>110</v>
      </c>
    </row>
    <row r="259" spans="2:9" s="175" customFormat="1" ht="27.6" customHeight="1">
      <c r="C259" s="126" t="s">
        <v>566</v>
      </c>
      <c r="D259" s="126" t="s">
        <v>1080</v>
      </c>
      <c r="E259" s="349" t="s">
        <v>2641</v>
      </c>
      <c r="F259" s="175" t="s">
        <v>1081</v>
      </c>
      <c r="G259" s="175" t="s">
        <v>1082</v>
      </c>
      <c r="H259" s="126" t="s">
        <v>1083</v>
      </c>
      <c r="I259" s="126" t="s">
        <v>1080</v>
      </c>
    </row>
    <row r="260" spans="2:9" s="172" customFormat="1" ht="27.6" customHeight="1">
      <c r="B260" s="172" t="s">
        <v>4545</v>
      </c>
      <c r="C260" s="125" t="s">
        <v>2073</v>
      </c>
      <c r="D260" s="125" t="s">
        <v>3208</v>
      </c>
      <c r="E260" s="350" t="s">
        <v>670</v>
      </c>
      <c r="F260" s="172" t="s">
        <v>1719</v>
      </c>
      <c r="G260" s="172" t="s">
        <v>1281</v>
      </c>
      <c r="H260" s="125" t="s">
        <v>447</v>
      </c>
      <c r="I260" s="125" t="s">
        <v>3208</v>
      </c>
    </row>
    <row r="261" spans="2:9" s="172" customFormat="1" ht="27.6" customHeight="1">
      <c r="B261" s="172" t="s">
        <v>4546</v>
      </c>
      <c r="C261" s="125" t="s">
        <v>1293</v>
      </c>
      <c r="D261" s="125" t="s">
        <v>3209</v>
      </c>
      <c r="E261" s="350" t="s">
        <v>1476</v>
      </c>
      <c r="F261" s="172" t="s">
        <v>1584</v>
      </c>
      <c r="G261" s="172" t="s">
        <v>715</v>
      </c>
      <c r="H261" s="125" t="s">
        <v>448</v>
      </c>
      <c r="I261" s="125" t="s">
        <v>3209</v>
      </c>
    </row>
    <row r="262" spans="2:9" s="172" customFormat="1" ht="27.6" customHeight="1">
      <c r="B262" s="172" t="s">
        <v>4547</v>
      </c>
      <c r="C262" s="125" t="s">
        <v>1349</v>
      </c>
      <c r="D262" s="125" t="s">
        <v>3210</v>
      </c>
      <c r="E262" s="350" t="s">
        <v>1697</v>
      </c>
      <c r="F262" s="172" t="s">
        <v>1585</v>
      </c>
      <c r="G262" s="172" t="s">
        <v>2295</v>
      </c>
      <c r="H262" s="125" t="s">
        <v>449</v>
      </c>
      <c r="I262" s="125" t="s">
        <v>3210</v>
      </c>
    </row>
    <row r="263" spans="2:9" s="172" customFormat="1" ht="27.6" customHeight="1">
      <c r="B263" s="172" t="s">
        <v>4548</v>
      </c>
      <c r="C263" s="125" t="s">
        <v>320</v>
      </c>
      <c r="D263" s="125" t="s">
        <v>1038</v>
      </c>
      <c r="E263" s="350" t="s">
        <v>3175</v>
      </c>
      <c r="F263" s="172" t="s">
        <v>653</v>
      </c>
      <c r="G263" s="172" t="s">
        <v>1180</v>
      </c>
      <c r="H263" s="125" t="s">
        <v>450</v>
      </c>
      <c r="I263" s="125" t="s">
        <v>1038</v>
      </c>
    </row>
    <row r="264" spans="2:9" s="172" customFormat="1" ht="27.6" customHeight="1">
      <c r="C264" s="125"/>
      <c r="D264" s="125" t="s">
        <v>110</v>
      </c>
      <c r="E264" s="350" t="s">
        <v>110</v>
      </c>
      <c r="F264" s="172" t="s">
        <v>110</v>
      </c>
      <c r="H264" s="125" t="s">
        <v>110</v>
      </c>
      <c r="I264" s="125" t="s">
        <v>110</v>
      </c>
    </row>
    <row r="265" spans="2:9" s="175" customFormat="1" ht="27.6" customHeight="1">
      <c r="C265" s="126" t="s">
        <v>2734</v>
      </c>
      <c r="D265" s="126" t="s">
        <v>3906</v>
      </c>
      <c r="E265" s="349" t="s">
        <v>3907</v>
      </c>
      <c r="F265" s="175" t="s">
        <v>3908</v>
      </c>
      <c r="G265" s="175" t="s">
        <v>3909</v>
      </c>
      <c r="H265" s="126" t="s">
        <v>3910</v>
      </c>
      <c r="I265" s="126" t="s">
        <v>3906</v>
      </c>
    </row>
    <row r="266" spans="2:9" s="172" customFormat="1" ht="46.15" customHeight="1">
      <c r="B266" s="172" t="s">
        <v>4549</v>
      </c>
      <c r="C266" s="125" t="s">
        <v>1325</v>
      </c>
      <c r="D266" s="125" t="s">
        <v>1699</v>
      </c>
      <c r="E266" s="350" t="s">
        <v>3263</v>
      </c>
      <c r="F266" s="172" t="s">
        <v>2011</v>
      </c>
      <c r="G266" s="172" t="s">
        <v>2229</v>
      </c>
      <c r="H266" s="125" t="s">
        <v>4443</v>
      </c>
      <c r="I266" s="125" t="s">
        <v>1699</v>
      </c>
    </row>
    <row r="267" spans="2:9" s="172" customFormat="1" ht="44.45" customHeight="1">
      <c r="B267" s="172" t="s">
        <v>4550</v>
      </c>
      <c r="C267" s="125" t="s">
        <v>567</v>
      </c>
      <c r="D267" s="125" t="s">
        <v>4572</v>
      </c>
      <c r="E267" s="350" t="s">
        <v>2642</v>
      </c>
      <c r="F267" s="172" t="s">
        <v>1705</v>
      </c>
      <c r="G267" s="172" t="s">
        <v>4146</v>
      </c>
      <c r="H267" s="125" t="s">
        <v>655</v>
      </c>
      <c r="I267" s="125" t="s">
        <v>4572</v>
      </c>
    </row>
    <row r="268" spans="2:9" s="172" customFormat="1" ht="38.450000000000003" customHeight="1">
      <c r="B268" s="172" t="s">
        <v>2348</v>
      </c>
      <c r="C268" s="125" t="s">
        <v>3975</v>
      </c>
      <c r="D268" s="125" t="s">
        <v>3264</v>
      </c>
      <c r="E268" s="350" t="s">
        <v>3174</v>
      </c>
      <c r="F268" s="172" t="s">
        <v>2235</v>
      </c>
      <c r="G268" s="172" t="s">
        <v>741</v>
      </c>
      <c r="H268" s="125" t="s">
        <v>4113</v>
      </c>
      <c r="I268" s="125" t="s">
        <v>3264</v>
      </c>
    </row>
    <row r="269" spans="2:9" s="172" customFormat="1" ht="43.9" customHeight="1">
      <c r="B269" s="172" t="s">
        <v>1292</v>
      </c>
      <c r="C269" s="125" t="s">
        <v>568</v>
      </c>
      <c r="D269" s="125" t="s">
        <v>3266</v>
      </c>
      <c r="E269" s="350" t="s">
        <v>2050</v>
      </c>
      <c r="F269" s="172" t="s">
        <v>1218</v>
      </c>
      <c r="G269" s="172" t="s">
        <v>685</v>
      </c>
      <c r="H269" s="125" t="s">
        <v>2526</v>
      </c>
      <c r="I269" s="125" t="s">
        <v>3266</v>
      </c>
    </row>
    <row r="270" spans="2:9" s="172" customFormat="1" ht="48" customHeight="1">
      <c r="B270" s="172" t="s">
        <v>1201</v>
      </c>
      <c r="C270" s="125" t="s">
        <v>2510</v>
      </c>
      <c r="D270" s="125" t="s">
        <v>3267</v>
      </c>
      <c r="E270" s="350" t="s">
        <v>2352</v>
      </c>
      <c r="F270" s="172" t="s">
        <v>678</v>
      </c>
      <c r="G270" s="172" t="s">
        <v>4145</v>
      </c>
      <c r="H270" s="125" t="s">
        <v>1226</v>
      </c>
      <c r="I270" s="125" t="s">
        <v>3267</v>
      </c>
    </row>
    <row r="271" spans="2:9" s="172" customFormat="1" ht="27.6" customHeight="1">
      <c r="C271" s="125"/>
      <c r="D271" s="125" t="s">
        <v>110</v>
      </c>
      <c r="E271" s="350" t="s">
        <v>110</v>
      </c>
      <c r="F271" s="172" t="s">
        <v>110</v>
      </c>
      <c r="H271" s="125" t="s">
        <v>110</v>
      </c>
      <c r="I271" s="125" t="s">
        <v>110</v>
      </c>
    </row>
    <row r="272" spans="2:9" s="175" customFormat="1" ht="27.6" customHeight="1">
      <c r="C272" s="126" t="s">
        <v>3911</v>
      </c>
      <c r="D272" s="126" t="s">
        <v>3911</v>
      </c>
      <c r="E272" s="349" t="s">
        <v>3912</v>
      </c>
      <c r="F272" s="175" t="s">
        <v>3913</v>
      </c>
      <c r="G272" s="175" t="s">
        <v>3914</v>
      </c>
      <c r="H272" s="126" t="s">
        <v>3915</v>
      </c>
      <c r="I272" s="126" t="s">
        <v>3911</v>
      </c>
    </row>
    <row r="273" spans="2:9" s="172" customFormat="1" ht="45" customHeight="1">
      <c r="B273" s="172" t="s">
        <v>1202</v>
      </c>
      <c r="C273" s="125" t="s">
        <v>2561</v>
      </c>
      <c r="D273" s="125" t="s">
        <v>219</v>
      </c>
      <c r="E273" s="350" t="s">
        <v>2643</v>
      </c>
      <c r="F273" s="172" t="s">
        <v>1222</v>
      </c>
      <c r="G273" s="172" t="s">
        <v>2228</v>
      </c>
      <c r="H273" s="125" t="s">
        <v>1227</v>
      </c>
      <c r="I273" s="125" t="s">
        <v>219</v>
      </c>
    </row>
    <row r="274" spans="2:9" s="172" customFormat="1" ht="38.450000000000003" customHeight="1">
      <c r="B274" s="172" t="s">
        <v>1203</v>
      </c>
      <c r="C274" s="125" t="s">
        <v>569</v>
      </c>
      <c r="D274" s="125" t="s">
        <v>220</v>
      </c>
      <c r="E274" s="350" t="s">
        <v>4615</v>
      </c>
      <c r="F274" s="172" t="s">
        <v>4109</v>
      </c>
      <c r="G274" s="172" t="s">
        <v>1308</v>
      </c>
      <c r="H274" s="125" t="s">
        <v>1228</v>
      </c>
      <c r="I274" s="125" t="s">
        <v>220</v>
      </c>
    </row>
    <row r="275" spans="2:9" s="172" customFormat="1" ht="42.6" customHeight="1">
      <c r="B275" s="172" t="s">
        <v>1204</v>
      </c>
      <c r="C275" s="125" t="s">
        <v>2467</v>
      </c>
      <c r="D275" s="125" t="s">
        <v>1745</v>
      </c>
      <c r="E275" s="350" t="s">
        <v>2644</v>
      </c>
      <c r="F275" s="172" t="s">
        <v>3916</v>
      </c>
      <c r="G275" s="172" t="s">
        <v>3549</v>
      </c>
      <c r="H275" s="125" t="s">
        <v>3101</v>
      </c>
      <c r="I275" s="125" t="s">
        <v>1745</v>
      </c>
    </row>
    <row r="276" spans="2:9" s="172" customFormat="1" ht="45.6" customHeight="1">
      <c r="B276" s="172" t="s">
        <v>1205</v>
      </c>
      <c r="C276" s="125" t="s">
        <v>570</v>
      </c>
      <c r="D276" s="125" t="s">
        <v>1329</v>
      </c>
      <c r="E276" s="350" t="s">
        <v>2645</v>
      </c>
      <c r="F276" s="172" t="s">
        <v>3917</v>
      </c>
      <c r="G276" s="172" t="s">
        <v>2860</v>
      </c>
      <c r="H276" s="125" t="s">
        <v>2230</v>
      </c>
      <c r="I276" s="125" t="s">
        <v>1329</v>
      </c>
    </row>
    <row r="277" spans="2:9" s="172" customFormat="1" ht="27.6" customHeight="1">
      <c r="B277" s="172" t="s">
        <v>3567</v>
      </c>
      <c r="C277" s="125" t="s">
        <v>4297</v>
      </c>
      <c r="D277" s="125" t="s">
        <v>1330</v>
      </c>
      <c r="E277" s="350" t="s">
        <v>4617</v>
      </c>
      <c r="F277" s="172" t="s">
        <v>1314</v>
      </c>
      <c r="G277" s="172" t="s">
        <v>2861</v>
      </c>
      <c r="H277" s="125" t="s">
        <v>3297</v>
      </c>
      <c r="I277" s="125" t="s">
        <v>1330</v>
      </c>
    </row>
    <row r="278" spans="2:9" s="172" customFormat="1" ht="27.6" customHeight="1">
      <c r="C278" s="125"/>
      <c r="D278" s="125" t="s">
        <v>110</v>
      </c>
      <c r="E278" s="350" t="s">
        <v>110</v>
      </c>
      <c r="F278" s="172" t="s">
        <v>110</v>
      </c>
      <c r="H278" s="125" t="s">
        <v>110</v>
      </c>
      <c r="I278" s="125" t="s">
        <v>110</v>
      </c>
    </row>
    <row r="279" spans="2:9" s="175" customFormat="1" ht="27.6" customHeight="1">
      <c r="C279" s="126" t="s">
        <v>571</v>
      </c>
      <c r="D279" s="126" t="s">
        <v>4162</v>
      </c>
      <c r="E279" s="349" t="s">
        <v>4163</v>
      </c>
      <c r="F279" s="175" t="s">
        <v>4164</v>
      </c>
      <c r="G279" s="175" t="s">
        <v>890</v>
      </c>
      <c r="H279" s="126" t="s">
        <v>4165</v>
      </c>
      <c r="I279" s="126" t="s">
        <v>4162</v>
      </c>
    </row>
    <row r="280" spans="2:9" s="172" customFormat="1" ht="27.6" customHeight="1">
      <c r="C280" s="125"/>
      <c r="D280" s="125" t="s">
        <v>110</v>
      </c>
      <c r="E280" s="350" t="s">
        <v>110</v>
      </c>
      <c r="F280" s="172" t="s">
        <v>110</v>
      </c>
      <c r="H280" s="125" t="s">
        <v>110</v>
      </c>
      <c r="I280" s="125" t="s">
        <v>110</v>
      </c>
    </row>
    <row r="281" spans="2:9" s="175" customFormat="1" ht="27.6" customHeight="1">
      <c r="C281" s="126" t="s">
        <v>572</v>
      </c>
      <c r="D281" s="126" t="s">
        <v>4166</v>
      </c>
      <c r="E281" s="349" t="s">
        <v>2646</v>
      </c>
      <c r="F281" s="175" t="s">
        <v>4167</v>
      </c>
      <c r="G281" s="175" t="s">
        <v>891</v>
      </c>
      <c r="H281" s="126" t="s">
        <v>451</v>
      </c>
      <c r="I281" s="126" t="s">
        <v>4166</v>
      </c>
    </row>
    <row r="282" spans="2:9" s="172" customFormat="1" ht="27.6" customHeight="1">
      <c r="B282" s="172" t="s">
        <v>3357</v>
      </c>
      <c r="C282" s="125" t="s">
        <v>906</v>
      </c>
      <c r="D282" s="125" t="s">
        <v>370</v>
      </c>
      <c r="E282" s="350" t="s">
        <v>4618</v>
      </c>
      <c r="F282" s="172" t="s">
        <v>3158</v>
      </c>
      <c r="G282" s="172" t="s">
        <v>2280</v>
      </c>
      <c r="H282" s="125" t="s">
        <v>452</v>
      </c>
      <c r="I282" s="125" t="s">
        <v>370</v>
      </c>
    </row>
    <row r="283" spans="2:9" s="172" customFormat="1" ht="27.6" customHeight="1">
      <c r="B283" s="172" t="s">
        <v>3358</v>
      </c>
      <c r="C283" s="125" t="s">
        <v>4298</v>
      </c>
      <c r="D283" s="125" t="s">
        <v>1112</v>
      </c>
      <c r="E283" s="350" t="s">
        <v>4308</v>
      </c>
      <c r="F283" s="172" t="s">
        <v>2329</v>
      </c>
      <c r="G283" s="172" t="s">
        <v>892</v>
      </c>
      <c r="H283" s="125" t="s">
        <v>1722</v>
      </c>
      <c r="I283" s="125" t="s">
        <v>1112</v>
      </c>
    </row>
    <row r="284" spans="2:9" s="172" customFormat="1" ht="41.45" customHeight="1">
      <c r="B284" s="172" t="s">
        <v>4119</v>
      </c>
      <c r="C284" s="125" t="s">
        <v>2074</v>
      </c>
      <c r="D284" s="125" t="s">
        <v>3477</v>
      </c>
      <c r="E284" s="350" t="s">
        <v>1579</v>
      </c>
      <c r="F284" s="172" t="s">
        <v>3161</v>
      </c>
      <c r="G284" s="172" t="s">
        <v>326</v>
      </c>
      <c r="H284" s="125" t="s">
        <v>1723</v>
      </c>
      <c r="I284" s="125" t="s">
        <v>3477</v>
      </c>
    </row>
    <row r="285" spans="2:9" s="172" customFormat="1" ht="41.45" customHeight="1">
      <c r="B285" s="172" t="s">
        <v>4120</v>
      </c>
      <c r="C285" s="125" t="s">
        <v>573</v>
      </c>
      <c r="D285" s="125" t="s">
        <v>3478</v>
      </c>
      <c r="E285" s="350" t="s">
        <v>1580</v>
      </c>
      <c r="F285" s="172" t="s">
        <v>1141</v>
      </c>
      <c r="G285" s="172" t="s">
        <v>893</v>
      </c>
      <c r="H285" s="125" t="s">
        <v>1724</v>
      </c>
      <c r="I285" s="125" t="s">
        <v>3478</v>
      </c>
    </row>
    <row r="286" spans="2:9" s="172" customFormat="1" ht="47.45" customHeight="1">
      <c r="B286" s="172" t="s">
        <v>4121</v>
      </c>
      <c r="C286" s="125" t="s">
        <v>574</v>
      </c>
      <c r="D286" s="125" t="s">
        <v>3165</v>
      </c>
      <c r="E286" s="350" t="s">
        <v>2647</v>
      </c>
      <c r="F286" s="172" t="s">
        <v>1716</v>
      </c>
      <c r="G286" s="172" t="s">
        <v>327</v>
      </c>
      <c r="H286" s="125" t="s">
        <v>1725</v>
      </c>
      <c r="I286" s="125" t="s">
        <v>3165</v>
      </c>
    </row>
    <row r="287" spans="2:9" s="172" customFormat="1" ht="46.9" customHeight="1">
      <c r="B287" s="172" t="s">
        <v>4122</v>
      </c>
      <c r="C287" s="125" t="s">
        <v>2735</v>
      </c>
      <c r="D287" s="125" t="s">
        <v>1050</v>
      </c>
      <c r="E287" s="350" t="s">
        <v>282</v>
      </c>
      <c r="F287" s="172" t="s">
        <v>3159</v>
      </c>
      <c r="G287" s="172" t="s">
        <v>2454</v>
      </c>
      <c r="H287" s="125" t="s">
        <v>2745</v>
      </c>
      <c r="I287" s="125" t="s">
        <v>1050</v>
      </c>
    </row>
    <row r="288" spans="2:9" s="172" customFormat="1" ht="27.6" customHeight="1">
      <c r="C288" s="125"/>
      <c r="D288" s="125" t="s">
        <v>110</v>
      </c>
      <c r="E288" s="350" t="s">
        <v>110</v>
      </c>
      <c r="F288" s="172" t="s">
        <v>110</v>
      </c>
      <c r="H288" s="125" t="s">
        <v>110</v>
      </c>
      <c r="I288" s="125" t="s">
        <v>110</v>
      </c>
    </row>
    <row r="289" spans="2:9" s="175" customFormat="1" ht="27.6" customHeight="1">
      <c r="C289" s="126" t="s">
        <v>575</v>
      </c>
      <c r="D289" s="126" t="s">
        <v>1074</v>
      </c>
      <c r="E289" s="349" t="s">
        <v>2648</v>
      </c>
      <c r="F289" s="175" t="s">
        <v>1075</v>
      </c>
      <c r="G289" s="175" t="s">
        <v>894</v>
      </c>
      <c r="H289" s="126" t="s">
        <v>1726</v>
      </c>
      <c r="I289" s="126" t="s">
        <v>1074</v>
      </c>
    </row>
    <row r="290" spans="2:9" s="172" customFormat="1" ht="27.6" customHeight="1">
      <c r="B290" s="172" t="s">
        <v>4123</v>
      </c>
      <c r="C290" s="125" t="s">
        <v>750</v>
      </c>
      <c r="D290" s="125" t="s">
        <v>1051</v>
      </c>
      <c r="E290" s="350" t="s">
        <v>1581</v>
      </c>
      <c r="F290" s="172" t="s">
        <v>4657</v>
      </c>
      <c r="G290" s="172" t="s">
        <v>3445</v>
      </c>
      <c r="H290" s="125" t="s">
        <v>951</v>
      </c>
      <c r="I290" s="125" t="s">
        <v>1051</v>
      </c>
    </row>
    <row r="291" spans="2:9" s="172" customFormat="1" ht="27.6" customHeight="1">
      <c r="B291" s="172" t="s">
        <v>4124</v>
      </c>
      <c r="C291" s="125" t="s">
        <v>751</v>
      </c>
      <c r="D291" s="125" t="s">
        <v>2513</v>
      </c>
      <c r="E291" s="350" t="s">
        <v>284</v>
      </c>
      <c r="F291" s="172" t="s">
        <v>1712</v>
      </c>
      <c r="G291" s="172" t="s">
        <v>3446</v>
      </c>
      <c r="H291" s="125" t="s">
        <v>952</v>
      </c>
      <c r="I291" s="125" t="s">
        <v>2513</v>
      </c>
    </row>
    <row r="292" spans="2:9" s="172" customFormat="1" ht="27.6" customHeight="1">
      <c r="B292" s="172" t="s">
        <v>4125</v>
      </c>
      <c r="C292" s="125" t="s">
        <v>1246</v>
      </c>
      <c r="D292" s="125" t="s">
        <v>2514</v>
      </c>
      <c r="E292" s="350" t="s">
        <v>2517</v>
      </c>
      <c r="F292" s="172" t="s">
        <v>1004</v>
      </c>
      <c r="G292" s="172" t="s">
        <v>3590</v>
      </c>
      <c r="H292" s="125" t="s">
        <v>3682</v>
      </c>
      <c r="I292" s="125" t="s">
        <v>2514</v>
      </c>
    </row>
    <row r="293" spans="2:9" s="172" customFormat="1" ht="27.6" customHeight="1">
      <c r="B293" s="172" t="s">
        <v>4126</v>
      </c>
      <c r="C293" s="125" t="s">
        <v>753</v>
      </c>
      <c r="D293" s="125" t="s">
        <v>2515</v>
      </c>
      <c r="E293" s="350" t="s">
        <v>258</v>
      </c>
      <c r="F293" s="172" t="s">
        <v>1005</v>
      </c>
      <c r="G293" s="172" t="s">
        <v>2198</v>
      </c>
      <c r="H293" s="125" t="s">
        <v>4440</v>
      </c>
      <c r="I293" s="125" t="s">
        <v>2515</v>
      </c>
    </row>
    <row r="294" spans="2:9" s="172" customFormat="1" ht="27.6" customHeight="1">
      <c r="C294" s="125"/>
      <c r="D294" s="125" t="s">
        <v>110</v>
      </c>
      <c r="E294" s="350" t="s">
        <v>110</v>
      </c>
      <c r="F294" s="172" t="s">
        <v>110</v>
      </c>
      <c r="H294" s="125" t="s">
        <v>110</v>
      </c>
      <c r="I294" s="125" t="s">
        <v>110</v>
      </c>
    </row>
    <row r="295" spans="2:9" s="175" customFormat="1" ht="27.6" customHeight="1">
      <c r="C295" s="126" t="s">
        <v>576</v>
      </c>
      <c r="D295" s="126" t="s">
        <v>1953</v>
      </c>
      <c r="E295" s="349" t="s">
        <v>2649</v>
      </c>
      <c r="F295" s="175" t="s">
        <v>1954</v>
      </c>
      <c r="G295" s="175" t="s">
        <v>895</v>
      </c>
      <c r="H295" s="126" t="s">
        <v>1955</v>
      </c>
      <c r="I295" s="126" t="s">
        <v>1953</v>
      </c>
    </row>
    <row r="296" spans="2:9" s="172" customFormat="1" ht="27.6" customHeight="1">
      <c r="B296" s="172" t="s">
        <v>4127</v>
      </c>
      <c r="C296" s="125" t="s">
        <v>754</v>
      </c>
      <c r="D296" s="125" t="s">
        <v>3001</v>
      </c>
      <c r="E296" s="350" t="s">
        <v>3918</v>
      </c>
      <c r="F296" s="172" t="s">
        <v>4493</v>
      </c>
      <c r="G296" s="172" t="s">
        <v>3004</v>
      </c>
      <c r="H296" s="125" t="s">
        <v>4441</v>
      </c>
      <c r="I296" s="125" t="s">
        <v>3001</v>
      </c>
    </row>
    <row r="297" spans="2:9" s="172" customFormat="1" ht="27.6" customHeight="1">
      <c r="C297" s="125"/>
      <c r="D297" s="125" t="s">
        <v>110</v>
      </c>
      <c r="E297" s="350" t="s">
        <v>110</v>
      </c>
      <c r="F297" s="172" t="s">
        <v>110</v>
      </c>
      <c r="H297" s="125" t="s">
        <v>110</v>
      </c>
      <c r="I297" s="125" t="s">
        <v>110</v>
      </c>
    </row>
    <row r="298" spans="2:9" s="175" customFormat="1" ht="27.6" customHeight="1">
      <c r="C298" s="126" t="s">
        <v>577</v>
      </c>
      <c r="D298" s="126" t="s">
        <v>1956</v>
      </c>
      <c r="E298" s="349" t="s">
        <v>1957</v>
      </c>
      <c r="F298" s="175" t="s">
        <v>1052</v>
      </c>
      <c r="G298" s="175" t="s">
        <v>896</v>
      </c>
      <c r="H298" s="126" t="s">
        <v>1053</v>
      </c>
      <c r="I298" s="126" t="s">
        <v>1956</v>
      </c>
    </row>
    <row r="299" spans="2:9" s="172" customFormat="1" ht="27.6" customHeight="1">
      <c r="C299" s="125"/>
      <c r="D299" s="125" t="s">
        <v>110</v>
      </c>
      <c r="E299" s="350" t="s">
        <v>110</v>
      </c>
      <c r="F299" s="172" t="s">
        <v>110</v>
      </c>
      <c r="H299" s="125" t="s">
        <v>110</v>
      </c>
      <c r="I299" s="125" t="s">
        <v>110</v>
      </c>
    </row>
    <row r="300" spans="2:9" s="175" customFormat="1" ht="27.6" customHeight="1">
      <c r="C300" s="126" t="s">
        <v>1054</v>
      </c>
      <c r="D300" s="126" t="s">
        <v>1055</v>
      </c>
      <c r="E300" s="349" t="s">
        <v>2650</v>
      </c>
      <c r="F300" s="175" t="s">
        <v>1056</v>
      </c>
      <c r="G300" s="175" t="s">
        <v>1057</v>
      </c>
      <c r="H300" s="126" t="s">
        <v>1058</v>
      </c>
      <c r="I300" s="126" t="s">
        <v>1055</v>
      </c>
    </row>
    <row r="301" spans="2:9" s="172" customFormat="1" ht="27.6" customHeight="1">
      <c r="B301" s="172" t="s">
        <v>4128</v>
      </c>
      <c r="C301" s="125" t="s">
        <v>755</v>
      </c>
      <c r="D301" s="125" t="s">
        <v>3002</v>
      </c>
      <c r="E301" s="350" t="s">
        <v>2404</v>
      </c>
      <c r="F301" s="172" t="s">
        <v>4494</v>
      </c>
      <c r="G301" s="172" t="s">
        <v>1732</v>
      </c>
      <c r="H301" s="125" t="s">
        <v>1933</v>
      </c>
      <c r="I301" s="125" t="s">
        <v>3002</v>
      </c>
    </row>
    <row r="302" spans="2:9" s="172" customFormat="1" ht="27.6" customHeight="1">
      <c r="B302" s="172" t="s">
        <v>3086</v>
      </c>
      <c r="C302" s="125" t="s">
        <v>3343</v>
      </c>
      <c r="D302" s="125" t="s">
        <v>651</v>
      </c>
      <c r="E302" s="350" t="s">
        <v>3866</v>
      </c>
      <c r="F302" s="172" t="s">
        <v>4495</v>
      </c>
      <c r="G302" s="172" t="s">
        <v>1733</v>
      </c>
      <c r="H302" s="125" t="s">
        <v>1934</v>
      </c>
      <c r="I302" s="125" t="s">
        <v>651</v>
      </c>
    </row>
    <row r="303" spans="2:9" s="172" customFormat="1" ht="27.6" customHeight="1">
      <c r="C303" s="125"/>
      <c r="D303" s="125" t="s">
        <v>110</v>
      </c>
      <c r="E303" s="350" t="s">
        <v>110</v>
      </c>
      <c r="F303" s="172" t="s">
        <v>110</v>
      </c>
      <c r="H303" s="125" t="s">
        <v>110</v>
      </c>
      <c r="I303" s="125" t="s">
        <v>110</v>
      </c>
    </row>
    <row r="304" spans="2:9" s="175" customFormat="1" ht="27.6" customHeight="1">
      <c r="C304" s="126" t="s">
        <v>1059</v>
      </c>
      <c r="D304" s="126" t="s">
        <v>1060</v>
      </c>
      <c r="E304" s="349" t="s">
        <v>2651</v>
      </c>
      <c r="F304" s="175" t="s">
        <v>1061</v>
      </c>
      <c r="G304" s="175" t="s">
        <v>1062</v>
      </c>
      <c r="H304" s="126" t="s">
        <v>1063</v>
      </c>
      <c r="I304" s="126" t="s">
        <v>1060</v>
      </c>
    </row>
    <row r="305" spans="2:9" s="172" customFormat="1" ht="48.6" customHeight="1">
      <c r="B305" s="172" t="s">
        <v>3087</v>
      </c>
      <c r="C305" s="125" t="s">
        <v>2291</v>
      </c>
      <c r="D305" s="125" t="s">
        <v>4173</v>
      </c>
      <c r="E305" s="350" t="s">
        <v>2652</v>
      </c>
      <c r="F305" s="172" t="s">
        <v>2255</v>
      </c>
      <c r="G305" s="172" t="s">
        <v>4001</v>
      </c>
      <c r="H305" s="125" t="s">
        <v>4533</v>
      </c>
      <c r="I305" s="125" t="s">
        <v>4173</v>
      </c>
    </row>
    <row r="306" spans="2:9" s="172" customFormat="1" ht="27.6" customHeight="1">
      <c r="B306" s="172" t="s">
        <v>3088</v>
      </c>
      <c r="C306" s="125" t="s">
        <v>2292</v>
      </c>
      <c r="D306" s="125" t="s">
        <v>4174</v>
      </c>
      <c r="E306" s="350" t="s">
        <v>2653</v>
      </c>
      <c r="F306" s="172" t="s">
        <v>2256</v>
      </c>
      <c r="G306" s="172" t="s">
        <v>4002</v>
      </c>
      <c r="H306" s="125" t="s">
        <v>4534</v>
      </c>
      <c r="I306" s="125" t="s">
        <v>4174</v>
      </c>
    </row>
    <row r="307" spans="2:9" s="172" customFormat="1" ht="27.6" customHeight="1">
      <c r="C307" s="125"/>
      <c r="D307" s="125" t="s">
        <v>110</v>
      </c>
      <c r="E307" s="350" t="s">
        <v>110</v>
      </c>
      <c r="F307" s="172" t="s">
        <v>110</v>
      </c>
      <c r="H307" s="125" t="s">
        <v>110</v>
      </c>
      <c r="I307" s="125" t="s">
        <v>110</v>
      </c>
    </row>
    <row r="308" spans="2:9" s="175" customFormat="1" ht="27.6" customHeight="1">
      <c r="C308" s="126" t="s">
        <v>578</v>
      </c>
      <c r="D308" s="126" t="s">
        <v>1064</v>
      </c>
      <c r="E308" s="349" t="s">
        <v>1065</v>
      </c>
      <c r="F308" s="175" t="s">
        <v>1066</v>
      </c>
      <c r="G308" s="175" t="s">
        <v>1067</v>
      </c>
      <c r="H308" s="126" t="s">
        <v>1068</v>
      </c>
      <c r="I308" s="126" t="s">
        <v>1064</v>
      </c>
    </row>
    <row r="309" spans="2:9" s="176" customFormat="1" ht="27.6" customHeight="1">
      <c r="C309" s="127" t="s">
        <v>579</v>
      </c>
      <c r="D309" s="127" t="s">
        <v>1069</v>
      </c>
      <c r="E309" s="351" t="s">
        <v>1070</v>
      </c>
      <c r="F309" s="176" t="s">
        <v>1071</v>
      </c>
      <c r="G309" s="176" t="s">
        <v>1072</v>
      </c>
      <c r="H309" s="127" t="s">
        <v>1073</v>
      </c>
      <c r="I309" s="127" t="s">
        <v>1069</v>
      </c>
    </row>
    <row r="310" spans="2:9" s="172" customFormat="1" ht="27.6" customHeight="1">
      <c r="B310" s="172" t="s">
        <v>3089</v>
      </c>
      <c r="C310" s="125" t="s">
        <v>1251</v>
      </c>
      <c r="D310" s="125" t="s">
        <v>257</v>
      </c>
      <c r="E310" s="350" t="s">
        <v>1036</v>
      </c>
      <c r="F310" s="172" t="s">
        <v>2257</v>
      </c>
      <c r="G310" s="172" t="s">
        <v>2508</v>
      </c>
      <c r="H310" s="125" t="s">
        <v>1813</v>
      </c>
      <c r="I310" s="125" t="s">
        <v>257</v>
      </c>
    </row>
    <row r="311" spans="2:9" s="172" customFormat="1" ht="27.6" customHeight="1">
      <c r="B311" s="172" t="s">
        <v>3090</v>
      </c>
      <c r="C311" s="125" t="s">
        <v>2910</v>
      </c>
      <c r="D311" s="125" t="s">
        <v>2759</v>
      </c>
      <c r="E311" s="350" t="s">
        <v>2749</v>
      </c>
      <c r="F311" s="172" t="s">
        <v>920</v>
      </c>
      <c r="G311" s="172" t="s">
        <v>2509</v>
      </c>
      <c r="H311" s="125" t="s">
        <v>1814</v>
      </c>
      <c r="I311" s="125" t="s">
        <v>2759</v>
      </c>
    </row>
    <row r="312" spans="2:9" s="172" customFormat="1" ht="27.6" customHeight="1">
      <c r="B312" s="172" t="s">
        <v>3959</v>
      </c>
      <c r="C312" s="125" t="s">
        <v>2911</v>
      </c>
      <c r="D312" s="125" t="s">
        <v>1829</v>
      </c>
      <c r="E312" s="350" t="s">
        <v>2751</v>
      </c>
      <c r="F312" s="172" t="s">
        <v>3269</v>
      </c>
      <c r="G312" s="172" t="s">
        <v>2384</v>
      </c>
      <c r="H312" s="125" t="s">
        <v>1702</v>
      </c>
      <c r="I312" s="125" t="s">
        <v>1829</v>
      </c>
    </row>
    <row r="313" spans="2:9" s="172" customFormat="1" ht="27.6" customHeight="1">
      <c r="B313" s="172" t="s">
        <v>3960</v>
      </c>
      <c r="C313" s="125" t="s">
        <v>580</v>
      </c>
      <c r="D313" s="125" t="s">
        <v>3598</v>
      </c>
      <c r="E313" s="350" t="s">
        <v>3895</v>
      </c>
      <c r="F313" s="172" t="s">
        <v>3770</v>
      </c>
      <c r="G313" s="172" t="s">
        <v>349</v>
      </c>
      <c r="H313" s="125" t="s">
        <v>2688</v>
      </c>
      <c r="I313" s="125" t="s">
        <v>3598</v>
      </c>
    </row>
    <row r="314" spans="2:9" s="172" customFormat="1" ht="27.6" customHeight="1">
      <c r="C314" s="125"/>
      <c r="D314" s="125" t="s">
        <v>110</v>
      </c>
      <c r="E314" s="350" t="s">
        <v>110</v>
      </c>
      <c r="F314" s="172" t="s">
        <v>110</v>
      </c>
      <c r="H314" s="125" t="s">
        <v>110</v>
      </c>
      <c r="I314" s="125" t="s">
        <v>110</v>
      </c>
    </row>
    <row r="315" spans="2:9" s="175" customFormat="1" ht="27.6" customHeight="1">
      <c r="C315" s="126" t="s">
        <v>1021</v>
      </c>
      <c r="D315" s="126" t="s">
        <v>1022</v>
      </c>
      <c r="E315" s="349" t="s">
        <v>2654</v>
      </c>
      <c r="F315" s="175" t="s">
        <v>1023</v>
      </c>
      <c r="G315" s="175" t="s">
        <v>1024</v>
      </c>
      <c r="H315" s="126" t="s">
        <v>1025</v>
      </c>
      <c r="I315" s="126" t="s">
        <v>1022</v>
      </c>
    </row>
    <row r="316" spans="2:9" s="172" customFormat="1" ht="27.6" customHeight="1">
      <c r="B316" s="172" t="s">
        <v>3961</v>
      </c>
      <c r="C316" s="125" t="s">
        <v>4552</v>
      </c>
      <c r="D316" s="125" t="s">
        <v>3021</v>
      </c>
      <c r="E316" s="350" t="s">
        <v>3885</v>
      </c>
      <c r="F316" s="172" t="s">
        <v>1026</v>
      </c>
      <c r="G316" s="172" t="s">
        <v>1210</v>
      </c>
      <c r="H316" s="125" t="s">
        <v>2668</v>
      </c>
      <c r="I316" s="125" t="s">
        <v>3021</v>
      </c>
    </row>
    <row r="317" spans="2:9" s="172" customFormat="1" ht="27.6" customHeight="1">
      <c r="B317" s="172" t="s">
        <v>3962</v>
      </c>
      <c r="C317" s="125" t="s">
        <v>2318</v>
      </c>
      <c r="D317" s="125" t="s">
        <v>3022</v>
      </c>
      <c r="E317" s="350" t="s">
        <v>3893</v>
      </c>
      <c r="F317" s="172" t="s">
        <v>1027</v>
      </c>
      <c r="G317" s="172" t="s">
        <v>2222</v>
      </c>
      <c r="H317" s="125" t="s">
        <v>1727</v>
      </c>
      <c r="I317" s="125" t="s">
        <v>3022</v>
      </c>
    </row>
    <row r="318" spans="2:9" s="172" customFormat="1" ht="27.6" customHeight="1">
      <c r="B318" s="172" t="s">
        <v>3600</v>
      </c>
      <c r="C318" s="125" t="s">
        <v>3153</v>
      </c>
      <c r="D318" s="125" t="s">
        <v>4153</v>
      </c>
      <c r="E318" s="350" t="s">
        <v>3068</v>
      </c>
      <c r="F318" s="172" t="s">
        <v>1028</v>
      </c>
      <c r="G318" s="172" t="s">
        <v>2223</v>
      </c>
      <c r="H318" s="125" t="s">
        <v>2560</v>
      </c>
      <c r="I318" s="125" t="s">
        <v>4153</v>
      </c>
    </row>
    <row r="319" spans="2:9" s="172" customFormat="1" ht="27.6" customHeight="1">
      <c r="C319" s="125"/>
      <c r="D319" s="125" t="s">
        <v>110</v>
      </c>
      <c r="E319" s="350" t="s">
        <v>110</v>
      </c>
      <c r="F319" s="172" t="s">
        <v>110</v>
      </c>
      <c r="H319" s="125" t="s">
        <v>110</v>
      </c>
      <c r="I319" s="125" t="s">
        <v>110</v>
      </c>
    </row>
    <row r="320" spans="2:9" s="175" customFormat="1" ht="27.6" customHeight="1">
      <c r="C320" s="126" t="s">
        <v>1029</v>
      </c>
      <c r="D320" s="126" t="s">
        <v>1030</v>
      </c>
      <c r="E320" s="349" t="s">
        <v>555</v>
      </c>
      <c r="F320" s="175" t="s">
        <v>556</v>
      </c>
      <c r="G320" s="175" t="s">
        <v>557</v>
      </c>
      <c r="H320" s="126" t="s">
        <v>558</v>
      </c>
      <c r="I320" s="126" t="s">
        <v>1030</v>
      </c>
    </row>
    <row r="321" spans="2:9" s="172" customFormat="1" ht="27.6" customHeight="1">
      <c r="B321" s="172" t="s">
        <v>3601</v>
      </c>
      <c r="C321" s="125" t="s">
        <v>4159</v>
      </c>
      <c r="D321" s="125" t="s">
        <v>3024</v>
      </c>
      <c r="E321" s="350" t="s">
        <v>3097</v>
      </c>
      <c r="F321" s="172" t="s">
        <v>321</v>
      </c>
      <c r="G321" s="172" t="s">
        <v>897</v>
      </c>
      <c r="H321" s="125" t="s">
        <v>2456</v>
      </c>
      <c r="I321" s="125" t="s">
        <v>3024</v>
      </c>
    </row>
    <row r="322" spans="2:9" s="172" customFormat="1" ht="27.6" customHeight="1">
      <c r="B322" s="172" t="s">
        <v>3602</v>
      </c>
      <c r="C322" s="125" t="s">
        <v>4160</v>
      </c>
      <c r="D322" s="125" t="s">
        <v>1794</v>
      </c>
      <c r="E322" s="350" t="s">
        <v>3099</v>
      </c>
      <c r="F322" s="172" t="s">
        <v>3317</v>
      </c>
      <c r="G322" s="172" t="s">
        <v>903</v>
      </c>
      <c r="H322" s="125" t="s">
        <v>4474</v>
      </c>
      <c r="I322" s="125" t="s">
        <v>1794</v>
      </c>
    </row>
    <row r="323" spans="2:9" s="172" customFormat="1" ht="27.6" customHeight="1">
      <c r="B323" s="172" t="s">
        <v>3603</v>
      </c>
      <c r="C323" s="125" t="s">
        <v>4161</v>
      </c>
      <c r="D323" s="125" t="s">
        <v>4132</v>
      </c>
      <c r="E323" s="350" t="s">
        <v>289</v>
      </c>
      <c r="F323" s="172" t="s">
        <v>1790</v>
      </c>
      <c r="G323" s="172" t="s">
        <v>2792</v>
      </c>
      <c r="H323" s="125" t="s">
        <v>335</v>
      </c>
      <c r="I323" s="125" t="s">
        <v>4132</v>
      </c>
    </row>
    <row r="324" spans="2:9" s="172" customFormat="1" ht="27.6" customHeight="1">
      <c r="B324" s="172" t="s">
        <v>3604</v>
      </c>
      <c r="C324" s="125" t="s">
        <v>3252</v>
      </c>
      <c r="D324" s="125" t="s">
        <v>2131</v>
      </c>
      <c r="E324" s="350" t="s">
        <v>3253</v>
      </c>
      <c r="F324" s="172" t="s">
        <v>3322</v>
      </c>
      <c r="G324" s="172" t="s">
        <v>2793</v>
      </c>
      <c r="H324" s="125" t="s">
        <v>336</v>
      </c>
      <c r="I324" s="125" t="s">
        <v>2131</v>
      </c>
    </row>
    <row r="325" spans="2:9" s="172" customFormat="1" ht="27.6" customHeight="1">
      <c r="B325" s="172" t="s">
        <v>3605</v>
      </c>
      <c r="C325" s="125" t="s">
        <v>3394</v>
      </c>
      <c r="D325" s="125" t="s">
        <v>3454</v>
      </c>
      <c r="E325" s="350" t="s">
        <v>3254</v>
      </c>
      <c r="F325" s="172" t="s">
        <v>3323</v>
      </c>
      <c r="G325" s="172" t="s">
        <v>898</v>
      </c>
      <c r="H325" s="125" t="s">
        <v>2672</v>
      </c>
      <c r="I325" s="125" t="s">
        <v>3454</v>
      </c>
    </row>
    <row r="326" spans="2:9" s="172" customFormat="1" ht="27.6" customHeight="1">
      <c r="C326" s="125"/>
      <c r="D326" s="125" t="s">
        <v>110</v>
      </c>
      <c r="E326" s="350" t="s">
        <v>110</v>
      </c>
      <c r="F326" s="172" t="s">
        <v>110</v>
      </c>
      <c r="H326" s="125" t="s">
        <v>110</v>
      </c>
      <c r="I326" s="125" t="s">
        <v>110</v>
      </c>
    </row>
    <row r="327" spans="2:9" s="175" customFormat="1" ht="27.6" customHeight="1">
      <c r="C327" s="126" t="s">
        <v>581</v>
      </c>
      <c r="D327" s="126" t="s">
        <v>559</v>
      </c>
      <c r="E327" s="349" t="s">
        <v>1041</v>
      </c>
      <c r="F327" s="175" t="s">
        <v>1042</v>
      </c>
      <c r="G327" s="175" t="s">
        <v>899</v>
      </c>
      <c r="H327" s="126" t="s">
        <v>1728</v>
      </c>
      <c r="I327" s="126" t="s">
        <v>559</v>
      </c>
    </row>
    <row r="328" spans="2:9" s="176" customFormat="1" ht="27.6" customHeight="1">
      <c r="C328" s="127" t="s">
        <v>582</v>
      </c>
      <c r="D328" s="127" t="s">
        <v>1043</v>
      </c>
      <c r="E328" s="351" t="s">
        <v>1044</v>
      </c>
      <c r="F328" s="176" t="s">
        <v>1951</v>
      </c>
      <c r="G328" s="176" t="s">
        <v>900</v>
      </c>
      <c r="H328" s="127" t="s">
        <v>1729</v>
      </c>
      <c r="I328" s="127" t="s">
        <v>1043</v>
      </c>
    </row>
    <row r="329" spans="2:9" s="172" customFormat="1" ht="46.9" customHeight="1">
      <c r="B329" s="172" t="s">
        <v>3606</v>
      </c>
      <c r="C329" s="125" t="s">
        <v>863</v>
      </c>
      <c r="D329" s="125" t="s">
        <v>2009</v>
      </c>
      <c r="E329" s="350" t="s">
        <v>3255</v>
      </c>
      <c r="F329" s="172" t="s">
        <v>2272</v>
      </c>
      <c r="G329" s="172" t="s">
        <v>2780</v>
      </c>
      <c r="H329" s="125" t="s">
        <v>1730</v>
      </c>
      <c r="I329" s="125" t="s">
        <v>2009</v>
      </c>
    </row>
    <row r="330" spans="2:9" s="172" customFormat="1" ht="27.6" customHeight="1">
      <c r="B330" s="172" t="s">
        <v>2554</v>
      </c>
      <c r="C330" s="125" t="s">
        <v>344</v>
      </c>
      <c r="D330" s="125" t="s">
        <v>1738</v>
      </c>
      <c r="E330" s="350" t="s">
        <v>3256</v>
      </c>
      <c r="F330" s="172" t="s">
        <v>947</v>
      </c>
      <c r="G330" s="172" t="s">
        <v>712</v>
      </c>
      <c r="H330" s="125" t="s">
        <v>2606</v>
      </c>
      <c r="I330" s="125" t="s">
        <v>1738</v>
      </c>
    </row>
    <row r="331" spans="2:9" s="172" customFormat="1" ht="27.6" customHeight="1">
      <c r="C331" s="125"/>
      <c r="D331" s="125" t="s">
        <v>110</v>
      </c>
      <c r="E331" s="350" t="s">
        <v>110</v>
      </c>
      <c r="F331" s="172" t="s">
        <v>110</v>
      </c>
      <c r="H331" s="125" t="s">
        <v>110</v>
      </c>
      <c r="I331" s="125" t="s">
        <v>110</v>
      </c>
    </row>
    <row r="332" spans="2:9" s="175" customFormat="1" ht="27.6" customHeight="1">
      <c r="C332" s="126" t="s">
        <v>583</v>
      </c>
      <c r="D332" s="126" t="s">
        <v>1952</v>
      </c>
      <c r="E332" s="349" t="s">
        <v>1103</v>
      </c>
      <c r="F332" s="175" t="s">
        <v>1104</v>
      </c>
      <c r="G332" s="175" t="s">
        <v>901</v>
      </c>
      <c r="H332" s="126" t="s">
        <v>1731</v>
      </c>
      <c r="I332" s="126" t="s">
        <v>1952</v>
      </c>
    </row>
    <row r="333" spans="2:9" s="172" customFormat="1" ht="27.6" customHeight="1">
      <c r="B333" s="172" t="s">
        <v>2555</v>
      </c>
      <c r="C333" s="125" t="s">
        <v>2756</v>
      </c>
      <c r="D333" s="125" t="s">
        <v>1088</v>
      </c>
      <c r="E333" s="350" t="s">
        <v>3257</v>
      </c>
      <c r="F333" s="172" t="s">
        <v>2694</v>
      </c>
      <c r="G333" s="172" t="s">
        <v>713</v>
      </c>
      <c r="H333" s="125" t="s">
        <v>2172</v>
      </c>
      <c r="I333" s="125" t="s">
        <v>1088</v>
      </c>
    </row>
    <row r="334" spans="2:9" s="172" customFormat="1" ht="27.6" customHeight="1">
      <c r="B334" s="172" t="s">
        <v>2556</v>
      </c>
      <c r="C334" s="125" t="s">
        <v>2757</v>
      </c>
      <c r="D334" s="125" t="s">
        <v>1089</v>
      </c>
      <c r="E334" s="350" t="s">
        <v>4399</v>
      </c>
      <c r="F334" s="172" t="s">
        <v>466</v>
      </c>
      <c r="G334" s="172" t="s">
        <v>714</v>
      </c>
      <c r="H334" s="125" t="s">
        <v>2173</v>
      </c>
      <c r="I334" s="125" t="s">
        <v>1089</v>
      </c>
    </row>
    <row r="335" spans="2:9" s="172" customFormat="1" ht="27.6" customHeight="1">
      <c r="B335" s="172" t="s">
        <v>1356</v>
      </c>
      <c r="C335" s="125" t="s">
        <v>761</v>
      </c>
      <c r="D335" s="125" t="s">
        <v>1007</v>
      </c>
      <c r="E335" s="350" t="s">
        <v>4400</v>
      </c>
      <c r="F335" s="172" t="s">
        <v>1949</v>
      </c>
      <c r="G335" s="172" t="s">
        <v>3291</v>
      </c>
      <c r="H335" s="125" t="s">
        <v>4361</v>
      </c>
      <c r="I335" s="125" t="s">
        <v>1007</v>
      </c>
    </row>
    <row r="336" spans="2:9" s="172" customFormat="1" ht="27.6" customHeight="1">
      <c r="B336" s="172" t="s">
        <v>4454</v>
      </c>
      <c r="C336" s="125" t="s">
        <v>762</v>
      </c>
      <c r="D336" s="125" t="s">
        <v>3216</v>
      </c>
      <c r="E336" s="350" t="s">
        <v>4401</v>
      </c>
      <c r="F336" s="172" t="s">
        <v>264</v>
      </c>
      <c r="G336" s="172" t="s">
        <v>1443</v>
      </c>
      <c r="H336" s="125" t="s">
        <v>4362</v>
      </c>
      <c r="I336" s="125" t="s">
        <v>3216</v>
      </c>
    </row>
    <row r="337" spans="2:9" s="172" customFormat="1" ht="27.6" customHeight="1">
      <c r="C337" s="125"/>
      <c r="D337" s="125" t="s">
        <v>110</v>
      </c>
      <c r="E337" s="350" t="s">
        <v>110</v>
      </c>
      <c r="F337" s="172" t="s">
        <v>110</v>
      </c>
      <c r="H337" s="125" t="s">
        <v>110</v>
      </c>
      <c r="I337" s="125" t="s">
        <v>110</v>
      </c>
    </row>
    <row r="338" spans="2:9" s="175" customFormat="1" ht="27.6" customHeight="1">
      <c r="C338" s="126" t="s">
        <v>584</v>
      </c>
      <c r="D338" s="126" t="s">
        <v>1105</v>
      </c>
      <c r="E338" s="349" t="s">
        <v>1106</v>
      </c>
      <c r="F338" s="175" t="s">
        <v>1107</v>
      </c>
      <c r="G338" s="175" t="s">
        <v>902</v>
      </c>
      <c r="H338" s="126" t="s">
        <v>1</v>
      </c>
      <c r="I338" s="126" t="s">
        <v>1105</v>
      </c>
    </row>
    <row r="339" spans="2:9" s="172" customFormat="1" ht="49.9" customHeight="1">
      <c r="B339" s="172" t="s">
        <v>4455</v>
      </c>
      <c r="C339" s="125" t="s">
        <v>4210</v>
      </c>
      <c r="D339" s="125" t="s">
        <v>1040</v>
      </c>
      <c r="E339" s="350" t="s">
        <v>2655</v>
      </c>
      <c r="F339" s="172" t="s">
        <v>3334</v>
      </c>
      <c r="G339" s="172" t="s">
        <v>1444</v>
      </c>
      <c r="H339" s="125" t="s">
        <v>639</v>
      </c>
      <c r="I339" s="125" t="s">
        <v>1040</v>
      </c>
    </row>
    <row r="340" spans="2:9" s="172" customFormat="1" ht="27.6" customHeight="1">
      <c r="B340" s="172" t="s">
        <v>4456</v>
      </c>
      <c r="C340" s="125" t="s">
        <v>4608</v>
      </c>
      <c r="D340" s="125" t="s">
        <v>217</v>
      </c>
      <c r="E340" s="350" t="s">
        <v>3615</v>
      </c>
      <c r="F340" s="172" t="s">
        <v>1931</v>
      </c>
      <c r="G340" s="172" t="s">
        <v>4105</v>
      </c>
      <c r="H340" s="125" t="s">
        <v>2</v>
      </c>
      <c r="I340" s="125" t="s">
        <v>217</v>
      </c>
    </row>
    <row r="341" spans="2:9" s="172" customFormat="1" ht="27.6" customHeight="1">
      <c r="C341" s="125"/>
      <c r="D341" s="125" t="s">
        <v>110</v>
      </c>
      <c r="E341" s="350" t="s">
        <v>110</v>
      </c>
      <c r="F341" s="172" t="s">
        <v>110</v>
      </c>
      <c r="H341" s="125" t="s">
        <v>110</v>
      </c>
      <c r="I341" s="125" t="s">
        <v>110</v>
      </c>
    </row>
    <row r="342" spans="2:9" s="175" customFormat="1" ht="27.6" customHeight="1">
      <c r="C342" s="126" t="s">
        <v>585</v>
      </c>
      <c r="D342" s="126" t="s">
        <v>1012</v>
      </c>
      <c r="E342" s="349" t="s">
        <v>1013</v>
      </c>
      <c r="F342" s="175" t="s">
        <v>1014</v>
      </c>
      <c r="G342" s="175" t="s">
        <v>2094</v>
      </c>
      <c r="H342" s="126" t="s">
        <v>3</v>
      </c>
      <c r="I342" s="126" t="s">
        <v>1012</v>
      </c>
    </row>
    <row r="343" spans="2:9" s="172" customFormat="1" ht="27.6" customHeight="1">
      <c r="B343" s="172" t="s">
        <v>4457</v>
      </c>
      <c r="C343" s="125" t="s">
        <v>586</v>
      </c>
      <c r="D343" s="125" t="s">
        <v>2704</v>
      </c>
      <c r="E343" s="350" t="s">
        <v>3311</v>
      </c>
      <c r="F343" s="172" t="s">
        <v>785</v>
      </c>
      <c r="G343" s="172" t="s">
        <v>3249</v>
      </c>
      <c r="H343" s="125" t="s">
        <v>4</v>
      </c>
      <c r="I343" s="125" t="s">
        <v>2704</v>
      </c>
    </row>
    <row r="344" spans="2:9" s="172" customFormat="1" ht="27.6" customHeight="1">
      <c r="B344" s="172" t="s">
        <v>3608</v>
      </c>
      <c r="C344" s="125" t="s">
        <v>587</v>
      </c>
      <c r="D344" s="125" t="s">
        <v>2705</v>
      </c>
      <c r="E344" s="350" t="s">
        <v>2340</v>
      </c>
      <c r="F344" s="172" t="s">
        <v>2695</v>
      </c>
      <c r="G344" s="172" t="s">
        <v>3250</v>
      </c>
      <c r="H344" s="125" t="s">
        <v>5</v>
      </c>
      <c r="I344" s="125" t="s">
        <v>2705</v>
      </c>
    </row>
    <row r="345" spans="2:9" s="172" customFormat="1" ht="27.6" customHeight="1">
      <c r="B345" s="172" t="s">
        <v>3609</v>
      </c>
      <c r="C345" s="125" t="s">
        <v>588</v>
      </c>
      <c r="D345" s="125" t="s">
        <v>1694</v>
      </c>
      <c r="E345" s="350" t="s">
        <v>2341</v>
      </c>
      <c r="F345" s="172" t="s">
        <v>3336</v>
      </c>
      <c r="G345" s="172" t="s">
        <v>814</v>
      </c>
      <c r="H345" s="125" t="s">
        <v>6</v>
      </c>
      <c r="I345" s="125" t="s">
        <v>1694</v>
      </c>
    </row>
    <row r="346" spans="2:9" s="172" customFormat="1" ht="27.6" customHeight="1">
      <c r="C346" s="125"/>
      <c r="D346" s="125" t="s">
        <v>110</v>
      </c>
      <c r="E346" s="350" t="s">
        <v>110</v>
      </c>
      <c r="F346" s="172" t="s">
        <v>110</v>
      </c>
      <c r="H346" s="125" t="s">
        <v>110</v>
      </c>
      <c r="I346" s="125" t="s">
        <v>110</v>
      </c>
    </row>
    <row r="347" spans="2:9" s="175" customFormat="1" ht="27.6" customHeight="1">
      <c r="C347" s="126" t="s">
        <v>589</v>
      </c>
      <c r="D347" s="126" t="s">
        <v>1015</v>
      </c>
      <c r="E347" s="349" t="s">
        <v>1016</v>
      </c>
      <c r="F347" s="175" t="s">
        <v>1017</v>
      </c>
      <c r="G347" s="175" t="s">
        <v>2095</v>
      </c>
      <c r="H347" s="126" t="s">
        <v>7</v>
      </c>
      <c r="I347" s="126" t="s">
        <v>1015</v>
      </c>
    </row>
    <row r="348" spans="2:9" s="172" customFormat="1" ht="27.6" customHeight="1">
      <c r="C348" s="125"/>
      <c r="D348" s="125" t="s">
        <v>110</v>
      </c>
      <c r="E348" s="350" t="s">
        <v>110</v>
      </c>
      <c r="F348" s="172" t="s">
        <v>110</v>
      </c>
      <c r="H348" s="125" t="s">
        <v>110</v>
      </c>
      <c r="I348" s="125" t="s">
        <v>110</v>
      </c>
    </row>
    <row r="349" spans="2:9" s="176" customFormat="1" ht="27.6" customHeight="1">
      <c r="C349" s="127" t="s">
        <v>590</v>
      </c>
      <c r="D349" s="127" t="s">
        <v>1018</v>
      </c>
      <c r="E349" s="351" t="s">
        <v>1019</v>
      </c>
      <c r="F349" s="176" t="s">
        <v>1020</v>
      </c>
      <c r="G349" s="176" t="s">
        <v>2096</v>
      </c>
      <c r="H349" s="127" t="s">
        <v>8</v>
      </c>
      <c r="I349" s="127" t="s">
        <v>1018</v>
      </c>
    </row>
    <row r="350" spans="2:9" s="172" customFormat="1" ht="27.6" customHeight="1">
      <c r="B350" s="172" t="s">
        <v>3610</v>
      </c>
      <c r="C350" s="125" t="s">
        <v>591</v>
      </c>
      <c r="D350" s="125" t="s">
        <v>1695</v>
      </c>
      <c r="E350" s="350" t="s">
        <v>296</v>
      </c>
      <c r="F350" s="172" t="s">
        <v>2179</v>
      </c>
      <c r="G350" s="172" t="s">
        <v>916</v>
      </c>
      <c r="H350" s="125" t="s">
        <v>763</v>
      </c>
      <c r="I350" s="125" t="s">
        <v>1695</v>
      </c>
    </row>
    <row r="351" spans="2:9" s="172" customFormat="1" ht="27.6" customHeight="1">
      <c r="B351" s="172" t="s">
        <v>4458</v>
      </c>
      <c r="C351" s="125" t="s">
        <v>592</v>
      </c>
      <c r="D351" s="125" t="s">
        <v>3888</v>
      </c>
      <c r="E351" s="350" t="s">
        <v>3869</v>
      </c>
      <c r="F351" s="172" t="s">
        <v>3495</v>
      </c>
      <c r="G351" s="172" t="s">
        <v>2854</v>
      </c>
      <c r="H351" s="125" t="s">
        <v>1383</v>
      </c>
      <c r="I351" s="125" t="s">
        <v>3888</v>
      </c>
    </row>
    <row r="352" spans="2:9" s="172" customFormat="1" ht="27.6" customHeight="1">
      <c r="B352" s="172" t="s">
        <v>4459</v>
      </c>
      <c r="C352" s="125" t="s">
        <v>593</v>
      </c>
      <c r="D352" s="125" t="s">
        <v>3889</v>
      </c>
      <c r="E352" s="350" t="s">
        <v>2344</v>
      </c>
      <c r="F352" s="172" t="s">
        <v>3496</v>
      </c>
      <c r="G352" s="172" t="s">
        <v>919</v>
      </c>
      <c r="H352" s="125" t="s">
        <v>4437</v>
      </c>
      <c r="I352" s="125" t="s">
        <v>3889</v>
      </c>
    </row>
    <row r="353" spans="2:9" s="172" customFormat="1" ht="27.6" customHeight="1">
      <c r="C353" s="125"/>
      <c r="D353" s="125" t="s">
        <v>110</v>
      </c>
      <c r="E353" s="350" t="s">
        <v>110</v>
      </c>
      <c r="F353" s="172" t="s">
        <v>110</v>
      </c>
      <c r="H353" s="125" t="s">
        <v>110</v>
      </c>
      <c r="I353" s="125" t="s">
        <v>110</v>
      </c>
    </row>
    <row r="354" spans="2:9" s="172" customFormat="1" ht="27.6" customHeight="1">
      <c r="B354" s="172" t="s">
        <v>4460</v>
      </c>
      <c r="C354" s="125" t="s">
        <v>4310</v>
      </c>
      <c r="D354" s="125" t="s">
        <v>3890</v>
      </c>
      <c r="E354" s="350" t="s">
        <v>3685</v>
      </c>
      <c r="F354" s="172" t="s">
        <v>1096</v>
      </c>
      <c r="G354" s="172" t="s">
        <v>3009</v>
      </c>
      <c r="H354" s="125" t="s">
        <v>1809</v>
      </c>
      <c r="I354" s="125" t="s">
        <v>3890</v>
      </c>
    </row>
    <row r="355" spans="2:9" s="172" customFormat="1" ht="27.6" customHeight="1">
      <c r="B355" s="172" t="s">
        <v>4461</v>
      </c>
      <c r="C355" s="125" t="s">
        <v>4476</v>
      </c>
      <c r="D355" s="125" t="s">
        <v>1830</v>
      </c>
      <c r="E355" s="350" t="s">
        <v>4527</v>
      </c>
      <c r="F355" s="172" t="s">
        <v>1097</v>
      </c>
      <c r="G355" s="172" t="s">
        <v>3010</v>
      </c>
      <c r="H355" s="125" t="s">
        <v>1085</v>
      </c>
      <c r="I355" s="125" t="s">
        <v>1830</v>
      </c>
    </row>
    <row r="356" spans="2:9" s="172" customFormat="1" ht="27.6" customHeight="1">
      <c r="C356" s="125"/>
      <c r="D356" s="125" t="s">
        <v>110</v>
      </c>
      <c r="E356" s="350" t="s">
        <v>110</v>
      </c>
      <c r="F356" s="172" t="s">
        <v>110</v>
      </c>
      <c r="H356" s="125" t="s">
        <v>110</v>
      </c>
      <c r="I356" s="125" t="s">
        <v>110</v>
      </c>
    </row>
    <row r="357" spans="2:9" s="172" customFormat="1" ht="27.6" customHeight="1">
      <c r="B357" s="172" t="s">
        <v>4462</v>
      </c>
      <c r="C357" s="125" t="s">
        <v>4477</v>
      </c>
      <c r="D357" s="125" t="s">
        <v>3648</v>
      </c>
      <c r="E357" s="350" t="s">
        <v>3616</v>
      </c>
      <c r="F357" s="172" t="s">
        <v>3649</v>
      </c>
      <c r="G357" s="172" t="s">
        <v>3650</v>
      </c>
      <c r="H357" s="125" t="s">
        <v>3651</v>
      </c>
      <c r="I357" s="125" t="s">
        <v>3648</v>
      </c>
    </row>
    <row r="358" spans="2:9" s="172" customFormat="1" ht="27.6" customHeight="1">
      <c r="B358" s="172" t="s">
        <v>4595</v>
      </c>
      <c r="C358" s="125" t="s">
        <v>4207</v>
      </c>
      <c r="D358" s="125" t="s">
        <v>3652</v>
      </c>
      <c r="E358" s="350" t="s">
        <v>3617</v>
      </c>
      <c r="F358" s="172" t="s">
        <v>1090</v>
      </c>
      <c r="G358" s="172" t="s">
        <v>1091</v>
      </c>
      <c r="H358" s="125" t="s">
        <v>1092</v>
      </c>
      <c r="I358" s="125" t="s">
        <v>3652</v>
      </c>
    </row>
    <row r="359" spans="2:9" s="172" customFormat="1" ht="27.6" customHeight="1">
      <c r="C359" s="125"/>
      <c r="D359" s="125" t="s">
        <v>110</v>
      </c>
      <c r="E359" s="350" t="s">
        <v>110</v>
      </c>
      <c r="F359" s="172" t="s">
        <v>110</v>
      </c>
      <c r="H359" s="125" t="s">
        <v>110</v>
      </c>
      <c r="I359" s="125" t="s">
        <v>110</v>
      </c>
    </row>
    <row r="360" spans="2:9" s="172" customFormat="1" ht="27.6" customHeight="1">
      <c r="C360" s="125" t="s">
        <v>594</v>
      </c>
      <c r="D360" s="125" t="s">
        <v>1093</v>
      </c>
      <c r="E360" s="350" t="s">
        <v>2018</v>
      </c>
      <c r="F360" s="172" t="s">
        <v>2019</v>
      </c>
      <c r="G360" s="175" t="s">
        <v>2097</v>
      </c>
      <c r="H360" s="125" t="s">
        <v>9</v>
      </c>
      <c r="I360" s="125" t="s">
        <v>1093</v>
      </c>
    </row>
    <row r="361" spans="2:9" s="172" customFormat="1" ht="27.6" customHeight="1">
      <c r="B361" s="172" t="s">
        <v>4596</v>
      </c>
      <c r="C361" s="125" t="s">
        <v>595</v>
      </c>
      <c r="D361" s="125" t="s">
        <v>3891</v>
      </c>
      <c r="E361" s="350" t="s">
        <v>2349</v>
      </c>
      <c r="F361" s="172" t="s">
        <v>3105</v>
      </c>
      <c r="G361" s="172" t="s">
        <v>3007</v>
      </c>
      <c r="H361" s="125" t="s">
        <v>1810</v>
      </c>
      <c r="I361" s="125" t="s">
        <v>3891</v>
      </c>
    </row>
    <row r="362" spans="2:9" s="172" customFormat="1" ht="48" customHeight="1">
      <c r="B362" s="172" t="s">
        <v>4597</v>
      </c>
      <c r="C362" s="125" t="s">
        <v>4650</v>
      </c>
      <c r="D362" s="125" t="s">
        <v>3892</v>
      </c>
      <c r="E362" s="350" t="s">
        <v>3618</v>
      </c>
      <c r="F362" s="172" t="s">
        <v>333</v>
      </c>
      <c r="G362" s="172" t="s">
        <v>3111</v>
      </c>
      <c r="H362" s="125" t="s">
        <v>1838</v>
      </c>
      <c r="I362" s="125" t="s">
        <v>3892</v>
      </c>
    </row>
    <row r="363" spans="2:9" s="172" customFormat="1" ht="45" customHeight="1">
      <c r="B363" s="172" t="s">
        <v>4598</v>
      </c>
      <c r="C363" s="125" t="s">
        <v>596</v>
      </c>
      <c r="D363" s="125" t="s">
        <v>732</v>
      </c>
      <c r="E363" s="350" t="s">
        <v>3619</v>
      </c>
      <c r="F363" s="172" t="s">
        <v>1304</v>
      </c>
      <c r="G363" s="172" t="s">
        <v>918</v>
      </c>
      <c r="H363" s="125" t="s">
        <v>1839</v>
      </c>
      <c r="I363" s="125" t="s">
        <v>732</v>
      </c>
    </row>
    <row r="364" spans="2:9" s="172" customFormat="1" ht="27.6" customHeight="1">
      <c r="C364" s="125"/>
      <c r="D364" s="125" t="s">
        <v>110</v>
      </c>
      <c r="E364" s="350" t="s">
        <v>110</v>
      </c>
      <c r="F364" s="172" t="s">
        <v>110</v>
      </c>
      <c r="H364" s="125" t="s">
        <v>110</v>
      </c>
      <c r="I364" s="125" t="s">
        <v>110</v>
      </c>
    </row>
    <row r="365" spans="2:9" s="172" customFormat="1" ht="27.6" customHeight="1">
      <c r="B365" s="172" t="s">
        <v>4599</v>
      </c>
      <c r="C365" s="125" t="s">
        <v>3483</v>
      </c>
      <c r="D365" s="125" t="s">
        <v>733</v>
      </c>
      <c r="E365" s="350" t="s">
        <v>361</v>
      </c>
      <c r="F365" s="172" t="s">
        <v>3745</v>
      </c>
      <c r="G365" s="172" t="s">
        <v>2164</v>
      </c>
      <c r="H365" s="125" t="s">
        <v>3214</v>
      </c>
      <c r="I365" s="125" t="s">
        <v>733</v>
      </c>
    </row>
    <row r="366" spans="2:9" s="172" customFormat="1" ht="27.6" customHeight="1">
      <c r="B366" s="172" t="s">
        <v>4600</v>
      </c>
      <c r="C366" s="125" t="s">
        <v>3484</v>
      </c>
      <c r="D366" s="125" t="s">
        <v>2158</v>
      </c>
      <c r="E366" s="350" t="s">
        <v>1475</v>
      </c>
      <c r="F366" s="172" t="s">
        <v>86</v>
      </c>
      <c r="G366" s="172" t="s">
        <v>2165</v>
      </c>
      <c r="H366" s="125" t="s">
        <v>1110</v>
      </c>
      <c r="I366" s="125" t="s">
        <v>2158</v>
      </c>
    </row>
    <row r="367" spans="2:9" s="172" customFormat="1" ht="27.6" customHeight="1">
      <c r="B367" s="172" t="s">
        <v>3963</v>
      </c>
      <c r="C367" s="125" t="s">
        <v>3485</v>
      </c>
      <c r="D367" s="125" t="s">
        <v>2159</v>
      </c>
      <c r="E367" s="350" t="s">
        <v>1696</v>
      </c>
      <c r="F367" s="172" t="s">
        <v>87</v>
      </c>
      <c r="G367" s="172" t="s">
        <v>648</v>
      </c>
      <c r="H367" s="125" t="s">
        <v>3215</v>
      </c>
      <c r="I367" s="125" t="s">
        <v>2159</v>
      </c>
    </row>
    <row r="368" spans="2:9" s="172" customFormat="1" ht="27.6" customHeight="1">
      <c r="C368" s="125"/>
      <c r="D368" s="125" t="s">
        <v>110</v>
      </c>
      <c r="E368" s="350" t="s">
        <v>110</v>
      </c>
      <c r="F368" s="172" t="s">
        <v>110</v>
      </c>
      <c r="H368" s="125" t="s">
        <v>110</v>
      </c>
      <c r="I368" s="125" t="s">
        <v>110</v>
      </c>
    </row>
    <row r="369" spans="2:9" s="175" customFormat="1" ht="27.6" customHeight="1">
      <c r="C369" s="126" t="s">
        <v>597</v>
      </c>
      <c r="D369" s="126" t="s">
        <v>2020</v>
      </c>
      <c r="E369" s="349" t="s">
        <v>2021</v>
      </c>
      <c r="F369" s="175" t="s">
        <v>2022</v>
      </c>
      <c r="G369" s="175" t="s">
        <v>2098</v>
      </c>
      <c r="H369" s="126" t="s">
        <v>2023</v>
      </c>
      <c r="I369" s="126" t="s">
        <v>2020</v>
      </c>
    </row>
    <row r="370" spans="2:9" s="172" customFormat="1" ht="27.6" customHeight="1">
      <c r="C370" s="125"/>
      <c r="D370" s="125" t="s">
        <v>110</v>
      </c>
      <c r="E370" s="350" t="s">
        <v>110</v>
      </c>
      <c r="F370" s="172" t="s">
        <v>110</v>
      </c>
      <c r="H370" s="125" t="s">
        <v>110</v>
      </c>
      <c r="I370" s="125" t="s">
        <v>110</v>
      </c>
    </row>
    <row r="371" spans="2:9" s="176" customFormat="1" ht="27.6" customHeight="1">
      <c r="C371" s="127" t="s">
        <v>598</v>
      </c>
      <c r="D371" s="127" t="s">
        <v>2024</v>
      </c>
      <c r="E371" s="351" t="s">
        <v>2025</v>
      </c>
      <c r="F371" s="176" t="s">
        <v>1102</v>
      </c>
      <c r="G371" s="176" t="s">
        <v>2099</v>
      </c>
      <c r="H371" s="127" t="s">
        <v>10</v>
      </c>
      <c r="I371" s="127" t="s">
        <v>2024</v>
      </c>
    </row>
    <row r="372" spans="2:9" s="172" customFormat="1" ht="27.6" customHeight="1">
      <c r="B372" s="172" t="s">
        <v>3964</v>
      </c>
      <c r="C372" s="125" t="s">
        <v>3331</v>
      </c>
      <c r="D372" s="125" t="s">
        <v>2146</v>
      </c>
      <c r="E372" s="350" t="s">
        <v>1815</v>
      </c>
      <c r="F372" s="172" t="s">
        <v>3747</v>
      </c>
      <c r="G372" s="172" t="s">
        <v>717</v>
      </c>
      <c r="H372" s="125" t="s">
        <v>1109</v>
      </c>
      <c r="I372" s="125" t="s">
        <v>2146</v>
      </c>
    </row>
    <row r="373" spans="2:9" s="172" customFormat="1" ht="27.6" customHeight="1">
      <c r="B373" s="172" t="s">
        <v>3965</v>
      </c>
      <c r="C373" s="125" t="s">
        <v>4651</v>
      </c>
      <c r="D373" s="125" t="s">
        <v>2160</v>
      </c>
      <c r="E373" s="350" t="s">
        <v>1816</v>
      </c>
      <c r="F373" s="172" t="s">
        <v>3132</v>
      </c>
      <c r="G373" s="172" t="s">
        <v>704</v>
      </c>
      <c r="H373" s="125" t="s">
        <v>1811</v>
      </c>
      <c r="I373" s="125" t="s">
        <v>2160</v>
      </c>
    </row>
    <row r="374" spans="2:9" s="172" customFormat="1" ht="27.6" customHeight="1">
      <c r="B374" s="172" t="s">
        <v>4116</v>
      </c>
      <c r="C374" s="125" t="s">
        <v>2457</v>
      </c>
      <c r="D374" s="125" t="s">
        <v>2147</v>
      </c>
      <c r="E374" s="350" t="s">
        <v>4612</v>
      </c>
      <c r="F374" s="172" t="s">
        <v>3569</v>
      </c>
      <c r="G374" s="172" t="s">
        <v>2859</v>
      </c>
      <c r="H374" s="125" t="s">
        <v>1943</v>
      </c>
      <c r="I374" s="125" t="s">
        <v>2147</v>
      </c>
    </row>
    <row r="375" spans="2:9" s="172" customFormat="1" ht="27.6" customHeight="1">
      <c r="B375" s="172" t="s">
        <v>4199</v>
      </c>
      <c r="C375" s="125" t="s">
        <v>599</v>
      </c>
      <c r="D375" s="125" t="s">
        <v>2148</v>
      </c>
      <c r="E375" s="350" t="s">
        <v>1673</v>
      </c>
      <c r="F375" s="172" t="s">
        <v>2219</v>
      </c>
      <c r="G375" s="172" t="s">
        <v>1194</v>
      </c>
      <c r="H375" s="125" t="s">
        <v>2522</v>
      </c>
      <c r="I375" s="125" t="s">
        <v>2148</v>
      </c>
    </row>
    <row r="376" spans="2:9" s="172" customFormat="1" ht="42.6" customHeight="1">
      <c r="B376" s="172" t="s">
        <v>4200</v>
      </c>
      <c r="C376" s="125" t="s">
        <v>1143</v>
      </c>
      <c r="D376" s="125" t="s">
        <v>2149</v>
      </c>
      <c r="E376" s="350" t="s">
        <v>2351</v>
      </c>
      <c r="F376" s="172" t="s">
        <v>4294</v>
      </c>
      <c r="G376" s="172" t="s">
        <v>987</v>
      </c>
      <c r="H376" s="125" t="s">
        <v>2523</v>
      </c>
      <c r="I376" s="125" t="s">
        <v>2149</v>
      </c>
    </row>
    <row r="377" spans="2:9" s="172" customFormat="1" ht="44.45" customHeight="1">
      <c r="B377" s="172" t="s">
        <v>4201</v>
      </c>
      <c r="C377" s="125" t="s">
        <v>1144</v>
      </c>
      <c r="D377" s="125" t="s">
        <v>1836</v>
      </c>
      <c r="E377" s="350" t="s">
        <v>1674</v>
      </c>
      <c r="F377" s="172" t="s">
        <v>243</v>
      </c>
      <c r="G377" s="172" t="s">
        <v>988</v>
      </c>
      <c r="H377" s="125" t="s">
        <v>2524</v>
      </c>
      <c r="I377" s="125" t="s">
        <v>1836</v>
      </c>
    </row>
    <row r="378" spans="2:9" s="172" customFormat="1" ht="27.6" customHeight="1">
      <c r="C378" s="125"/>
      <c r="D378" s="125" t="s">
        <v>110</v>
      </c>
      <c r="E378" s="350" t="s">
        <v>110</v>
      </c>
      <c r="F378" s="172" t="s">
        <v>110</v>
      </c>
      <c r="H378" s="125" t="s">
        <v>110</v>
      </c>
      <c r="I378" s="125" t="s">
        <v>110</v>
      </c>
    </row>
    <row r="379" spans="2:9" s="175" customFormat="1" ht="27.6" customHeight="1">
      <c r="C379" s="126" t="s">
        <v>1967</v>
      </c>
      <c r="D379" s="126" t="s">
        <v>1968</v>
      </c>
      <c r="E379" s="349" t="s">
        <v>1969</v>
      </c>
      <c r="F379" s="175" t="s">
        <v>1970</v>
      </c>
      <c r="G379" s="175" t="s">
        <v>1968</v>
      </c>
      <c r="H379" s="126" t="s">
        <v>1971</v>
      </c>
      <c r="I379" s="126" t="s">
        <v>1968</v>
      </c>
    </row>
    <row r="380" spans="2:9" s="172" customFormat="1" ht="27.6" customHeight="1">
      <c r="B380" s="172" t="s">
        <v>2974</v>
      </c>
      <c r="C380" s="125" t="s">
        <v>870</v>
      </c>
      <c r="D380" s="125" t="s">
        <v>3594</v>
      </c>
      <c r="E380" s="350" t="s">
        <v>2052</v>
      </c>
      <c r="F380" s="172" t="s">
        <v>1217</v>
      </c>
      <c r="G380" s="172" t="s">
        <v>989</v>
      </c>
      <c r="H380" s="125" t="s">
        <v>11</v>
      </c>
      <c r="I380" s="125" t="s">
        <v>3594</v>
      </c>
    </row>
    <row r="381" spans="2:9" s="172" customFormat="1" ht="27.6" customHeight="1">
      <c r="B381" s="172" t="s">
        <v>3094</v>
      </c>
      <c r="C381" s="125" t="s">
        <v>1346</v>
      </c>
      <c r="D381" s="125" t="s">
        <v>4619</v>
      </c>
      <c r="E381" s="350" t="s">
        <v>2537</v>
      </c>
      <c r="F381" s="172" t="s">
        <v>1219</v>
      </c>
      <c r="G381" s="172" t="s">
        <v>990</v>
      </c>
      <c r="H381" s="125" t="s">
        <v>12</v>
      </c>
      <c r="I381" s="125" t="s">
        <v>4619</v>
      </c>
    </row>
    <row r="382" spans="2:9" s="172" customFormat="1" ht="27.6" customHeight="1">
      <c r="B382" s="172" t="s">
        <v>2966</v>
      </c>
      <c r="C382" s="125" t="s">
        <v>1347</v>
      </c>
      <c r="D382" s="125" t="s">
        <v>4620</v>
      </c>
      <c r="E382" s="350" t="s">
        <v>2538</v>
      </c>
      <c r="F382" s="172" t="s">
        <v>1220</v>
      </c>
      <c r="G382" s="172" t="s">
        <v>992</v>
      </c>
      <c r="H382" s="125" t="s">
        <v>13</v>
      </c>
      <c r="I382" s="125" t="s">
        <v>4620</v>
      </c>
    </row>
    <row r="383" spans="2:9" s="172" customFormat="1" ht="27.6" customHeight="1">
      <c r="C383" s="125"/>
      <c r="D383" s="125" t="s">
        <v>110</v>
      </c>
      <c r="E383" s="350" t="s">
        <v>110</v>
      </c>
      <c r="F383" s="172" t="s">
        <v>110</v>
      </c>
      <c r="H383" s="125" t="s">
        <v>110</v>
      </c>
      <c r="I383" s="125" t="s">
        <v>110</v>
      </c>
    </row>
    <row r="384" spans="2:9" s="175" customFormat="1" ht="27.6" customHeight="1">
      <c r="C384" s="126" t="s">
        <v>600</v>
      </c>
      <c r="D384" s="126" t="s">
        <v>1972</v>
      </c>
      <c r="E384" s="349" t="s">
        <v>1973</v>
      </c>
      <c r="F384" s="175" t="s">
        <v>1974</v>
      </c>
      <c r="G384" s="175" t="s">
        <v>1975</v>
      </c>
      <c r="H384" s="126" t="s">
        <v>14</v>
      </c>
      <c r="I384" s="126" t="s">
        <v>1972</v>
      </c>
    </row>
    <row r="385" spans="2:9" s="172" customFormat="1" ht="27.6" customHeight="1">
      <c r="B385" s="172" t="s">
        <v>2967</v>
      </c>
      <c r="C385" s="125" t="s">
        <v>1348</v>
      </c>
      <c r="D385" s="125" t="s">
        <v>4621</v>
      </c>
      <c r="E385" s="350" t="s">
        <v>2053</v>
      </c>
      <c r="F385" s="172" t="s">
        <v>1221</v>
      </c>
      <c r="G385" s="172" t="s">
        <v>991</v>
      </c>
      <c r="H385" s="125" t="s">
        <v>798</v>
      </c>
      <c r="I385" s="125" t="s">
        <v>4621</v>
      </c>
    </row>
    <row r="386" spans="2:9" s="172" customFormat="1" ht="27.6" customHeight="1">
      <c r="B386" s="172" t="s">
        <v>2968</v>
      </c>
      <c r="C386" s="125" t="s">
        <v>601</v>
      </c>
      <c r="D386" s="125" t="s">
        <v>2949</v>
      </c>
      <c r="E386" s="350" t="s">
        <v>345</v>
      </c>
      <c r="F386" s="172" t="s">
        <v>4108</v>
      </c>
      <c r="G386" s="172" t="s">
        <v>3550</v>
      </c>
      <c r="H386" s="125" t="s">
        <v>799</v>
      </c>
      <c r="I386" s="125" t="s">
        <v>2949</v>
      </c>
    </row>
    <row r="387" spans="2:9" s="172" customFormat="1" ht="27.6" customHeight="1">
      <c r="B387" s="172" t="s">
        <v>2969</v>
      </c>
      <c r="C387" s="125" t="s">
        <v>368</v>
      </c>
      <c r="D387" s="125" t="s">
        <v>2950</v>
      </c>
      <c r="E387" s="350" t="s">
        <v>3620</v>
      </c>
      <c r="F387" s="172" t="s">
        <v>911</v>
      </c>
      <c r="G387" s="172" t="s">
        <v>3551</v>
      </c>
      <c r="H387" s="125" t="s">
        <v>907</v>
      </c>
      <c r="I387" s="125" t="s">
        <v>2950</v>
      </c>
    </row>
    <row r="388" spans="2:9" s="172" customFormat="1" ht="27.6" customHeight="1">
      <c r="B388" s="172" t="s">
        <v>2970</v>
      </c>
      <c r="C388" s="125" t="s">
        <v>369</v>
      </c>
      <c r="D388" s="125" t="s">
        <v>2155</v>
      </c>
      <c r="E388" s="350" t="s">
        <v>4616</v>
      </c>
      <c r="F388" s="172" t="s">
        <v>1313</v>
      </c>
      <c r="G388" s="172" t="s">
        <v>3552</v>
      </c>
      <c r="H388" s="125" t="s">
        <v>908</v>
      </c>
      <c r="I388" s="125" t="s">
        <v>2155</v>
      </c>
    </row>
    <row r="389" spans="2:9" s="172" customFormat="1" ht="27.6" customHeight="1">
      <c r="C389" s="125"/>
      <c r="D389" s="125" t="s">
        <v>110</v>
      </c>
      <c r="E389" s="350" t="s">
        <v>110</v>
      </c>
      <c r="F389" s="172" t="s">
        <v>110</v>
      </c>
      <c r="H389" s="125" t="s">
        <v>110</v>
      </c>
      <c r="I389" s="125" t="s">
        <v>110</v>
      </c>
    </row>
    <row r="390" spans="2:9" s="175" customFormat="1" ht="27.6" customHeight="1">
      <c r="C390" s="126" t="s">
        <v>602</v>
      </c>
      <c r="D390" s="126" t="s">
        <v>1976</v>
      </c>
      <c r="E390" s="349" t="s">
        <v>1977</v>
      </c>
      <c r="F390" s="175" t="s">
        <v>1978</v>
      </c>
      <c r="G390" s="175" t="s">
        <v>2100</v>
      </c>
      <c r="H390" s="126" t="s">
        <v>1979</v>
      </c>
      <c r="I390" s="126" t="s">
        <v>1976</v>
      </c>
    </row>
    <row r="391" spans="2:9" s="172" customFormat="1" ht="27.6" customHeight="1">
      <c r="C391" s="125"/>
      <c r="D391" s="125" t="s">
        <v>110</v>
      </c>
      <c r="E391" s="350" t="s">
        <v>110</v>
      </c>
      <c r="F391" s="172" t="s">
        <v>110</v>
      </c>
      <c r="H391" s="125" t="s">
        <v>110</v>
      </c>
      <c r="I391" s="125" t="s">
        <v>110</v>
      </c>
    </row>
    <row r="392" spans="2:9" s="176" customFormat="1" ht="27.6" customHeight="1">
      <c r="C392" s="127" t="s">
        <v>603</v>
      </c>
      <c r="D392" s="127" t="s">
        <v>1980</v>
      </c>
      <c r="E392" s="351" t="s">
        <v>1981</v>
      </c>
      <c r="F392" s="176" t="s">
        <v>1982</v>
      </c>
      <c r="G392" s="176" t="s">
        <v>2101</v>
      </c>
      <c r="H392" s="127" t="s">
        <v>1983</v>
      </c>
      <c r="I392" s="127" t="s">
        <v>1980</v>
      </c>
    </row>
    <row r="393" spans="2:9" s="172" customFormat="1" ht="27.6" customHeight="1">
      <c r="B393" s="172" t="s">
        <v>2971</v>
      </c>
      <c r="C393" s="125" t="s">
        <v>604</v>
      </c>
      <c r="D393" s="125" t="s">
        <v>3211</v>
      </c>
      <c r="E393" s="350" t="s">
        <v>3621</v>
      </c>
      <c r="F393" s="172" t="s">
        <v>2251</v>
      </c>
      <c r="G393" s="172" t="s">
        <v>815</v>
      </c>
      <c r="H393" s="125" t="s">
        <v>1944</v>
      </c>
      <c r="I393" s="125" t="s">
        <v>3211</v>
      </c>
    </row>
    <row r="394" spans="2:9" s="172" customFormat="1" ht="27.6" customHeight="1">
      <c r="B394" s="172" t="s">
        <v>2972</v>
      </c>
      <c r="C394" s="125" t="s">
        <v>3996</v>
      </c>
      <c r="D394" s="125" t="s">
        <v>4627</v>
      </c>
      <c r="E394" s="350" t="s">
        <v>1676</v>
      </c>
      <c r="F394" s="172" t="s">
        <v>4332</v>
      </c>
      <c r="G394" s="172" t="s">
        <v>4115</v>
      </c>
      <c r="H394" s="125" t="s">
        <v>1225</v>
      </c>
      <c r="I394" s="125" t="s">
        <v>4627</v>
      </c>
    </row>
    <row r="395" spans="2:9" s="172" customFormat="1" ht="27.6" customHeight="1">
      <c r="B395" s="172" t="s">
        <v>2973</v>
      </c>
      <c r="C395" s="125" t="s">
        <v>3023</v>
      </c>
      <c r="D395" s="125" t="s">
        <v>1984</v>
      </c>
      <c r="E395" s="350" t="s">
        <v>1677</v>
      </c>
      <c r="F395" s="172" t="s">
        <v>4333</v>
      </c>
      <c r="G395" s="172" t="s">
        <v>3112</v>
      </c>
      <c r="H395" s="125" t="s">
        <v>15</v>
      </c>
      <c r="I395" s="125" t="s">
        <v>1984</v>
      </c>
    </row>
    <row r="396" spans="2:9" s="172" customFormat="1" ht="27.6" customHeight="1">
      <c r="C396" s="125"/>
      <c r="D396" s="125" t="s">
        <v>110</v>
      </c>
      <c r="E396" s="350" t="s">
        <v>110</v>
      </c>
      <c r="F396" s="172" t="s">
        <v>110</v>
      </c>
      <c r="H396" s="125" t="s">
        <v>110</v>
      </c>
      <c r="I396" s="125" t="s">
        <v>110</v>
      </c>
    </row>
    <row r="397" spans="2:9" s="175" customFormat="1" ht="27.6" customHeight="1">
      <c r="C397" s="126" t="s">
        <v>871</v>
      </c>
      <c r="D397" s="126" t="s">
        <v>1985</v>
      </c>
      <c r="E397" s="349" t="s">
        <v>1986</v>
      </c>
      <c r="F397" s="175" t="s">
        <v>3646</v>
      </c>
      <c r="G397" s="175" t="s">
        <v>2102</v>
      </c>
      <c r="H397" s="126" t="s">
        <v>3647</v>
      </c>
      <c r="I397" s="126" t="s">
        <v>1985</v>
      </c>
    </row>
    <row r="398" spans="2:9" s="172" customFormat="1" ht="27.6" customHeight="1">
      <c r="B398" s="172" t="s">
        <v>2975</v>
      </c>
      <c r="C398" s="125" t="s">
        <v>3997</v>
      </c>
      <c r="D398" s="125" t="s">
        <v>1114</v>
      </c>
      <c r="E398" s="350" t="s">
        <v>1577</v>
      </c>
      <c r="F398" s="172" t="s">
        <v>4334</v>
      </c>
      <c r="G398" s="172" t="s">
        <v>3886</v>
      </c>
      <c r="H398" s="125" t="s">
        <v>770</v>
      </c>
      <c r="I398" s="125" t="s">
        <v>1114</v>
      </c>
    </row>
    <row r="399" spans="2:9" s="172" customFormat="1" ht="27.6" customHeight="1">
      <c r="B399" s="172" t="s">
        <v>2976</v>
      </c>
      <c r="C399" s="125" t="s">
        <v>3998</v>
      </c>
      <c r="D399" s="125" t="s">
        <v>1698</v>
      </c>
      <c r="E399" s="350" t="s">
        <v>3622</v>
      </c>
      <c r="F399" s="172" t="s">
        <v>2330</v>
      </c>
      <c r="G399" s="172" t="s">
        <v>816</v>
      </c>
      <c r="H399" s="125" t="s">
        <v>1591</v>
      </c>
      <c r="I399" s="125" t="s">
        <v>1698</v>
      </c>
    </row>
    <row r="400" spans="2:9" s="172" customFormat="1" ht="40.15" customHeight="1">
      <c r="B400" s="172" t="s">
        <v>2977</v>
      </c>
      <c r="C400" s="125" t="s">
        <v>3148</v>
      </c>
      <c r="D400" s="125" t="s">
        <v>2990</v>
      </c>
      <c r="E400" s="350" t="s">
        <v>3623</v>
      </c>
      <c r="F400" s="172" t="s">
        <v>2331</v>
      </c>
      <c r="G400" s="172" t="s">
        <v>2385</v>
      </c>
      <c r="H400" s="125" t="s">
        <v>3310</v>
      </c>
      <c r="I400" s="125" t="s">
        <v>2990</v>
      </c>
    </row>
    <row r="401" spans="2:9" s="172" customFormat="1" ht="27.6" customHeight="1">
      <c r="B401" s="172" t="s">
        <v>2978</v>
      </c>
      <c r="C401" s="125" t="s">
        <v>872</v>
      </c>
      <c r="D401" s="125" t="s">
        <v>4195</v>
      </c>
      <c r="E401" s="350" t="s">
        <v>3155</v>
      </c>
      <c r="F401" s="172" t="s">
        <v>2332</v>
      </c>
      <c r="G401" s="172" t="s">
        <v>1307</v>
      </c>
      <c r="H401" s="125" t="s">
        <v>1891</v>
      </c>
      <c r="I401" s="125" t="s">
        <v>4195</v>
      </c>
    </row>
    <row r="402" spans="2:9" s="172" customFormat="1" ht="27.6" customHeight="1">
      <c r="B402" s="172" t="s">
        <v>2979</v>
      </c>
      <c r="C402" s="125" t="s">
        <v>1261</v>
      </c>
      <c r="D402" s="125" t="s">
        <v>3265</v>
      </c>
      <c r="E402" s="350" t="s">
        <v>1582</v>
      </c>
      <c r="F402" s="172" t="s">
        <v>4658</v>
      </c>
      <c r="G402" s="172" t="s">
        <v>3462</v>
      </c>
      <c r="H402" s="125" t="s">
        <v>16</v>
      </c>
      <c r="I402" s="125" t="s">
        <v>3265</v>
      </c>
    </row>
    <row r="403" spans="2:9" s="172" customFormat="1" ht="27.6" customHeight="1">
      <c r="C403" s="125"/>
      <c r="D403" s="125" t="s">
        <v>110</v>
      </c>
      <c r="E403" s="350" t="s">
        <v>110</v>
      </c>
      <c r="F403" s="172" t="s">
        <v>110</v>
      </c>
      <c r="H403" s="125" t="s">
        <v>110</v>
      </c>
      <c r="I403" s="125" t="s">
        <v>110</v>
      </c>
    </row>
    <row r="404" spans="2:9" s="175" customFormat="1" ht="27.6" customHeight="1">
      <c r="C404" s="126" t="s">
        <v>605</v>
      </c>
      <c r="D404" s="126" t="s">
        <v>1964</v>
      </c>
      <c r="E404" s="349" t="s">
        <v>3624</v>
      </c>
      <c r="F404" s="175" t="s">
        <v>1965</v>
      </c>
      <c r="G404" s="175" t="s">
        <v>2103</v>
      </c>
      <c r="H404" s="126" t="s">
        <v>1966</v>
      </c>
      <c r="I404" s="126" t="s">
        <v>1964</v>
      </c>
    </row>
    <row r="405" spans="2:9" s="172" customFormat="1" ht="27.6" customHeight="1">
      <c r="B405" s="172" t="s">
        <v>2980</v>
      </c>
      <c r="C405" s="125" t="s">
        <v>1262</v>
      </c>
      <c r="D405" s="125" t="s">
        <v>1046</v>
      </c>
      <c r="E405" s="350" t="s">
        <v>3625</v>
      </c>
      <c r="F405" s="172" t="s">
        <v>4496</v>
      </c>
      <c r="G405" s="172" t="s">
        <v>348</v>
      </c>
      <c r="H405" s="125" t="s">
        <v>17</v>
      </c>
      <c r="I405" s="125" t="s">
        <v>1046</v>
      </c>
    </row>
    <row r="406" spans="2:9" s="172" customFormat="1" ht="27.6" customHeight="1">
      <c r="B406" s="172" t="s">
        <v>2981</v>
      </c>
      <c r="C406" s="125" t="s">
        <v>4169</v>
      </c>
      <c r="D406" s="125" t="s">
        <v>1047</v>
      </c>
      <c r="E406" s="350" t="s">
        <v>1828</v>
      </c>
      <c r="F406" s="172" t="s">
        <v>2258</v>
      </c>
      <c r="G406" s="172" t="s">
        <v>2504</v>
      </c>
      <c r="H406" s="125" t="s">
        <v>1945</v>
      </c>
      <c r="I406" s="125" t="s">
        <v>1047</v>
      </c>
    </row>
    <row r="407" spans="2:9" s="172" customFormat="1" ht="49.9" customHeight="1">
      <c r="B407" s="172" t="s">
        <v>2982</v>
      </c>
      <c r="C407" s="125" t="s">
        <v>3449</v>
      </c>
      <c r="D407" s="125" t="s">
        <v>1594</v>
      </c>
      <c r="E407" s="350" t="s">
        <v>3864</v>
      </c>
      <c r="F407" s="172" t="s">
        <v>1223</v>
      </c>
      <c r="G407" s="172" t="s">
        <v>1224</v>
      </c>
      <c r="H407" s="125" t="s">
        <v>3680</v>
      </c>
      <c r="I407" s="125" t="s">
        <v>1594</v>
      </c>
    </row>
    <row r="408" spans="2:9" s="172" customFormat="1" ht="27.6" customHeight="1">
      <c r="B408" s="172" t="s">
        <v>2983</v>
      </c>
      <c r="C408" s="125" t="s">
        <v>3450</v>
      </c>
      <c r="D408" s="125" t="s">
        <v>1595</v>
      </c>
      <c r="E408" s="350" t="s">
        <v>3865</v>
      </c>
      <c r="F408" s="172" t="s">
        <v>642</v>
      </c>
      <c r="G408" s="172" t="s">
        <v>3278</v>
      </c>
      <c r="H408" s="125" t="s">
        <v>3681</v>
      </c>
      <c r="I408" s="125" t="s">
        <v>1595</v>
      </c>
    </row>
    <row r="409" spans="2:9" s="172" customFormat="1" ht="27.6" customHeight="1">
      <c r="C409" s="125"/>
      <c r="D409" s="125" t="s">
        <v>110</v>
      </c>
      <c r="E409" s="350" t="s">
        <v>110</v>
      </c>
      <c r="F409" s="172" t="s">
        <v>110</v>
      </c>
      <c r="H409" s="125" t="s">
        <v>110</v>
      </c>
      <c r="I409" s="125" t="s">
        <v>110</v>
      </c>
    </row>
    <row r="410" spans="2:9" s="175" customFormat="1" ht="27.6" customHeight="1">
      <c r="C410" s="126" t="s">
        <v>606</v>
      </c>
      <c r="D410" s="126" t="s">
        <v>2056</v>
      </c>
      <c r="E410" s="349" t="s">
        <v>2057</v>
      </c>
      <c r="F410" s="175" t="s">
        <v>2058</v>
      </c>
      <c r="G410" s="175" t="s">
        <v>2104</v>
      </c>
      <c r="H410" s="126" t="s">
        <v>18</v>
      </c>
      <c r="I410" s="126" t="s">
        <v>2056</v>
      </c>
    </row>
    <row r="411" spans="2:9" s="172" customFormat="1" ht="27.6" customHeight="1">
      <c r="C411" s="125"/>
      <c r="D411" s="125" t="s">
        <v>110</v>
      </c>
      <c r="E411" s="350" t="s">
        <v>110</v>
      </c>
      <c r="F411" s="172" t="s">
        <v>110</v>
      </c>
      <c r="H411" s="125" t="s">
        <v>110</v>
      </c>
      <c r="I411" s="125" t="s">
        <v>110</v>
      </c>
    </row>
    <row r="412" spans="2:9" s="175" customFormat="1" ht="27.6" customHeight="1">
      <c r="C412" s="126" t="s">
        <v>607</v>
      </c>
      <c r="D412" s="126" t="s">
        <v>2059</v>
      </c>
      <c r="E412" s="349" t="s">
        <v>2060</v>
      </c>
      <c r="F412" s="175" t="s">
        <v>1958</v>
      </c>
      <c r="G412" s="175" t="s">
        <v>2105</v>
      </c>
      <c r="H412" s="126" t="s">
        <v>1959</v>
      </c>
      <c r="I412" s="126" t="s">
        <v>2059</v>
      </c>
    </row>
    <row r="413" spans="2:9" s="172" customFormat="1" ht="54" customHeight="1">
      <c r="B413" s="172" t="s">
        <v>2984</v>
      </c>
      <c r="C413" s="125" t="s">
        <v>1279</v>
      </c>
      <c r="D413" s="125" t="s">
        <v>2357</v>
      </c>
      <c r="E413" s="350" t="s">
        <v>3626</v>
      </c>
      <c r="F413" s="172" t="s">
        <v>654</v>
      </c>
      <c r="G413" s="172" t="s">
        <v>2520</v>
      </c>
      <c r="H413" s="125" t="s">
        <v>19</v>
      </c>
      <c r="I413" s="125" t="s">
        <v>2357</v>
      </c>
    </row>
    <row r="414" spans="2:9" s="172" customFormat="1" ht="27.6" customHeight="1">
      <c r="B414" s="172" t="s">
        <v>2985</v>
      </c>
      <c r="C414" s="125" t="s">
        <v>4299</v>
      </c>
      <c r="D414" s="125" t="s">
        <v>2358</v>
      </c>
      <c r="E414" s="350" t="s">
        <v>2589</v>
      </c>
      <c r="F414" s="172" t="s">
        <v>643</v>
      </c>
      <c r="G414" s="172" t="s">
        <v>3444</v>
      </c>
      <c r="H414" s="125" t="s">
        <v>20</v>
      </c>
      <c r="I414" s="125" t="s">
        <v>2358</v>
      </c>
    </row>
    <row r="415" spans="2:9" s="172" customFormat="1" ht="27.6" customHeight="1">
      <c r="B415" s="172" t="s">
        <v>1847</v>
      </c>
      <c r="C415" s="125" t="s">
        <v>1825</v>
      </c>
      <c r="D415" s="125" t="s">
        <v>4041</v>
      </c>
      <c r="E415" s="350" t="s">
        <v>3627</v>
      </c>
      <c r="F415" s="172" t="s">
        <v>2521</v>
      </c>
      <c r="G415" s="172" t="s">
        <v>3113</v>
      </c>
      <c r="H415" s="125" t="s">
        <v>21</v>
      </c>
      <c r="I415" s="125" t="s">
        <v>4041</v>
      </c>
    </row>
    <row r="416" spans="2:9" s="172" customFormat="1" ht="27.6" customHeight="1">
      <c r="C416" s="125"/>
      <c r="D416" s="125" t="s">
        <v>110</v>
      </c>
      <c r="E416" s="350" t="s">
        <v>110</v>
      </c>
      <c r="F416" s="172" t="s">
        <v>110</v>
      </c>
      <c r="H416" s="125" t="s">
        <v>110</v>
      </c>
      <c r="I416" s="125" t="s">
        <v>110</v>
      </c>
    </row>
    <row r="417" spans="2:9" s="175" customFormat="1" ht="27.6" customHeight="1">
      <c r="C417" s="126" t="s">
        <v>608</v>
      </c>
      <c r="D417" s="126" t="s">
        <v>1960</v>
      </c>
      <c r="E417" s="349" t="s">
        <v>1961</v>
      </c>
      <c r="F417" s="175" t="s">
        <v>1962</v>
      </c>
      <c r="G417" s="175" t="s">
        <v>2106</v>
      </c>
      <c r="H417" s="126" t="s">
        <v>1963</v>
      </c>
      <c r="I417" s="126" t="s">
        <v>1960</v>
      </c>
    </row>
    <row r="418" spans="2:9" s="172" customFormat="1" ht="27.6" customHeight="1">
      <c r="B418" s="172" t="s">
        <v>1848</v>
      </c>
      <c r="C418" s="125" t="s">
        <v>972</v>
      </c>
      <c r="D418" s="125" t="s">
        <v>692</v>
      </c>
      <c r="E418" s="350" t="s">
        <v>3628</v>
      </c>
      <c r="F418" s="172" t="s">
        <v>1111</v>
      </c>
      <c r="G418" s="172" t="s">
        <v>3356</v>
      </c>
      <c r="H418" s="125" t="s">
        <v>22</v>
      </c>
      <c r="I418" s="125" t="s">
        <v>692</v>
      </c>
    </row>
    <row r="419" spans="2:9" s="172" customFormat="1" ht="27.6" customHeight="1">
      <c r="B419" s="172" t="s">
        <v>2823</v>
      </c>
      <c r="C419" s="125" t="s">
        <v>973</v>
      </c>
      <c r="D419" s="125" t="s">
        <v>2512</v>
      </c>
      <c r="E419" s="350" t="s">
        <v>3629</v>
      </c>
      <c r="F419" s="172" t="s">
        <v>2669</v>
      </c>
      <c r="G419" s="172" t="s">
        <v>3173</v>
      </c>
      <c r="H419" s="125" t="s">
        <v>23</v>
      </c>
      <c r="I419" s="125" t="s">
        <v>2512</v>
      </c>
    </row>
    <row r="420" spans="2:9" s="172" customFormat="1" ht="27.6" customHeight="1">
      <c r="B420" s="172" t="s">
        <v>2824</v>
      </c>
      <c r="C420" s="125" t="s">
        <v>357</v>
      </c>
      <c r="D420" s="125" t="s">
        <v>97</v>
      </c>
      <c r="E420" s="350" t="s">
        <v>3630</v>
      </c>
      <c r="F420" s="172" t="s">
        <v>2670</v>
      </c>
      <c r="G420" s="172" t="s">
        <v>1777</v>
      </c>
      <c r="H420" s="125" t="s">
        <v>24</v>
      </c>
      <c r="I420" s="125" t="s">
        <v>97</v>
      </c>
    </row>
    <row r="421" spans="2:9" s="172" customFormat="1" ht="27.6" customHeight="1">
      <c r="B421" s="172" t="s">
        <v>1177</v>
      </c>
      <c r="C421" s="125" t="s">
        <v>2557</v>
      </c>
      <c r="D421" s="125" t="s">
        <v>4306</v>
      </c>
      <c r="E421" s="350" t="s">
        <v>3631</v>
      </c>
      <c r="F421" s="172" t="s">
        <v>2528</v>
      </c>
      <c r="G421" s="172" t="s">
        <v>4074</v>
      </c>
      <c r="H421" s="125" t="s">
        <v>25</v>
      </c>
      <c r="I421" s="125" t="s">
        <v>4306</v>
      </c>
    </row>
    <row r="422" spans="2:9" s="172" customFormat="1" ht="27.6" customHeight="1">
      <c r="C422" s="125"/>
      <c r="D422" s="125" t="s">
        <v>110</v>
      </c>
      <c r="E422" s="350" t="s">
        <v>110</v>
      </c>
      <c r="F422" s="172" t="s">
        <v>110</v>
      </c>
      <c r="H422" s="125" t="s">
        <v>110</v>
      </c>
      <c r="I422" s="125" t="s">
        <v>110</v>
      </c>
    </row>
    <row r="423" spans="2:9" s="175" customFormat="1" ht="27.6" customHeight="1">
      <c r="C423" s="126" t="s">
        <v>609</v>
      </c>
      <c r="D423" s="126" t="s">
        <v>560</v>
      </c>
      <c r="E423" s="349" t="s">
        <v>561</v>
      </c>
      <c r="F423" s="175" t="s">
        <v>2054</v>
      </c>
      <c r="G423" s="175" t="s">
        <v>2055</v>
      </c>
      <c r="H423" s="126" t="s">
        <v>26</v>
      </c>
      <c r="I423" s="126" t="s">
        <v>560</v>
      </c>
    </row>
    <row r="424" spans="2:9" s="172" customFormat="1" ht="27.6" customHeight="1">
      <c r="B424" s="172" t="s">
        <v>1178</v>
      </c>
      <c r="C424" s="125" t="s">
        <v>752</v>
      </c>
      <c r="D424" s="125" t="s">
        <v>2359</v>
      </c>
      <c r="E424" s="350" t="s">
        <v>3632</v>
      </c>
      <c r="F424" s="172" t="s">
        <v>3771</v>
      </c>
      <c r="G424" s="172" t="s">
        <v>328</v>
      </c>
      <c r="H424" s="125" t="s">
        <v>27</v>
      </c>
      <c r="I424" s="125" t="s">
        <v>2359</v>
      </c>
    </row>
    <row r="425" spans="2:9" s="172" customFormat="1" ht="27.6" customHeight="1">
      <c r="B425" s="172" t="s">
        <v>1853</v>
      </c>
      <c r="C425" s="125" t="s">
        <v>4660</v>
      </c>
      <c r="D425" s="125" t="s">
        <v>4040</v>
      </c>
      <c r="E425" s="350" t="s">
        <v>3633</v>
      </c>
      <c r="F425" s="172" t="s">
        <v>922</v>
      </c>
      <c r="G425" s="172" t="s">
        <v>329</v>
      </c>
      <c r="H425" s="125" t="s">
        <v>28</v>
      </c>
      <c r="I425" s="125" t="s">
        <v>4040</v>
      </c>
    </row>
    <row r="426" spans="2:9" s="172" customFormat="1" ht="27.6" customHeight="1">
      <c r="B426" s="172" t="s">
        <v>1854</v>
      </c>
      <c r="C426" s="125" t="s">
        <v>4682</v>
      </c>
      <c r="D426" s="125" t="s">
        <v>245</v>
      </c>
      <c r="E426" s="350" t="s">
        <v>3634</v>
      </c>
      <c r="F426" s="172" t="s">
        <v>923</v>
      </c>
      <c r="G426" s="172" t="s">
        <v>2163</v>
      </c>
      <c r="H426" s="125" t="s">
        <v>29</v>
      </c>
      <c r="I426" s="125" t="s">
        <v>245</v>
      </c>
    </row>
    <row r="427" spans="2:9" s="172" customFormat="1" ht="27.6" customHeight="1">
      <c r="B427" s="172" t="s">
        <v>4082</v>
      </c>
      <c r="C427" s="125" t="s">
        <v>2298</v>
      </c>
      <c r="D427" s="125" t="s">
        <v>246</v>
      </c>
      <c r="E427" s="350" t="s">
        <v>3635</v>
      </c>
      <c r="F427" s="172" t="s">
        <v>1784</v>
      </c>
      <c r="G427" s="172" t="s">
        <v>351</v>
      </c>
      <c r="H427" s="125" t="s">
        <v>30</v>
      </c>
      <c r="I427" s="125" t="s">
        <v>246</v>
      </c>
    </row>
    <row r="428" spans="2:9" s="172" customFormat="1" ht="27.6" customHeight="1">
      <c r="C428" s="125"/>
      <c r="D428" s="125" t="s">
        <v>110</v>
      </c>
      <c r="E428" s="350" t="s">
        <v>110</v>
      </c>
      <c r="F428" s="172" t="s">
        <v>110</v>
      </c>
      <c r="H428" s="125" t="s">
        <v>110</v>
      </c>
      <c r="I428" s="125" t="s">
        <v>110</v>
      </c>
    </row>
    <row r="429" spans="2:9" s="175" customFormat="1" ht="27.6" customHeight="1">
      <c r="C429" s="126" t="s">
        <v>610</v>
      </c>
      <c r="D429" s="126" t="s">
        <v>2042</v>
      </c>
      <c r="E429" s="349" t="s">
        <v>2043</v>
      </c>
      <c r="F429" s="175" t="s">
        <v>2044</v>
      </c>
      <c r="G429" s="175" t="s">
        <v>2107</v>
      </c>
      <c r="H429" s="126" t="s">
        <v>31</v>
      </c>
      <c r="I429" s="126" t="s">
        <v>2042</v>
      </c>
    </row>
    <row r="430" spans="2:9" s="172" customFormat="1" ht="27.6" customHeight="1">
      <c r="C430" s="125"/>
      <c r="D430" s="125" t="s">
        <v>110</v>
      </c>
      <c r="E430" s="350" t="s">
        <v>110</v>
      </c>
      <c r="F430" s="172" t="s">
        <v>110</v>
      </c>
      <c r="H430" s="125" t="s">
        <v>110</v>
      </c>
      <c r="I430" s="125" t="s">
        <v>110</v>
      </c>
    </row>
    <row r="431" spans="2:9" s="175" customFormat="1" ht="27.6" customHeight="1">
      <c r="C431" s="126" t="s">
        <v>873</v>
      </c>
      <c r="D431" s="126" t="s">
        <v>2045</v>
      </c>
      <c r="E431" s="349" t="s">
        <v>2046</v>
      </c>
      <c r="F431" s="175" t="s">
        <v>2047</v>
      </c>
      <c r="G431" s="175" t="s">
        <v>2048</v>
      </c>
      <c r="H431" s="126" t="s">
        <v>2049</v>
      </c>
      <c r="I431" s="126" t="s">
        <v>2045</v>
      </c>
    </row>
    <row r="432" spans="2:9" s="172" customFormat="1" ht="27.6" customHeight="1">
      <c r="B432" s="172" t="s">
        <v>2986</v>
      </c>
      <c r="C432" s="125" t="s">
        <v>2297</v>
      </c>
      <c r="D432" s="125" t="s">
        <v>3003</v>
      </c>
      <c r="E432" s="350" t="s">
        <v>2233</v>
      </c>
      <c r="F432" s="172" t="s">
        <v>458</v>
      </c>
      <c r="G432" s="172" t="s">
        <v>1866</v>
      </c>
      <c r="H432" s="125" t="s">
        <v>32</v>
      </c>
      <c r="I432" s="125" t="s">
        <v>3003</v>
      </c>
    </row>
    <row r="433" spans="2:9" s="172" customFormat="1" ht="27.6" customHeight="1">
      <c r="B433" s="172" t="s">
        <v>2987</v>
      </c>
      <c r="C433" s="125" t="s">
        <v>1490</v>
      </c>
      <c r="D433" s="125" t="s">
        <v>993</v>
      </c>
      <c r="E433" s="350" t="s">
        <v>4175</v>
      </c>
      <c r="F433" s="172" t="s">
        <v>459</v>
      </c>
      <c r="G433" s="172" t="s">
        <v>1867</v>
      </c>
      <c r="H433" s="125" t="s">
        <v>33</v>
      </c>
      <c r="I433" s="125" t="s">
        <v>993</v>
      </c>
    </row>
    <row r="434" spans="2:9" s="172" customFormat="1" ht="27.6" customHeight="1">
      <c r="B434" s="172" t="s">
        <v>2988</v>
      </c>
      <c r="C434" s="125" t="s">
        <v>1491</v>
      </c>
      <c r="D434" s="125" t="s">
        <v>247</v>
      </c>
      <c r="E434" s="350" t="s">
        <v>4390</v>
      </c>
      <c r="F434" s="172" t="s">
        <v>323</v>
      </c>
      <c r="G434" s="172" t="s">
        <v>1868</v>
      </c>
      <c r="H434" s="125" t="s">
        <v>34</v>
      </c>
      <c r="I434" s="125" t="s">
        <v>247</v>
      </c>
    </row>
    <row r="435" spans="2:9" s="172" customFormat="1" ht="27.6" customHeight="1">
      <c r="B435" s="172" t="s">
        <v>2989</v>
      </c>
      <c r="C435" s="125" t="s">
        <v>1492</v>
      </c>
      <c r="D435" s="125" t="s">
        <v>721</v>
      </c>
      <c r="E435" s="350" t="s">
        <v>4394</v>
      </c>
      <c r="F435" s="172" t="s">
        <v>2271</v>
      </c>
      <c r="G435" s="172" t="s">
        <v>1869</v>
      </c>
      <c r="H435" s="125" t="s">
        <v>35</v>
      </c>
      <c r="I435" s="125" t="s">
        <v>721</v>
      </c>
    </row>
    <row r="436" spans="2:9" s="172" customFormat="1" ht="27.6" customHeight="1">
      <c r="B436" s="172" t="s">
        <v>362</v>
      </c>
      <c r="C436" s="125" t="s">
        <v>4339</v>
      </c>
      <c r="D436" s="125" t="s">
        <v>722</v>
      </c>
      <c r="E436" s="350" t="s">
        <v>4395</v>
      </c>
      <c r="F436" s="172" t="s">
        <v>454</v>
      </c>
      <c r="G436" s="172" t="s">
        <v>1870</v>
      </c>
      <c r="H436" s="125" t="s">
        <v>36</v>
      </c>
      <c r="I436" s="125" t="s">
        <v>722</v>
      </c>
    </row>
    <row r="437" spans="2:9" s="172" customFormat="1" ht="27.6" customHeight="1">
      <c r="C437" s="125"/>
      <c r="D437" s="125" t="s">
        <v>110</v>
      </c>
      <c r="E437" s="350" t="s">
        <v>110</v>
      </c>
      <c r="F437" s="172" t="s">
        <v>110</v>
      </c>
      <c r="H437" s="125" t="s">
        <v>110</v>
      </c>
      <c r="I437" s="125" t="s">
        <v>110</v>
      </c>
    </row>
    <row r="438" spans="2:9" s="175" customFormat="1" ht="27.6" customHeight="1">
      <c r="C438" s="126" t="s">
        <v>611</v>
      </c>
      <c r="D438" s="126" t="s">
        <v>2028</v>
      </c>
      <c r="E438" s="349" t="s">
        <v>2029</v>
      </c>
      <c r="F438" s="175" t="s">
        <v>2030</v>
      </c>
      <c r="G438" s="175" t="s">
        <v>2031</v>
      </c>
      <c r="H438" s="126" t="s">
        <v>2032</v>
      </c>
      <c r="I438" s="126" t="s">
        <v>2028</v>
      </c>
    </row>
    <row r="439" spans="2:9" s="172" customFormat="1" ht="49.9" customHeight="1">
      <c r="B439" s="172" t="s">
        <v>363</v>
      </c>
      <c r="C439" s="125" t="s">
        <v>4154</v>
      </c>
      <c r="D439" s="125" t="s">
        <v>3479</v>
      </c>
      <c r="E439" s="350" t="s">
        <v>3636</v>
      </c>
      <c r="F439" s="172" t="s">
        <v>456</v>
      </c>
      <c r="G439" s="172" t="s">
        <v>3999</v>
      </c>
      <c r="H439" s="125" t="s">
        <v>37</v>
      </c>
      <c r="I439" s="125" t="s">
        <v>3479</v>
      </c>
    </row>
    <row r="440" spans="2:9" s="172" customFormat="1" ht="45" customHeight="1">
      <c r="B440" s="172" t="s">
        <v>364</v>
      </c>
      <c r="C440" s="125" t="s">
        <v>331</v>
      </c>
      <c r="D440" s="125" t="s">
        <v>3017</v>
      </c>
      <c r="E440" s="350" t="s">
        <v>3637</v>
      </c>
      <c r="F440" s="172" t="s">
        <v>455</v>
      </c>
      <c r="G440" s="172" t="s">
        <v>4000</v>
      </c>
      <c r="H440" s="125" t="s">
        <v>38</v>
      </c>
      <c r="I440" s="125" t="s">
        <v>3017</v>
      </c>
    </row>
    <row r="441" spans="2:9" s="172" customFormat="1" ht="27.6" customHeight="1">
      <c r="C441" s="125"/>
      <c r="D441" s="125" t="s">
        <v>110</v>
      </c>
      <c r="E441" s="350" t="s">
        <v>110</v>
      </c>
      <c r="F441" s="172" t="s">
        <v>110</v>
      </c>
      <c r="H441" s="125" t="s">
        <v>110</v>
      </c>
      <c r="I441" s="125" t="s">
        <v>110</v>
      </c>
    </row>
    <row r="442" spans="2:9" s="175" customFormat="1" ht="27.6" customHeight="1">
      <c r="C442" s="126" t="s">
        <v>874</v>
      </c>
      <c r="D442" s="126" t="s">
        <v>2033</v>
      </c>
      <c r="E442" s="349" t="s">
        <v>2034</v>
      </c>
      <c r="F442" s="175" t="s">
        <v>2035</v>
      </c>
      <c r="G442" s="175" t="s">
        <v>2108</v>
      </c>
      <c r="H442" s="126" t="s">
        <v>39</v>
      </c>
      <c r="I442" s="126" t="s">
        <v>2033</v>
      </c>
    </row>
    <row r="443" spans="2:9" s="172" customFormat="1" ht="27.6" customHeight="1">
      <c r="B443" s="172" t="s">
        <v>365</v>
      </c>
      <c r="C443" s="125" t="s">
        <v>2952</v>
      </c>
      <c r="D443" s="125" t="s">
        <v>4148</v>
      </c>
      <c r="E443" s="350" t="s">
        <v>4396</v>
      </c>
      <c r="F443" s="172" t="s">
        <v>1947</v>
      </c>
      <c r="G443" s="172" t="s">
        <v>2781</v>
      </c>
      <c r="H443" s="125" t="s">
        <v>2036</v>
      </c>
      <c r="I443" s="125" t="s">
        <v>4148</v>
      </c>
    </row>
    <row r="444" spans="2:9" s="172" customFormat="1" ht="27.6" customHeight="1">
      <c r="B444" s="172" t="s">
        <v>366</v>
      </c>
      <c r="C444" s="125" t="s">
        <v>2953</v>
      </c>
      <c r="D444" s="125" t="s">
        <v>4149</v>
      </c>
      <c r="E444" s="350" t="s">
        <v>914</v>
      </c>
      <c r="F444" s="172" t="s">
        <v>1948</v>
      </c>
      <c r="G444" s="172" t="s">
        <v>2862</v>
      </c>
      <c r="H444" s="125" t="s">
        <v>2037</v>
      </c>
      <c r="I444" s="125" t="s">
        <v>4149</v>
      </c>
    </row>
    <row r="445" spans="2:9" s="172" customFormat="1" ht="27.6" customHeight="1">
      <c r="B445" s="172" t="s">
        <v>3324</v>
      </c>
      <c r="C445" s="125" t="s">
        <v>612</v>
      </c>
      <c r="D445" s="125" t="s">
        <v>4150</v>
      </c>
      <c r="E445" s="350" t="s">
        <v>4397</v>
      </c>
      <c r="F445" s="172" t="s">
        <v>1385</v>
      </c>
      <c r="G445" s="172" t="s">
        <v>3098</v>
      </c>
      <c r="H445" s="125" t="s">
        <v>2607</v>
      </c>
      <c r="I445" s="125" t="s">
        <v>4150</v>
      </c>
    </row>
    <row r="446" spans="2:9" s="172" customFormat="1" ht="27.6" customHeight="1">
      <c r="C446" s="125"/>
      <c r="D446" s="125" t="s">
        <v>110</v>
      </c>
      <c r="E446" s="350" t="s">
        <v>110</v>
      </c>
      <c r="F446" s="172" t="s">
        <v>110</v>
      </c>
      <c r="H446" s="125" t="s">
        <v>110</v>
      </c>
      <c r="I446" s="125" t="s">
        <v>110</v>
      </c>
    </row>
    <row r="447" spans="2:9" s="175" customFormat="1" ht="27.6" customHeight="1">
      <c r="C447" s="126" t="s">
        <v>613</v>
      </c>
      <c r="D447" s="126" t="s">
        <v>2038</v>
      </c>
      <c r="E447" s="349" t="s">
        <v>2039</v>
      </c>
      <c r="F447" s="175" t="s">
        <v>2040</v>
      </c>
      <c r="G447" s="175" t="s">
        <v>2041</v>
      </c>
      <c r="H447" s="126" t="s">
        <v>40</v>
      </c>
      <c r="I447" s="126" t="s">
        <v>2038</v>
      </c>
    </row>
    <row r="448" spans="2:9" s="172" customFormat="1" ht="27.6" customHeight="1">
      <c r="C448" s="125"/>
      <c r="D448" s="125" t="s">
        <v>110</v>
      </c>
      <c r="E448" s="350" t="s">
        <v>110</v>
      </c>
      <c r="F448" s="172" t="s">
        <v>110</v>
      </c>
      <c r="H448" s="125" t="s">
        <v>110</v>
      </c>
      <c r="I448" s="125" t="s">
        <v>110</v>
      </c>
    </row>
    <row r="449" spans="2:9" s="175" customFormat="1" ht="27.6" customHeight="1">
      <c r="C449" s="126" t="s">
        <v>614</v>
      </c>
      <c r="D449" s="126" t="s">
        <v>3653</v>
      </c>
      <c r="E449" s="349" t="s">
        <v>3638</v>
      </c>
      <c r="F449" s="175" t="s">
        <v>2016</v>
      </c>
      <c r="G449" s="175" t="s">
        <v>2017</v>
      </c>
      <c r="H449" s="126" t="s">
        <v>41</v>
      </c>
      <c r="I449" s="126" t="s">
        <v>3653</v>
      </c>
    </row>
    <row r="450" spans="2:9" s="172" customFormat="1" ht="27.6" customHeight="1">
      <c r="B450" s="172" t="s">
        <v>1849</v>
      </c>
      <c r="C450" s="125" t="s">
        <v>711</v>
      </c>
      <c r="D450" s="125" t="s">
        <v>3019</v>
      </c>
      <c r="E450" s="350" t="s">
        <v>4398</v>
      </c>
      <c r="F450" s="172" t="s">
        <v>1386</v>
      </c>
      <c r="G450" s="172" t="s">
        <v>352</v>
      </c>
      <c r="H450" s="125" t="s">
        <v>42</v>
      </c>
      <c r="I450" s="125" t="s">
        <v>3019</v>
      </c>
    </row>
    <row r="451" spans="2:9" s="172" customFormat="1" ht="27.6" customHeight="1">
      <c r="B451" s="172" t="s">
        <v>2831</v>
      </c>
      <c r="C451" s="125" t="s">
        <v>3251</v>
      </c>
      <c r="D451" s="125" t="s">
        <v>3020</v>
      </c>
      <c r="E451" s="350" t="s">
        <v>1779</v>
      </c>
      <c r="F451" s="172" t="s">
        <v>1796</v>
      </c>
      <c r="G451" s="172" t="s">
        <v>4038</v>
      </c>
      <c r="H451" s="125" t="s">
        <v>43</v>
      </c>
      <c r="I451" s="125" t="s">
        <v>3020</v>
      </c>
    </row>
    <row r="452" spans="2:9" s="172" customFormat="1" ht="47.45" customHeight="1">
      <c r="B452" s="172" t="s">
        <v>2832</v>
      </c>
      <c r="C452" s="125" t="s">
        <v>875</v>
      </c>
      <c r="D452" s="125" t="s">
        <v>1667</v>
      </c>
      <c r="E452" s="350" t="s">
        <v>3312</v>
      </c>
      <c r="F452" s="172" t="s">
        <v>2225</v>
      </c>
      <c r="G452" s="172" t="s">
        <v>1445</v>
      </c>
      <c r="H452" s="125" t="s">
        <v>44</v>
      </c>
      <c r="I452" s="125" t="s">
        <v>1667</v>
      </c>
    </row>
    <row r="453" spans="2:9" s="172" customFormat="1" ht="14.45" customHeight="1">
      <c r="C453" s="125"/>
      <c r="D453" s="125" t="s">
        <v>110</v>
      </c>
      <c r="E453" s="350" t="s">
        <v>110</v>
      </c>
      <c r="F453" s="172" t="s">
        <v>110</v>
      </c>
      <c r="H453" s="125" t="s">
        <v>110</v>
      </c>
      <c r="I453" s="125" t="s">
        <v>110</v>
      </c>
    </row>
    <row r="454" spans="2:9" s="175" customFormat="1" ht="45.6" customHeight="1">
      <c r="C454" s="126" t="s">
        <v>615</v>
      </c>
      <c r="D454" s="126" t="s">
        <v>1859</v>
      </c>
      <c r="E454" s="349" t="s">
        <v>1860</v>
      </c>
      <c r="F454" s="175" t="s">
        <v>1861</v>
      </c>
      <c r="G454" s="175" t="s">
        <v>2109</v>
      </c>
      <c r="H454" s="126" t="s">
        <v>45</v>
      </c>
      <c r="I454" s="126" t="s">
        <v>1859</v>
      </c>
    </row>
    <row r="455" spans="2:9" s="172" customFormat="1" ht="27.6" customHeight="1">
      <c r="B455" s="172" t="s">
        <v>2835</v>
      </c>
      <c r="C455" s="125" t="s">
        <v>1791</v>
      </c>
      <c r="D455" s="125" t="s">
        <v>3150</v>
      </c>
      <c r="E455" s="350" t="s">
        <v>4402</v>
      </c>
      <c r="F455" s="172" t="s">
        <v>3100</v>
      </c>
      <c r="G455" s="172" t="s">
        <v>350</v>
      </c>
      <c r="H455" s="125" t="s">
        <v>46</v>
      </c>
      <c r="I455" s="125" t="s">
        <v>3150</v>
      </c>
    </row>
    <row r="456" spans="2:9" s="172" customFormat="1" ht="27.6" customHeight="1">
      <c r="B456" s="172" t="s">
        <v>2836</v>
      </c>
      <c r="C456" s="125" t="s">
        <v>616</v>
      </c>
      <c r="D456" s="125" t="s">
        <v>3151</v>
      </c>
      <c r="E456" s="350" t="s">
        <v>658</v>
      </c>
      <c r="F456" s="172" t="s">
        <v>1299</v>
      </c>
      <c r="G456" s="172" t="s">
        <v>4129</v>
      </c>
      <c r="H456" s="125" t="s">
        <v>47</v>
      </c>
      <c r="I456" s="125" t="s">
        <v>3151</v>
      </c>
    </row>
    <row r="457" spans="2:9" s="172" customFormat="1" ht="27.6" customHeight="1">
      <c r="C457" s="125"/>
      <c r="D457" s="125" t="s">
        <v>110</v>
      </c>
      <c r="E457" s="350" t="s">
        <v>110</v>
      </c>
      <c r="F457" s="172" t="s">
        <v>110</v>
      </c>
      <c r="H457" s="125" t="s">
        <v>110</v>
      </c>
      <c r="I457" s="125" t="s">
        <v>110</v>
      </c>
    </row>
    <row r="458" spans="2:9" s="175" customFormat="1" ht="27.6" customHeight="1">
      <c r="C458" s="126" t="s">
        <v>617</v>
      </c>
      <c r="D458" s="126" t="s">
        <v>1862</v>
      </c>
      <c r="E458" s="349" t="s">
        <v>2026</v>
      </c>
      <c r="F458" s="175" t="s">
        <v>2027</v>
      </c>
      <c r="G458" s="175" t="s">
        <v>2110</v>
      </c>
      <c r="H458" s="126" t="s">
        <v>48</v>
      </c>
      <c r="I458" s="126" t="s">
        <v>1862</v>
      </c>
    </row>
    <row r="459" spans="2:9" s="172" customFormat="1" ht="27.6" customHeight="1">
      <c r="B459" s="172" t="s">
        <v>2837</v>
      </c>
      <c r="C459" s="125" t="s">
        <v>2293</v>
      </c>
      <c r="D459" s="125" t="s">
        <v>4131</v>
      </c>
      <c r="E459" s="350" t="s">
        <v>3639</v>
      </c>
      <c r="F459" s="172" t="s">
        <v>2224</v>
      </c>
      <c r="G459" s="172" t="s">
        <v>2869</v>
      </c>
      <c r="H459" s="125" t="s">
        <v>4535</v>
      </c>
      <c r="I459" s="125" t="s">
        <v>4131</v>
      </c>
    </row>
    <row r="460" spans="2:9" s="172" customFormat="1" ht="37.9" customHeight="1">
      <c r="B460" s="172" t="s">
        <v>2838</v>
      </c>
      <c r="C460" s="125" t="s">
        <v>343</v>
      </c>
      <c r="D460" s="125" t="s">
        <v>3025</v>
      </c>
      <c r="E460" s="350" t="s">
        <v>659</v>
      </c>
      <c r="F460" s="172" t="s">
        <v>1095</v>
      </c>
      <c r="G460" s="172" t="s">
        <v>2870</v>
      </c>
      <c r="H460" s="125" t="s">
        <v>1840</v>
      </c>
      <c r="I460" s="125" t="s">
        <v>3025</v>
      </c>
    </row>
    <row r="461" spans="2:9" s="172" customFormat="1" ht="45" customHeight="1">
      <c r="B461" s="172" t="s">
        <v>2914</v>
      </c>
      <c r="C461" s="125" t="s">
        <v>1701</v>
      </c>
      <c r="D461" s="125" t="s">
        <v>3447</v>
      </c>
      <c r="E461" s="350" t="s">
        <v>4525</v>
      </c>
      <c r="F461" s="172" t="s">
        <v>1833</v>
      </c>
      <c r="G461" s="172" t="s">
        <v>1442</v>
      </c>
      <c r="H461" s="125" t="s">
        <v>1807</v>
      </c>
      <c r="I461" s="125" t="s">
        <v>3447</v>
      </c>
    </row>
    <row r="462" spans="2:9" s="172" customFormat="1" ht="27.6" customHeight="1">
      <c r="C462" s="125"/>
      <c r="D462" s="125" t="s">
        <v>110</v>
      </c>
      <c r="E462" s="350" t="s">
        <v>110</v>
      </c>
      <c r="F462" s="172" t="s">
        <v>110</v>
      </c>
      <c r="H462" s="125" t="s">
        <v>110</v>
      </c>
      <c r="I462" s="125" t="s">
        <v>110</v>
      </c>
    </row>
    <row r="463" spans="2:9" s="175" customFormat="1" ht="45" customHeight="1">
      <c r="C463" s="126" t="s">
        <v>618</v>
      </c>
      <c r="D463" s="126" t="s">
        <v>2067</v>
      </c>
      <c r="E463" s="349" t="s">
        <v>3640</v>
      </c>
      <c r="F463" s="175" t="s">
        <v>2068</v>
      </c>
      <c r="G463" s="175" t="s">
        <v>2111</v>
      </c>
      <c r="H463" s="126" t="s">
        <v>2069</v>
      </c>
      <c r="I463" s="126" t="s">
        <v>2067</v>
      </c>
    </row>
    <row r="464" spans="2:9" s="172" customFormat="1" ht="46.9" customHeight="1">
      <c r="B464" s="172" t="s">
        <v>2915</v>
      </c>
      <c r="C464" s="125" t="s">
        <v>619</v>
      </c>
      <c r="D464" s="125" t="s">
        <v>1793</v>
      </c>
      <c r="E464" s="350" t="s">
        <v>2473</v>
      </c>
      <c r="F464" s="172" t="s">
        <v>1834</v>
      </c>
      <c r="G464" s="172" t="s">
        <v>917</v>
      </c>
      <c r="H464" s="125" t="s">
        <v>1808</v>
      </c>
      <c r="I464" s="125" t="s">
        <v>1793</v>
      </c>
    </row>
    <row r="465" spans="2:9" s="172" customFormat="1" ht="48.6" customHeight="1">
      <c r="B465" s="172" t="s">
        <v>1507</v>
      </c>
      <c r="C465" s="125" t="s">
        <v>620</v>
      </c>
      <c r="D465" s="125" t="s">
        <v>2010</v>
      </c>
      <c r="E465" s="350" t="s">
        <v>4528</v>
      </c>
      <c r="F465" s="172" t="s">
        <v>1835</v>
      </c>
      <c r="G465" s="172" t="s">
        <v>2176</v>
      </c>
      <c r="H465" s="125" t="s">
        <v>4529</v>
      </c>
      <c r="I465" s="125" t="s">
        <v>2010</v>
      </c>
    </row>
    <row r="466" spans="2:9" s="172" customFormat="1" ht="47.45" customHeight="1">
      <c r="B466" s="172" t="s">
        <v>1508</v>
      </c>
      <c r="C466" s="125" t="s">
        <v>621</v>
      </c>
      <c r="D466" s="125" t="s">
        <v>1487</v>
      </c>
      <c r="E466" s="350" t="s">
        <v>3262</v>
      </c>
      <c r="F466" s="172" t="s">
        <v>3106</v>
      </c>
      <c r="G466" s="172" t="s">
        <v>3110</v>
      </c>
      <c r="H466" s="125" t="s">
        <v>4530</v>
      </c>
      <c r="I466" s="125" t="s">
        <v>1487</v>
      </c>
    </row>
    <row r="467" spans="2:9" s="177" customFormat="1" ht="36.6" customHeight="1" thickBot="1">
      <c r="B467" s="177" t="s">
        <v>4562</v>
      </c>
      <c r="C467" s="128" t="s">
        <v>622</v>
      </c>
      <c r="D467" s="128" t="s">
        <v>3271</v>
      </c>
      <c r="E467" s="352" t="s">
        <v>3641</v>
      </c>
      <c r="F467" s="177" t="s">
        <v>334</v>
      </c>
      <c r="G467" s="177" t="s">
        <v>3443</v>
      </c>
      <c r="H467" s="128" t="s">
        <v>4531</v>
      </c>
      <c r="I467" s="128" t="s">
        <v>3271</v>
      </c>
    </row>
    <row r="468" spans="2:9" s="172" customFormat="1" ht="27.6" customHeight="1">
      <c r="C468" s="125"/>
      <c r="D468" s="125"/>
      <c r="E468" s="350"/>
      <c r="G468" s="189"/>
      <c r="H468" s="125"/>
      <c r="I468" s="125"/>
    </row>
    <row r="469" spans="2:9" s="172" customFormat="1" ht="27.6" customHeight="1">
      <c r="B469" s="172" t="s">
        <v>1370</v>
      </c>
      <c r="C469" s="130" t="s">
        <v>4026</v>
      </c>
      <c r="D469" s="123" t="s">
        <v>3290</v>
      </c>
      <c r="E469" s="353" t="s">
        <v>4007</v>
      </c>
      <c r="F469" s="174" t="s">
        <v>3401</v>
      </c>
      <c r="G469" s="172" t="s">
        <v>1370</v>
      </c>
      <c r="H469" s="131" t="s">
        <v>3400</v>
      </c>
      <c r="I469" s="123" t="s">
        <v>3290</v>
      </c>
    </row>
    <row r="470" spans="2:9" s="172" customFormat="1" ht="27.6" customHeight="1">
      <c r="B470" s="172" t="s">
        <v>4485</v>
      </c>
      <c r="C470" s="130" t="s">
        <v>4485</v>
      </c>
      <c r="D470" s="123" t="s">
        <v>4485</v>
      </c>
      <c r="E470" s="350" t="s">
        <v>3341</v>
      </c>
      <c r="F470" s="172" t="s">
        <v>3342</v>
      </c>
      <c r="G470" s="172" t="s">
        <v>4485</v>
      </c>
      <c r="H470" s="125" t="s">
        <v>3341</v>
      </c>
      <c r="I470" s="123" t="s">
        <v>4485</v>
      </c>
    </row>
    <row r="471" spans="2:9" s="172" customFormat="1" ht="27.6" customHeight="1">
      <c r="B471" s="172" t="s">
        <v>1369</v>
      </c>
      <c r="C471" s="130" t="s">
        <v>3558</v>
      </c>
      <c r="D471" s="123" t="s">
        <v>1331</v>
      </c>
      <c r="E471" s="346" t="s">
        <v>4008</v>
      </c>
      <c r="F471" s="174" t="s">
        <v>4009</v>
      </c>
      <c r="G471" s="172" t="s">
        <v>1332</v>
      </c>
      <c r="H471" s="124" t="s">
        <v>49</v>
      </c>
      <c r="I471" s="123" t="s">
        <v>1331</v>
      </c>
    </row>
    <row r="472" spans="2:9" s="172" customFormat="1" ht="27.6" customHeight="1">
      <c r="B472" s="172" t="s">
        <v>1366</v>
      </c>
      <c r="C472" s="130" t="s">
        <v>1845</v>
      </c>
      <c r="D472" s="123" t="s">
        <v>1844</v>
      </c>
      <c r="E472" s="350" t="s">
        <v>1846</v>
      </c>
      <c r="F472" s="174" t="s">
        <v>1140</v>
      </c>
      <c r="G472" s="172" t="s">
        <v>1366</v>
      </c>
      <c r="H472" s="125" t="s">
        <v>1801</v>
      </c>
      <c r="I472" s="123" t="s">
        <v>1844</v>
      </c>
    </row>
    <row r="473" spans="2:9" s="172" customFormat="1" ht="27.6" customHeight="1">
      <c r="B473" s="172" t="s">
        <v>2309</v>
      </c>
      <c r="C473" s="130" t="s">
        <v>2855</v>
      </c>
      <c r="D473" s="123" t="s">
        <v>2855</v>
      </c>
      <c r="E473" s="354" t="s">
        <v>4010</v>
      </c>
      <c r="F473" s="174" t="s">
        <v>682</v>
      </c>
      <c r="G473" s="172" t="s">
        <v>4551</v>
      </c>
      <c r="H473" s="124" t="s">
        <v>683</v>
      </c>
      <c r="I473" s="123" t="s">
        <v>2855</v>
      </c>
    </row>
    <row r="474" spans="2:9" s="172" customFormat="1" ht="27.6" customHeight="1">
      <c r="B474" s="172" t="s">
        <v>638</v>
      </c>
      <c r="C474" s="130" t="s">
        <v>4027</v>
      </c>
      <c r="D474" s="123" t="s">
        <v>2856</v>
      </c>
      <c r="E474" s="346" t="s">
        <v>4011</v>
      </c>
      <c r="F474" s="172" t="s">
        <v>699</v>
      </c>
      <c r="G474" s="172" t="s">
        <v>638</v>
      </c>
      <c r="H474" s="125" t="s">
        <v>684</v>
      </c>
      <c r="I474" s="123" t="s">
        <v>2856</v>
      </c>
    </row>
    <row r="475" spans="2:9" s="172" customFormat="1" ht="27.6" customHeight="1">
      <c r="B475" s="172" t="s">
        <v>700</v>
      </c>
      <c r="C475" s="130" t="s">
        <v>233</v>
      </c>
      <c r="D475" s="123" t="s">
        <v>232</v>
      </c>
      <c r="E475" s="354" t="s">
        <v>4013</v>
      </c>
      <c r="F475" s="172" t="s">
        <v>4012</v>
      </c>
      <c r="G475" s="172" t="s">
        <v>234</v>
      </c>
      <c r="H475" s="125" t="s">
        <v>50</v>
      </c>
      <c r="I475" s="123" t="s">
        <v>232</v>
      </c>
    </row>
    <row r="476" spans="2:9" s="172" customFormat="1" ht="27.6" customHeight="1">
      <c r="B476" s="172" t="s">
        <v>664</v>
      </c>
      <c r="C476" s="130" t="s">
        <v>4311</v>
      </c>
      <c r="D476" s="123" t="s">
        <v>4311</v>
      </c>
      <c r="E476" s="346" t="s">
        <v>4014</v>
      </c>
      <c r="F476" s="172" t="s">
        <v>701</v>
      </c>
      <c r="G476" s="172" t="s">
        <v>664</v>
      </c>
      <c r="H476" s="125" t="s">
        <v>51</v>
      </c>
      <c r="I476" s="123" t="s">
        <v>4311</v>
      </c>
    </row>
    <row r="477" spans="2:9" s="172" customFormat="1" ht="27.6" customHeight="1">
      <c r="B477" s="172" t="s">
        <v>3289</v>
      </c>
      <c r="C477" s="130" t="s">
        <v>4028</v>
      </c>
      <c r="D477" s="123" t="s">
        <v>4312</v>
      </c>
      <c r="E477" s="346" t="s">
        <v>4015</v>
      </c>
      <c r="F477" s="172" t="s">
        <v>4625</v>
      </c>
      <c r="G477" s="172" t="s">
        <v>1086</v>
      </c>
      <c r="H477" s="125" t="s">
        <v>4318</v>
      </c>
      <c r="I477" s="123" t="s">
        <v>4312</v>
      </c>
    </row>
    <row r="478" spans="2:9" s="172" customFormat="1" ht="27.6" customHeight="1">
      <c r="B478" s="178"/>
      <c r="C478" s="130" t="s">
        <v>4031</v>
      </c>
      <c r="D478" s="123" t="s">
        <v>782</v>
      </c>
      <c r="E478" s="346" t="s">
        <v>3642</v>
      </c>
      <c r="F478" s="174" t="s">
        <v>3404</v>
      </c>
      <c r="G478" s="172" t="s">
        <v>4016</v>
      </c>
      <c r="H478" s="124" t="s">
        <v>3406</v>
      </c>
      <c r="I478" s="123" t="s">
        <v>782</v>
      </c>
    </row>
    <row r="479" spans="2:9" s="172" customFormat="1" ht="27.6" customHeight="1">
      <c r="B479" s="178"/>
      <c r="C479" s="130" t="s">
        <v>4030</v>
      </c>
      <c r="D479" s="123" t="s">
        <v>783</v>
      </c>
      <c r="E479" s="346" t="s">
        <v>4017</v>
      </c>
      <c r="F479" s="174" t="s">
        <v>3402</v>
      </c>
      <c r="G479" s="172" t="s">
        <v>1373</v>
      </c>
      <c r="H479" s="124" t="s">
        <v>3403</v>
      </c>
      <c r="I479" s="123" t="s">
        <v>783</v>
      </c>
    </row>
    <row r="480" spans="2:9" s="172" customFormat="1" ht="27.6" customHeight="1" thickBot="1">
      <c r="B480" s="172" t="s">
        <v>1775</v>
      </c>
      <c r="C480" s="130" t="s">
        <v>4029</v>
      </c>
      <c r="D480" s="123" t="s">
        <v>547</v>
      </c>
      <c r="E480" s="346" t="s">
        <v>4018</v>
      </c>
      <c r="F480" s="172" t="s">
        <v>1125</v>
      </c>
      <c r="G480" s="172" t="s">
        <v>1775</v>
      </c>
      <c r="H480" s="125" t="s">
        <v>4319</v>
      </c>
      <c r="I480" s="123" t="s">
        <v>4313</v>
      </c>
    </row>
    <row r="481" spans="2:9" s="179" customFormat="1" ht="27.6" customHeight="1">
      <c r="B481" s="179" t="s">
        <v>1912</v>
      </c>
      <c r="C481" s="132" t="s">
        <v>623</v>
      </c>
      <c r="D481" s="133" t="s">
        <v>4314</v>
      </c>
      <c r="E481" s="355" t="s">
        <v>4019</v>
      </c>
      <c r="F481" s="179" t="s">
        <v>3663</v>
      </c>
      <c r="G481" s="179" t="s">
        <v>1912</v>
      </c>
      <c r="H481" s="134" t="s">
        <v>52</v>
      </c>
      <c r="I481" s="133" t="s">
        <v>4314</v>
      </c>
    </row>
    <row r="482" spans="2:9" s="181" customFormat="1" ht="27.6" customHeight="1">
      <c r="B482" s="180" t="s">
        <v>3490</v>
      </c>
      <c r="C482" s="135" t="s">
        <v>624</v>
      </c>
      <c r="D482" s="136" t="s">
        <v>4315</v>
      </c>
      <c r="E482" s="137" t="s">
        <v>1857</v>
      </c>
      <c r="F482" s="181" t="s">
        <v>3491</v>
      </c>
      <c r="G482" s="181" t="s">
        <v>3490</v>
      </c>
      <c r="H482" s="138" t="s">
        <v>934</v>
      </c>
      <c r="I482" s="136" t="s">
        <v>4315</v>
      </c>
    </row>
    <row r="483" spans="2:9" s="181" customFormat="1" ht="27.6" customHeight="1">
      <c r="B483" s="180" t="s">
        <v>3492</v>
      </c>
      <c r="C483" s="135" t="s">
        <v>4032</v>
      </c>
      <c r="D483" s="136" t="s">
        <v>3364</v>
      </c>
      <c r="E483" s="137" t="s">
        <v>2150</v>
      </c>
      <c r="F483" s="181" t="s">
        <v>3657</v>
      </c>
      <c r="G483" s="181" t="s">
        <v>3492</v>
      </c>
      <c r="H483" s="138" t="s">
        <v>53</v>
      </c>
      <c r="I483" s="136" t="s">
        <v>3364</v>
      </c>
    </row>
    <row r="484" spans="2:9" s="181" customFormat="1" ht="27.6" customHeight="1">
      <c r="B484" s="180" t="s">
        <v>3493</v>
      </c>
      <c r="C484" s="135" t="s">
        <v>4033</v>
      </c>
      <c r="D484" s="136" t="s">
        <v>3365</v>
      </c>
      <c r="E484" s="137" t="s">
        <v>2151</v>
      </c>
      <c r="F484" s="181" t="s">
        <v>3658</v>
      </c>
      <c r="G484" s="181" t="s">
        <v>3493</v>
      </c>
      <c r="H484" s="138" t="s">
        <v>3493</v>
      </c>
      <c r="I484" s="136" t="s">
        <v>3365</v>
      </c>
    </row>
    <row r="485" spans="2:9" s="181" customFormat="1" ht="27.6" customHeight="1">
      <c r="B485" s="180" t="s">
        <v>3494</v>
      </c>
      <c r="C485" s="135" t="s">
        <v>625</v>
      </c>
      <c r="D485" s="136" t="s">
        <v>3362</v>
      </c>
      <c r="E485" s="137" t="s">
        <v>2152</v>
      </c>
      <c r="F485" s="181" t="s">
        <v>3659</v>
      </c>
      <c r="G485" s="181" t="s">
        <v>3494</v>
      </c>
      <c r="H485" s="138" t="s">
        <v>54</v>
      </c>
      <c r="I485" s="136" t="s">
        <v>3362</v>
      </c>
    </row>
    <row r="486" spans="2:9" s="181" customFormat="1" ht="27.6" customHeight="1">
      <c r="B486" s="180" t="s">
        <v>3654</v>
      </c>
      <c r="C486" s="135" t="s">
        <v>626</v>
      </c>
      <c r="D486" s="136" t="s">
        <v>3363</v>
      </c>
      <c r="E486" s="137" t="s">
        <v>2153</v>
      </c>
      <c r="F486" s="181" t="s">
        <v>3660</v>
      </c>
      <c r="G486" s="181" t="s">
        <v>3654</v>
      </c>
      <c r="H486" s="138" t="s">
        <v>935</v>
      </c>
      <c r="I486" s="136" t="s">
        <v>3363</v>
      </c>
    </row>
    <row r="487" spans="2:9" s="181" customFormat="1" ht="27.6" customHeight="1">
      <c r="B487" s="180" t="s">
        <v>3655</v>
      </c>
      <c r="C487" s="135" t="s">
        <v>627</v>
      </c>
      <c r="D487" s="136" t="s">
        <v>3366</v>
      </c>
      <c r="E487" s="137" t="s">
        <v>4020</v>
      </c>
      <c r="F487" s="181" t="s">
        <v>3661</v>
      </c>
      <c r="G487" s="181" t="s">
        <v>3655</v>
      </c>
      <c r="H487" s="138" t="s">
        <v>936</v>
      </c>
      <c r="I487" s="136" t="s">
        <v>3366</v>
      </c>
    </row>
    <row r="488" spans="2:9" s="181" customFormat="1" ht="27.6" customHeight="1">
      <c r="B488" s="181" t="s">
        <v>3656</v>
      </c>
      <c r="C488" s="135" t="s">
        <v>628</v>
      </c>
      <c r="D488" s="136" t="s">
        <v>3288</v>
      </c>
      <c r="E488" s="137" t="s">
        <v>4021</v>
      </c>
      <c r="F488" s="181" t="s">
        <v>3662</v>
      </c>
      <c r="G488" s="181" t="s">
        <v>3656</v>
      </c>
      <c r="H488" s="138" t="s">
        <v>55</v>
      </c>
      <c r="I488" s="136" t="s">
        <v>3288</v>
      </c>
    </row>
    <row r="489" spans="2:9" s="181" customFormat="1" ht="27.6" customHeight="1">
      <c r="B489" s="181" t="s">
        <v>2506</v>
      </c>
      <c r="C489" s="135" t="s">
        <v>4034</v>
      </c>
      <c r="D489" s="136" t="s">
        <v>784</v>
      </c>
      <c r="E489" s="356" t="s">
        <v>4022</v>
      </c>
      <c r="F489" s="180" t="s">
        <v>3405</v>
      </c>
      <c r="G489" s="181" t="s">
        <v>2507</v>
      </c>
      <c r="H489" s="139" t="s">
        <v>56</v>
      </c>
      <c r="I489" s="136" t="s">
        <v>784</v>
      </c>
    </row>
    <row r="490" spans="2:9" s="181" customFormat="1" ht="27.6" customHeight="1">
      <c r="C490" s="135" t="s">
        <v>629</v>
      </c>
      <c r="D490" s="136" t="s">
        <v>2571</v>
      </c>
      <c r="E490" s="356" t="s">
        <v>4023</v>
      </c>
      <c r="F490" s="181" t="s">
        <v>4492</v>
      </c>
      <c r="G490" s="181" t="s">
        <v>808</v>
      </c>
      <c r="H490" s="138" t="s">
        <v>809</v>
      </c>
      <c r="I490" s="136" t="s">
        <v>2571</v>
      </c>
    </row>
    <row r="491" spans="2:9" s="177" customFormat="1" ht="27.6" customHeight="1" thickBot="1">
      <c r="C491" s="140"/>
      <c r="D491" s="129"/>
      <c r="E491" s="357"/>
      <c r="H491" s="128"/>
      <c r="I491" s="129"/>
    </row>
    <row r="492" spans="2:9" s="183" customFormat="1" ht="27.6" customHeight="1">
      <c r="B492" s="182" t="s">
        <v>2062</v>
      </c>
      <c r="C492" s="141" t="s">
        <v>630</v>
      </c>
      <c r="D492" s="148" t="s">
        <v>2572</v>
      </c>
      <c r="E492" s="358" t="s">
        <v>4024</v>
      </c>
      <c r="F492" s="190" t="s">
        <v>4317</v>
      </c>
      <c r="G492" s="191" t="s">
        <v>1950</v>
      </c>
      <c r="H492" s="142" t="s">
        <v>4321</v>
      </c>
      <c r="I492" s="148" t="s">
        <v>2572</v>
      </c>
    </row>
    <row r="493" spans="2:9" s="180" customFormat="1" ht="100.15" customHeight="1" thickBot="1">
      <c r="B493" s="184"/>
      <c r="C493" s="143" t="s">
        <v>631</v>
      </c>
      <c r="D493" s="144" t="s">
        <v>1708</v>
      </c>
      <c r="E493" s="359" t="s">
        <v>4025</v>
      </c>
      <c r="F493" s="190" t="s">
        <v>2592</v>
      </c>
      <c r="G493" s="190" t="s">
        <v>463</v>
      </c>
      <c r="H493" s="145" t="s">
        <v>57</v>
      </c>
      <c r="I493" s="144" t="s">
        <v>1708</v>
      </c>
    </row>
    <row r="494" spans="2:9" s="180" customFormat="1" ht="129" customHeight="1" thickBot="1">
      <c r="B494" s="184"/>
      <c r="C494" s="143" t="s">
        <v>2739</v>
      </c>
      <c r="D494" s="144" t="s">
        <v>3277</v>
      </c>
      <c r="E494" s="359" t="s">
        <v>3643</v>
      </c>
      <c r="F494" s="190" t="s">
        <v>2563</v>
      </c>
      <c r="G494" s="190" t="s">
        <v>2328</v>
      </c>
      <c r="H494" s="145" t="s">
        <v>58</v>
      </c>
      <c r="I494" s="144" t="s">
        <v>3277</v>
      </c>
    </row>
    <row r="495" spans="2:9" s="180" customFormat="1" ht="100.15" customHeight="1" thickBot="1">
      <c r="C495" s="143" t="s">
        <v>632</v>
      </c>
      <c r="D495" s="146" t="s">
        <v>1709</v>
      </c>
      <c r="E495" s="359" t="s">
        <v>4253</v>
      </c>
      <c r="F495" s="190" t="s">
        <v>2564</v>
      </c>
      <c r="G495" s="190" t="s">
        <v>4035</v>
      </c>
      <c r="H495" s="147" t="s">
        <v>59</v>
      </c>
      <c r="I495" s="146" t="s">
        <v>1709</v>
      </c>
    </row>
    <row r="496" spans="2:9" s="180" customFormat="1" ht="125.45" customHeight="1" thickBot="1">
      <c r="B496" s="184"/>
      <c r="C496" s="143" t="s">
        <v>3644</v>
      </c>
      <c r="D496" s="148" t="s">
        <v>1710</v>
      </c>
      <c r="E496" s="143" t="s">
        <v>4254</v>
      </c>
      <c r="F496" s="190" t="s">
        <v>2565</v>
      </c>
      <c r="G496" s="190" t="s">
        <v>2333</v>
      </c>
      <c r="H496" s="149" t="s">
        <v>60</v>
      </c>
      <c r="I496" s="148" t="s">
        <v>1710</v>
      </c>
    </row>
    <row r="497" spans="2:9" s="186" customFormat="1" ht="27.6" customHeight="1">
      <c r="B497" s="185" t="s">
        <v>2061</v>
      </c>
      <c r="C497" s="190" t="s">
        <v>4036</v>
      </c>
      <c r="D497" s="150" t="s">
        <v>4316</v>
      </c>
      <c r="E497" s="151" t="s">
        <v>3670</v>
      </c>
      <c r="F497" s="185" t="s">
        <v>2064</v>
      </c>
      <c r="G497" s="185" t="s">
        <v>2061</v>
      </c>
      <c r="H497" s="152" t="s">
        <v>3102</v>
      </c>
      <c r="I497" s="150" t="s">
        <v>4316</v>
      </c>
    </row>
    <row r="498" spans="2:9" s="188" customFormat="1" ht="100.15" customHeight="1" thickBot="1">
      <c r="B498" s="187"/>
      <c r="C498" s="190" t="s">
        <v>3645</v>
      </c>
      <c r="D498" s="144" t="s">
        <v>546</v>
      </c>
      <c r="E498" s="143" t="s">
        <v>4255</v>
      </c>
      <c r="F498" s="190" t="s">
        <v>807</v>
      </c>
      <c r="G498" s="190" t="s">
        <v>2334</v>
      </c>
      <c r="H498" s="147" t="s">
        <v>61</v>
      </c>
      <c r="I498" s="144" t="s">
        <v>1711</v>
      </c>
    </row>
    <row r="499" spans="2:9" s="172" customFormat="1" ht="100.15" customHeight="1">
      <c r="B499" s="179"/>
      <c r="C499" s="190" t="s">
        <v>2740</v>
      </c>
      <c r="D499" s="144" t="s">
        <v>3481</v>
      </c>
      <c r="E499" s="143" t="s">
        <v>4256</v>
      </c>
      <c r="F499" s="190" t="s">
        <v>2566</v>
      </c>
      <c r="G499" s="190" t="s">
        <v>4037</v>
      </c>
      <c r="H499" s="147" t="s">
        <v>62</v>
      </c>
      <c r="I499" s="144" t="s">
        <v>3481</v>
      </c>
    </row>
    <row r="500" spans="2:9" ht="0" hidden="1" customHeight="1"/>
  </sheetData>
  <pageMargins left="0.75" right="0.75" top="1" bottom="1" header="0.4921259845" footer="0.4921259845"/>
  <pageSetup paperSize="9" orientation="portrait" horizontalDpi="4294967292" verticalDpi="4294967292" r:id="rId1"/>
  <headerFooter alignWithMargins="0"/>
</worksheet>
</file>

<file path=xl/worksheets/sheet6.xml><?xml version="1.0" encoding="utf-8"?>
<worksheet xmlns="http://schemas.openxmlformats.org/spreadsheetml/2006/main" xmlns:r="http://schemas.openxmlformats.org/officeDocument/2006/relationships">
  <sheetPr codeName="Feuil6"/>
  <dimension ref="A1:GQ562"/>
  <sheetViews>
    <sheetView workbookViewId="0">
      <selection activeCell="D53" sqref="D53"/>
    </sheetView>
  </sheetViews>
  <sheetFormatPr defaultColWidth="0" defaultRowHeight="12" zeroHeight="1"/>
  <cols>
    <col min="1" max="199" width="11.42578125" customWidth="1"/>
  </cols>
  <sheetData>
    <row r="1" spans="1:199" s="487" customFormat="1">
      <c r="A1" s="487" t="s">
        <v>3073</v>
      </c>
      <c r="B1" s="487" t="s">
        <v>3074</v>
      </c>
      <c r="C1" s="487" t="s">
        <v>3075</v>
      </c>
      <c r="D1" s="487" t="s">
        <v>3076</v>
      </c>
      <c r="E1" s="487" t="s">
        <v>3077</v>
      </c>
      <c r="F1" s="487" t="s">
        <v>3078</v>
      </c>
      <c r="G1" s="487" t="s">
        <v>665</v>
      </c>
      <c r="H1" s="487" t="s">
        <v>666</v>
      </c>
      <c r="I1" s="487" t="s">
        <v>3080</v>
      </c>
      <c r="J1" s="487" t="s">
        <v>3081</v>
      </c>
      <c r="K1" s="487" t="s">
        <v>2283</v>
      </c>
      <c r="L1" s="487" t="s">
        <v>1166</v>
      </c>
      <c r="M1" s="487" t="s">
        <v>1167</v>
      </c>
      <c r="N1" s="487" t="s">
        <v>929</v>
      </c>
      <c r="O1" s="487" t="s">
        <v>930</v>
      </c>
      <c r="P1" s="487" t="s">
        <v>3056</v>
      </c>
      <c r="Q1" s="487" t="s">
        <v>3057</v>
      </c>
      <c r="R1" s="487" t="s">
        <v>3058</v>
      </c>
      <c r="S1" s="487" t="s">
        <v>3896</v>
      </c>
      <c r="T1" s="487" t="s">
        <v>4432</v>
      </c>
      <c r="U1" s="487" t="s">
        <v>4433</v>
      </c>
      <c r="V1" s="487" t="s">
        <v>4434</v>
      </c>
      <c r="W1" s="487" t="s">
        <v>4435</v>
      </c>
      <c r="X1" s="487" t="s">
        <v>4436</v>
      </c>
      <c r="Y1" s="487" t="s">
        <v>1359</v>
      </c>
      <c r="Z1" s="487" t="s">
        <v>1360</v>
      </c>
      <c r="AA1" s="487" t="s">
        <v>1361</v>
      </c>
      <c r="AB1" s="487" t="s">
        <v>1362</v>
      </c>
      <c r="AC1" s="487" t="s">
        <v>1363</v>
      </c>
      <c r="AD1" s="487" t="s">
        <v>1364</v>
      </c>
      <c r="AE1" s="487" t="s">
        <v>1365</v>
      </c>
      <c r="AF1" s="487" t="s">
        <v>1546</v>
      </c>
      <c r="AG1" s="487" t="s">
        <v>1547</v>
      </c>
      <c r="AH1" s="487" t="s">
        <v>1548</v>
      </c>
      <c r="AI1" s="487" t="s">
        <v>4628</v>
      </c>
      <c r="AJ1" s="487" t="s">
        <v>4629</v>
      </c>
      <c r="AK1" s="487" t="s">
        <v>4630</v>
      </c>
      <c r="AL1" s="487" t="s">
        <v>4631</v>
      </c>
      <c r="AM1" s="487" t="s">
        <v>4632</v>
      </c>
      <c r="AN1" s="487" t="s">
        <v>4633</v>
      </c>
      <c r="AO1" s="487" t="s">
        <v>1888</v>
      </c>
      <c r="AP1" s="487" t="s">
        <v>1889</v>
      </c>
      <c r="AQ1" s="487" t="s">
        <v>1153</v>
      </c>
      <c r="AR1" s="487" t="s">
        <v>3304</v>
      </c>
      <c r="AS1" s="487" t="s">
        <v>3305</v>
      </c>
      <c r="AT1" s="487" t="s">
        <v>4685</v>
      </c>
      <c r="AU1" s="487" t="s">
        <v>3535</v>
      </c>
      <c r="AV1" s="487" t="s">
        <v>3536</v>
      </c>
      <c r="AW1" s="487" t="s">
        <v>1160</v>
      </c>
      <c r="AX1" s="487" t="s">
        <v>3306</v>
      </c>
      <c r="AY1" s="487" t="s">
        <v>3307</v>
      </c>
      <c r="AZ1" s="487" t="s">
        <v>1161</v>
      </c>
      <c r="BA1" s="487" t="s">
        <v>3302</v>
      </c>
      <c r="BB1" s="487" t="s">
        <v>4259</v>
      </c>
      <c r="BC1" s="487" t="s">
        <v>4260</v>
      </c>
      <c r="BD1" s="487" t="s">
        <v>1892</v>
      </c>
      <c r="BE1" s="487" t="s">
        <v>1893</v>
      </c>
      <c r="BF1" s="487" t="s">
        <v>1894</v>
      </c>
      <c r="BG1" s="487" t="s">
        <v>1895</v>
      </c>
      <c r="BH1" s="487" t="s">
        <v>1896</v>
      </c>
      <c r="BI1" s="487" t="s">
        <v>4636</v>
      </c>
      <c r="BJ1" s="487" t="s">
        <v>4637</v>
      </c>
      <c r="BK1" s="487" t="s">
        <v>4638</v>
      </c>
      <c r="BL1" s="487" t="s">
        <v>3542</v>
      </c>
      <c r="BM1" s="487" t="s">
        <v>2960</v>
      </c>
      <c r="BN1" s="487" t="s">
        <v>2961</v>
      </c>
      <c r="BO1" s="487" t="s">
        <v>2962</v>
      </c>
      <c r="BP1" s="487" t="s">
        <v>4422</v>
      </c>
      <c r="BQ1" s="487" t="s">
        <v>4423</v>
      </c>
      <c r="BR1" s="487" t="s">
        <v>2261</v>
      </c>
      <c r="BS1" s="487" t="s">
        <v>2262</v>
      </c>
      <c r="BT1" s="487" t="s">
        <v>2263</v>
      </c>
      <c r="BU1" s="487" t="s">
        <v>2264</v>
      </c>
      <c r="BV1" s="487" t="s">
        <v>2265</v>
      </c>
      <c r="BW1" s="487" t="s">
        <v>1154</v>
      </c>
      <c r="BX1" s="487" t="s">
        <v>1155</v>
      </c>
      <c r="BY1" s="487" t="s">
        <v>1156</v>
      </c>
      <c r="BZ1" s="487" t="s">
        <v>1157</v>
      </c>
      <c r="CA1" s="487" t="s">
        <v>1158</v>
      </c>
      <c r="CB1" s="487" t="s">
        <v>1159</v>
      </c>
      <c r="CC1" s="487" t="s">
        <v>3534</v>
      </c>
      <c r="CD1" s="487" t="s">
        <v>3537</v>
      </c>
      <c r="CE1" s="487" t="s">
        <v>3538</v>
      </c>
      <c r="CF1" s="487" t="s">
        <v>3539</v>
      </c>
      <c r="CG1" s="487" t="s">
        <v>3540</v>
      </c>
      <c r="CH1" s="487" t="s">
        <v>3541</v>
      </c>
      <c r="CI1" s="487" t="s">
        <v>3299</v>
      </c>
      <c r="CJ1" s="487" t="s">
        <v>3300</v>
      </c>
      <c r="CK1" s="487" t="s">
        <v>3301</v>
      </c>
      <c r="CL1" s="487" t="s">
        <v>4448</v>
      </c>
      <c r="CM1" s="487" t="s">
        <v>4449</v>
      </c>
      <c r="CN1" s="487" t="s">
        <v>4450</v>
      </c>
      <c r="CO1" s="487" t="s">
        <v>4424</v>
      </c>
      <c r="CP1" s="487" t="s">
        <v>4425</v>
      </c>
      <c r="CQ1" s="487" t="s">
        <v>4093</v>
      </c>
      <c r="CR1" s="487" t="s">
        <v>4094</v>
      </c>
      <c r="CS1" s="487" t="s">
        <v>4095</v>
      </c>
      <c r="CT1" s="487" t="s">
        <v>4096</v>
      </c>
      <c r="CU1" s="487" t="s">
        <v>4097</v>
      </c>
      <c r="CV1" s="487" t="s">
        <v>4098</v>
      </c>
      <c r="CW1" s="487" t="s">
        <v>4099</v>
      </c>
      <c r="CX1" s="487" t="s">
        <v>4100</v>
      </c>
      <c r="CY1" s="487" t="s">
        <v>4101</v>
      </c>
      <c r="CZ1" s="487" t="s">
        <v>4102</v>
      </c>
      <c r="DA1" s="487" t="s">
        <v>4421</v>
      </c>
      <c r="DB1" s="487" t="s">
        <v>1148</v>
      </c>
      <c r="DC1" s="487" t="s">
        <v>1149</v>
      </c>
      <c r="DD1" s="487" t="s">
        <v>1150</v>
      </c>
      <c r="DE1" s="487" t="s">
        <v>1151</v>
      </c>
      <c r="DF1" s="487" t="s">
        <v>1152</v>
      </c>
      <c r="DG1" s="487" t="s">
        <v>2580</v>
      </c>
      <c r="DH1" s="487" t="s">
        <v>2581</v>
      </c>
      <c r="DI1" s="487" t="s">
        <v>2582</v>
      </c>
      <c r="DJ1" s="487" t="s">
        <v>4406</v>
      </c>
      <c r="DK1" s="487" t="s">
        <v>4407</v>
      </c>
      <c r="DL1" s="487" t="s">
        <v>4408</v>
      </c>
      <c r="DM1" s="487" t="s">
        <v>4409</v>
      </c>
      <c r="DN1" s="487" t="s">
        <v>4410</v>
      </c>
      <c r="DO1" s="487" t="s">
        <v>4411</v>
      </c>
      <c r="DP1" s="487" t="s">
        <v>661</v>
      </c>
      <c r="DQ1" s="487" t="s">
        <v>662</v>
      </c>
      <c r="DR1" s="487" t="s">
        <v>3303</v>
      </c>
      <c r="DS1" s="487" t="s">
        <v>1871</v>
      </c>
      <c r="DT1" s="487" t="s">
        <v>1872</v>
      </c>
      <c r="DU1" s="487" t="s">
        <v>1873</v>
      </c>
      <c r="DV1" s="487" t="s">
        <v>1874</v>
      </c>
      <c r="DW1" s="487" t="s">
        <v>1875</v>
      </c>
      <c r="DX1" s="487" t="s">
        <v>1876</v>
      </c>
      <c r="DY1" s="487" t="s">
        <v>1877</v>
      </c>
      <c r="DZ1" s="487" t="s">
        <v>1878</v>
      </c>
      <c r="EA1" s="487" t="s">
        <v>1879</v>
      </c>
      <c r="EB1" s="487" t="s">
        <v>1880</v>
      </c>
      <c r="EC1" s="487" t="s">
        <v>1881</v>
      </c>
      <c r="ED1" s="487" t="s">
        <v>1882</v>
      </c>
      <c r="EE1" s="487" t="s">
        <v>1883</v>
      </c>
      <c r="EF1" s="487" t="s">
        <v>4348</v>
      </c>
      <c r="EG1" s="487" t="s">
        <v>4349</v>
      </c>
      <c r="EH1" s="487" t="s">
        <v>4639</v>
      </c>
      <c r="EI1" s="487" t="s">
        <v>4640</v>
      </c>
      <c r="EJ1" s="487" t="s">
        <v>4641</v>
      </c>
      <c r="EK1" s="487" t="s">
        <v>1898</v>
      </c>
      <c r="EL1" s="487" t="s">
        <v>4644</v>
      </c>
      <c r="EM1" s="487" t="s">
        <v>4645</v>
      </c>
      <c r="EN1" s="487" t="s">
        <v>1117</v>
      </c>
      <c r="EO1" s="487" t="s">
        <v>1118</v>
      </c>
      <c r="EP1" s="487" t="s">
        <v>1119</v>
      </c>
      <c r="EQ1" s="487" t="s">
        <v>1120</v>
      </c>
      <c r="ER1" s="487" t="s">
        <v>1121</v>
      </c>
      <c r="ES1" s="487" t="s">
        <v>1122</v>
      </c>
      <c r="ET1" s="487" t="s">
        <v>1123</v>
      </c>
      <c r="EU1" s="487" t="s">
        <v>983</v>
      </c>
      <c r="EV1" s="487" t="s">
        <v>984</v>
      </c>
      <c r="EW1" s="487" t="s">
        <v>985</v>
      </c>
      <c r="EX1" s="487" t="s">
        <v>986</v>
      </c>
      <c r="EY1" s="487" t="s">
        <v>4513</v>
      </c>
      <c r="EZ1" s="487" t="s">
        <v>4514</v>
      </c>
      <c r="FA1" s="487" t="s">
        <v>1470</v>
      </c>
      <c r="FB1" s="487" t="s">
        <v>3458</v>
      </c>
      <c r="FC1" s="487" t="s">
        <v>1456</v>
      </c>
      <c r="FD1" s="487" t="s">
        <v>1457</v>
      </c>
      <c r="FE1" s="487" t="s">
        <v>1458</v>
      </c>
      <c r="FF1" s="487" t="s">
        <v>1459</v>
      </c>
      <c r="FG1" s="487" t="s">
        <v>1460</v>
      </c>
      <c r="FH1" s="487" t="s">
        <v>3460</v>
      </c>
      <c r="FI1" s="487" t="s">
        <v>3461</v>
      </c>
      <c r="FJ1" s="487" t="s">
        <v>4365</v>
      </c>
      <c r="FK1" s="487" t="s">
        <v>3956</v>
      </c>
      <c r="FL1" s="487" t="s">
        <v>3957</v>
      </c>
      <c r="FM1" s="487" t="s">
        <v>2583</v>
      </c>
      <c r="FN1" s="487" t="s">
        <v>2584</v>
      </c>
      <c r="FO1" s="487" t="s">
        <v>2585</v>
      </c>
      <c r="FP1" s="487" t="s">
        <v>2586</v>
      </c>
      <c r="FQ1" s="487" t="s">
        <v>3953</v>
      </c>
      <c r="FR1" s="487" t="s">
        <v>3954</v>
      </c>
      <c r="FS1" s="487" t="s">
        <v>3955</v>
      </c>
      <c r="FT1" s="487" t="s">
        <v>3206</v>
      </c>
      <c r="FU1" s="487" t="s">
        <v>1516</v>
      </c>
      <c r="FV1" s="487" t="s">
        <v>2845</v>
      </c>
      <c r="FW1" s="487" t="s">
        <v>2846</v>
      </c>
      <c r="FX1" s="487" t="s">
        <v>2847</v>
      </c>
      <c r="FY1" s="487" t="s">
        <v>2848</v>
      </c>
      <c r="FZ1" s="487" t="s">
        <v>2849</v>
      </c>
      <c r="GA1" s="487" t="s">
        <v>2850</v>
      </c>
      <c r="GB1" s="487" t="s">
        <v>2851</v>
      </c>
      <c r="GC1" s="487" t="s">
        <v>3192</v>
      </c>
      <c r="GD1" s="487" t="s">
        <v>3193</v>
      </c>
      <c r="GE1" s="487" t="s">
        <v>3950</v>
      </c>
      <c r="GF1" s="487" t="s">
        <v>3951</v>
      </c>
      <c r="GG1" s="487" t="s">
        <v>3194</v>
      </c>
      <c r="GH1" s="487" t="s">
        <v>3195</v>
      </c>
      <c r="GI1" s="487" t="s">
        <v>3196</v>
      </c>
      <c r="GJ1" s="487" t="s">
        <v>3197</v>
      </c>
      <c r="GK1" s="487" t="s">
        <v>3198</v>
      </c>
      <c r="GL1" s="487" t="s">
        <v>3199</v>
      </c>
      <c r="GM1" s="487" t="s">
        <v>3200</v>
      </c>
      <c r="GN1" s="487" t="s">
        <v>723</v>
      </c>
      <c r="GO1" s="487" t="s">
        <v>724</v>
      </c>
      <c r="GP1" s="487" t="s">
        <v>725</v>
      </c>
      <c r="GQ1" s="487" t="s">
        <v>726</v>
      </c>
    </row>
    <row r="2" spans="1:199" s="487" customFormat="1">
      <c r="A2" s="487" t="str">
        <f t="array" ref="A2:GQ2">TRANSPOSE(Calcul_correl!AS11:AS209)</f>
        <v>A.D.N. (D.N.A.)</v>
      </c>
      <c r="B2" s="487" t="str">
        <v>A.R.N  (R.N.A.)</v>
      </c>
      <c r="C2" s="487" t="str">
        <v>Abrotanum</v>
      </c>
      <c r="D2" s="487" t="str">
        <v>Aceticum Acidum</v>
      </c>
      <c r="E2" s="487" t="str">
        <v>Achillea Millefolium</v>
      </c>
      <c r="F2" s="487" t="str">
        <v>Aconitum Napellus</v>
      </c>
      <c r="G2" s="487" t="str">
        <v>Actaea Racemosa</v>
      </c>
      <c r="H2" s="487" t="str">
        <v>Actaea Spicata</v>
      </c>
      <c r="I2" s="487" t="str">
        <v>Aesculus Hippocasta.</v>
      </c>
      <c r="J2" s="487" t="str">
        <v>Aethusa Cynapium</v>
      </c>
      <c r="K2" s="487" t="str">
        <v>Agaricus Muscarius</v>
      </c>
      <c r="L2" s="487" t="str">
        <v>Agnus Castus</v>
      </c>
      <c r="M2" s="487" t="str">
        <v>Ailanthus Glandulosa</v>
      </c>
      <c r="N2" s="487" t="str">
        <v>Allium Cepa</v>
      </c>
      <c r="O2" s="487" t="str">
        <v>Allium Sativum</v>
      </c>
      <c r="P2" s="487" t="str">
        <v>Aloe (Aloes Du Cap)</v>
      </c>
      <c r="Q2" s="487" t="str">
        <v>Alumen Crudum</v>
      </c>
      <c r="R2" s="487" t="str">
        <v>Alumina (Diaspore)</v>
      </c>
      <c r="S2" s="487" t="str">
        <v>Ambra Grisea</v>
      </c>
      <c r="T2" s="487" t="str">
        <v>Ammoniacum (Gummi)</v>
      </c>
      <c r="U2" s="487" t="str">
        <v>Ammonium Bromatum</v>
      </c>
      <c r="V2" s="487" t="str">
        <v>Ammonium Carbonicum</v>
      </c>
      <c r="W2" s="487" t="str">
        <v>Ammonium Muriaticum</v>
      </c>
      <c r="X2" s="487" t="str">
        <v>Amygdalus Com. Amara</v>
      </c>
      <c r="Y2" s="487" t="str">
        <v>Amylium Nitrosum</v>
      </c>
      <c r="Z2" s="487" t="str">
        <v>Anacardium Orientale</v>
      </c>
      <c r="AA2" s="487" t="str">
        <v>Anagallis Arvensis</v>
      </c>
      <c r="AB2" s="487" t="str">
        <v>Anantherum Muricatum</v>
      </c>
      <c r="AC2" s="487" t="str">
        <v>Angustura Vera</v>
      </c>
      <c r="AD2" s="487" t="str">
        <v>Anthracinum</v>
      </c>
      <c r="AE2" s="487" t="str">
        <v>Anthrakokali</v>
      </c>
      <c r="AF2" s="487" t="str">
        <v>Antimonium Crudum</v>
      </c>
      <c r="AG2" s="487" t="str">
        <v>Antimonium Tartaric.</v>
      </c>
      <c r="AH2" s="487" t="str">
        <v>Apis Mellifica</v>
      </c>
      <c r="AI2" s="487" t="str">
        <v>Apocynum Cannabinum</v>
      </c>
      <c r="AJ2" s="487" t="str">
        <v>Aranea Diadema</v>
      </c>
      <c r="AK2" s="487" t="str">
        <v>Argentum Metallicum</v>
      </c>
      <c r="AL2" s="487" t="str">
        <v>Argentum Nitricum</v>
      </c>
      <c r="AM2" s="487" t="str">
        <v>Arnica Montana</v>
      </c>
      <c r="AN2" s="487" t="str">
        <v>Arsenicum Album</v>
      </c>
      <c r="AO2" s="487" t="str">
        <v>Arsenicum Hydrogeno.</v>
      </c>
      <c r="AP2" s="487" t="str">
        <v>Arsenicum Iodatum</v>
      </c>
      <c r="AQ2" s="487" t="str">
        <v>Arsenicum Metallicum</v>
      </c>
      <c r="AR2" s="487" t="str">
        <v>Arsenicum Sul. Flav.</v>
      </c>
      <c r="AS2" s="487" t="str">
        <v>Arsenicum Sul. Rubr.</v>
      </c>
      <c r="AT2" s="487" t="str">
        <v>Artemisia Vulgaris</v>
      </c>
      <c r="AU2" s="487" t="str">
        <v>Arum Dracunculus</v>
      </c>
      <c r="AV2" s="487" t="str">
        <v>Arum Maculatum</v>
      </c>
      <c r="AW2" s="487" t="str">
        <v>Arum Triphyllum</v>
      </c>
      <c r="AX2" s="487" t="str">
        <v>Arundo Mauritanica</v>
      </c>
      <c r="AY2" s="487" t="str">
        <v>Asa Foetida</v>
      </c>
      <c r="AZ2" s="487" t="str">
        <v>Asarum Europaeum</v>
      </c>
      <c r="BA2" s="487" t="str">
        <v>Asclepias Cornuti</v>
      </c>
      <c r="BB2" s="487" t="str">
        <v>Asclepias Tuberosa</v>
      </c>
      <c r="BC2" s="487" t="str">
        <v>Asimina Triloba</v>
      </c>
      <c r="BD2" s="487" t="str">
        <v>Asparagus Officinal.</v>
      </c>
      <c r="BE2" s="487" t="str">
        <v>Astacus Fluviatilis</v>
      </c>
      <c r="BF2" s="487" t="str">
        <v>Asterias Rubens</v>
      </c>
      <c r="BG2" s="487" t="str">
        <v>Atropinum</v>
      </c>
      <c r="BH2" s="487" t="str">
        <v>Atropinum Sulfuricum</v>
      </c>
      <c r="BI2" s="487" t="str">
        <v>Aurum Metallicum</v>
      </c>
      <c r="BJ2" s="487" t="str">
        <v>Aurum Muriat. Natro.</v>
      </c>
      <c r="BK2" s="487" t="str">
        <v>Aurum Muriaticum</v>
      </c>
      <c r="BL2" s="487" t="str">
        <v>Badiaga</v>
      </c>
      <c r="BM2" s="487" t="str">
        <v>Baptisia Tinctoria</v>
      </c>
      <c r="BN2" s="487" t="str">
        <v>Baryta Carbonica</v>
      </c>
      <c r="BO2" s="487" t="str">
        <v>Baryta Muriatica</v>
      </c>
      <c r="BP2" s="487" t="str">
        <v>Belladonna</v>
      </c>
      <c r="BQ2" s="487" t="str">
        <v>Benzoicum Acidum</v>
      </c>
      <c r="BR2" s="487" t="str">
        <v>Berberis Vulgaris</v>
      </c>
      <c r="BS2" s="487" t="str">
        <v>Bismuthum Oxydatum</v>
      </c>
      <c r="BT2" s="487" t="str">
        <v>Borax    (Na2 B4 O7)</v>
      </c>
      <c r="BU2" s="487" t="str">
        <v>Bovista</v>
      </c>
      <c r="BV2" s="487" t="str">
        <v>Brachyglottis Repens</v>
      </c>
      <c r="BW2" s="487" t="str">
        <v>Bromum</v>
      </c>
      <c r="BX2" s="487" t="str">
        <v>Brucella Melitensis</v>
      </c>
      <c r="BY2" s="487" t="str">
        <v>Bryonia Alba</v>
      </c>
      <c r="BZ2" s="487" t="str">
        <v>Cactus Grandiflorus</v>
      </c>
      <c r="CA2" s="487" t="str">
        <v>Cadmium Sulfuratum</v>
      </c>
      <c r="CB2" s="487" t="str">
        <v>Cahinca</v>
      </c>
      <c r="CC2" s="487" t="str">
        <v>Caladium Seguinum</v>
      </c>
      <c r="CD2" s="487" t="str">
        <v>Calcarea Arsenicica</v>
      </c>
      <c r="CE2" s="487" t="str">
        <v>Calcarea Carbonica</v>
      </c>
      <c r="CF2" s="487" t="str">
        <v>Calcarea Fluorica</v>
      </c>
      <c r="CG2" s="487" t="str">
        <v>Calcarea Iodata</v>
      </c>
      <c r="CH2" s="487" t="str">
        <v>Calcarea Phosphorica</v>
      </c>
      <c r="CI2" s="487" t="str">
        <v>Calcarea Sulfurica</v>
      </c>
      <c r="CJ2" s="487" t="str">
        <v>Calendula Officinal.</v>
      </c>
      <c r="CK2" s="487" t="str">
        <v>Camphora Officinalis</v>
      </c>
      <c r="CL2" s="487" t="str">
        <v>Cannabis Indica</v>
      </c>
      <c r="CM2" s="487" t="str">
        <v>Cannabis Sativa</v>
      </c>
      <c r="CN2" s="487" t="str">
        <v>Cantharis</v>
      </c>
      <c r="CO2" s="487" t="str">
        <v>Capsicum Annuum</v>
      </c>
      <c r="CP2" s="487" t="str">
        <v>Carbo Animalis</v>
      </c>
      <c r="CQ2" s="487" t="str">
        <v>Carbo Vegetabilis</v>
      </c>
      <c r="CR2" s="487" t="str">
        <v>Carbolicum Acidum</v>
      </c>
      <c r="CS2" s="487" t="str">
        <v>Carboneum Sulfuratum</v>
      </c>
      <c r="CT2" s="487" t="str">
        <v>Carcinosinum</v>
      </c>
      <c r="CU2" s="487" t="str">
        <v>Carduus Marianus</v>
      </c>
      <c r="CV2" s="487" t="str">
        <v>Castor Equi</v>
      </c>
      <c r="CW2" s="487" t="str">
        <v>Castoreum</v>
      </c>
      <c r="CX2" s="487" t="str">
        <v>Caulophyllum</v>
      </c>
      <c r="CY2" s="487" t="str">
        <v>Causticum</v>
      </c>
      <c r="CZ2" s="487" t="str">
        <v>Cedron</v>
      </c>
      <c r="DA2" s="487" t="str">
        <v>Chamomilla Vulgaris</v>
      </c>
      <c r="DB2" s="487" t="str">
        <v>Chelidonium Majus</v>
      </c>
      <c r="DC2" s="487" t="str">
        <v>Chenopodii Glauci A.</v>
      </c>
      <c r="DD2" s="487" t="str">
        <v>Chenopodium Anthelm.</v>
      </c>
      <c r="DE2" s="487" t="str">
        <v>Chimaphila Umbellata</v>
      </c>
      <c r="DF2" s="487" t="str">
        <v>China (/China Rubra)</v>
      </c>
      <c r="DG2" s="487" t="str">
        <v>Chininum Arsenicosum</v>
      </c>
      <c r="DH2" s="487" t="str">
        <v>Chininum Sulfuricum</v>
      </c>
      <c r="DI2" s="487" t="str">
        <v>Chloralum (Chloral)</v>
      </c>
      <c r="DJ2" s="487" t="str">
        <v>Chloramphenicolum</v>
      </c>
      <c r="DK2" s="487" t="str">
        <v>Chloroformium</v>
      </c>
      <c r="DL2" s="487" t="str">
        <v>Chlorpromazine</v>
      </c>
      <c r="DM2" s="487" t="str">
        <v>Chlorum (Chlore)</v>
      </c>
      <c r="DN2" s="487" t="str">
        <v>Chromicum Acidum</v>
      </c>
      <c r="DO2" s="487" t="str">
        <v>Cicuta Virosa</v>
      </c>
      <c r="DP2" s="487" t="str">
        <v>Cimex Lectularius</v>
      </c>
      <c r="DQ2" s="487" t="str">
        <v>Cina</v>
      </c>
      <c r="DR2" s="487" t="str">
        <v>Cinnabaris</v>
      </c>
      <c r="DS2" s="487" t="str">
        <v>Cinnamomum Zeylanic.</v>
      </c>
      <c r="DT2" s="487" t="str">
        <v>Cistus Canadensis</v>
      </c>
      <c r="DU2" s="487" t="str">
        <v>Citrus Limonum</v>
      </c>
      <c r="DV2" s="487" t="str">
        <v>Clematis Erecta</v>
      </c>
      <c r="DW2" s="487" t="str">
        <v>Cobaltum Metallicum</v>
      </c>
      <c r="DX2" s="487" t="str">
        <v>Cobaltum Nitricum</v>
      </c>
      <c r="DY2" s="487" t="str">
        <v>Coca (Erythroxylon)</v>
      </c>
      <c r="DZ2" s="487" t="str">
        <v>Coccinella Septemp.</v>
      </c>
      <c r="EA2" s="487" t="str">
        <v>Cocculus Indicus</v>
      </c>
      <c r="EB2" s="487" t="str">
        <v>Coccus Cacti</v>
      </c>
      <c r="EC2" s="487" t="str">
        <v>Cochlearia Armoracia</v>
      </c>
      <c r="ED2" s="487" t="str">
        <v>Coffea Cruda</v>
      </c>
      <c r="EE2" s="487" t="str">
        <v>Coffea Tosta</v>
      </c>
      <c r="EF2" s="487" t="str">
        <v>Colchicum Autumnale</v>
      </c>
      <c r="EG2" s="487" t="str">
        <v>Colibacillinum</v>
      </c>
      <c r="EH2" s="487" t="str">
        <v>Collinsonia Canaden.</v>
      </c>
      <c r="EI2" s="487" t="str">
        <v>Colocynthis</v>
      </c>
      <c r="EJ2" s="487" t="str">
        <v>Comocladia Dentata</v>
      </c>
      <c r="EK2" s="487" t="str">
        <v>Condurango</v>
      </c>
      <c r="EL2" s="487" t="str">
        <v>Conium Maculatum</v>
      </c>
      <c r="EM2" s="487" t="str">
        <v>Copaiva Officinalis</v>
      </c>
      <c r="EN2" s="487" t="str">
        <v>Corallium Rubrum</v>
      </c>
      <c r="EO2" s="487" t="str">
        <v>Cornus(Circin./Flor)</v>
      </c>
      <c r="EP2" s="487" t="str">
        <v>Cortisone</v>
      </c>
      <c r="EQ2" s="487" t="str">
        <v>Cresolum</v>
      </c>
      <c r="ER2" s="487" t="str">
        <v>Crocus Sativus</v>
      </c>
      <c r="ES2" s="487" t="str">
        <v>Crotalus Horridus</v>
      </c>
      <c r="ET2" s="487" t="str">
        <v>Croton Tiglium</v>
      </c>
      <c r="EU2" s="487" t="str">
        <v>Cubeba Officinalis</v>
      </c>
      <c r="EV2" s="487" t="str">
        <v>Cuprum Aceticum</v>
      </c>
      <c r="EW2" s="487" t="str">
        <v>Cuprum Arsenicosum</v>
      </c>
      <c r="EX2" s="487" t="str">
        <v>Cuprum Metallicum</v>
      </c>
      <c r="EY2" s="487" t="str">
        <v>Cuprum Sulfuricum</v>
      </c>
      <c r="EZ2" s="487" t="str">
        <v>Curare</v>
      </c>
      <c r="FA2" s="487" t="str">
        <v>Cyclamen Europaeum</v>
      </c>
      <c r="FB2" s="487" t="str">
        <v>Daphne Indica</v>
      </c>
      <c r="FC2" s="487" t="str">
        <v>Digitalis Purpurea</v>
      </c>
      <c r="FD2" s="487" t="str">
        <v>Dioscorea Villosa</v>
      </c>
      <c r="FE2" s="487" t="str">
        <v>Diphterotoxinum</v>
      </c>
      <c r="FF2" s="487" t="str">
        <v>Dolichos Pruriens</v>
      </c>
      <c r="FG2" s="487" t="str">
        <v>Doryphora Decemline.</v>
      </c>
      <c r="FH2" s="487" t="str">
        <v>Drosera Rotundifolia</v>
      </c>
      <c r="FI2" s="487" t="str">
        <v>Dulcamara</v>
      </c>
      <c r="FJ2" s="487" t="str">
        <v>Eberthinum</v>
      </c>
      <c r="FK2" s="487" t="str">
        <v>Elaps Corallinus</v>
      </c>
      <c r="FL2" s="487" t="str">
        <v>Elaterium</v>
      </c>
      <c r="FM2" s="487" t="str">
        <v>Erigeron Canadensis</v>
      </c>
      <c r="FN2" s="487" t="str">
        <v>Eryngium Aquaticum</v>
      </c>
      <c r="FO2" s="487" t="str">
        <v>Eucalyptus Globulus</v>
      </c>
      <c r="FP2" s="487" t="str">
        <v>Eugenia Jambosa</v>
      </c>
      <c r="FQ2" s="487" t="str">
        <v>Eupatorium Perfolia.</v>
      </c>
      <c r="FR2" s="487" t="str">
        <v>Eupatorium Purpureum</v>
      </c>
      <c r="FS2" s="487" t="str">
        <v>Euphorbia Resinifera</v>
      </c>
      <c r="FT2" s="487" t="str">
        <v>Euphrasia Officinal.</v>
      </c>
      <c r="FU2" s="487" t="str">
        <v>Ferrum Iodatum</v>
      </c>
      <c r="FV2" s="487" t="str">
        <v>Ferrum Metallicum</v>
      </c>
      <c r="FW2" s="487" t="str">
        <v>Ferrum Muriaticum</v>
      </c>
      <c r="FX2" s="487" t="str">
        <v>Ferrum Phosphoricum</v>
      </c>
      <c r="FY2" s="487" t="str">
        <v>Ferrum Sulfuricum</v>
      </c>
      <c r="FZ2" s="487" t="str">
        <v>Fluoricum Acidum</v>
      </c>
      <c r="GA2" s="487" t="str">
        <v>Formica Rufa</v>
      </c>
      <c r="GB2" s="487" t="str">
        <v>Gambogia</v>
      </c>
      <c r="GC2" s="487" t="str">
        <v>Gelsemium Sempervir.</v>
      </c>
      <c r="GD2" s="487" t="str">
        <v>Glonoinum (Trinitr.)</v>
      </c>
      <c r="GE2" s="487" t="str">
        <v>Gossypium Herbaceum</v>
      </c>
      <c r="GF2" s="487" t="str">
        <v>Graphites</v>
      </c>
      <c r="GG2" s="487" t="str">
        <v>Gratiola Officinalis</v>
      </c>
      <c r="GH2" s="487" t="str">
        <v>Guaiacum</v>
      </c>
      <c r="GI2" s="487" t="str">
        <v>Guarea Trichiloides</v>
      </c>
      <c r="GJ2" s="487" t="str">
        <v>Gymnocladus Canaden.</v>
      </c>
      <c r="GK2" s="487" t="str">
        <v>Haloperidol</v>
      </c>
      <c r="GL2" s="487" t="str">
        <v>Hamamelis Virginica</v>
      </c>
      <c r="GM2" s="487" t="str">
        <v>Hedera Helix(Lierre)</v>
      </c>
      <c r="GN2" s="487" t="str">
        <v>Hekla Lava</v>
      </c>
      <c r="GO2" s="487" t="str">
        <v>Helleborus Niger</v>
      </c>
      <c r="GP2" s="487" t="str">
        <v>Helonias Dioica</v>
      </c>
      <c r="GQ2" s="487" t="str">
        <v>Hepar Sulfuris</v>
      </c>
    </row>
    <row r="3" spans="1:199">
      <c r="A3">
        <v>0</v>
      </c>
      <c r="B3">
        <v>0</v>
      </c>
      <c r="C3">
        <v>0</v>
      </c>
      <c r="D3">
        <v>0</v>
      </c>
      <c r="E3">
        <v>0</v>
      </c>
      <c r="F3">
        <v>1</v>
      </c>
      <c r="G3">
        <v>0</v>
      </c>
      <c r="H3">
        <v>0</v>
      </c>
      <c r="I3">
        <v>0</v>
      </c>
      <c r="J3">
        <v>0</v>
      </c>
      <c r="K3">
        <v>0</v>
      </c>
      <c r="L3">
        <v>0</v>
      </c>
      <c r="M3">
        <v>0</v>
      </c>
      <c r="N3">
        <v>0</v>
      </c>
      <c r="O3">
        <v>0</v>
      </c>
      <c r="P3">
        <v>1</v>
      </c>
      <c r="Q3">
        <v>0</v>
      </c>
      <c r="R3">
        <v>0</v>
      </c>
      <c r="S3">
        <v>7</v>
      </c>
      <c r="T3">
        <v>0</v>
      </c>
      <c r="U3">
        <v>0</v>
      </c>
      <c r="V3">
        <v>0</v>
      </c>
      <c r="W3">
        <v>1</v>
      </c>
      <c r="X3">
        <v>0</v>
      </c>
      <c r="Y3">
        <v>0</v>
      </c>
      <c r="Z3">
        <v>1</v>
      </c>
      <c r="AA3">
        <v>0</v>
      </c>
      <c r="AB3">
        <v>0</v>
      </c>
      <c r="AC3">
        <v>0</v>
      </c>
      <c r="AD3">
        <v>0</v>
      </c>
      <c r="AE3">
        <v>0</v>
      </c>
      <c r="AF3">
        <v>3</v>
      </c>
      <c r="AG3">
        <v>0</v>
      </c>
      <c r="AH3">
        <v>0</v>
      </c>
      <c r="AI3">
        <v>0</v>
      </c>
      <c r="AJ3">
        <v>0</v>
      </c>
      <c r="AK3">
        <v>0</v>
      </c>
      <c r="AL3">
        <v>3</v>
      </c>
      <c r="AM3">
        <v>4</v>
      </c>
      <c r="AN3">
        <v>1</v>
      </c>
      <c r="AO3">
        <v>0</v>
      </c>
      <c r="AP3">
        <v>0</v>
      </c>
      <c r="AQ3">
        <v>1</v>
      </c>
      <c r="AR3">
        <v>0</v>
      </c>
      <c r="AS3">
        <v>0</v>
      </c>
      <c r="AT3">
        <v>0</v>
      </c>
      <c r="AU3">
        <v>0</v>
      </c>
      <c r="AV3">
        <v>0</v>
      </c>
      <c r="AW3">
        <v>0</v>
      </c>
      <c r="AX3">
        <v>0</v>
      </c>
      <c r="AY3">
        <v>0</v>
      </c>
      <c r="AZ3">
        <v>0</v>
      </c>
      <c r="BA3">
        <v>0</v>
      </c>
      <c r="BB3">
        <v>0</v>
      </c>
      <c r="BC3">
        <v>0</v>
      </c>
      <c r="BD3">
        <v>0</v>
      </c>
      <c r="BE3">
        <v>0</v>
      </c>
      <c r="BF3">
        <v>0</v>
      </c>
      <c r="BG3">
        <v>0</v>
      </c>
      <c r="BH3">
        <v>3</v>
      </c>
      <c r="BI3">
        <v>2</v>
      </c>
      <c r="BJ3">
        <v>0</v>
      </c>
      <c r="BK3">
        <v>1</v>
      </c>
      <c r="BL3">
        <v>0</v>
      </c>
      <c r="BM3">
        <v>0</v>
      </c>
      <c r="BN3">
        <v>4</v>
      </c>
      <c r="BO3">
        <v>2</v>
      </c>
      <c r="BP3">
        <v>2</v>
      </c>
      <c r="BQ3">
        <v>0</v>
      </c>
      <c r="BR3">
        <v>0</v>
      </c>
      <c r="BS3">
        <v>0</v>
      </c>
      <c r="BT3">
        <v>0</v>
      </c>
      <c r="BU3">
        <v>0</v>
      </c>
      <c r="BV3">
        <v>0</v>
      </c>
      <c r="BW3">
        <v>0</v>
      </c>
      <c r="BX3">
        <v>1</v>
      </c>
      <c r="BY3">
        <v>3</v>
      </c>
      <c r="BZ3">
        <v>1</v>
      </c>
      <c r="CA3">
        <v>2</v>
      </c>
      <c r="CB3">
        <v>0</v>
      </c>
      <c r="CC3">
        <v>0</v>
      </c>
      <c r="CD3">
        <v>0</v>
      </c>
      <c r="CE3">
        <v>0</v>
      </c>
      <c r="CF3">
        <v>0</v>
      </c>
      <c r="CG3">
        <v>0</v>
      </c>
      <c r="CH3">
        <v>2</v>
      </c>
      <c r="CI3">
        <v>0</v>
      </c>
      <c r="CJ3">
        <v>0</v>
      </c>
      <c r="CK3">
        <v>0</v>
      </c>
      <c r="CL3">
        <v>0</v>
      </c>
      <c r="CM3">
        <v>0</v>
      </c>
      <c r="CN3">
        <v>0</v>
      </c>
      <c r="CO3">
        <v>1</v>
      </c>
      <c r="CP3">
        <v>4</v>
      </c>
      <c r="CQ3">
        <v>0</v>
      </c>
      <c r="CR3">
        <v>0</v>
      </c>
      <c r="CS3">
        <v>0</v>
      </c>
      <c r="CT3">
        <v>1</v>
      </c>
      <c r="CU3">
        <v>0</v>
      </c>
      <c r="CV3">
        <v>0</v>
      </c>
      <c r="CW3">
        <v>0</v>
      </c>
      <c r="CX3">
        <v>0</v>
      </c>
      <c r="CY3">
        <v>2</v>
      </c>
      <c r="CZ3">
        <v>0</v>
      </c>
      <c r="DA3">
        <v>4</v>
      </c>
      <c r="DB3">
        <v>0</v>
      </c>
      <c r="DC3">
        <v>0</v>
      </c>
      <c r="DD3">
        <v>0</v>
      </c>
      <c r="DE3">
        <v>0</v>
      </c>
      <c r="DF3">
        <v>0</v>
      </c>
      <c r="DG3">
        <v>0</v>
      </c>
      <c r="DH3">
        <v>0</v>
      </c>
      <c r="DI3">
        <v>0</v>
      </c>
      <c r="DJ3">
        <v>0</v>
      </c>
      <c r="DK3">
        <v>0</v>
      </c>
      <c r="DL3">
        <v>0</v>
      </c>
      <c r="DM3">
        <v>0</v>
      </c>
      <c r="DN3">
        <v>0</v>
      </c>
      <c r="DO3">
        <v>2</v>
      </c>
      <c r="DP3">
        <v>0</v>
      </c>
      <c r="DQ3">
        <v>4</v>
      </c>
      <c r="DR3">
        <v>1</v>
      </c>
      <c r="DS3">
        <v>0</v>
      </c>
      <c r="DT3">
        <v>0</v>
      </c>
      <c r="DU3">
        <v>0</v>
      </c>
      <c r="DV3">
        <v>2</v>
      </c>
      <c r="DW3">
        <v>0</v>
      </c>
      <c r="DX3">
        <v>0</v>
      </c>
      <c r="DY3">
        <v>4</v>
      </c>
      <c r="DZ3">
        <v>0</v>
      </c>
      <c r="EA3">
        <v>0</v>
      </c>
      <c r="EB3">
        <v>0</v>
      </c>
      <c r="EC3">
        <v>0</v>
      </c>
      <c r="ED3">
        <v>0</v>
      </c>
      <c r="EE3">
        <v>0</v>
      </c>
      <c r="EF3">
        <v>0</v>
      </c>
      <c r="EG3">
        <v>0</v>
      </c>
      <c r="EH3">
        <v>0</v>
      </c>
      <c r="EI3">
        <v>0</v>
      </c>
      <c r="EJ3">
        <v>0</v>
      </c>
      <c r="EK3">
        <v>0</v>
      </c>
      <c r="EL3">
        <v>2</v>
      </c>
      <c r="EM3">
        <v>0</v>
      </c>
      <c r="EN3">
        <v>0</v>
      </c>
      <c r="EO3">
        <v>0</v>
      </c>
      <c r="EP3">
        <v>0</v>
      </c>
      <c r="EQ3">
        <v>0</v>
      </c>
      <c r="ER3">
        <v>0</v>
      </c>
      <c r="ES3">
        <v>0</v>
      </c>
      <c r="ET3">
        <v>0</v>
      </c>
      <c r="EU3">
        <v>0</v>
      </c>
      <c r="EV3">
        <v>3</v>
      </c>
      <c r="EW3">
        <v>0</v>
      </c>
      <c r="EX3">
        <v>1</v>
      </c>
      <c r="EY3">
        <v>0</v>
      </c>
      <c r="EZ3">
        <v>3</v>
      </c>
      <c r="FA3">
        <v>4</v>
      </c>
      <c r="FB3">
        <v>0</v>
      </c>
      <c r="FC3">
        <v>2</v>
      </c>
      <c r="FD3">
        <v>2</v>
      </c>
      <c r="FE3">
        <v>0</v>
      </c>
      <c r="FF3">
        <v>0</v>
      </c>
      <c r="FG3">
        <v>0</v>
      </c>
      <c r="FH3">
        <v>1</v>
      </c>
      <c r="FI3">
        <v>0</v>
      </c>
      <c r="FJ3">
        <v>0</v>
      </c>
      <c r="FK3">
        <v>1</v>
      </c>
      <c r="FL3">
        <v>0</v>
      </c>
      <c r="FM3">
        <v>0</v>
      </c>
      <c r="FN3">
        <v>0</v>
      </c>
      <c r="FO3">
        <v>0</v>
      </c>
      <c r="FP3">
        <v>0</v>
      </c>
      <c r="FQ3">
        <v>0</v>
      </c>
      <c r="FR3">
        <v>0</v>
      </c>
      <c r="FS3">
        <v>1</v>
      </c>
      <c r="FT3">
        <v>0</v>
      </c>
      <c r="FU3">
        <v>0</v>
      </c>
      <c r="FV3">
        <v>1</v>
      </c>
      <c r="FW3">
        <v>0</v>
      </c>
      <c r="FX3">
        <v>0</v>
      </c>
      <c r="FY3">
        <v>0</v>
      </c>
      <c r="FZ3">
        <v>1</v>
      </c>
      <c r="GA3">
        <v>0</v>
      </c>
      <c r="GB3">
        <v>0</v>
      </c>
      <c r="GC3">
        <v>5</v>
      </c>
      <c r="GD3">
        <v>0</v>
      </c>
      <c r="GE3">
        <v>0</v>
      </c>
      <c r="GF3">
        <v>1</v>
      </c>
      <c r="GG3">
        <v>0</v>
      </c>
      <c r="GH3">
        <v>0</v>
      </c>
      <c r="GI3">
        <v>0</v>
      </c>
      <c r="GJ3">
        <v>0</v>
      </c>
      <c r="GK3">
        <v>0</v>
      </c>
      <c r="GL3">
        <v>0</v>
      </c>
      <c r="GM3">
        <v>0</v>
      </c>
      <c r="GN3">
        <v>0</v>
      </c>
      <c r="GO3">
        <v>3</v>
      </c>
      <c r="GP3">
        <v>3</v>
      </c>
      <c r="GQ3">
        <v>1</v>
      </c>
    </row>
    <row r="4" spans="1:199">
      <c r="A4">
        <v>0</v>
      </c>
      <c r="B4">
        <v>0</v>
      </c>
      <c r="C4">
        <v>0</v>
      </c>
      <c r="D4">
        <v>0</v>
      </c>
      <c r="E4">
        <v>0</v>
      </c>
      <c r="F4">
        <v>0</v>
      </c>
      <c r="G4">
        <v>0</v>
      </c>
      <c r="H4">
        <v>0</v>
      </c>
      <c r="I4">
        <v>0</v>
      </c>
      <c r="J4">
        <v>1</v>
      </c>
      <c r="K4">
        <v>0</v>
      </c>
      <c r="L4">
        <v>0</v>
      </c>
      <c r="M4">
        <v>0</v>
      </c>
      <c r="N4">
        <v>0</v>
      </c>
      <c r="O4">
        <v>1</v>
      </c>
      <c r="P4">
        <v>0</v>
      </c>
      <c r="Q4">
        <v>0</v>
      </c>
      <c r="R4">
        <v>0</v>
      </c>
      <c r="S4">
        <v>0</v>
      </c>
      <c r="T4">
        <v>0</v>
      </c>
      <c r="U4">
        <v>0</v>
      </c>
      <c r="V4">
        <v>0</v>
      </c>
      <c r="W4">
        <v>0</v>
      </c>
      <c r="X4">
        <v>0</v>
      </c>
      <c r="Y4">
        <v>0</v>
      </c>
      <c r="Z4">
        <v>0</v>
      </c>
      <c r="AA4">
        <v>0</v>
      </c>
      <c r="AB4">
        <v>0</v>
      </c>
      <c r="AC4">
        <v>0</v>
      </c>
      <c r="AD4">
        <v>0</v>
      </c>
      <c r="AE4">
        <v>0</v>
      </c>
      <c r="AF4">
        <v>0</v>
      </c>
      <c r="AG4">
        <v>0</v>
      </c>
      <c r="AH4">
        <v>1</v>
      </c>
      <c r="AI4">
        <v>0</v>
      </c>
      <c r="AJ4">
        <v>0</v>
      </c>
      <c r="AK4">
        <v>0</v>
      </c>
      <c r="AL4">
        <v>0</v>
      </c>
      <c r="AM4">
        <v>0</v>
      </c>
      <c r="AN4">
        <v>4</v>
      </c>
      <c r="AO4">
        <v>1</v>
      </c>
      <c r="AP4">
        <v>0</v>
      </c>
      <c r="AQ4">
        <v>0</v>
      </c>
      <c r="AR4">
        <v>0</v>
      </c>
      <c r="AS4">
        <v>0</v>
      </c>
      <c r="AT4">
        <v>0</v>
      </c>
      <c r="AU4">
        <v>0</v>
      </c>
      <c r="AV4">
        <v>0</v>
      </c>
      <c r="AW4">
        <v>0</v>
      </c>
      <c r="AX4">
        <v>0</v>
      </c>
      <c r="AY4">
        <v>1</v>
      </c>
      <c r="AZ4">
        <v>0</v>
      </c>
      <c r="BA4">
        <v>0</v>
      </c>
      <c r="BB4">
        <v>0</v>
      </c>
      <c r="BC4">
        <v>0</v>
      </c>
      <c r="BD4">
        <v>0</v>
      </c>
      <c r="BE4">
        <v>0</v>
      </c>
      <c r="BF4">
        <v>0</v>
      </c>
      <c r="BG4">
        <v>0</v>
      </c>
      <c r="BH4">
        <v>0</v>
      </c>
      <c r="BI4">
        <v>0</v>
      </c>
      <c r="BJ4">
        <v>0</v>
      </c>
      <c r="BK4">
        <v>2</v>
      </c>
      <c r="BL4">
        <v>0</v>
      </c>
      <c r="BM4">
        <v>0</v>
      </c>
      <c r="BN4">
        <v>0</v>
      </c>
      <c r="BO4">
        <v>0</v>
      </c>
      <c r="BP4">
        <v>0</v>
      </c>
      <c r="BQ4">
        <v>0</v>
      </c>
      <c r="BR4">
        <v>0</v>
      </c>
      <c r="BS4">
        <v>2</v>
      </c>
      <c r="BT4">
        <v>0</v>
      </c>
      <c r="BU4">
        <v>1</v>
      </c>
      <c r="BV4">
        <v>0</v>
      </c>
      <c r="BW4">
        <v>0</v>
      </c>
      <c r="BX4">
        <v>1</v>
      </c>
      <c r="BY4">
        <v>0</v>
      </c>
      <c r="BZ4">
        <v>0</v>
      </c>
      <c r="CA4">
        <v>0</v>
      </c>
      <c r="CB4">
        <v>0</v>
      </c>
      <c r="CC4">
        <v>0</v>
      </c>
      <c r="CD4">
        <v>0</v>
      </c>
      <c r="CE4">
        <v>1</v>
      </c>
      <c r="CF4">
        <v>0</v>
      </c>
      <c r="CG4">
        <v>0</v>
      </c>
      <c r="CH4">
        <v>0</v>
      </c>
      <c r="CI4">
        <v>0</v>
      </c>
      <c r="CJ4">
        <v>0</v>
      </c>
      <c r="CK4">
        <v>1</v>
      </c>
      <c r="CL4">
        <v>1</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1</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2</v>
      </c>
      <c r="FI4">
        <v>0</v>
      </c>
      <c r="FJ4">
        <v>0</v>
      </c>
      <c r="FK4">
        <v>2</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1</v>
      </c>
      <c r="GQ4">
        <v>0</v>
      </c>
    </row>
    <row r="5" spans="1:199">
      <c r="A5">
        <v>0</v>
      </c>
      <c r="B5">
        <v>5</v>
      </c>
      <c r="C5">
        <v>0</v>
      </c>
      <c r="D5">
        <v>0</v>
      </c>
      <c r="E5">
        <v>0</v>
      </c>
      <c r="F5">
        <v>1</v>
      </c>
      <c r="G5">
        <v>0</v>
      </c>
      <c r="H5">
        <v>0</v>
      </c>
      <c r="I5">
        <v>0</v>
      </c>
      <c r="J5">
        <v>0</v>
      </c>
      <c r="K5">
        <v>0</v>
      </c>
      <c r="L5">
        <v>1</v>
      </c>
      <c r="M5">
        <v>0</v>
      </c>
      <c r="N5">
        <v>0</v>
      </c>
      <c r="O5">
        <v>0</v>
      </c>
      <c r="P5">
        <v>0</v>
      </c>
      <c r="Q5">
        <v>0</v>
      </c>
      <c r="R5">
        <v>0</v>
      </c>
      <c r="S5">
        <v>0</v>
      </c>
      <c r="T5">
        <v>0</v>
      </c>
      <c r="U5">
        <v>0</v>
      </c>
      <c r="V5">
        <v>1</v>
      </c>
      <c r="W5">
        <v>0</v>
      </c>
      <c r="X5">
        <v>0</v>
      </c>
      <c r="Y5">
        <v>0</v>
      </c>
      <c r="Z5">
        <v>2</v>
      </c>
      <c r="AA5">
        <v>0</v>
      </c>
      <c r="AB5">
        <v>0</v>
      </c>
      <c r="AC5">
        <v>0</v>
      </c>
      <c r="AD5">
        <v>0</v>
      </c>
      <c r="AE5">
        <v>0</v>
      </c>
      <c r="AF5">
        <v>0</v>
      </c>
      <c r="AG5">
        <v>0</v>
      </c>
      <c r="AH5">
        <v>0</v>
      </c>
      <c r="AI5">
        <v>0</v>
      </c>
      <c r="AJ5">
        <v>0</v>
      </c>
      <c r="AK5">
        <v>0</v>
      </c>
      <c r="AL5">
        <v>0</v>
      </c>
      <c r="AM5">
        <v>4</v>
      </c>
      <c r="AN5">
        <v>1</v>
      </c>
      <c r="AO5">
        <v>1</v>
      </c>
      <c r="AP5">
        <v>0</v>
      </c>
      <c r="AQ5">
        <v>0</v>
      </c>
      <c r="AR5">
        <v>0</v>
      </c>
      <c r="AS5">
        <v>0</v>
      </c>
      <c r="AT5">
        <v>0</v>
      </c>
      <c r="AU5">
        <v>0</v>
      </c>
      <c r="AV5">
        <v>0</v>
      </c>
      <c r="AW5">
        <v>0</v>
      </c>
      <c r="AX5">
        <v>0</v>
      </c>
      <c r="AY5">
        <v>0</v>
      </c>
      <c r="AZ5">
        <v>0</v>
      </c>
      <c r="BA5">
        <v>0</v>
      </c>
      <c r="BB5">
        <v>0</v>
      </c>
      <c r="BC5">
        <v>0</v>
      </c>
      <c r="BD5">
        <v>0</v>
      </c>
      <c r="BE5">
        <v>0</v>
      </c>
      <c r="BF5">
        <v>1</v>
      </c>
      <c r="BG5">
        <v>0</v>
      </c>
      <c r="BH5">
        <v>0</v>
      </c>
      <c r="BI5">
        <v>0</v>
      </c>
      <c r="BJ5">
        <v>0</v>
      </c>
      <c r="BK5">
        <v>0</v>
      </c>
      <c r="BL5">
        <v>0</v>
      </c>
      <c r="BM5">
        <v>2</v>
      </c>
      <c r="BN5">
        <v>0</v>
      </c>
      <c r="BO5">
        <v>0</v>
      </c>
      <c r="BP5">
        <v>0</v>
      </c>
      <c r="BQ5">
        <v>0</v>
      </c>
      <c r="BR5">
        <v>1</v>
      </c>
      <c r="BS5">
        <v>0</v>
      </c>
      <c r="BT5">
        <v>0</v>
      </c>
      <c r="BU5">
        <v>0</v>
      </c>
      <c r="BV5">
        <v>0</v>
      </c>
      <c r="BW5">
        <v>1</v>
      </c>
      <c r="BX5">
        <v>0</v>
      </c>
      <c r="BY5">
        <v>0</v>
      </c>
      <c r="BZ5">
        <v>0</v>
      </c>
      <c r="CA5">
        <v>0</v>
      </c>
      <c r="CB5">
        <v>0</v>
      </c>
      <c r="CC5">
        <v>0</v>
      </c>
      <c r="CD5">
        <v>0</v>
      </c>
      <c r="CE5">
        <v>1</v>
      </c>
      <c r="CF5">
        <v>0</v>
      </c>
      <c r="CG5">
        <v>0</v>
      </c>
      <c r="CH5">
        <v>0</v>
      </c>
      <c r="CI5">
        <v>0</v>
      </c>
      <c r="CJ5">
        <v>0</v>
      </c>
      <c r="CK5">
        <v>2</v>
      </c>
      <c r="CL5">
        <v>0</v>
      </c>
      <c r="CM5">
        <v>0</v>
      </c>
      <c r="CN5">
        <v>0</v>
      </c>
      <c r="CO5">
        <v>0</v>
      </c>
      <c r="CP5">
        <v>0</v>
      </c>
      <c r="CQ5">
        <v>3</v>
      </c>
      <c r="CR5">
        <v>0</v>
      </c>
      <c r="CS5">
        <v>0</v>
      </c>
      <c r="CT5">
        <v>1</v>
      </c>
      <c r="CU5">
        <v>0</v>
      </c>
      <c r="CV5">
        <v>0</v>
      </c>
      <c r="CW5">
        <v>0</v>
      </c>
      <c r="CX5">
        <v>0</v>
      </c>
      <c r="CY5">
        <v>0</v>
      </c>
      <c r="CZ5">
        <v>0</v>
      </c>
      <c r="DA5">
        <v>0</v>
      </c>
      <c r="DB5">
        <v>0</v>
      </c>
      <c r="DC5">
        <v>0</v>
      </c>
      <c r="DD5">
        <v>0</v>
      </c>
      <c r="DE5">
        <v>0</v>
      </c>
      <c r="DF5">
        <v>1</v>
      </c>
      <c r="DG5">
        <v>0</v>
      </c>
      <c r="DH5">
        <v>0</v>
      </c>
      <c r="DI5">
        <v>0</v>
      </c>
      <c r="DJ5">
        <v>0</v>
      </c>
      <c r="DK5">
        <v>0</v>
      </c>
      <c r="DL5">
        <v>4</v>
      </c>
      <c r="DM5">
        <v>0</v>
      </c>
      <c r="DN5">
        <v>0</v>
      </c>
      <c r="DO5">
        <v>1</v>
      </c>
      <c r="DP5">
        <v>0</v>
      </c>
      <c r="DQ5">
        <v>0</v>
      </c>
      <c r="DR5">
        <v>0</v>
      </c>
      <c r="DS5">
        <v>0</v>
      </c>
      <c r="DT5">
        <v>0</v>
      </c>
      <c r="DU5">
        <v>0</v>
      </c>
      <c r="DV5">
        <v>1</v>
      </c>
      <c r="DW5">
        <v>0</v>
      </c>
      <c r="DX5">
        <v>0</v>
      </c>
      <c r="DY5">
        <v>0</v>
      </c>
      <c r="DZ5">
        <v>0</v>
      </c>
      <c r="EA5">
        <v>1</v>
      </c>
      <c r="EB5">
        <v>0</v>
      </c>
      <c r="EC5">
        <v>0</v>
      </c>
      <c r="ED5">
        <v>0</v>
      </c>
      <c r="EE5">
        <v>0</v>
      </c>
      <c r="EF5">
        <v>0</v>
      </c>
      <c r="EG5">
        <v>0</v>
      </c>
      <c r="EH5">
        <v>0</v>
      </c>
      <c r="EI5">
        <v>0</v>
      </c>
      <c r="EJ5">
        <v>0</v>
      </c>
      <c r="EK5">
        <v>0</v>
      </c>
      <c r="EL5">
        <v>0</v>
      </c>
      <c r="EM5">
        <v>0</v>
      </c>
      <c r="EN5">
        <v>0</v>
      </c>
      <c r="EO5">
        <v>0</v>
      </c>
      <c r="EP5">
        <v>0</v>
      </c>
      <c r="EQ5">
        <v>2</v>
      </c>
      <c r="ER5">
        <v>0</v>
      </c>
      <c r="ES5">
        <v>0</v>
      </c>
      <c r="ET5">
        <v>0</v>
      </c>
      <c r="EU5">
        <v>0</v>
      </c>
      <c r="EV5">
        <v>0</v>
      </c>
      <c r="EW5">
        <v>0</v>
      </c>
      <c r="EX5">
        <v>0</v>
      </c>
      <c r="EY5">
        <v>0</v>
      </c>
      <c r="EZ5">
        <v>0</v>
      </c>
      <c r="FA5">
        <v>0</v>
      </c>
      <c r="FB5">
        <v>0</v>
      </c>
      <c r="FC5">
        <v>0</v>
      </c>
      <c r="FD5">
        <v>0</v>
      </c>
      <c r="FE5">
        <v>0</v>
      </c>
      <c r="FF5">
        <v>0</v>
      </c>
      <c r="FG5">
        <v>0</v>
      </c>
      <c r="FH5">
        <v>0</v>
      </c>
      <c r="FI5">
        <v>0</v>
      </c>
      <c r="FJ5">
        <v>2</v>
      </c>
      <c r="FK5">
        <v>0</v>
      </c>
      <c r="FL5">
        <v>0</v>
      </c>
      <c r="FM5">
        <v>0</v>
      </c>
      <c r="FN5">
        <v>0</v>
      </c>
      <c r="FO5">
        <v>0</v>
      </c>
      <c r="FP5">
        <v>0</v>
      </c>
      <c r="FQ5">
        <v>0</v>
      </c>
      <c r="FR5">
        <v>0</v>
      </c>
      <c r="FS5">
        <v>0</v>
      </c>
      <c r="FT5">
        <v>0</v>
      </c>
      <c r="FU5">
        <v>0</v>
      </c>
      <c r="FV5">
        <v>0</v>
      </c>
      <c r="FW5">
        <v>0</v>
      </c>
      <c r="FX5">
        <v>0</v>
      </c>
      <c r="FY5">
        <v>0</v>
      </c>
      <c r="FZ5">
        <v>4</v>
      </c>
      <c r="GA5">
        <v>0</v>
      </c>
      <c r="GB5">
        <v>0</v>
      </c>
      <c r="GC5">
        <v>1</v>
      </c>
      <c r="GD5">
        <v>0</v>
      </c>
      <c r="GE5">
        <v>0</v>
      </c>
      <c r="GF5">
        <v>2</v>
      </c>
      <c r="GG5">
        <v>0</v>
      </c>
      <c r="GH5">
        <v>0</v>
      </c>
      <c r="GI5">
        <v>1</v>
      </c>
      <c r="GJ5">
        <v>0</v>
      </c>
      <c r="GK5">
        <v>0</v>
      </c>
      <c r="GL5">
        <v>0</v>
      </c>
      <c r="GM5">
        <v>0</v>
      </c>
      <c r="GN5">
        <v>0</v>
      </c>
      <c r="GO5">
        <v>2</v>
      </c>
      <c r="GP5">
        <v>0</v>
      </c>
      <c r="GQ5">
        <v>0</v>
      </c>
    </row>
    <row r="6" spans="1:199">
      <c r="A6">
        <v>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3</v>
      </c>
      <c r="AG6">
        <v>0</v>
      </c>
      <c r="AH6">
        <v>3</v>
      </c>
      <c r="AI6">
        <v>0</v>
      </c>
      <c r="AJ6">
        <v>0</v>
      </c>
      <c r="AK6">
        <v>0</v>
      </c>
      <c r="AL6">
        <v>1</v>
      </c>
      <c r="AM6">
        <v>0</v>
      </c>
      <c r="AN6">
        <v>1</v>
      </c>
      <c r="AO6">
        <v>0</v>
      </c>
      <c r="AP6">
        <v>0</v>
      </c>
      <c r="AQ6">
        <v>0</v>
      </c>
      <c r="AR6">
        <v>0</v>
      </c>
      <c r="AS6">
        <v>0</v>
      </c>
      <c r="AT6">
        <v>0</v>
      </c>
      <c r="AU6">
        <v>0</v>
      </c>
      <c r="AV6">
        <v>0</v>
      </c>
      <c r="AW6">
        <v>0</v>
      </c>
      <c r="AX6">
        <v>0</v>
      </c>
      <c r="AY6">
        <v>0</v>
      </c>
      <c r="AZ6">
        <v>0</v>
      </c>
      <c r="BA6">
        <v>0</v>
      </c>
      <c r="BB6">
        <v>0</v>
      </c>
      <c r="BC6">
        <v>0</v>
      </c>
      <c r="BD6">
        <v>0</v>
      </c>
      <c r="BE6">
        <v>0</v>
      </c>
      <c r="BF6">
        <v>0</v>
      </c>
      <c r="BG6">
        <v>0</v>
      </c>
      <c r="BH6">
        <v>0</v>
      </c>
      <c r="BI6">
        <v>1</v>
      </c>
      <c r="BJ6">
        <v>0</v>
      </c>
      <c r="BK6">
        <v>1</v>
      </c>
      <c r="BL6">
        <v>0</v>
      </c>
      <c r="BM6">
        <v>0</v>
      </c>
      <c r="BN6">
        <v>0</v>
      </c>
      <c r="BO6">
        <v>0</v>
      </c>
      <c r="BP6">
        <v>0</v>
      </c>
      <c r="BQ6">
        <v>1</v>
      </c>
      <c r="BR6">
        <v>0</v>
      </c>
      <c r="BS6">
        <v>2</v>
      </c>
      <c r="BT6">
        <v>0</v>
      </c>
      <c r="BU6">
        <v>0</v>
      </c>
      <c r="BV6">
        <v>0</v>
      </c>
      <c r="BW6">
        <v>0</v>
      </c>
      <c r="BX6">
        <v>0</v>
      </c>
      <c r="BY6">
        <v>0</v>
      </c>
      <c r="BZ6">
        <v>0</v>
      </c>
      <c r="CA6">
        <v>0</v>
      </c>
      <c r="CB6">
        <v>0</v>
      </c>
      <c r="CC6">
        <v>0</v>
      </c>
      <c r="CD6">
        <v>0</v>
      </c>
      <c r="CE6">
        <v>0</v>
      </c>
      <c r="CF6">
        <v>0</v>
      </c>
      <c r="CG6">
        <v>0</v>
      </c>
      <c r="CH6">
        <v>1</v>
      </c>
      <c r="CI6">
        <v>0</v>
      </c>
      <c r="CJ6">
        <v>0</v>
      </c>
      <c r="CK6">
        <v>0</v>
      </c>
      <c r="CL6">
        <v>0</v>
      </c>
      <c r="CM6">
        <v>0</v>
      </c>
      <c r="CN6">
        <v>2</v>
      </c>
      <c r="CO6">
        <v>4</v>
      </c>
      <c r="CP6">
        <v>1</v>
      </c>
      <c r="CQ6">
        <v>0</v>
      </c>
      <c r="CR6">
        <v>0</v>
      </c>
      <c r="CS6">
        <v>0</v>
      </c>
      <c r="CT6">
        <v>1</v>
      </c>
      <c r="CU6">
        <v>0</v>
      </c>
      <c r="CV6">
        <v>0</v>
      </c>
      <c r="CW6">
        <v>0</v>
      </c>
      <c r="CX6">
        <v>0</v>
      </c>
      <c r="CY6">
        <v>2</v>
      </c>
      <c r="CZ6">
        <v>0</v>
      </c>
      <c r="DA6">
        <v>0</v>
      </c>
      <c r="DB6">
        <v>0</v>
      </c>
      <c r="DC6">
        <v>0</v>
      </c>
      <c r="DD6">
        <v>0</v>
      </c>
      <c r="DE6">
        <v>0</v>
      </c>
      <c r="DF6">
        <v>0</v>
      </c>
      <c r="DG6">
        <v>0</v>
      </c>
      <c r="DH6">
        <v>0</v>
      </c>
      <c r="DI6">
        <v>0</v>
      </c>
      <c r="DJ6">
        <v>0</v>
      </c>
      <c r="DK6">
        <v>0</v>
      </c>
      <c r="DL6">
        <v>0</v>
      </c>
      <c r="DM6">
        <v>0</v>
      </c>
      <c r="DN6">
        <v>0</v>
      </c>
      <c r="DO6">
        <v>0</v>
      </c>
      <c r="DP6">
        <v>0</v>
      </c>
      <c r="DQ6">
        <v>1</v>
      </c>
      <c r="DR6">
        <v>0</v>
      </c>
      <c r="DS6">
        <v>0</v>
      </c>
      <c r="DT6">
        <v>0</v>
      </c>
      <c r="DU6">
        <v>0</v>
      </c>
      <c r="DV6">
        <v>0</v>
      </c>
      <c r="DW6">
        <v>0</v>
      </c>
      <c r="DX6">
        <v>0</v>
      </c>
      <c r="DY6">
        <v>0</v>
      </c>
      <c r="DZ6">
        <v>0</v>
      </c>
      <c r="EA6">
        <v>0</v>
      </c>
      <c r="EB6">
        <v>0</v>
      </c>
      <c r="EC6">
        <v>0</v>
      </c>
      <c r="ED6">
        <v>0</v>
      </c>
      <c r="EE6">
        <v>4</v>
      </c>
      <c r="EF6">
        <v>0</v>
      </c>
      <c r="EG6">
        <v>0</v>
      </c>
      <c r="EH6">
        <v>0</v>
      </c>
      <c r="EI6">
        <v>0</v>
      </c>
      <c r="EJ6">
        <v>0</v>
      </c>
      <c r="EK6">
        <v>0</v>
      </c>
      <c r="EL6">
        <v>1</v>
      </c>
      <c r="EM6">
        <v>0</v>
      </c>
      <c r="EN6">
        <v>0</v>
      </c>
      <c r="EO6">
        <v>0</v>
      </c>
      <c r="EP6">
        <v>0</v>
      </c>
      <c r="EQ6">
        <v>0</v>
      </c>
      <c r="ER6">
        <v>0</v>
      </c>
      <c r="ES6">
        <v>0</v>
      </c>
      <c r="ET6">
        <v>0</v>
      </c>
      <c r="EU6">
        <v>0</v>
      </c>
      <c r="EV6">
        <v>1</v>
      </c>
      <c r="EW6">
        <v>0</v>
      </c>
      <c r="EX6">
        <v>1</v>
      </c>
      <c r="EY6">
        <v>0</v>
      </c>
      <c r="EZ6">
        <v>0</v>
      </c>
      <c r="FA6">
        <v>1</v>
      </c>
      <c r="FB6">
        <v>0</v>
      </c>
      <c r="FC6">
        <v>0</v>
      </c>
      <c r="FD6">
        <v>0</v>
      </c>
      <c r="FE6">
        <v>0</v>
      </c>
      <c r="FF6">
        <v>0</v>
      </c>
      <c r="FG6">
        <v>0</v>
      </c>
      <c r="FH6">
        <v>0</v>
      </c>
      <c r="FI6">
        <v>0</v>
      </c>
      <c r="FJ6">
        <v>0</v>
      </c>
      <c r="FK6">
        <v>1</v>
      </c>
      <c r="FL6">
        <v>0</v>
      </c>
      <c r="FM6">
        <v>0</v>
      </c>
      <c r="FN6">
        <v>0</v>
      </c>
      <c r="FO6">
        <v>0</v>
      </c>
      <c r="FP6">
        <v>0</v>
      </c>
      <c r="FQ6">
        <v>0</v>
      </c>
      <c r="FR6">
        <v>1</v>
      </c>
      <c r="FS6">
        <v>0</v>
      </c>
      <c r="FT6">
        <v>0</v>
      </c>
      <c r="FU6">
        <v>0</v>
      </c>
      <c r="FV6">
        <v>0</v>
      </c>
      <c r="FW6">
        <v>0</v>
      </c>
      <c r="FX6">
        <v>0</v>
      </c>
      <c r="FY6">
        <v>0</v>
      </c>
      <c r="FZ6">
        <v>0</v>
      </c>
      <c r="GA6">
        <v>0</v>
      </c>
      <c r="GB6">
        <v>0</v>
      </c>
      <c r="GC6">
        <v>0</v>
      </c>
      <c r="GD6">
        <v>0</v>
      </c>
      <c r="GE6">
        <v>0</v>
      </c>
      <c r="GF6">
        <v>0</v>
      </c>
      <c r="GG6">
        <v>0</v>
      </c>
      <c r="GH6">
        <v>0</v>
      </c>
      <c r="GI6">
        <v>0</v>
      </c>
      <c r="GJ6">
        <v>0</v>
      </c>
      <c r="GK6">
        <v>1</v>
      </c>
      <c r="GL6">
        <v>0</v>
      </c>
      <c r="GM6">
        <v>0</v>
      </c>
      <c r="GN6">
        <v>0</v>
      </c>
      <c r="GO6">
        <v>1</v>
      </c>
      <c r="GP6">
        <v>0</v>
      </c>
      <c r="GQ6">
        <v>0</v>
      </c>
    </row>
    <row r="7" spans="1:199">
      <c r="A7">
        <v>0</v>
      </c>
      <c r="B7">
        <v>0</v>
      </c>
      <c r="C7">
        <v>0</v>
      </c>
      <c r="D7">
        <v>0</v>
      </c>
      <c r="E7">
        <v>0</v>
      </c>
      <c r="F7">
        <v>0</v>
      </c>
      <c r="G7">
        <v>1</v>
      </c>
      <c r="H7">
        <v>0</v>
      </c>
      <c r="I7">
        <v>0</v>
      </c>
      <c r="J7">
        <v>0</v>
      </c>
      <c r="K7">
        <v>1</v>
      </c>
      <c r="L7">
        <v>0</v>
      </c>
      <c r="M7">
        <v>0</v>
      </c>
      <c r="N7">
        <v>0</v>
      </c>
      <c r="O7">
        <v>0</v>
      </c>
      <c r="P7">
        <v>0</v>
      </c>
      <c r="Q7">
        <v>0</v>
      </c>
      <c r="R7">
        <v>0</v>
      </c>
      <c r="S7">
        <v>1</v>
      </c>
      <c r="T7">
        <v>0</v>
      </c>
      <c r="U7">
        <v>0</v>
      </c>
      <c r="V7">
        <v>0</v>
      </c>
      <c r="W7">
        <v>0</v>
      </c>
      <c r="X7">
        <v>0</v>
      </c>
      <c r="Y7">
        <v>0</v>
      </c>
      <c r="Z7">
        <v>0</v>
      </c>
      <c r="AA7">
        <v>0</v>
      </c>
      <c r="AB7">
        <v>0</v>
      </c>
      <c r="AC7">
        <v>0</v>
      </c>
      <c r="AD7">
        <v>0</v>
      </c>
      <c r="AE7">
        <v>0</v>
      </c>
      <c r="AF7">
        <v>2</v>
      </c>
      <c r="AG7">
        <v>0</v>
      </c>
      <c r="AH7">
        <v>0</v>
      </c>
      <c r="AI7">
        <v>0</v>
      </c>
      <c r="AJ7">
        <v>0</v>
      </c>
      <c r="AK7">
        <v>1</v>
      </c>
      <c r="AL7">
        <v>0</v>
      </c>
      <c r="AM7">
        <v>4</v>
      </c>
      <c r="AN7">
        <v>1</v>
      </c>
      <c r="AO7">
        <v>0</v>
      </c>
      <c r="AP7">
        <v>0</v>
      </c>
      <c r="AQ7">
        <v>0</v>
      </c>
      <c r="AR7">
        <v>0</v>
      </c>
      <c r="AS7">
        <v>1</v>
      </c>
      <c r="AT7">
        <v>0</v>
      </c>
      <c r="AU7">
        <v>0</v>
      </c>
      <c r="AV7">
        <v>1</v>
      </c>
      <c r="AW7">
        <v>0</v>
      </c>
      <c r="AX7">
        <v>0</v>
      </c>
      <c r="AY7">
        <v>0</v>
      </c>
      <c r="AZ7">
        <v>0</v>
      </c>
      <c r="BA7">
        <v>0</v>
      </c>
      <c r="BB7">
        <v>0</v>
      </c>
      <c r="BC7">
        <v>1</v>
      </c>
      <c r="BD7">
        <v>0</v>
      </c>
      <c r="BE7">
        <v>0</v>
      </c>
      <c r="BF7">
        <v>0</v>
      </c>
      <c r="BG7">
        <v>0</v>
      </c>
      <c r="BH7">
        <v>2</v>
      </c>
      <c r="BI7">
        <v>2</v>
      </c>
      <c r="BJ7">
        <v>0</v>
      </c>
      <c r="BK7">
        <v>2</v>
      </c>
      <c r="BL7">
        <v>0</v>
      </c>
      <c r="BM7">
        <v>0</v>
      </c>
      <c r="BN7">
        <v>0</v>
      </c>
      <c r="BO7">
        <v>0</v>
      </c>
      <c r="BP7">
        <v>0</v>
      </c>
      <c r="BQ7">
        <v>0</v>
      </c>
      <c r="BR7">
        <v>0</v>
      </c>
      <c r="BS7">
        <v>0</v>
      </c>
      <c r="BT7">
        <v>0</v>
      </c>
      <c r="BU7">
        <v>0</v>
      </c>
      <c r="BV7">
        <v>0</v>
      </c>
      <c r="BW7">
        <v>1</v>
      </c>
      <c r="BX7">
        <v>0</v>
      </c>
      <c r="BY7">
        <v>2</v>
      </c>
      <c r="BZ7">
        <v>2</v>
      </c>
      <c r="CA7">
        <v>0</v>
      </c>
      <c r="CB7">
        <v>0</v>
      </c>
      <c r="CC7">
        <v>0</v>
      </c>
      <c r="CD7">
        <v>0</v>
      </c>
      <c r="CE7">
        <v>2</v>
      </c>
      <c r="CF7">
        <v>0</v>
      </c>
      <c r="CG7">
        <v>0</v>
      </c>
      <c r="CH7">
        <v>0</v>
      </c>
      <c r="CI7">
        <v>0</v>
      </c>
      <c r="CJ7">
        <v>0</v>
      </c>
      <c r="CK7">
        <v>0</v>
      </c>
      <c r="CL7">
        <v>0</v>
      </c>
      <c r="CM7">
        <v>0</v>
      </c>
      <c r="CN7">
        <v>0</v>
      </c>
      <c r="CO7">
        <v>2</v>
      </c>
      <c r="CP7">
        <v>3</v>
      </c>
      <c r="CQ7">
        <v>0</v>
      </c>
      <c r="CR7">
        <v>0</v>
      </c>
      <c r="CS7">
        <v>0</v>
      </c>
      <c r="CT7">
        <v>3</v>
      </c>
      <c r="CU7">
        <v>0</v>
      </c>
      <c r="CV7">
        <v>0</v>
      </c>
      <c r="CW7">
        <v>1</v>
      </c>
      <c r="CX7">
        <v>0</v>
      </c>
      <c r="CY7">
        <v>3</v>
      </c>
      <c r="CZ7">
        <v>0</v>
      </c>
      <c r="DA7">
        <v>3</v>
      </c>
      <c r="DB7">
        <v>0</v>
      </c>
      <c r="DC7">
        <v>0</v>
      </c>
      <c r="DD7">
        <v>0</v>
      </c>
      <c r="DE7">
        <v>0</v>
      </c>
      <c r="DF7">
        <v>2</v>
      </c>
      <c r="DG7">
        <v>0</v>
      </c>
      <c r="DH7">
        <v>0</v>
      </c>
      <c r="DI7">
        <v>0</v>
      </c>
      <c r="DJ7">
        <v>0</v>
      </c>
      <c r="DK7">
        <v>0</v>
      </c>
      <c r="DL7">
        <v>2</v>
      </c>
      <c r="DM7">
        <v>0</v>
      </c>
      <c r="DN7">
        <v>0</v>
      </c>
      <c r="DO7">
        <v>0</v>
      </c>
      <c r="DP7">
        <v>0</v>
      </c>
      <c r="DQ7">
        <v>0</v>
      </c>
      <c r="DR7">
        <v>0</v>
      </c>
      <c r="DS7">
        <v>0</v>
      </c>
      <c r="DT7">
        <v>0</v>
      </c>
      <c r="DU7">
        <v>0</v>
      </c>
      <c r="DV7">
        <v>2</v>
      </c>
      <c r="DW7">
        <v>0</v>
      </c>
      <c r="DX7">
        <v>0</v>
      </c>
      <c r="DY7">
        <v>0</v>
      </c>
      <c r="DZ7">
        <v>0</v>
      </c>
      <c r="EA7">
        <v>2</v>
      </c>
      <c r="EB7">
        <v>0</v>
      </c>
      <c r="EC7">
        <v>0</v>
      </c>
      <c r="ED7">
        <v>0</v>
      </c>
      <c r="EE7">
        <v>0</v>
      </c>
      <c r="EF7">
        <v>0</v>
      </c>
      <c r="EG7">
        <v>0</v>
      </c>
      <c r="EH7">
        <v>0</v>
      </c>
      <c r="EI7">
        <v>1</v>
      </c>
      <c r="EJ7">
        <v>0</v>
      </c>
      <c r="EK7">
        <v>0</v>
      </c>
      <c r="EL7">
        <v>2</v>
      </c>
      <c r="EM7">
        <v>0</v>
      </c>
      <c r="EN7">
        <v>0</v>
      </c>
      <c r="EO7">
        <v>0</v>
      </c>
      <c r="EP7">
        <v>0</v>
      </c>
      <c r="EQ7">
        <v>0</v>
      </c>
      <c r="ER7">
        <v>0</v>
      </c>
      <c r="ES7">
        <v>0</v>
      </c>
      <c r="ET7">
        <v>0</v>
      </c>
      <c r="EU7">
        <v>0</v>
      </c>
      <c r="EV7">
        <v>0</v>
      </c>
      <c r="EW7">
        <v>0</v>
      </c>
      <c r="EX7">
        <v>0</v>
      </c>
      <c r="EY7">
        <v>0</v>
      </c>
      <c r="EZ7">
        <v>0</v>
      </c>
      <c r="FA7">
        <v>2</v>
      </c>
      <c r="FB7">
        <v>0</v>
      </c>
      <c r="FC7">
        <v>1</v>
      </c>
      <c r="FD7">
        <v>0</v>
      </c>
      <c r="FE7">
        <v>0</v>
      </c>
      <c r="FF7">
        <v>0</v>
      </c>
      <c r="FG7">
        <v>0</v>
      </c>
      <c r="FH7">
        <v>0</v>
      </c>
      <c r="FI7">
        <v>1</v>
      </c>
      <c r="FJ7">
        <v>0</v>
      </c>
      <c r="FK7">
        <v>3</v>
      </c>
      <c r="FL7">
        <v>0</v>
      </c>
      <c r="FM7">
        <v>0</v>
      </c>
      <c r="FN7">
        <v>0</v>
      </c>
      <c r="FO7">
        <v>0</v>
      </c>
      <c r="FP7">
        <v>0</v>
      </c>
      <c r="FQ7">
        <v>0</v>
      </c>
      <c r="FR7">
        <v>0</v>
      </c>
      <c r="FS7">
        <v>1</v>
      </c>
      <c r="FT7">
        <v>0</v>
      </c>
      <c r="FU7">
        <v>0</v>
      </c>
      <c r="FV7">
        <v>1</v>
      </c>
      <c r="FW7">
        <v>1</v>
      </c>
      <c r="FX7">
        <v>0</v>
      </c>
      <c r="FY7">
        <v>0</v>
      </c>
      <c r="FZ7">
        <v>3</v>
      </c>
      <c r="GA7">
        <v>0</v>
      </c>
      <c r="GB7">
        <v>0</v>
      </c>
      <c r="GC7">
        <v>4</v>
      </c>
      <c r="GD7">
        <v>2</v>
      </c>
      <c r="GE7">
        <v>0</v>
      </c>
      <c r="GF7">
        <v>1</v>
      </c>
      <c r="GG7">
        <v>1</v>
      </c>
      <c r="GH7">
        <v>0</v>
      </c>
      <c r="GI7">
        <v>0</v>
      </c>
      <c r="GJ7">
        <v>0</v>
      </c>
      <c r="GK7">
        <v>1</v>
      </c>
      <c r="GL7">
        <v>0</v>
      </c>
      <c r="GM7">
        <v>0</v>
      </c>
      <c r="GN7">
        <v>0</v>
      </c>
      <c r="GO7">
        <v>4</v>
      </c>
      <c r="GP7">
        <v>1</v>
      </c>
      <c r="GQ7">
        <v>1</v>
      </c>
    </row>
    <row r="8" spans="1:199">
      <c r="A8">
        <v>0</v>
      </c>
      <c r="B8">
        <v>0</v>
      </c>
      <c r="C8">
        <v>0</v>
      </c>
      <c r="D8">
        <v>0</v>
      </c>
      <c r="E8">
        <v>0</v>
      </c>
      <c r="F8">
        <v>1</v>
      </c>
      <c r="G8">
        <v>6</v>
      </c>
      <c r="H8">
        <v>0</v>
      </c>
      <c r="I8">
        <v>0</v>
      </c>
      <c r="J8">
        <v>0</v>
      </c>
      <c r="K8">
        <v>3</v>
      </c>
      <c r="L8">
        <v>0</v>
      </c>
      <c r="M8">
        <v>0</v>
      </c>
      <c r="N8">
        <v>0</v>
      </c>
      <c r="O8">
        <v>0</v>
      </c>
      <c r="P8">
        <v>0</v>
      </c>
      <c r="Q8">
        <v>0</v>
      </c>
      <c r="R8">
        <v>0</v>
      </c>
      <c r="S8">
        <v>2</v>
      </c>
      <c r="T8">
        <v>0</v>
      </c>
      <c r="U8">
        <v>0</v>
      </c>
      <c r="V8">
        <v>0</v>
      </c>
      <c r="W8">
        <v>0</v>
      </c>
      <c r="X8">
        <v>0</v>
      </c>
      <c r="Y8">
        <v>0</v>
      </c>
      <c r="Z8">
        <v>1</v>
      </c>
      <c r="AA8">
        <v>0</v>
      </c>
      <c r="AB8">
        <v>0</v>
      </c>
      <c r="AC8">
        <v>0</v>
      </c>
      <c r="AD8">
        <v>0</v>
      </c>
      <c r="AE8">
        <v>0</v>
      </c>
      <c r="AF8">
        <v>0</v>
      </c>
      <c r="AG8">
        <v>0</v>
      </c>
      <c r="AH8">
        <v>0</v>
      </c>
      <c r="AI8">
        <v>0</v>
      </c>
      <c r="AJ8">
        <v>0</v>
      </c>
      <c r="AK8">
        <v>0</v>
      </c>
      <c r="AL8">
        <v>0</v>
      </c>
      <c r="AM8">
        <v>0</v>
      </c>
      <c r="AN8">
        <v>0</v>
      </c>
      <c r="AO8">
        <v>4</v>
      </c>
      <c r="AP8">
        <v>0</v>
      </c>
      <c r="AQ8">
        <v>0</v>
      </c>
      <c r="AR8">
        <v>0</v>
      </c>
      <c r="AS8">
        <v>0</v>
      </c>
      <c r="AT8">
        <v>0</v>
      </c>
      <c r="AU8">
        <v>0</v>
      </c>
      <c r="AV8">
        <v>0</v>
      </c>
      <c r="AW8">
        <v>0</v>
      </c>
      <c r="AX8">
        <v>0</v>
      </c>
      <c r="AY8">
        <v>0</v>
      </c>
      <c r="AZ8">
        <v>0</v>
      </c>
      <c r="BA8">
        <v>0</v>
      </c>
      <c r="BB8">
        <v>0</v>
      </c>
      <c r="BC8">
        <v>0</v>
      </c>
      <c r="BD8">
        <v>0</v>
      </c>
      <c r="BE8">
        <v>0</v>
      </c>
      <c r="BF8">
        <v>0</v>
      </c>
      <c r="BG8">
        <v>0</v>
      </c>
      <c r="BH8">
        <v>0</v>
      </c>
      <c r="BI8">
        <v>1</v>
      </c>
      <c r="BJ8">
        <v>0</v>
      </c>
      <c r="BK8">
        <v>0</v>
      </c>
      <c r="BL8">
        <v>0</v>
      </c>
      <c r="BM8">
        <v>0</v>
      </c>
      <c r="BN8">
        <v>1</v>
      </c>
      <c r="BO8">
        <v>0</v>
      </c>
      <c r="BP8">
        <v>2</v>
      </c>
      <c r="BQ8">
        <v>0</v>
      </c>
      <c r="BR8">
        <v>0</v>
      </c>
      <c r="BS8">
        <v>0</v>
      </c>
      <c r="BT8">
        <v>0</v>
      </c>
      <c r="BU8">
        <v>0</v>
      </c>
      <c r="BV8">
        <v>0</v>
      </c>
      <c r="BW8">
        <v>0</v>
      </c>
      <c r="BX8">
        <v>1</v>
      </c>
      <c r="BY8">
        <v>1</v>
      </c>
      <c r="BZ8">
        <v>0</v>
      </c>
      <c r="CA8">
        <v>0</v>
      </c>
      <c r="CB8">
        <v>0</v>
      </c>
      <c r="CC8">
        <v>0</v>
      </c>
      <c r="CD8">
        <v>0</v>
      </c>
      <c r="CE8">
        <v>0</v>
      </c>
      <c r="CF8">
        <v>0</v>
      </c>
      <c r="CG8">
        <v>0</v>
      </c>
      <c r="CH8">
        <v>0</v>
      </c>
      <c r="CI8">
        <v>0</v>
      </c>
      <c r="CJ8">
        <v>0</v>
      </c>
      <c r="CK8">
        <v>1</v>
      </c>
      <c r="CL8">
        <v>6</v>
      </c>
      <c r="CM8">
        <v>0</v>
      </c>
      <c r="CN8">
        <v>0</v>
      </c>
      <c r="CO8">
        <v>0</v>
      </c>
      <c r="CP8">
        <v>0</v>
      </c>
      <c r="CQ8">
        <v>0</v>
      </c>
      <c r="CR8">
        <v>0</v>
      </c>
      <c r="CS8">
        <v>2</v>
      </c>
      <c r="CT8">
        <v>0</v>
      </c>
      <c r="CU8">
        <v>0</v>
      </c>
      <c r="CV8">
        <v>0</v>
      </c>
      <c r="CW8">
        <v>0</v>
      </c>
      <c r="CX8">
        <v>0</v>
      </c>
      <c r="CY8">
        <v>0</v>
      </c>
      <c r="CZ8">
        <v>0</v>
      </c>
      <c r="DA8">
        <v>0</v>
      </c>
      <c r="DB8">
        <v>0</v>
      </c>
      <c r="DC8">
        <v>0</v>
      </c>
      <c r="DD8">
        <v>0</v>
      </c>
      <c r="DE8">
        <v>0</v>
      </c>
      <c r="DF8">
        <v>1</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6</v>
      </c>
      <c r="ER8">
        <v>0</v>
      </c>
      <c r="ES8">
        <v>2</v>
      </c>
      <c r="ET8">
        <v>0</v>
      </c>
      <c r="EU8">
        <v>0</v>
      </c>
      <c r="EV8">
        <v>3</v>
      </c>
      <c r="EW8">
        <v>0</v>
      </c>
      <c r="EX8">
        <v>1</v>
      </c>
      <c r="EY8">
        <v>0</v>
      </c>
      <c r="EZ8">
        <v>0</v>
      </c>
      <c r="FA8">
        <v>0</v>
      </c>
      <c r="FB8">
        <v>0</v>
      </c>
      <c r="FC8">
        <v>0</v>
      </c>
      <c r="FD8">
        <v>0</v>
      </c>
      <c r="FE8">
        <v>0</v>
      </c>
      <c r="FF8">
        <v>0</v>
      </c>
      <c r="FG8">
        <v>1</v>
      </c>
      <c r="FH8">
        <v>1</v>
      </c>
      <c r="FI8">
        <v>2</v>
      </c>
      <c r="FJ8">
        <v>0</v>
      </c>
      <c r="FK8">
        <v>0</v>
      </c>
      <c r="FL8">
        <v>0</v>
      </c>
      <c r="FM8">
        <v>0</v>
      </c>
      <c r="FN8">
        <v>0</v>
      </c>
      <c r="FO8">
        <v>0</v>
      </c>
      <c r="FP8">
        <v>0</v>
      </c>
      <c r="FQ8">
        <v>0</v>
      </c>
      <c r="FR8">
        <v>1</v>
      </c>
      <c r="FS8">
        <v>0</v>
      </c>
      <c r="FT8">
        <v>0</v>
      </c>
      <c r="FU8">
        <v>0</v>
      </c>
      <c r="FV8">
        <v>0</v>
      </c>
      <c r="FW8">
        <v>1</v>
      </c>
      <c r="FX8">
        <v>1</v>
      </c>
      <c r="FY8">
        <v>0</v>
      </c>
      <c r="FZ8">
        <v>0</v>
      </c>
      <c r="GA8">
        <v>0</v>
      </c>
      <c r="GB8">
        <v>1</v>
      </c>
      <c r="GC8">
        <v>1</v>
      </c>
      <c r="GD8">
        <v>0</v>
      </c>
      <c r="GE8">
        <v>0</v>
      </c>
      <c r="GF8">
        <v>0</v>
      </c>
      <c r="GG8">
        <v>0</v>
      </c>
      <c r="GH8">
        <v>0</v>
      </c>
      <c r="GI8">
        <v>0</v>
      </c>
      <c r="GJ8">
        <v>0</v>
      </c>
      <c r="GK8">
        <v>3</v>
      </c>
      <c r="GL8">
        <v>0</v>
      </c>
      <c r="GM8">
        <v>0</v>
      </c>
      <c r="GN8">
        <v>0</v>
      </c>
      <c r="GO8">
        <v>0</v>
      </c>
      <c r="GP8">
        <v>0</v>
      </c>
      <c r="GQ8">
        <v>1</v>
      </c>
    </row>
    <row r="9" spans="1:199">
      <c r="A9">
        <v>0</v>
      </c>
      <c r="B9">
        <v>0</v>
      </c>
      <c r="C9">
        <v>0</v>
      </c>
      <c r="D9">
        <v>0</v>
      </c>
      <c r="E9">
        <v>0</v>
      </c>
      <c r="F9">
        <v>0</v>
      </c>
      <c r="G9">
        <v>0</v>
      </c>
      <c r="H9">
        <v>0</v>
      </c>
      <c r="I9">
        <v>0</v>
      </c>
      <c r="J9">
        <v>0</v>
      </c>
      <c r="K9">
        <v>0</v>
      </c>
      <c r="L9">
        <v>0</v>
      </c>
      <c r="M9">
        <v>0</v>
      </c>
      <c r="N9">
        <v>0</v>
      </c>
      <c r="O9">
        <v>0</v>
      </c>
      <c r="P9">
        <v>0</v>
      </c>
      <c r="Q9">
        <v>0</v>
      </c>
      <c r="R9">
        <v>0</v>
      </c>
      <c r="S9">
        <v>0</v>
      </c>
      <c r="T9">
        <v>0</v>
      </c>
      <c r="U9">
        <v>0</v>
      </c>
      <c r="V9">
        <v>1</v>
      </c>
      <c r="W9">
        <v>0</v>
      </c>
      <c r="X9">
        <v>0</v>
      </c>
      <c r="Y9">
        <v>0</v>
      </c>
      <c r="Z9">
        <v>0</v>
      </c>
      <c r="AA9">
        <v>0</v>
      </c>
      <c r="AB9">
        <v>0</v>
      </c>
      <c r="AC9">
        <v>0</v>
      </c>
      <c r="AD9">
        <v>0</v>
      </c>
      <c r="AE9">
        <v>0</v>
      </c>
      <c r="AF9">
        <v>0</v>
      </c>
      <c r="AG9">
        <v>0</v>
      </c>
      <c r="AH9">
        <v>0</v>
      </c>
      <c r="AI9">
        <v>0</v>
      </c>
      <c r="AJ9">
        <v>0</v>
      </c>
      <c r="AK9">
        <v>0</v>
      </c>
      <c r="AL9">
        <v>0</v>
      </c>
      <c r="AM9">
        <v>0</v>
      </c>
      <c r="AN9">
        <v>2</v>
      </c>
      <c r="AO9">
        <v>0</v>
      </c>
      <c r="AP9">
        <v>0</v>
      </c>
      <c r="AQ9">
        <v>0</v>
      </c>
      <c r="AR9">
        <v>0</v>
      </c>
      <c r="AS9">
        <v>0</v>
      </c>
      <c r="AT9">
        <v>0</v>
      </c>
      <c r="AU9">
        <v>0</v>
      </c>
      <c r="AV9">
        <v>1</v>
      </c>
      <c r="AW9">
        <v>1</v>
      </c>
      <c r="AX9">
        <v>0</v>
      </c>
      <c r="AY9">
        <v>0</v>
      </c>
      <c r="AZ9">
        <v>0</v>
      </c>
      <c r="BA9">
        <v>0</v>
      </c>
      <c r="BB9">
        <v>0</v>
      </c>
      <c r="BC9">
        <v>1</v>
      </c>
      <c r="BD9">
        <v>0</v>
      </c>
      <c r="BE9">
        <v>0</v>
      </c>
      <c r="BF9">
        <v>0</v>
      </c>
      <c r="BG9">
        <v>0</v>
      </c>
      <c r="BH9">
        <v>0</v>
      </c>
      <c r="BI9">
        <v>0</v>
      </c>
      <c r="BJ9">
        <v>0</v>
      </c>
      <c r="BK9">
        <v>0</v>
      </c>
      <c r="BL9">
        <v>0</v>
      </c>
      <c r="BM9">
        <v>0</v>
      </c>
      <c r="BN9">
        <v>2</v>
      </c>
      <c r="BO9">
        <v>2</v>
      </c>
      <c r="BP9">
        <v>1</v>
      </c>
      <c r="BQ9">
        <v>0</v>
      </c>
      <c r="BR9">
        <v>0</v>
      </c>
      <c r="BS9">
        <v>0</v>
      </c>
      <c r="BT9">
        <v>0</v>
      </c>
      <c r="BU9">
        <v>0</v>
      </c>
      <c r="BV9">
        <v>0</v>
      </c>
      <c r="BW9">
        <v>0</v>
      </c>
      <c r="BX9">
        <v>0</v>
      </c>
      <c r="BY9">
        <v>1</v>
      </c>
      <c r="BZ9">
        <v>2</v>
      </c>
      <c r="CA9">
        <v>0</v>
      </c>
      <c r="CB9">
        <v>0</v>
      </c>
      <c r="CC9">
        <v>0</v>
      </c>
      <c r="CD9">
        <v>3</v>
      </c>
      <c r="CE9">
        <v>0</v>
      </c>
      <c r="CF9">
        <v>0</v>
      </c>
      <c r="CG9">
        <v>0</v>
      </c>
      <c r="CH9">
        <v>0</v>
      </c>
      <c r="CI9">
        <v>0</v>
      </c>
      <c r="CJ9">
        <v>0</v>
      </c>
      <c r="CK9">
        <v>0</v>
      </c>
      <c r="CL9">
        <v>0</v>
      </c>
      <c r="CM9">
        <v>0</v>
      </c>
      <c r="CN9">
        <v>0</v>
      </c>
      <c r="CO9">
        <v>0</v>
      </c>
      <c r="CP9">
        <v>3</v>
      </c>
      <c r="CQ9">
        <v>0</v>
      </c>
      <c r="CR9">
        <v>0</v>
      </c>
      <c r="CS9">
        <v>0</v>
      </c>
      <c r="CT9">
        <v>0</v>
      </c>
      <c r="CU9">
        <v>0</v>
      </c>
      <c r="CV9">
        <v>0</v>
      </c>
      <c r="CW9">
        <v>0</v>
      </c>
      <c r="CX9">
        <v>0</v>
      </c>
      <c r="CY9">
        <v>2</v>
      </c>
      <c r="CZ9">
        <v>0</v>
      </c>
      <c r="DA9">
        <v>0</v>
      </c>
      <c r="DB9">
        <v>0</v>
      </c>
      <c r="DC9">
        <v>0</v>
      </c>
      <c r="DD9">
        <v>3</v>
      </c>
      <c r="DE9">
        <v>0</v>
      </c>
      <c r="DF9">
        <v>0</v>
      </c>
      <c r="DG9">
        <v>0</v>
      </c>
      <c r="DH9">
        <v>0</v>
      </c>
      <c r="DI9">
        <v>0</v>
      </c>
      <c r="DJ9">
        <v>0</v>
      </c>
      <c r="DK9">
        <v>0</v>
      </c>
      <c r="DL9">
        <v>1</v>
      </c>
      <c r="DM9">
        <v>0</v>
      </c>
      <c r="DN9">
        <v>0</v>
      </c>
      <c r="DO9">
        <v>0</v>
      </c>
      <c r="DP9">
        <v>0</v>
      </c>
      <c r="DQ9">
        <v>0</v>
      </c>
      <c r="DR9">
        <v>0</v>
      </c>
      <c r="DS9">
        <v>0</v>
      </c>
      <c r="DT9">
        <v>0</v>
      </c>
      <c r="DU9">
        <v>0</v>
      </c>
      <c r="DV9">
        <v>0</v>
      </c>
      <c r="DW9">
        <v>0</v>
      </c>
      <c r="DX9">
        <v>0</v>
      </c>
      <c r="DY9">
        <v>5</v>
      </c>
      <c r="DZ9">
        <v>0</v>
      </c>
      <c r="EA9">
        <v>2</v>
      </c>
      <c r="EB9">
        <v>0</v>
      </c>
      <c r="EC9">
        <v>0</v>
      </c>
      <c r="ED9">
        <v>0</v>
      </c>
      <c r="EE9">
        <v>0</v>
      </c>
      <c r="EF9">
        <v>0</v>
      </c>
      <c r="EG9">
        <v>0</v>
      </c>
      <c r="EH9">
        <v>0</v>
      </c>
      <c r="EI9">
        <v>0</v>
      </c>
      <c r="EJ9">
        <v>0</v>
      </c>
      <c r="EK9">
        <v>0</v>
      </c>
      <c r="EL9">
        <v>0</v>
      </c>
      <c r="EM9">
        <v>0</v>
      </c>
      <c r="EN9">
        <v>0</v>
      </c>
      <c r="EO9">
        <v>0</v>
      </c>
      <c r="EP9">
        <v>0</v>
      </c>
      <c r="EQ9">
        <v>0</v>
      </c>
      <c r="ER9">
        <v>0</v>
      </c>
      <c r="ES9">
        <v>0</v>
      </c>
      <c r="ET9">
        <v>0</v>
      </c>
      <c r="EU9">
        <v>0</v>
      </c>
      <c r="EV9">
        <v>4</v>
      </c>
      <c r="EW9">
        <v>0</v>
      </c>
      <c r="EX9">
        <v>2</v>
      </c>
      <c r="EY9">
        <v>0</v>
      </c>
      <c r="EZ9">
        <v>1</v>
      </c>
      <c r="FA9">
        <v>0</v>
      </c>
      <c r="FB9">
        <v>1</v>
      </c>
      <c r="FC9">
        <v>2</v>
      </c>
      <c r="FD9">
        <v>0</v>
      </c>
      <c r="FE9">
        <v>3</v>
      </c>
      <c r="FF9">
        <v>0</v>
      </c>
      <c r="FG9">
        <v>1</v>
      </c>
      <c r="FH9">
        <v>0</v>
      </c>
      <c r="FI9">
        <v>0</v>
      </c>
      <c r="FJ9">
        <v>0</v>
      </c>
      <c r="FK9">
        <v>1</v>
      </c>
      <c r="FL9">
        <v>0</v>
      </c>
      <c r="FM9">
        <v>0</v>
      </c>
      <c r="FN9">
        <v>0</v>
      </c>
      <c r="FO9">
        <v>0</v>
      </c>
      <c r="FP9">
        <v>0</v>
      </c>
      <c r="FQ9">
        <v>0</v>
      </c>
      <c r="FR9">
        <v>0</v>
      </c>
      <c r="FS9">
        <v>0</v>
      </c>
      <c r="FT9">
        <v>0</v>
      </c>
      <c r="FU9">
        <v>0</v>
      </c>
      <c r="FV9">
        <v>1</v>
      </c>
      <c r="FW9">
        <v>1</v>
      </c>
      <c r="FX9">
        <v>0</v>
      </c>
      <c r="FY9">
        <v>0</v>
      </c>
      <c r="FZ9">
        <v>0</v>
      </c>
      <c r="GA9">
        <v>0</v>
      </c>
      <c r="GB9">
        <v>0</v>
      </c>
      <c r="GC9">
        <v>1</v>
      </c>
      <c r="GD9">
        <v>1</v>
      </c>
      <c r="GE9">
        <v>0</v>
      </c>
      <c r="GF9">
        <v>0</v>
      </c>
      <c r="GG9">
        <v>0</v>
      </c>
      <c r="GH9">
        <v>1</v>
      </c>
      <c r="GI9">
        <v>0</v>
      </c>
      <c r="GJ9">
        <v>0</v>
      </c>
      <c r="GK9">
        <v>0</v>
      </c>
      <c r="GL9">
        <v>0</v>
      </c>
      <c r="GM9">
        <v>0</v>
      </c>
      <c r="GN9">
        <v>0</v>
      </c>
      <c r="GO9">
        <v>1</v>
      </c>
      <c r="GP9">
        <v>0</v>
      </c>
      <c r="GQ9">
        <v>0</v>
      </c>
    </row>
    <row r="10" spans="1:199">
      <c r="A10">
        <v>5</v>
      </c>
      <c r="B10">
        <v>0</v>
      </c>
      <c r="C10">
        <v>0</v>
      </c>
      <c r="D10">
        <v>0</v>
      </c>
      <c r="E10">
        <v>0</v>
      </c>
      <c r="F10">
        <v>0</v>
      </c>
      <c r="G10">
        <v>0</v>
      </c>
      <c r="H10">
        <v>0</v>
      </c>
      <c r="I10">
        <v>0</v>
      </c>
      <c r="J10">
        <v>0</v>
      </c>
      <c r="K10">
        <v>1</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1</v>
      </c>
      <c r="AO10">
        <v>2</v>
      </c>
      <c r="AP10">
        <v>0</v>
      </c>
      <c r="AQ10">
        <v>0</v>
      </c>
      <c r="AR10">
        <v>0</v>
      </c>
      <c r="AS10">
        <v>0</v>
      </c>
      <c r="AT10">
        <v>0</v>
      </c>
      <c r="AU10">
        <v>0</v>
      </c>
      <c r="AV10">
        <v>0</v>
      </c>
      <c r="AW10">
        <v>0</v>
      </c>
      <c r="AX10">
        <v>0</v>
      </c>
      <c r="AY10">
        <v>1</v>
      </c>
      <c r="AZ10">
        <v>0</v>
      </c>
      <c r="BA10">
        <v>0</v>
      </c>
      <c r="BB10">
        <v>0</v>
      </c>
      <c r="BC10">
        <v>1</v>
      </c>
      <c r="BD10">
        <v>0</v>
      </c>
      <c r="BE10">
        <v>0</v>
      </c>
      <c r="BF10">
        <v>1</v>
      </c>
      <c r="BG10">
        <v>0</v>
      </c>
      <c r="BH10">
        <v>2</v>
      </c>
      <c r="BI10">
        <v>0</v>
      </c>
      <c r="BJ10">
        <v>2</v>
      </c>
      <c r="BK10">
        <v>2</v>
      </c>
      <c r="BL10">
        <v>0</v>
      </c>
      <c r="BM10">
        <v>1</v>
      </c>
      <c r="BN10">
        <v>3</v>
      </c>
      <c r="BO10">
        <v>0</v>
      </c>
      <c r="BP10">
        <v>2</v>
      </c>
      <c r="BQ10">
        <v>0</v>
      </c>
      <c r="BR10">
        <v>0</v>
      </c>
      <c r="BS10">
        <v>0</v>
      </c>
      <c r="BT10">
        <v>0</v>
      </c>
      <c r="BU10">
        <v>2</v>
      </c>
      <c r="BV10">
        <v>1</v>
      </c>
      <c r="BW10">
        <v>0</v>
      </c>
      <c r="BX10">
        <v>0</v>
      </c>
      <c r="BY10">
        <v>0</v>
      </c>
      <c r="BZ10">
        <v>0</v>
      </c>
      <c r="CA10">
        <v>4</v>
      </c>
      <c r="CB10">
        <v>0</v>
      </c>
      <c r="CC10">
        <v>0</v>
      </c>
      <c r="CD10">
        <v>0</v>
      </c>
      <c r="CE10">
        <v>1</v>
      </c>
      <c r="CF10">
        <v>0</v>
      </c>
      <c r="CG10">
        <v>0</v>
      </c>
      <c r="CH10">
        <v>0</v>
      </c>
      <c r="CI10">
        <v>0</v>
      </c>
      <c r="CJ10">
        <v>0</v>
      </c>
      <c r="CK10">
        <v>1</v>
      </c>
      <c r="CL10">
        <v>3</v>
      </c>
      <c r="CM10">
        <v>2</v>
      </c>
      <c r="CN10">
        <v>0</v>
      </c>
      <c r="CO10">
        <v>0</v>
      </c>
      <c r="CP10">
        <v>1</v>
      </c>
      <c r="CQ10">
        <v>1</v>
      </c>
      <c r="CR10">
        <v>0</v>
      </c>
      <c r="CS10">
        <v>0</v>
      </c>
      <c r="CT10">
        <v>0</v>
      </c>
      <c r="CU10">
        <v>0</v>
      </c>
      <c r="CV10">
        <v>0</v>
      </c>
      <c r="CW10">
        <v>0</v>
      </c>
      <c r="CX10">
        <v>0</v>
      </c>
      <c r="CY10">
        <v>3</v>
      </c>
      <c r="CZ10">
        <v>1</v>
      </c>
      <c r="DA10">
        <v>0</v>
      </c>
      <c r="DB10">
        <v>0</v>
      </c>
      <c r="DC10">
        <v>0</v>
      </c>
      <c r="DD10">
        <v>0</v>
      </c>
      <c r="DE10">
        <v>0</v>
      </c>
      <c r="DF10">
        <v>0</v>
      </c>
      <c r="DG10">
        <v>0</v>
      </c>
      <c r="DH10">
        <v>0</v>
      </c>
      <c r="DI10">
        <v>0</v>
      </c>
      <c r="DJ10">
        <v>0</v>
      </c>
      <c r="DK10">
        <v>0</v>
      </c>
      <c r="DL10">
        <v>1</v>
      </c>
      <c r="DM10">
        <v>0</v>
      </c>
      <c r="DN10">
        <v>0</v>
      </c>
      <c r="DO10">
        <v>0</v>
      </c>
      <c r="DP10">
        <v>0</v>
      </c>
      <c r="DQ10">
        <v>0</v>
      </c>
      <c r="DR10">
        <v>0</v>
      </c>
      <c r="DS10">
        <v>0</v>
      </c>
      <c r="DT10">
        <v>0</v>
      </c>
      <c r="DU10">
        <v>0</v>
      </c>
      <c r="DV10">
        <v>0</v>
      </c>
      <c r="DW10">
        <v>0</v>
      </c>
      <c r="DX10">
        <v>0</v>
      </c>
      <c r="DY10">
        <v>1</v>
      </c>
      <c r="DZ10">
        <v>0</v>
      </c>
      <c r="EA10">
        <v>1</v>
      </c>
      <c r="EB10">
        <v>0</v>
      </c>
      <c r="EC10">
        <v>0</v>
      </c>
      <c r="ED10">
        <v>0</v>
      </c>
      <c r="EE10">
        <v>0</v>
      </c>
      <c r="EF10">
        <v>0</v>
      </c>
      <c r="EG10">
        <v>0</v>
      </c>
      <c r="EH10">
        <v>0</v>
      </c>
      <c r="EI10">
        <v>0</v>
      </c>
      <c r="EJ10">
        <v>0</v>
      </c>
      <c r="EK10">
        <v>0</v>
      </c>
      <c r="EL10">
        <v>1</v>
      </c>
      <c r="EM10">
        <v>0</v>
      </c>
      <c r="EN10">
        <v>0</v>
      </c>
      <c r="EO10">
        <v>0</v>
      </c>
      <c r="EP10">
        <v>0</v>
      </c>
      <c r="EQ10">
        <v>1</v>
      </c>
      <c r="ER10">
        <v>0</v>
      </c>
      <c r="ES10">
        <v>0</v>
      </c>
      <c r="ET10">
        <v>0</v>
      </c>
      <c r="EU10">
        <v>0</v>
      </c>
      <c r="EV10">
        <v>3</v>
      </c>
      <c r="EW10">
        <v>0</v>
      </c>
      <c r="EX10">
        <v>2</v>
      </c>
      <c r="EY10">
        <v>1</v>
      </c>
      <c r="EZ10">
        <v>2</v>
      </c>
      <c r="FA10">
        <v>0</v>
      </c>
      <c r="FB10">
        <v>0</v>
      </c>
      <c r="FC10">
        <v>1</v>
      </c>
      <c r="FD10">
        <v>0</v>
      </c>
      <c r="FE10">
        <v>0</v>
      </c>
      <c r="FF10">
        <v>0</v>
      </c>
      <c r="FG10">
        <v>0</v>
      </c>
      <c r="FH10">
        <v>1</v>
      </c>
      <c r="FI10">
        <v>3</v>
      </c>
      <c r="FJ10">
        <v>0</v>
      </c>
      <c r="FK10">
        <v>0</v>
      </c>
      <c r="FL10">
        <v>0</v>
      </c>
      <c r="FM10">
        <v>0</v>
      </c>
      <c r="FN10">
        <v>0</v>
      </c>
      <c r="FO10">
        <v>0</v>
      </c>
      <c r="FP10">
        <v>0</v>
      </c>
      <c r="FQ10">
        <v>0</v>
      </c>
      <c r="FR10">
        <v>0</v>
      </c>
      <c r="FS10">
        <v>0</v>
      </c>
      <c r="FT10">
        <v>0</v>
      </c>
      <c r="FU10">
        <v>0</v>
      </c>
      <c r="FV10">
        <v>0</v>
      </c>
      <c r="FW10">
        <v>0</v>
      </c>
      <c r="FX10">
        <v>0</v>
      </c>
      <c r="FY10">
        <v>0</v>
      </c>
      <c r="FZ10">
        <v>1</v>
      </c>
      <c r="GA10">
        <v>0</v>
      </c>
      <c r="GB10">
        <v>0</v>
      </c>
      <c r="GC10">
        <v>3</v>
      </c>
      <c r="GD10">
        <v>1</v>
      </c>
      <c r="GE10">
        <v>0</v>
      </c>
      <c r="GF10">
        <v>0</v>
      </c>
      <c r="GG10">
        <v>0</v>
      </c>
      <c r="GH10">
        <v>0</v>
      </c>
      <c r="GI10">
        <v>0</v>
      </c>
      <c r="GJ10">
        <v>0</v>
      </c>
      <c r="GK10">
        <v>0</v>
      </c>
      <c r="GL10">
        <v>0</v>
      </c>
      <c r="GM10">
        <v>0</v>
      </c>
      <c r="GN10">
        <v>0</v>
      </c>
      <c r="GO10">
        <v>0</v>
      </c>
      <c r="GP10">
        <v>0</v>
      </c>
      <c r="GQ10">
        <v>0</v>
      </c>
    </row>
    <row r="11" spans="1:199">
      <c r="A11">
        <v>5</v>
      </c>
      <c r="B11">
        <v>0</v>
      </c>
      <c r="C11">
        <v>0</v>
      </c>
      <c r="D11">
        <v>2</v>
      </c>
      <c r="E11">
        <v>0</v>
      </c>
      <c r="F11">
        <v>0</v>
      </c>
      <c r="G11">
        <v>4</v>
      </c>
      <c r="H11">
        <v>0</v>
      </c>
      <c r="I11">
        <v>1</v>
      </c>
      <c r="J11">
        <v>1</v>
      </c>
      <c r="K11">
        <v>1</v>
      </c>
      <c r="L11">
        <v>0</v>
      </c>
      <c r="M11">
        <v>0</v>
      </c>
      <c r="N11">
        <v>1</v>
      </c>
      <c r="O11">
        <v>0</v>
      </c>
      <c r="P11">
        <v>0</v>
      </c>
      <c r="Q11">
        <v>0</v>
      </c>
      <c r="R11">
        <v>3</v>
      </c>
      <c r="S11">
        <v>2</v>
      </c>
      <c r="T11">
        <v>0</v>
      </c>
      <c r="U11">
        <v>0</v>
      </c>
      <c r="V11">
        <v>0</v>
      </c>
      <c r="W11">
        <v>0</v>
      </c>
      <c r="X11">
        <v>0</v>
      </c>
      <c r="Y11">
        <v>0</v>
      </c>
      <c r="Z11">
        <v>4</v>
      </c>
      <c r="AA11">
        <v>0</v>
      </c>
      <c r="AB11">
        <v>0</v>
      </c>
      <c r="AC11">
        <v>0</v>
      </c>
      <c r="AD11">
        <v>0</v>
      </c>
      <c r="AE11">
        <v>0</v>
      </c>
      <c r="AF11">
        <v>0</v>
      </c>
      <c r="AG11">
        <v>1</v>
      </c>
      <c r="AH11">
        <v>1</v>
      </c>
      <c r="AI11">
        <v>0</v>
      </c>
      <c r="AJ11">
        <v>1</v>
      </c>
      <c r="AK11">
        <v>0</v>
      </c>
      <c r="AL11">
        <v>1</v>
      </c>
      <c r="AM11">
        <v>2</v>
      </c>
      <c r="AN11">
        <v>1</v>
      </c>
      <c r="AO11">
        <v>0</v>
      </c>
      <c r="AP11">
        <v>1</v>
      </c>
      <c r="AQ11">
        <v>0</v>
      </c>
      <c r="AR11">
        <v>0</v>
      </c>
      <c r="AS11">
        <v>0</v>
      </c>
      <c r="AT11">
        <v>0</v>
      </c>
      <c r="AU11">
        <v>0</v>
      </c>
      <c r="AV11">
        <v>0</v>
      </c>
      <c r="AW11">
        <v>0</v>
      </c>
      <c r="AX11">
        <v>0</v>
      </c>
      <c r="AY11">
        <v>0</v>
      </c>
      <c r="AZ11">
        <v>0</v>
      </c>
      <c r="BA11">
        <v>1</v>
      </c>
      <c r="BB11">
        <v>1</v>
      </c>
      <c r="BC11">
        <v>0</v>
      </c>
      <c r="BD11">
        <v>1</v>
      </c>
      <c r="BE11">
        <v>1</v>
      </c>
      <c r="BF11">
        <v>0</v>
      </c>
      <c r="BG11">
        <v>0</v>
      </c>
      <c r="BH11">
        <v>3</v>
      </c>
      <c r="BI11">
        <v>1</v>
      </c>
      <c r="BJ11">
        <v>1</v>
      </c>
      <c r="BK11">
        <v>2</v>
      </c>
      <c r="BL11">
        <v>0</v>
      </c>
      <c r="BM11">
        <v>6</v>
      </c>
      <c r="BN11">
        <v>1</v>
      </c>
      <c r="BO11">
        <v>1</v>
      </c>
      <c r="BP11">
        <v>2</v>
      </c>
      <c r="BQ11">
        <v>0</v>
      </c>
      <c r="BR11">
        <v>0</v>
      </c>
      <c r="BS11">
        <v>1</v>
      </c>
      <c r="BT11">
        <v>0</v>
      </c>
      <c r="BU11">
        <v>0</v>
      </c>
      <c r="BV11">
        <v>1</v>
      </c>
      <c r="BW11">
        <v>0</v>
      </c>
      <c r="BX11">
        <v>0</v>
      </c>
      <c r="BY11">
        <v>1</v>
      </c>
      <c r="BZ11">
        <v>0</v>
      </c>
      <c r="CA11">
        <v>0</v>
      </c>
      <c r="CB11">
        <v>0</v>
      </c>
      <c r="CC11">
        <v>2</v>
      </c>
      <c r="CD11">
        <v>0</v>
      </c>
      <c r="CE11">
        <v>2</v>
      </c>
      <c r="CF11">
        <v>0</v>
      </c>
      <c r="CG11">
        <v>0</v>
      </c>
      <c r="CH11">
        <v>1</v>
      </c>
      <c r="CI11">
        <v>0</v>
      </c>
      <c r="CJ11">
        <v>0</v>
      </c>
      <c r="CK11">
        <v>1</v>
      </c>
      <c r="CL11">
        <v>5</v>
      </c>
      <c r="CM11">
        <v>3</v>
      </c>
      <c r="CN11">
        <v>2</v>
      </c>
      <c r="CO11">
        <v>0</v>
      </c>
      <c r="CP11">
        <v>1</v>
      </c>
      <c r="CQ11">
        <v>2</v>
      </c>
      <c r="CR11">
        <v>0</v>
      </c>
      <c r="CS11">
        <v>2</v>
      </c>
      <c r="CT11">
        <v>1</v>
      </c>
      <c r="CU11">
        <v>0</v>
      </c>
      <c r="CV11">
        <v>0</v>
      </c>
      <c r="CW11">
        <v>0</v>
      </c>
      <c r="CX11">
        <v>0</v>
      </c>
      <c r="CY11">
        <v>1</v>
      </c>
      <c r="CZ11">
        <v>0</v>
      </c>
      <c r="DA11">
        <v>1</v>
      </c>
      <c r="DB11">
        <v>0</v>
      </c>
      <c r="DC11">
        <v>0</v>
      </c>
      <c r="DD11">
        <v>0</v>
      </c>
      <c r="DE11">
        <v>0</v>
      </c>
      <c r="DF11">
        <v>0</v>
      </c>
      <c r="DG11">
        <v>0</v>
      </c>
      <c r="DH11">
        <v>0</v>
      </c>
      <c r="DI11">
        <v>4</v>
      </c>
      <c r="DJ11">
        <v>1</v>
      </c>
      <c r="DK11">
        <v>0</v>
      </c>
      <c r="DL11">
        <v>1</v>
      </c>
      <c r="DM11">
        <v>0</v>
      </c>
      <c r="DN11">
        <v>0</v>
      </c>
      <c r="DO11">
        <v>3</v>
      </c>
      <c r="DP11">
        <v>0</v>
      </c>
      <c r="DQ11">
        <v>0</v>
      </c>
      <c r="DR11">
        <v>0</v>
      </c>
      <c r="DS11">
        <v>0</v>
      </c>
      <c r="DT11">
        <v>0</v>
      </c>
      <c r="DU11">
        <v>0</v>
      </c>
      <c r="DV11">
        <v>0</v>
      </c>
      <c r="DW11">
        <v>0</v>
      </c>
      <c r="DX11">
        <v>0</v>
      </c>
      <c r="DY11">
        <v>0</v>
      </c>
      <c r="DZ11">
        <v>0</v>
      </c>
      <c r="EA11">
        <v>1</v>
      </c>
      <c r="EB11">
        <v>0</v>
      </c>
      <c r="EC11">
        <v>0</v>
      </c>
      <c r="ED11">
        <v>0</v>
      </c>
      <c r="EE11">
        <v>0</v>
      </c>
      <c r="EF11">
        <v>0</v>
      </c>
      <c r="EG11">
        <v>3</v>
      </c>
      <c r="EH11">
        <v>0</v>
      </c>
      <c r="EI11">
        <v>0</v>
      </c>
      <c r="EJ11">
        <v>0</v>
      </c>
      <c r="EK11">
        <v>0</v>
      </c>
      <c r="EL11">
        <v>1</v>
      </c>
      <c r="EM11">
        <v>0</v>
      </c>
      <c r="EN11">
        <v>0</v>
      </c>
      <c r="EO11">
        <v>0</v>
      </c>
      <c r="EP11">
        <v>3</v>
      </c>
      <c r="EQ11">
        <v>0</v>
      </c>
      <c r="ER11">
        <v>0</v>
      </c>
      <c r="ES11">
        <v>0</v>
      </c>
      <c r="ET11">
        <v>0</v>
      </c>
      <c r="EU11">
        <v>0</v>
      </c>
      <c r="EV11">
        <v>3</v>
      </c>
      <c r="EW11">
        <v>1</v>
      </c>
      <c r="EX11">
        <v>2</v>
      </c>
      <c r="EY11">
        <v>1</v>
      </c>
      <c r="EZ11">
        <v>0</v>
      </c>
      <c r="FA11">
        <v>1</v>
      </c>
      <c r="FB11">
        <v>0</v>
      </c>
      <c r="FC11">
        <v>2</v>
      </c>
      <c r="FD11">
        <v>2</v>
      </c>
      <c r="FE11">
        <v>0</v>
      </c>
      <c r="FF11">
        <v>0</v>
      </c>
      <c r="FG11">
        <v>0</v>
      </c>
      <c r="FH11">
        <v>1</v>
      </c>
      <c r="FI11">
        <v>1</v>
      </c>
      <c r="FJ11">
        <v>2</v>
      </c>
      <c r="FK11">
        <v>0</v>
      </c>
      <c r="FL11">
        <v>0</v>
      </c>
      <c r="FM11">
        <v>0</v>
      </c>
      <c r="FN11">
        <v>1</v>
      </c>
      <c r="FO11">
        <v>1</v>
      </c>
      <c r="FP11">
        <v>0</v>
      </c>
      <c r="FQ11">
        <v>0</v>
      </c>
      <c r="FR11">
        <v>1</v>
      </c>
      <c r="FS11">
        <v>0</v>
      </c>
      <c r="FT11">
        <v>0</v>
      </c>
      <c r="FU11">
        <v>0</v>
      </c>
      <c r="FV11">
        <v>2</v>
      </c>
      <c r="FW11">
        <v>0</v>
      </c>
      <c r="FX11">
        <v>0</v>
      </c>
      <c r="FY11">
        <v>1</v>
      </c>
      <c r="FZ11">
        <v>0</v>
      </c>
      <c r="GA11">
        <v>1</v>
      </c>
      <c r="GB11">
        <v>0</v>
      </c>
      <c r="GC11">
        <v>2</v>
      </c>
      <c r="GD11">
        <v>2</v>
      </c>
      <c r="GE11">
        <v>0</v>
      </c>
      <c r="GF11">
        <v>2</v>
      </c>
      <c r="GG11">
        <v>0</v>
      </c>
      <c r="GH11">
        <v>0</v>
      </c>
      <c r="GI11">
        <v>0</v>
      </c>
      <c r="GJ11">
        <v>0</v>
      </c>
      <c r="GK11">
        <v>4</v>
      </c>
      <c r="GL11">
        <v>1</v>
      </c>
      <c r="GM11">
        <v>0</v>
      </c>
      <c r="GN11">
        <v>0</v>
      </c>
      <c r="GO11">
        <v>2</v>
      </c>
      <c r="GP11">
        <v>0</v>
      </c>
      <c r="GQ11">
        <v>1</v>
      </c>
    </row>
    <row r="12" spans="1:199">
      <c r="A12">
        <v>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1</v>
      </c>
      <c r="CF12">
        <v>0</v>
      </c>
      <c r="CG12">
        <v>0</v>
      </c>
      <c r="CH12">
        <v>0</v>
      </c>
      <c r="CI12">
        <v>0</v>
      </c>
      <c r="CJ12">
        <v>0</v>
      </c>
      <c r="CK12">
        <v>0</v>
      </c>
      <c r="CL12">
        <v>0</v>
      </c>
      <c r="CM12">
        <v>0</v>
      </c>
      <c r="CN12">
        <v>0</v>
      </c>
      <c r="CO12">
        <v>1</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2</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row>
    <row r="13" spans="1:199">
      <c r="A13">
        <v>0</v>
      </c>
      <c r="B13">
        <v>9</v>
      </c>
      <c r="C13">
        <v>1</v>
      </c>
      <c r="D13">
        <v>0</v>
      </c>
      <c r="E13">
        <v>0</v>
      </c>
      <c r="F13">
        <v>2</v>
      </c>
      <c r="G13">
        <v>0</v>
      </c>
      <c r="H13">
        <v>0</v>
      </c>
      <c r="I13">
        <v>0</v>
      </c>
      <c r="J13">
        <v>1</v>
      </c>
      <c r="K13">
        <v>1</v>
      </c>
      <c r="L13">
        <v>0</v>
      </c>
      <c r="M13">
        <v>0</v>
      </c>
      <c r="N13">
        <v>0</v>
      </c>
      <c r="O13">
        <v>0</v>
      </c>
      <c r="P13">
        <v>0</v>
      </c>
      <c r="Q13">
        <v>0</v>
      </c>
      <c r="R13">
        <v>1</v>
      </c>
      <c r="S13">
        <v>1</v>
      </c>
      <c r="T13">
        <v>0</v>
      </c>
      <c r="U13">
        <v>0</v>
      </c>
      <c r="V13">
        <v>0</v>
      </c>
      <c r="W13">
        <v>0</v>
      </c>
      <c r="X13">
        <v>0</v>
      </c>
      <c r="Y13">
        <v>0</v>
      </c>
      <c r="Z13">
        <v>5</v>
      </c>
      <c r="AA13">
        <v>0</v>
      </c>
      <c r="AB13">
        <v>0</v>
      </c>
      <c r="AC13">
        <v>0</v>
      </c>
      <c r="AD13">
        <v>0</v>
      </c>
      <c r="AE13">
        <v>0</v>
      </c>
      <c r="AF13">
        <v>1</v>
      </c>
      <c r="AG13">
        <v>0</v>
      </c>
      <c r="AH13">
        <v>0</v>
      </c>
      <c r="AI13">
        <v>0</v>
      </c>
      <c r="AJ13">
        <v>0</v>
      </c>
      <c r="AK13">
        <v>0</v>
      </c>
      <c r="AL13">
        <v>0</v>
      </c>
      <c r="AM13">
        <v>0</v>
      </c>
      <c r="AN13">
        <v>2</v>
      </c>
      <c r="AO13">
        <v>0</v>
      </c>
      <c r="AP13">
        <v>0</v>
      </c>
      <c r="AQ13">
        <v>0</v>
      </c>
      <c r="AR13">
        <v>0</v>
      </c>
      <c r="AS13">
        <v>1</v>
      </c>
      <c r="AT13">
        <v>0</v>
      </c>
      <c r="AU13">
        <v>0</v>
      </c>
      <c r="AV13">
        <v>0</v>
      </c>
      <c r="AW13">
        <v>0</v>
      </c>
      <c r="AX13">
        <v>0</v>
      </c>
      <c r="AY13">
        <v>0</v>
      </c>
      <c r="AZ13">
        <v>1</v>
      </c>
      <c r="BA13">
        <v>0</v>
      </c>
      <c r="BB13">
        <v>0</v>
      </c>
      <c r="BC13">
        <v>0</v>
      </c>
      <c r="BD13">
        <v>0</v>
      </c>
      <c r="BE13">
        <v>0</v>
      </c>
      <c r="BF13">
        <v>0</v>
      </c>
      <c r="BG13">
        <v>1</v>
      </c>
      <c r="BH13">
        <v>2</v>
      </c>
      <c r="BI13">
        <v>4</v>
      </c>
      <c r="BJ13">
        <v>0</v>
      </c>
      <c r="BK13">
        <v>2</v>
      </c>
      <c r="BL13">
        <v>0</v>
      </c>
      <c r="BM13">
        <v>0</v>
      </c>
      <c r="BN13">
        <v>0</v>
      </c>
      <c r="BO13">
        <v>0</v>
      </c>
      <c r="BP13">
        <v>5</v>
      </c>
      <c r="BQ13">
        <v>0</v>
      </c>
      <c r="BR13">
        <v>0</v>
      </c>
      <c r="BS13">
        <v>0</v>
      </c>
      <c r="BT13">
        <v>0</v>
      </c>
      <c r="BU13">
        <v>1</v>
      </c>
      <c r="BV13">
        <v>0</v>
      </c>
      <c r="BW13">
        <v>0</v>
      </c>
      <c r="BX13">
        <v>0</v>
      </c>
      <c r="BY13">
        <v>1</v>
      </c>
      <c r="BZ13">
        <v>0</v>
      </c>
      <c r="CA13">
        <v>0</v>
      </c>
      <c r="CB13">
        <v>1</v>
      </c>
      <c r="CC13">
        <v>0</v>
      </c>
      <c r="CD13">
        <v>1</v>
      </c>
      <c r="CE13">
        <v>1</v>
      </c>
      <c r="CF13">
        <v>0</v>
      </c>
      <c r="CG13">
        <v>0</v>
      </c>
      <c r="CH13">
        <v>0</v>
      </c>
      <c r="CI13">
        <v>0</v>
      </c>
      <c r="CJ13">
        <v>0</v>
      </c>
      <c r="CK13">
        <v>1</v>
      </c>
      <c r="CL13">
        <v>3</v>
      </c>
      <c r="CM13">
        <v>0</v>
      </c>
      <c r="CN13">
        <v>3</v>
      </c>
      <c r="CO13">
        <v>1</v>
      </c>
      <c r="CP13">
        <v>0</v>
      </c>
      <c r="CQ13">
        <v>1</v>
      </c>
      <c r="CR13">
        <v>0</v>
      </c>
      <c r="CS13">
        <v>1</v>
      </c>
      <c r="CT13">
        <v>0</v>
      </c>
      <c r="CU13">
        <v>0</v>
      </c>
      <c r="CV13">
        <v>0</v>
      </c>
      <c r="CW13">
        <v>0</v>
      </c>
      <c r="CX13">
        <v>0</v>
      </c>
      <c r="CY13">
        <v>2</v>
      </c>
      <c r="CZ13">
        <v>0</v>
      </c>
      <c r="DA13">
        <v>6</v>
      </c>
      <c r="DB13">
        <v>0</v>
      </c>
      <c r="DC13">
        <v>0</v>
      </c>
      <c r="DD13">
        <v>0</v>
      </c>
      <c r="DE13">
        <v>0</v>
      </c>
      <c r="DF13">
        <v>1</v>
      </c>
      <c r="DG13">
        <v>0</v>
      </c>
      <c r="DH13">
        <v>0</v>
      </c>
      <c r="DI13">
        <v>0</v>
      </c>
      <c r="DJ13">
        <v>0</v>
      </c>
      <c r="DK13">
        <v>0</v>
      </c>
      <c r="DL13">
        <v>0</v>
      </c>
      <c r="DM13">
        <v>0</v>
      </c>
      <c r="DN13">
        <v>0</v>
      </c>
      <c r="DO13">
        <v>1</v>
      </c>
      <c r="DP13">
        <v>8</v>
      </c>
      <c r="DQ13">
        <v>1</v>
      </c>
      <c r="DR13">
        <v>0</v>
      </c>
      <c r="DS13">
        <v>0</v>
      </c>
      <c r="DT13">
        <v>0</v>
      </c>
      <c r="DU13">
        <v>0</v>
      </c>
      <c r="DV13">
        <v>0</v>
      </c>
      <c r="DW13">
        <v>0</v>
      </c>
      <c r="DX13">
        <v>0</v>
      </c>
      <c r="DY13">
        <v>0</v>
      </c>
      <c r="DZ13">
        <v>0</v>
      </c>
      <c r="EA13">
        <v>0</v>
      </c>
      <c r="EB13">
        <v>0</v>
      </c>
      <c r="EC13">
        <v>0</v>
      </c>
      <c r="ED13">
        <v>0</v>
      </c>
      <c r="EE13">
        <v>0</v>
      </c>
      <c r="EF13">
        <v>0</v>
      </c>
      <c r="EG13">
        <v>0</v>
      </c>
      <c r="EH13">
        <v>0</v>
      </c>
      <c r="EI13">
        <v>1</v>
      </c>
      <c r="EJ13">
        <v>0</v>
      </c>
      <c r="EK13">
        <v>0</v>
      </c>
      <c r="EL13">
        <v>2</v>
      </c>
      <c r="EM13">
        <v>0</v>
      </c>
      <c r="EN13">
        <v>0</v>
      </c>
      <c r="EO13">
        <v>0</v>
      </c>
      <c r="EP13">
        <v>0</v>
      </c>
      <c r="EQ13">
        <v>0</v>
      </c>
      <c r="ER13">
        <v>0</v>
      </c>
      <c r="ES13">
        <v>0</v>
      </c>
      <c r="ET13">
        <v>0</v>
      </c>
      <c r="EU13">
        <v>0</v>
      </c>
      <c r="EV13">
        <v>1</v>
      </c>
      <c r="EW13">
        <v>0</v>
      </c>
      <c r="EX13">
        <v>2</v>
      </c>
      <c r="EY13">
        <v>0</v>
      </c>
      <c r="EZ13">
        <v>0</v>
      </c>
      <c r="FA13">
        <v>0</v>
      </c>
      <c r="FB13">
        <v>0</v>
      </c>
      <c r="FC13">
        <v>1</v>
      </c>
      <c r="FD13">
        <v>0</v>
      </c>
      <c r="FE13">
        <v>0</v>
      </c>
      <c r="FF13">
        <v>0</v>
      </c>
      <c r="FG13">
        <v>0</v>
      </c>
      <c r="FH13">
        <v>0</v>
      </c>
      <c r="FI13">
        <v>1</v>
      </c>
      <c r="FJ13">
        <v>0</v>
      </c>
      <c r="FK13">
        <v>0</v>
      </c>
      <c r="FL13">
        <v>0</v>
      </c>
      <c r="FM13">
        <v>0</v>
      </c>
      <c r="FN13">
        <v>0</v>
      </c>
      <c r="FO13">
        <v>0</v>
      </c>
      <c r="FP13">
        <v>0</v>
      </c>
      <c r="FQ13">
        <v>0</v>
      </c>
      <c r="FR13">
        <v>0</v>
      </c>
      <c r="FS13">
        <v>0</v>
      </c>
      <c r="FT13">
        <v>0</v>
      </c>
      <c r="FU13">
        <v>0</v>
      </c>
      <c r="FV13">
        <v>3</v>
      </c>
      <c r="FW13">
        <v>0</v>
      </c>
      <c r="FX13">
        <v>0</v>
      </c>
      <c r="FY13">
        <v>0</v>
      </c>
      <c r="FZ13">
        <v>0</v>
      </c>
      <c r="GA13">
        <v>0</v>
      </c>
      <c r="GB13">
        <v>0</v>
      </c>
      <c r="GC13">
        <v>0</v>
      </c>
      <c r="GD13">
        <v>1</v>
      </c>
      <c r="GE13">
        <v>0</v>
      </c>
      <c r="GF13">
        <v>0</v>
      </c>
      <c r="GG13">
        <v>0</v>
      </c>
      <c r="GH13">
        <v>0</v>
      </c>
      <c r="GI13">
        <v>0</v>
      </c>
      <c r="GJ13">
        <v>0</v>
      </c>
      <c r="GK13">
        <v>0</v>
      </c>
      <c r="GL13">
        <v>0</v>
      </c>
      <c r="GM13">
        <v>0</v>
      </c>
      <c r="GN13">
        <v>0</v>
      </c>
      <c r="GO13">
        <v>0</v>
      </c>
      <c r="GP13">
        <v>0</v>
      </c>
      <c r="GQ13">
        <v>4</v>
      </c>
    </row>
    <row r="14" spans="1:199">
      <c r="A14">
        <v>9</v>
      </c>
      <c r="B14">
        <v>9</v>
      </c>
      <c r="C14">
        <v>1</v>
      </c>
      <c r="D14">
        <v>1</v>
      </c>
      <c r="E14">
        <v>0</v>
      </c>
      <c r="F14">
        <v>1</v>
      </c>
      <c r="G14">
        <v>1</v>
      </c>
      <c r="H14">
        <v>0</v>
      </c>
      <c r="I14">
        <v>0</v>
      </c>
      <c r="J14">
        <v>1</v>
      </c>
      <c r="K14">
        <v>1</v>
      </c>
      <c r="L14">
        <v>0</v>
      </c>
      <c r="M14">
        <v>0</v>
      </c>
      <c r="N14">
        <v>0</v>
      </c>
      <c r="O14">
        <v>0</v>
      </c>
      <c r="P14">
        <v>2</v>
      </c>
      <c r="Q14">
        <v>0</v>
      </c>
      <c r="R14">
        <v>1</v>
      </c>
      <c r="S14">
        <v>2</v>
      </c>
      <c r="T14">
        <v>0</v>
      </c>
      <c r="U14">
        <v>0</v>
      </c>
      <c r="V14">
        <v>1</v>
      </c>
      <c r="W14">
        <v>2</v>
      </c>
      <c r="X14">
        <v>0</v>
      </c>
      <c r="Y14">
        <v>0</v>
      </c>
      <c r="Z14">
        <v>4</v>
      </c>
      <c r="AA14">
        <v>0</v>
      </c>
      <c r="AB14">
        <v>0</v>
      </c>
      <c r="AC14">
        <v>2</v>
      </c>
      <c r="AD14">
        <v>0</v>
      </c>
      <c r="AE14">
        <v>0</v>
      </c>
      <c r="AF14">
        <v>4</v>
      </c>
      <c r="AG14">
        <v>1</v>
      </c>
      <c r="AH14">
        <v>2</v>
      </c>
      <c r="AI14">
        <v>0</v>
      </c>
      <c r="AJ14">
        <v>0</v>
      </c>
      <c r="AK14">
        <v>1</v>
      </c>
      <c r="AL14">
        <v>1</v>
      </c>
      <c r="AM14">
        <v>2</v>
      </c>
      <c r="AN14">
        <v>3</v>
      </c>
      <c r="AO14">
        <v>1</v>
      </c>
      <c r="AP14">
        <v>1</v>
      </c>
      <c r="AQ14">
        <v>1</v>
      </c>
      <c r="AR14">
        <v>0</v>
      </c>
      <c r="AS14">
        <v>1</v>
      </c>
      <c r="AT14">
        <v>0</v>
      </c>
      <c r="AU14">
        <v>0</v>
      </c>
      <c r="AV14">
        <v>0</v>
      </c>
      <c r="AW14">
        <v>1</v>
      </c>
      <c r="AX14">
        <v>0</v>
      </c>
      <c r="AY14">
        <v>3</v>
      </c>
      <c r="AZ14">
        <v>1</v>
      </c>
      <c r="BA14">
        <v>0</v>
      </c>
      <c r="BB14">
        <v>0</v>
      </c>
      <c r="BC14">
        <v>0</v>
      </c>
      <c r="BD14">
        <v>1</v>
      </c>
      <c r="BE14">
        <v>0</v>
      </c>
      <c r="BF14">
        <v>3</v>
      </c>
      <c r="BG14">
        <v>0</v>
      </c>
      <c r="BH14">
        <v>2</v>
      </c>
      <c r="BI14">
        <v>5</v>
      </c>
      <c r="BJ14">
        <v>1</v>
      </c>
      <c r="BK14">
        <v>5</v>
      </c>
      <c r="BL14">
        <v>0</v>
      </c>
      <c r="BM14">
        <v>2</v>
      </c>
      <c r="BN14">
        <v>0</v>
      </c>
      <c r="BO14">
        <v>0</v>
      </c>
      <c r="BP14">
        <v>1</v>
      </c>
      <c r="BQ14">
        <v>0</v>
      </c>
      <c r="BR14">
        <v>0</v>
      </c>
      <c r="BS14">
        <v>1</v>
      </c>
      <c r="BT14">
        <v>2</v>
      </c>
      <c r="BU14">
        <v>2</v>
      </c>
      <c r="BV14">
        <v>1</v>
      </c>
      <c r="BW14">
        <v>1</v>
      </c>
      <c r="BX14">
        <v>3</v>
      </c>
      <c r="BY14">
        <v>5</v>
      </c>
      <c r="BZ14">
        <v>2</v>
      </c>
      <c r="CA14">
        <v>1</v>
      </c>
      <c r="CB14">
        <v>1</v>
      </c>
      <c r="CC14">
        <v>2</v>
      </c>
      <c r="CD14">
        <v>1</v>
      </c>
      <c r="CE14">
        <v>4</v>
      </c>
      <c r="CF14">
        <v>0</v>
      </c>
      <c r="CG14">
        <v>0</v>
      </c>
      <c r="CH14">
        <v>2</v>
      </c>
      <c r="CI14">
        <v>0</v>
      </c>
      <c r="CJ14">
        <v>2</v>
      </c>
      <c r="CK14">
        <v>0</v>
      </c>
      <c r="CL14">
        <v>1</v>
      </c>
      <c r="CM14">
        <v>1</v>
      </c>
      <c r="CN14">
        <v>2</v>
      </c>
      <c r="CO14">
        <v>3</v>
      </c>
      <c r="CP14">
        <v>1</v>
      </c>
      <c r="CQ14">
        <v>2</v>
      </c>
      <c r="CR14">
        <v>2</v>
      </c>
      <c r="CS14">
        <v>1</v>
      </c>
      <c r="CT14">
        <v>2</v>
      </c>
      <c r="CU14">
        <v>1</v>
      </c>
      <c r="CV14">
        <v>1</v>
      </c>
      <c r="CW14">
        <v>2</v>
      </c>
      <c r="CX14">
        <v>1</v>
      </c>
      <c r="CY14">
        <v>4</v>
      </c>
      <c r="CZ14">
        <v>0</v>
      </c>
      <c r="DA14">
        <v>7</v>
      </c>
      <c r="DB14">
        <v>1</v>
      </c>
      <c r="DC14">
        <v>0</v>
      </c>
      <c r="DD14">
        <v>0</v>
      </c>
      <c r="DE14">
        <v>0</v>
      </c>
      <c r="DF14">
        <v>2</v>
      </c>
      <c r="DG14">
        <v>0</v>
      </c>
      <c r="DH14">
        <v>0</v>
      </c>
      <c r="DI14">
        <v>0</v>
      </c>
      <c r="DJ14">
        <v>0</v>
      </c>
      <c r="DK14">
        <v>0</v>
      </c>
      <c r="DL14">
        <v>5</v>
      </c>
      <c r="DM14">
        <v>0</v>
      </c>
      <c r="DN14">
        <v>0</v>
      </c>
      <c r="DO14">
        <v>0</v>
      </c>
      <c r="DP14">
        <v>6</v>
      </c>
      <c r="DQ14">
        <v>4</v>
      </c>
      <c r="DR14">
        <v>0</v>
      </c>
      <c r="DS14">
        <v>0</v>
      </c>
      <c r="DT14">
        <v>1</v>
      </c>
      <c r="DU14">
        <v>0</v>
      </c>
      <c r="DV14">
        <v>0</v>
      </c>
      <c r="DW14">
        <v>0</v>
      </c>
      <c r="DX14">
        <v>0</v>
      </c>
      <c r="DY14">
        <v>0</v>
      </c>
      <c r="DZ14">
        <v>0</v>
      </c>
      <c r="EA14">
        <v>4</v>
      </c>
      <c r="EB14">
        <v>0</v>
      </c>
      <c r="EC14">
        <v>0</v>
      </c>
      <c r="ED14">
        <v>0</v>
      </c>
      <c r="EE14">
        <v>0</v>
      </c>
      <c r="EF14">
        <v>2</v>
      </c>
      <c r="EG14">
        <v>1</v>
      </c>
      <c r="EH14">
        <v>0</v>
      </c>
      <c r="EI14">
        <v>7</v>
      </c>
      <c r="EJ14">
        <v>0</v>
      </c>
      <c r="EK14">
        <v>0</v>
      </c>
      <c r="EL14">
        <v>2</v>
      </c>
      <c r="EM14">
        <v>0</v>
      </c>
      <c r="EN14">
        <v>0</v>
      </c>
      <c r="EO14">
        <v>0</v>
      </c>
      <c r="EP14">
        <v>4</v>
      </c>
      <c r="EQ14">
        <v>3</v>
      </c>
      <c r="ER14">
        <v>1</v>
      </c>
      <c r="ES14">
        <v>0</v>
      </c>
      <c r="ET14">
        <v>0</v>
      </c>
      <c r="EU14">
        <v>0</v>
      </c>
      <c r="EV14">
        <v>0</v>
      </c>
      <c r="EW14">
        <v>0</v>
      </c>
      <c r="EX14">
        <v>1</v>
      </c>
      <c r="EY14">
        <v>0</v>
      </c>
      <c r="EZ14">
        <v>0</v>
      </c>
      <c r="FA14">
        <v>2</v>
      </c>
      <c r="FB14">
        <v>0</v>
      </c>
      <c r="FC14">
        <v>1</v>
      </c>
      <c r="FD14">
        <v>0</v>
      </c>
      <c r="FE14">
        <v>0</v>
      </c>
      <c r="FF14">
        <v>0</v>
      </c>
      <c r="FG14">
        <v>0</v>
      </c>
      <c r="FH14">
        <v>0</v>
      </c>
      <c r="FI14">
        <v>2</v>
      </c>
      <c r="FJ14">
        <v>0</v>
      </c>
      <c r="FK14">
        <v>1</v>
      </c>
      <c r="FL14">
        <v>0</v>
      </c>
      <c r="FM14">
        <v>0</v>
      </c>
      <c r="FN14">
        <v>0</v>
      </c>
      <c r="FO14">
        <v>0</v>
      </c>
      <c r="FP14">
        <v>0</v>
      </c>
      <c r="FQ14">
        <v>0</v>
      </c>
      <c r="FR14">
        <v>0</v>
      </c>
      <c r="FS14">
        <v>0</v>
      </c>
      <c r="FT14">
        <v>0</v>
      </c>
      <c r="FU14">
        <v>0</v>
      </c>
      <c r="FV14">
        <v>6</v>
      </c>
      <c r="FW14">
        <v>2</v>
      </c>
      <c r="FX14">
        <v>0</v>
      </c>
      <c r="FY14">
        <v>2</v>
      </c>
      <c r="FZ14">
        <v>0</v>
      </c>
      <c r="GA14">
        <v>0</v>
      </c>
      <c r="GB14">
        <v>0</v>
      </c>
      <c r="GC14">
        <v>2</v>
      </c>
      <c r="GD14">
        <v>0</v>
      </c>
      <c r="GE14">
        <v>0</v>
      </c>
      <c r="GF14">
        <v>1</v>
      </c>
      <c r="GG14">
        <v>1</v>
      </c>
      <c r="GH14">
        <v>0</v>
      </c>
      <c r="GI14">
        <v>0</v>
      </c>
      <c r="GJ14">
        <v>0</v>
      </c>
      <c r="GK14">
        <v>0</v>
      </c>
      <c r="GL14">
        <v>0</v>
      </c>
      <c r="GM14">
        <v>0</v>
      </c>
      <c r="GN14">
        <v>0</v>
      </c>
      <c r="GO14">
        <v>1</v>
      </c>
      <c r="GP14">
        <v>3</v>
      </c>
      <c r="GQ14">
        <v>5</v>
      </c>
    </row>
    <row r="15" spans="1:199">
      <c r="A15">
        <v>9</v>
      </c>
      <c r="B15">
        <v>9</v>
      </c>
      <c r="C15">
        <v>1</v>
      </c>
      <c r="D15">
        <v>2</v>
      </c>
      <c r="E15">
        <v>0</v>
      </c>
      <c r="F15">
        <v>1</v>
      </c>
      <c r="G15">
        <v>1</v>
      </c>
      <c r="H15">
        <v>0</v>
      </c>
      <c r="I15">
        <v>2</v>
      </c>
      <c r="J15">
        <v>1</v>
      </c>
      <c r="K15">
        <v>2</v>
      </c>
      <c r="L15">
        <v>0</v>
      </c>
      <c r="M15">
        <v>0</v>
      </c>
      <c r="N15">
        <v>0</v>
      </c>
      <c r="O15">
        <v>0</v>
      </c>
      <c r="P15">
        <v>3</v>
      </c>
      <c r="Q15">
        <v>0</v>
      </c>
      <c r="R15">
        <v>1</v>
      </c>
      <c r="S15">
        <v>2</v>
      </c>
      <c r="T15">
        <v>0</v>
      </c>
      <c r="U15">
        <v>0</v>
      </c>
      <c r="V15">
        <v>1</v>
      </c>
      <c r="W15">
        <v>3</v>
      </c>
      <c r="X15">
        <v>0</v>
      </c>
      <c r="Y15">
        <v>0</v>
      </c>
      <c r="Z15">
        <v>5</v>
      </c>
      <c r="AA15">
        <v>0</v>
      </c>
      <c r="AB15">
        <v>0</v>
      </c>
      <c r="AC15">
        <v>2</v>
      </c>
      <c r="AD15">
        <v>0</v>
      </c>
      <c r="AE15">
        <v>0</v>
      </c>
      <c r="AF15">
        <v>4</v>
      </c>
      <c r="AG15">
        <v>1</v>
      </c>
      <c r="AH15">
        <v>2</v>
      </c>
      <c r="AI15">
        <v>0</v>
      </c>
      <c r="AJ15">
        <v>0</v>
      </c>
      <c r="AK15">
        <v>1</v>
      </c>
      <c r="AL15">
        <v>2</v>
      </c>
      <c r="AM15">
        <v>2</v>
      </c>
      <c r="AN15">
        <v>2</v>
      </c>
      <c r="AO15">
        <v>0</v>
      </c>
      <c r="AP15">
        <v>1</v>
      </c>
      <c r="AQ15">
        <v>0</v>
      </c>
      <c r="AR15">
        <v>0</v>
      </c>
      <c r="AS15">
        <v>1</v>
      </c>
      <c r="AT15">
        <v>0</v>
      </c>
      <c r="AU15">
        <v>0</v>
      </c>
      <c r="AV15">
        <v>0</v>
      </c>
      <c r="AW15">
        <v>1</v>
      </c>
      <c r="AX15">
        <v>0</v>
      </c>
      <c r="AY15">
        <v>3</v>
      </c>
      <c r="AZ15">
        <v>1</v>
      </c>
      <c r="BA15">
        <v>0</v>
      </c>
      <c r="BB15">
        <v>0</v>
      </c>
      <c r="BC15">
        <v>0</v>
      </c>
      <c r="BD15">
        <v>1</v>
      </c>
      <c r="BE15">
        <v>0</v>
      </c>
      <c r="BF15">
        <v>2</v>
      </c>
      <c r="BG15">
        <v>0</v>
      </c>
      <c r="BH15">
        <v>0</v>
      </c>
      <c r="BI15">
        <v>6</v>
      </c>
      <c r="BJ15">
        <v>1</v>
      </c>
      <c r="BK15">
        <v>3</v>
      </c>
      <c r="BL15">
        <v>0</v>
      </c>
      <c r="BM15">
        <v>2</v>
      </c>
      <c r="BN15">
        <v>0</v>
      </c>
      <c r="BO15">
        <v>0</v>
      </c>
      <c r="BP15">
        <v>2</v>
      </c>
      <c r="BQ15">
        <v>0</v>
      </c>
      <c r="BR15">
        <v>0</v>
      </c>
      <c r="BS15">
        <v>1</v>
      </c>
      <c r="BT15">
        <v>3</v>
      </c>
      <c r="BU15">
        <v>2</v>
      </c>
      <c r="BV15">
        <v>1</v>
      </c>
      <c r="BW15">
        <v>1</v>
      </c>
      <c r="BX15">
        <v>2</v>
      </c>
      <c r="BY15">
        <v>6</v>
      </c>
      <c r="BZ15">
        <v>2</v>
      </c>
      <c r="CA15">
        <v>1</v>
      </c>
      <c r="CB15">
        <v>1</v>
      </c>
      <c r="CC15">
        <v>2</v>
      </c>
      <c r="CD15">
        <v>0</v>
      </c>
      <c r="CE15">
        <v>3</v>
      </c>
      <c r="CF15">
        <v>0</v>
      </c>
      <c r="CG15">
        <v>0</v>
      </c>
      <c r="CH15">
        <v>3</v>
      </c>
      <c r="CI15">
        <v>0</v>
      </c>
      <c r="CJ15">
        <v>2</v>
      </c>
      <c r="CK15">
        <v>0</v>
      </c>
      <c r="CL15">
        <v>1</v>
      </c>
      <c r="CM15">
        <v>1</v>
      </c>
      <c r="CN15">
        <v>3</v>
      </c>
      <c r="CO15">
        <v>3</v>
      </c>
      <c r="CP15">
        <v>1</v>
      </c>
      <c r="CQ15">
        <v>2</v>
      </c>
      <c r="CR15">
        <v>2</v>
      </c>
      <c r="CS15">
        <v>1</v>
      </c>
      <c r="CT15">
        <v>2</v>
      </c>
      <c r="CU15">
        <v>2</v>
      </c>
      <c r="CV15">
        <v>0</v>
      </c>
      <c r="CW15">
        <v>3</v>
      </c>
      <c r="CX15">
        <v>1</v>
      </c>
      <c r="CY15">
        <v>4</v>
      </c>
      <c r="CZ15">
        <v>0</v>
      </c>
      <c r="DA15">
        <v>8</v>
      </c>
      <c r="DB15">
        <v>1</v>
      </c>
      <c r="DC15">
        <v>0</v>
      </c>
      <c r="DD15">
        <v>0</v>
      </c>
      <c r="DE15">
        <v>0</v>
      </c>
      <c r="DF15">
        <v>3</v>
      </c>
      <c r="DG15">
        <v>0</v>
      </c>
      <c r="DH15">
        <v>0</v>
      </c>
      <c r="DI15">
        <v>0</v>
      </c>
      <c r="DJ15">
        <v>0</v>
      </c>
      <c r="DK15">
        <v>0</v>
      </c>
      <c r="DL15">
        <v>5</v>
      </c>
      <c r="DM15">
        <v>0</v>
      </c>
      <c r="DN15">
        <v>0</v>
      </c>
      <c r="DO15">
        <v>0</v>
      </c>
      <c r="DP15">
        <v>8</v>
      </c>
      <c r="DQ15">
        <v>4</v>
      </c>
      <c r="DR15">
        <v>1</v>
      </c>
      <c r="DS15">
        <v>0</v>
      </c>
      <c r="DT15">
        <v>0</v>
      </c>
      <c r="DU15">
        <v>0</v>
      </c>
      <c r="DV15">
        <v>0</v>
      </c>
      <c r="DW15">
        <v>0</v>
      </c>
      <c r="DX15">
        <v>0</v>
      </c>
      <c r="DY15">
        <v>0</v>
      </c>
      <c r="DZ15">
        <v>0</v>
      </c>
      <c r="EA15">
        <v>4</v>
      </c>
      <c r="EB15">
        <v>0</v>
      </c>
      <c r="EC15">
        <v>0</v>
      </c>
      <c r="ED15">
        <v>1</v>
      </c>
      <c r="EE15">
        <v>0</v>
      </c>
      <c r="EF15">
        <v>2</v>
      </c>
      <c r="EG15">
        <v>0</v>
      </c>
      <c r="EH15">
        <v>0</v>
      </c>
      <c r="EI15">
        <v>6</v>
      </c>
      <c r="EJ15">
        <v>0</v>
      </c>
      <c r="EK15">
        <v>0</v>
      </c>
      <c r="EL15">
        <v>2</v>
      </c>
      <c r="EM15">
        <v>0</v>
      </c>
      <c r="EN15">
        <v>0</v>
      </c>
      <c r="EO15">
        <v>0</v>
      </c>
      <c r="EP15">
        <v>4</v>
      </c>
      <c r="EQ15">
        <v>3</v>
      </c>
      <c r="ER15">
        <v>2</v>
      </c>
      <c r="ES15">
        <v>0</v>
      </c>
      <c r="ET15">
        <v>0</v>
      </c>
      <c r="EU15">
        <v>0</v>
      </c>
      <c r="EV15">
        <v>1</v>
      </c>
      <c r="EW15">
        <v>0</v>
      </c>
      <c r="EX15">
        <v>2</v>
      </c>
      <c r="EY15">
        <v>1</v>
      </c>
      <c r="EZ15">
        <v>0</v>
      </c>
      <c r="FA15">
        <v>1</v>
      </c>
      <c r="FB15">
        <v>0</v>
      </c>
      <c r="FC15">
        <v>0</v>
      </c>
      <c r="FD15">
        <v>1</v>
      </c>
      <c r="FE15">
        <v>0</v>
      </c>
      <c r="FF15">
        <v>0</v>
      </c>
      <c r="FG15">
        <v>1</v>
      </c>
      <c r="FH15">
        <v>0</v>
      </c>
      <c r="FI15">
        <v>2</v>
      </c>
      <c r="FJ15">
        <v>0</v>
      </c>
      <c r="FK15">
        <v>0</v>
      </c>
      <c r="FL15">
        <v>0</v>
      </c>
      <c r="FM15">
        <v>0</v>
      </c>
      <c r="FN15">
        <v>0</v>
      </c>
      <c r="FO15">
        <v>0</v>
      </c>
      <c r="FP15">
        <v>0</v>
      </c>
      <c r="FQ15">
        <v>0</v>
      </c>
      <c r="FR15">
        <v>0</v>
      </c>
      <c r="FS15">
        <v>0</v>
      </c>
      <c r="FT15">
        <v>0</v>
      </c>
      <c r="FU15">
        <v>0</v>
      </c>
      <c r="FV15">
        <v>5</v>
      </c>
      <c r="FW15">
        <v>2</v>
      </c>
      <c r="FX15">
        <v>0</v>
      </c>
      <c r="FY15">
        <v>2</v>
      </c>
      <c r="FZ15">
        <v>2</v>
      </c>
      <c r="GA15">
        <v>0</v>
      </c>
      <c r="GB15">
        <v>1</v>
      </c>
      <c r="GC15">
        <v>2</v>
      </c>
      <c r="GD15">
        <v>0</v>
      </c>
      <c r="GE15">
        <v>0</v>
      </c>
      <c r="GF15">
        <v>1</v>
      </c>
      <c r="GG15">
        <v>3</v>
      </c>
      <c r="GH15">
        <v>0</v>
      </c>
      <c r="GI15">
        <v>0</v>
      </c>
      <c r="GJ15">
        <v>0</v>
      </c>
      <c r="GK15">
        <v>0</v>
      </c>
      <c r="GL15">
        <v>1</v>
      </c>
      <c r="GM15">
        <v>0</v>
      </c>
      <c r="GN15">
        <v>0</v>
      </c>
      <c r="GO15">
        <v>2</v>
      </c>
      <c r="GP15">
        <v>3</v>
      </c>
      <c r="GQ15">
        <v>5</v>
      </c>
    </row>
    <row r="16" spans="1:199">
      <c r="A16">
        <v>0</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1</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1</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row>
    <row r="17" spans="1:199">
      <c r="A17">
        <v>9</v>
      </c>
      <c r="B17">
        <v>5</v>
      </c>
      <c r="C17">
        <v>2</v>
      </c>
      <c r="D17">
        <v>0</v>
      </c>
      <c r="E17">
        <v>0</v>
      </c>
      <c r="F17">
        <v>1</v>
      </c>
      <c r="G17">
        <v>5</v>
      </c>
      <c r="H17">
        <v>0</v>
      </c>
      <c r="I17">
        <v>3</v>
      </c>
      <c r="J17">
        <v>1</v>
      </c>
      <c r="K17">
        <v>3</v>
      </c>
      <c r="L17">
        <v>7</v>
      </c>
      <c r="M17">
        <v>1</v>
      </c>
      <c r="N17">
        <v>1</v>
      </c>
      <c r="O17">
        <v>1</v>
      </c>
      <c r="P17">
        <v>1</v>
      </c>
      <c r="Q17">
        <v>0</v>
      </c>
      <c r="R17">
        <v>4</v>
      </c>
      <c r="S17">
        <v>4</v>
      </c>
      <c r="T17">
        <v>0</v>
      </c>
      <c r="U17">
        <v>1</v>
      </c>
      <c r="V17">
        <v>3</v>
      </c>
      <c r="W17">
        <v>2</v>
      </c>
      <c r="X17">
        <v>0</v>
      </c>
      <c r="Y17">
        <v>0</v>
      </c>
      <c r="Z17">
        <v>3</v>
      </c>
      <c r="AA17">
        <v>0</v>
      </c>
      <c r="AB17">
        <v>0</v>
      </c>
      <c r="AC17">
        <v>0</v>
      </c>
      <c r="AD17">
        <v>0</v>
      </c>
      <c r="AE17">
        <v>0</v>
      </c>
      <c r="AF17">
        <v>3</v>
      </c>
      <c r="AG17">
        <v>0</v>
      </c>
      <c r="AH17">
        <v>1</v>
      </c>
      <c r="AI17">
        <v>1</v>
      </c>
      <c r="AJ17">
        <v>2</v>
      </c>
      <c r="AK17">
        <v>2</v>
      </c>
      <c r="AL17">
        <v>4</v>
      </c>
      <c r="AM17">
        <v>5</v>
      </c>
      <c r="AN17">
        <v>5</v>
      </c>
      <c r="AO17">
        <v>1</v>
      </c>
      <c r="AP17">
        <v>1</v>
      </c>
      <c r="AQ17">
        <v>1</v>
      </c>
      <c r="AR17">
        <v>0</v>
      </c>
      <c r="AS17">
        <v>1</v>
      </c>
      <c r="AT17">
        <v>2</v>
      </c>
      <c r="AU17">
        <v>1</v>
      </c>
      <c r="AV17">
        <v>1</v>
      </c>
      <c r="AW17">
        <v>0</v>
      </c>
      <c r="AX17">
        <v>0</v>
      </c>
      <c r="AY17">
        <v>1</v>
      </c>
      <c r="AZ17">
        <v>2</v>
      </c>
      <c r="BA17">
        <v>0</v>
      </c>
      <c r="BB17">
        <v>0</v>
      </c>
      <c r="BC17">
        <v>0</v>
      </c>
      <c r="BD17">
        <v>0</v>
      </c>
      <c r="BE17">
        <v>1</v>
      </c>
      <c r="BF17">
        <v>1</v>
      </c>
      <c r="BG17">
        <v>0</v>
      </c>
      <c r="BH17">
        <v>3</v>
      </c>
      <c r="BI17">
        <v>8</v>
      </c>
      <c r="BJ17">
        <v>1</v>
      </c>
      <c r="BK17">
        <v>5</v>
      </c>
      <c r="BL17">
        <v>0</v>
      </c>
      <c r="BM17">
        <v>2</v>
      </c>
      <c r="BN17">
        <v>0</v>
      </c>
      <c r="BO17">
        <v>0</v>
      </c>
      <c r="BP17">
        <v>1</v>
      </c>
      <c r="BQ17">
        <v>1</v>
      </c>
      <c r="BR17">
        <v>1</v>
      </c>
      <c r="BS17">
        <v>0</v>
      </c>
      <c r="BT17">
        <v>1</v>
      </c>
      <c r="BU17">
        <v>1</v>
      </c>
      <c r="BV17">
        <v>0</v>
      </c>
      <c r="BW17">
        <v>4</v>
      </c>
      <c r="BX17">
        <v>2</v>
      </c>
      <c r="BY17">
        <v>1</v>
      </c>
      <c r="BZ17">
        <v>4</v>
      </c>
      <c r="CA17">
        <v>1</v>
      </c>
      <c r="CB17">
        <v>1</v>
      </c>
      <c r="CC17">
        <v>4</v>
      </c>
      <c r="CD17">
        <v>5</v>
      </c>
      <c r="CE17">
        <v>4</v>
      </c>
      <c r="CF17">
        <v>2</v>
      </c>
      <c r="CG17">
        <v>1</v>
      </c>
      <c r="CH17">
        <v>2</v>
      </c>
      <c r="CI17">
        <v>0</v>
      </c>
      <c r="CJ17">
        <v>0</v>
      </c>
      <c r="CK17">
        <v>1</v>
      </c>
      <c r="CL17">
        <v>3</v>
      </c>
      <c r="CM17">
        <v>3</v>
      </c>
      <c r="CN17">
        <v>2</v>
      </c>
      <c r="CO17">
        <v>3</v>
      </c>
      <c r="CP17">
        <v>4</v>
      </c>
      <c r="CQ17">
        <v>1</v>
      </c>
      <c r="CR17">
        <v>1</v>
      </c>
      <c r="CS17">
        <v>3</v>
      </c>
      <c r="CT17">
        <v>1</v>
      </c>
      <c r="CU17">
        <v>1</v>
      </c>
      <c r="CV17">
        <v>0</v>
      </c>
      <c r="CW17">
        <v>3</v>
      </c>
      <c r="CX17">
        <v>1</v>
      </c>
      <c r="CY17">
        <v>6</v>
      </c>
      <c r="CZ17">
        <v>1</v>
      </c>
      <c r="DA17">
        <v>3</v>
      </c>
      <c r="DB17">
        <v>2</v>
      </c>
      <c r="DC17">
        <v>0</v>
      </c>
      <c r="DD17">
        <v>1</v>
      </c>
      <c r="DE17">
        <v>0</v>
      </c>
      <c r="DF17">
        <v>3</v>
      </c>
      <c r="DG17">
        <v>1</v>
      </c>
      <c r="DH17">
        <v>1</v>
      </c>
      <c r="DI17">
        <v>0</v>
      </c>
      <c r="DJ17">
        <v>3</v>
      </c>
      <c r="DK17">
        <v>0</v>
      </c>
      <c r="DL17">
        <v>2</v>
      </c>
      <c r="DM17">
        <v>0</v>
      </c>
      <c r="DN17">
        <v>0</v>
      </c>
      <c r="DO17">
        <v>3</v>
      </c>
      <c r="DP17">
        <v>0</v>
      </c>
      <c r="DQ17">
        <v>1</v>
      </c>
      <c r="DR17">
        <v>0</v>
      </c>
      <c r="DS17">
        <v>2</v>
      </c>
      <c r="DT17">
        <v>0</v>
      </c>
      <c r="DU17">
        <v>0</v>
      </c>
      <c r="DV17">
        <v>1</v>
      </c>
      <c r="DW17">
        <v>1</v>
      </c>
      <c r="DX17">
        <v>5</v>
      </c>
      <c r="DY17">
        <v>5</v>
      </c>
      <c r="DZ17">
        <v>0</v>
      </c>
      <c r="EA17">
        <v>2</v>
      </c>
      <c r="EB17">
        <v>2</v>
      </c>
      <c r="EC17">
        <v>0</v>
      </c>
      <c r="ED17">
        <v>0</v>
      </c>
      <c r="EE17">
        <v>2</v>
      </c>
      <c r="EF17">
        <v>1</v>
      </c>
      <c r="EG17">
        <v>1</v>
      </c>
      <c r="EH17">
        <v>0</v>
      </c>
      <c r="EI17">
        <v>0</v>
      </c>
      <c r="EJ17">
        <v>0</v>
      </c>
      <c r="EK17">
        <v>0</v>
      </c>
      <c r="EL17">
        <v>4</v>
      </c>
      <c r="EM17">
        <v>0</v>
      </c>
      <c r="EN17">
        <v>0</v>
      </c>
      <c r="EO17">
        <v>0</v>
      </c>
      <c r="EP17">
        <v>3</v>
      </c>
      <c r="EQ17">
        <v>0</v>
      </c>
      <c r="ER17">
        <v>3</v>
      </c>
      <c r="ES17">
        <v>0</v>
      </c>
      <c r="ET17">
        <v>0</v>
      </c>
      <c r="EU17">
        <v>0</v>
      </c>
      <c r="EV17">
        <v>4</v>
      </c>
      <c r="EW17">
        <v>0</v>
      </c>
      <c r="EX17">
        <v>2</v>
      </c>
      <c r="EY17">
        <v>0</v>
      </c>
      <c r="EZ17">
        <v>2</v>
      </c>
      <c r="FA17">
        <v>5</v>
      </c>
      <c r="FB17">
        <v>1</v>
      </c>
      <c r="FC17">
        <v>3</v>
      </c>
      <c r="FD17">
        <v>1</v>
      </c>
      <c r="FE17">
        <v>1</v>
      </c>
      <c r="FF17">
        <v>0</v>
      </c>
      <c r="FG17">
        <v>0</v>
      </c>
      <c r="FH17">
        <v>2</v>
      </c>
      <c r="FI17">
        <v>1</v>
      </c>
      <c r="FJ17">
        <v>1</v>
      </c>
      <c r="FK17">
        <v>2</v>
      </c>
      <c r="FL17">
        <v>1</v>
      </c>
      <c r="FM17">
        <v>0</v>
      </c>
      <c r="FN17">
        <v>2</v>
      </c>
      <c r="FO17">
        <v>1</v>
      </c>
      <c r="FP17">
        <v>1</v>
      </c>
      <c r="FQ17">
        <v>1</v>
      </c>
      <c r="FR17">
        <v>1</v>
      </c>
      <c r="FS17">
        <v>0</v>
      </c>
      <c r="FT17">
        <v>0</v>
      </c>
      <c r="FU17">
        <v>0</v>
      </c>
      <c r="FV17">
        <v>3</v>
      </c>
      <c r="FW17">
        <v>0</v>
      </c>
      <c r="FX17">
        <v>0</v>
      </c>
      <c r="FY17">
        <v>0</v>
      </c>
      <c r="FZ17">
        <v>3</v>
      </c>
      <c r="GA17">
        <v>0</v>
      </c>
      <c r="GB17">
        <v>0</v>
      </c>
      <c r="GC17">
        <v>2</v>
      </c>
      <c r="GD17">
        <v>0</v>
      </c>
      <c r="GE17">
        <v>0</v>
      </c>
      <c r="GF17">
        <v>7</v>
      </c>
      <c r="GG17">
        <v>4</v>
      </c>
      <c r="GH17">
        <v>2</v>
      </c>
      <c r="GI17">
        <v>1</v>
      </c>
      <c r="GJ17">
        <v>0</v>
      </c>
      <c r="GK17">
        <v>6</v>
      </c>
      <c r="GL17">
        <v>1</v>
      </c>
      <c r="GM17">
        <v>0</v>
      </c>
      <c r="GN17">
        <v>0</v>
      </c>
      <c r="GO17">
        <v>6</v>
      </c>
      <c r="GP17">
        <v>6</v>
      </c>
      <c r="GQ17">
        <v>3</v>
      </c>
    </row>
    <row r="18" spans="1:199">
      <c r="A18">
        <v>0</v>
      </c>
      <c r="B18">
        <v>0</v>
      </c>
      <c r="C18">
        <v>0</v>
      </c>
      <c r="D18">
        <v>0</v>
      </c>
      <c r="E18">
        <v>0</v>
      </c>
      <c r="F18">
        <v>0</v>
      </c>
      <c r="G18">
        <v>1</v>
      </c>
      <c r="H18">
        <v>0</v>
      </c>
      <c r="I18">
        <v>0</v>
      </c>
      <c r="J18">
        <v>0</v>
      </c>
      <c r="K18">
        <v>2</v>
      </c>
      <c r="L18">
        <v>0</v>
      </c>
      <c r="M18">
        <v>0</v>
      </c>
      <c r="N18">
        <v>0</v>
      </c>
      <c r="O18">
        <v>0</v>
      </c>
      <c r="P18">
        <v>0</v>
      </c>
      <c r="Q18">
        <v>0</v>
      </c>
      <c r="R18">
        <v>0</v>
      </c>
      <c r="S18">
        <v>0</v>
      </c>
      <c r="T18">
        <v>0</v>
      </c>
      <c r="U18">
        <v>0</v>
      </c>
      <c r="V18">
        <v>0</v>
      </c>
      <c r="W18">
        <v>0</v>
      </c>
      <c r="X18">
        <v>0</v>
      </c>
      <c r="Y18">
        <v>0</v>
      </c>
      <c r="Z18">
        <v>0</v>
      </c>
      <c r="AA18">
        <v>1</v>
      </c>
      <c r="AB18">
        <v>2</v>
      </c>
      <c r="AC18">
        <v>1</v>
      </c>
      <c r="AD18">
        <v>0</v>
      </c>
      <c r="AE18">
        <v>0</v>
      </c>
      <c r="AF18">
        <v>1</v>
      </c>
      <c r="AG18">
        <v>0</v>
      </c>
      <c r="AH18">
        <v>0</v>
      </c>
      <c r="AI18">
        <v>0</v>
      </c>
      <c r="AJ18">
        <v>0</v>
      </c>
      <c r="AK18">
        <v>0</v>
      </c>
      <c r="AL18">
        <v>0</v>
      </c>
      <c r="AM18">
        <v>1</v>
      </c>
      <c r="AN18">
        <v>0</v>
      </c>
      <c r="AO18">
        <v>0</v>
      </c>
      <c r="AP18">
        <v>0</v>
      </c>
      <c r="AQ18">
        <v>0</v>
      </c>
      <c r="AR18">
        <v>0</v>
      </c>
      <c r="AS18">
        <v>0</v>
      </c>
      <c r="AT18">
        <v>0</v>
      </c>
      <c r="AU18">
        <v>0</v>
      </c>
      <c r="AV18">
        <v>0</v>
      </c>
      <c r="AW18">
        <v>0</v>
      </c>
      <c r="AX18">
        <v>1</v>
      </c>
      <c r="AY18">
        <v>1</v>
      </c>
      <c r="AZ18">
        <v>1</v>
      </c>
      <c r="BA18">
        <v>0</v>
      </c>
      <c r="BB18">
        <v>1</v>
      </c>
      <c r="BC18">
        <v>0</v>
      </c>
      <c r="BD18">
        <v>1</v>
      </c>
      <c r="BE18">
        <v>0</v>
      </c>
      <c r="BF18">
        <v>1</v>
      </c>
      <c r="BG18">
        <v>0</v>
      </c>
      <c r="BH18">
        <v>3</v>
      </c>
      <c r="BI18">
        <v>1</v>
      </c>
      <c r="BJ18">
        <v>0</v>
      </c>
      <c r="BK18">
        <v>0</v>
      </c>
      <c r="BL18">
        <v>0</v>
      </c>
      <c r="BM18">
        <v>0</v>
      </c>
      <c r="BN18">
        <v>0</v>
      </c>
      <c r="BO18">
        <v>1</v>
      </c>
      <c r="BP18">
        <v>2</v>
      </c>
      <c r="BQ18">
        <v>0</v>
      </c>
      <c r="BR18">
        <v>0</v>
      </c>
      <c r="BS18">
        <v>0</v>
      </c>
      <c r="BT18">
        <v>1</v>
      </c>
      <c r="BU18">
        <v>0</v>
      </c>
      <c r="BV18">
        <v>0</v>
      </c>
      <c r="BW18">
        <v>1</v>
      </c>
      <c r="BX18">
        <v>0</v>
      </c>
      <c r="BY18">
        <v>0</v>
      </c>
      <c r="BZ18">
        <v>1</v>
      </c>
      <c r="CA18">
        <v>0</v>
      </c>
      <c r="CB18">
        <v>0</v>
      </c>
      <c r="CC18">
        <v>0</v>
      </c>
      <c r="CD18">
        <v>0</v>
      </c>
      <c r="CE18">
        <v>0</v>
      </c>
      <c r="CF18">
        <v>1</v>
      </c>
      <c r="CG18">
        <v>0</v>
      </c>
      <c r="CH18">
        <v>0</v>
      </c>
      <c r="CI18">
        <v>0</v>
      </c>
      <c r="CJ18">
        <v>0</v>
      </c>
      <c r="CK18">
        <v>0</v>
      </c>
      <c r="CL18">
        <v>8</v>
      </c>
      <c r="CM18">
        <v>1</v>
      </c>
      <c r="CN18">
        <v>0</v>
      </c>
      <c r="CO18">
        <v>1</v>
      </c>
      <c r="CP18">
        <v>0</v>
      </c>
      <c r="CQ18">
        <v>0</v>
      </c>
      <c r="CR18">
        <v>0</v>
      </c>
      <c r="CS18">
        <v>1</v>
      </c>
      <c r="CT18">
        <v>0</v>
      </c>
      <c r="CU18">
        <v>0</v>
      </c>
      <c r="CV18">
        <v>1</v>
      </c>
      <c r="CW18">
        <v>1</v>
      </c>
      <c r="CX18">
        <v>0</v>
      </c>
      <c r="CY18">
        <v>1</v>
      </c>
      <c r="CZ18">
        <v>1</v>
      </c>
      <c r="DA18">
        <v>0</v>
      </c>
      <c r="DB18">
        <v>0</v>
      </c>
      <c r="DC18">
        <v>0</v>
      </c>
      <c r="DD18">
        <v>0</v>
      </c>
      <c r="DE18">
        <v>0</v>
      </c>
      <c r="DF18">
        <v>0</v>
      </c>
      <c r="DG18">
        <v>0</v>
      </c>
      <c r="DH18">
        <v>0</v>
      </c>
      <c r="DI18">
        <v>0</v>
      </c>
      <c r="DJ18">
        <v>2</v>
      </c>
      <c r="DK18">
        <v>0</v>
      </c>
      <c r="DL18">
        <v>0</v>
      </c>
      <c r="DM18">
        <v>0</v>
      </c>
      <c r="DN18">
        <v>0</v>
      </c>
      <c r="DO18">
        <v>2</v>
      </c>
      <c r="DP18">
        <v>0</v>
      </c>
      <c r="DQ18">
        <v>0</v>
      </c>
      <c r="DR18">
        <v>0</v>
      </c>
      <c r="DS18">
        <v>0</v>
      </c>
      <c r="DT18">
        <v>1</v>
      </c>
      <c r="DU18">
        <v>0</v>
      </c>
      <c r="DV18">
        <v>0</v>
      </c>
      <c r="DW18">
        <v>1</v>
      </c>
      <c r="DX18">
        <v>0</v>
      </c>
      <c r="DY18">
        <v>0</v>
      </c>
      <c r="DZ18">
        <v>0</v>
      </c>
      <c r="EA18">
        <v>0</v>
      </c>
      <c r="EB18">
        <v>0</v>
      </c>
      <c r="EC18">
        <v>0</v>
      </c>
      <c r="ED18">
        <v>4</v>
      </c>
      <c r="EE18">
        <v>6</v>
      </c>
      <c r="EF18">
        <v>0</v>
      </c>
      <c r="EG18">
        <v>0</v>
      </c>
      <c r="EH18">
        <v>0</v>
      </c>
      <c r="EI18">
        <v>0</v>
      </c>
      <c r="EJ18">
        <v>0</v>
      </c>
      <c r="EK18">
        <v>0</v>
      </c>
      <c r="EL18">
        <v>0</v>
      </c>
      <c r="EM18">
        <v>0</v>
      </c>
      <c r="EN18">
        <v>0</v>
      </c>
      <c r="EO18">
        <v>0</v>
      </c>
      <c r="EP18">
        <v>8</v>
      </c>
      <c r="EQ18">
        <v>5</v>
      </c>
      <c r="ER18">
        <v>3</v>
      </c>
      <c r="ES18">
        <v>0</v>
      </c>
      <c r="ET18">
        <v>0</v>
      </c>
      <c r="EU18">
        <v>0</v>
      </c>
      <c r="EV18">
        <v>3</v>
      </c>
      <c r="EW18">
        <v>0</v>
      </c>
      <c r="EX18">
        <v>1</v>
      </c>
      <c r="EY18">
        <v>0</v>
      </c>
      <c r="EZ18">
        <v>0</v>
      </c>
      <c r="FA18">
        <v>0</v>
      </c>
      <c r="FB18">
        <v>0</v>
      </c>
      <c r="FC18">
        <v>0</v>
      </c>
      <c r="FD18">
        <v>0</v>
      </c>
      <c r="FE18">
        <v>0</v>
      </c>
      <c r="FF18">
        <v>0</v>
      </c>
      <c r="FG18">
        <v>0</v>
      </c>
      <c r="FH18">
        <v>0</v>
      </c>
      <c r="FI18">
        <v>0</v>
      </c>
      <c r="FJ18">
        <v>0</v>
      </c>
      <c r="FK18">
        <v>0</v>
      </c>
      <c r="FL18">
        <v>0</v>
      </c>
      <c r="FM18">
        <v>0</v>
      </c>
      <c r="FN18">
        <v>0</v>
      </c>
      <c r="FO18">
        <v>1</v>
      </c>
      <c r="FP18">
        <v>1</v>
      </c>
      <c r="FQ18">
        <v>0</v>
      </c>
      <c r="FR18">
        <v>0</v>
      </c>
      <c r="FS18">
        <v>0</v>
      </c>
      <c r="FT18">
        <v>0</v>
      </c>
      <c r="FU18">
        <v>0</v>
      </c>
      <c r="FV18">
        <v>1</v>
      </c>
      <c r="FW18">
        <v>0</v>
      </c>
      <c r="FX18">
        <v>1</v>
      </c>
      <c r="FY18">
        <v>0</v>
      </c>
      <c r="FZ18">
        <v>3</v>
      </c>
      <c r="GA18">
        <v>1</v>
      </c>
      <c r="GB18">
        <v>1</v>
      </c>
      <c r="GC18">
        <v>1</v>
      </c>
      <c r="GD18">
        <v>0</v>
      </c>
      <c r="GE18">
        <v>0</v>
      </c>
      <c r="GF18">
        <v>0</v>
      </c>
      <c r="GG18">
        <v>0</v>
      </c>
      <c r="GH18">
        <v>0</v>
      </c>
      <c r="GI18">
        <v>0</v>
      </c>
      <c r="GJ18">
        <v>0</v>
      </c>
      <c r="GK18">
        <v>0</v>
      </c>
      <c r="GL18">
        <v>0</v>
      </c>
      <c r="GM18">
        <v>0</v>
      </c>
      <c r="GN18">
        <v>0</v>
      </c>
      <c r="GO18">
        <v>1</v>
      </c>
      <c r="GP18">
        <v>0</v>
      </c>
      <c r="GQ18">
        <v>0</v>
      </c>
    </row>
    <row r="19" spans="1:199">
      <c r="A19">
        <v>0</v>
      </c>
      <c r="B19">
        <v>0</v>
      </c>
      <c r="C19">
        <v>0</v>
      </c>
      <c r="D19">
        <v>0</v>
      </c>
      <c r="E19">
        <v>0</v>
      </c>
      <c r="F19">
        <v>0</v>
      </c>
      <c r="G19">
        <v>3</v>
      </c>
      <c r="H19">
        <v>0</v>
      </c>
      <c r="I19">
        <v>0</v>
      </c>
      <c r="J19">
        <v>0</v>
      </c>
      <c r="K19">
        <v>1</v>
      </c>
      <c r="L19">
        <v>0</v>
      </c>
      <c r="M19">
        <v>0</v>
      </c>
      <c r="N19">
        <v>0</v>
      </c>
      <c r="O19">
        <v>0</v>
      </c>
      <c r="P19">
        <v>0</v>
      </c>
      <c r="Q19">
        <v>0</v>
      </c>
      <c r="R19">
        <v>1</v>
      </c>
      <c r="S19">
        <v>2</v>
      </c>
      <c r="T19">
        <v>0</v>
      </c>
      <c r="U19">
        <v>0</v>
      </c>
      <c r="V19">
        <v>0</v>
      </c>
      <c r="W19">
        <v>0</v>
      </c>
      <c r="X19">
        <v>0</v>
      </c>
      <c r="Y19">
        <v>0</v>
      </c>
      <c r="Z19">
        <v>0</v>
      </c>
      <c r="AA19">
        <v>0</v>
      </c>
      <c r="AB19">
        <v>0</v>
      </c>
      <c r="AC19">
        <v>0</v>
      </c>
      <c r="AD19">
        <v>0</v>
      </c>
      <c r="AE19">
        <v>0</v>
      </c>
      <c r="AF19">
        <v>0</v>
      </c>
      <c r="AG19">
        <v>0</v>
      </c>
      <c r="AH19">
        <v>0</v>
      </c>
      <c r="AI19">
        <v>0</v>
      </c>
      <c r="AJ19">
        <v>1</v>
      </c>
      <c r="AK19">
        <v>1</v>
      </c>
      <c r="AL19">
        <v>0</v>
      </c>
      <c r="AM19">
        <v>1</v>
      </c>
      <c r="AN19">
        <v>1</v>
      </c>
      <c r="AO19">
        <v>0</v>
      </c>
      <c r="AP19">
        <v>0</v>
      </c>
      <c r="AQ19">
        <v>0</v>
      </c>
      <c r="AR19">
        <v>0</v>
      </c>
      <c r="AS19">
        <v>0</v>
      </c>
      <c r="AT19">
        <v>0</v>
      </c>
      <c r="AU19">
        <v>0</v>
      </c>
      <c r="AV19">
        <v>0</v>
      </c>
      <c r="AW19">
        <v>0</v>
      </c>
      <c r="AX19">
        <v>0</v>
      </c>
      <c r="AY19">
        <v>2</v>
      </c>
      <c r="AZ19">
        <v>1</v>
      </c>
      <c r="BA19">
        <v>0</v>
      </c>
      <c r="BB19">
        <v>0</v>
      </c>
      <c r="BC19">
        <v>0</v>
      </c>
      <c r="BD19">
        <v>0</v>
      </c>
      <c r="BE19">
        <v>0</v>
      </c>
      <c r="BF19">
        <v>1</v>
      </c>
      <c r="BG19">
        <v>0</v>
      </c>
      <c r="BH19">
        <v>0</v>
      </c>
      <c r="BI19">
        <v>2</v>
      </c>
      <c r="BJ19">
        <v>0</v>
      </c>
      <c r="BK19">
        <v>0</v>
      </c>
      <c r="BL19">
        <v>0</v>
      </c>
      <c r="BM19">
        <v>0</v>
      </c>
      <c r="BN19">
        <v>1</v>
      </c>
      <c r="BO19">
        <v>0</v>
      </c>
      <c r="BP19">
        <v>0</v>
      </c>
      <c r="BQ19">
        <v>0</v>
      </c>
      <c r="BR19">
        <v>0</v>
      </c>
      <c r="BS19">
        <v>0</v>
      </c>
      <c r="BT19">
        <v>2</v>
      </c>
      <c r="BU19">
        <v>0</v>
      </c>
      <c r="BV19">
        <v>0</v>
      </c>
      <c r="BW19">
        <v>0</v>
      </c>
      <c r="BX19">
        <v>4</v>
      </c>
      <c r="BY19">
        <v>0</v>
      </c>
      <c r="BZ19">
        <v>1</v>
      </c>
      <c r="CA19">
        <v>0</v>
      </c>
      <c r="CB19">
        <v>0</v>
      </c>
      <c r="CC19">
        <v>0</v>
      </c>
      <c r="CD19">
        <v>0</v>
      </c>
      <c r="CE19">
        <v>1</v>
      </c>
      <c r="CF19">
        <v>0</v>
      </c>
      <c r="CG19">
        <v>0</v>
      </c>
      <c r="CH19">
        <v>0</v>
      </c>
      <c r="CI19">
        <v>0</v>
      </c>
      <c r="CJ19">
        <v>0</v>
      </c>
      <c r="CK19">
        <v>0</v>
      </c>
      <c r="CL19">
        <v>4</v>
      </c>
      <c r="CM19">
        <v>1</v>
      </c>
      <c r="CN19">
        <v>0</v>
      </c>
      <c r="CO19">
        <v>1</v>
      </c>
      <c r="CP19">
        <v>1</v>
      </c>
      <c r="CQ19">
        <v>0</v>
      </c>
      <c r="CR19">
        <v>0</v>
      </c>
      <c r="CS19">
        <v>1</v>
      </c>
      <c r="CT19">
        <v>0</v>
      </c>
      <c r="CU19">
        <v>0</v>
      </c>
      <c r="CV19">
        <v>0</v>
      </c>
      <c r="CW19">
        <v>0</v>
      </c>
      <c r="CX19">
        <v>0</v>
      </c>
      <c r="CY19">
        <v>2</v>
      </c>
      <c r="CZ19">
        <v>0</v>
      </c>
      <c r="DA19">
        <v>0</v>
      </c>
      <c r="DB19">
        <v>0</v>
      </c>
      <c r="DC19">
        <v>0</v>
      </c>
      <c r="DD19">
        <v>0</v>
      </c>
      <c r="DE19">
        <v>0</v>
      </c>
      <c r="DF19">
        <v>0</v>
      </c>
      <c r="DG19">
        <v>0</v>
      </c>
      <c r="DH19">
        <v>0</v>
      </c>
      <c r="DI19">
        <v>0</v>
      </c>
      <c r="DJ19">
        <v>1</v>
      </c>
      <c r="DK19">
        <v>0</v>
      </c>
      <c r="DL19">
        <v>0</v>
      </c>
      <c r="DM19">
        <v>0</v>
      </c>
      <c r="DN19">
        <v>0</v>
      </c>
      <c r="DO19">
        <v>1</v>
      </c>
      <c r="DP19">
        <v>0</v>
      </c>
      <c r="DQ19">
        <v>0</v>
      </c>
      <c r="DR19">
        <v>0</v>
      </c>
      <c r="DS19">
        <v>0</v>
      </c>
      <c r="DT19">
        <v>0</v>
      </c>
      <c r="DU19">
        <v>0</v>
      </c>
      <c r="DV19">
        <v>0</v>
      </c>
      <c r="DW19">
        <v>1</v>
      </c>
      <c r="DX19">
        <v>0</v>
      </c>
      <c r="DY19">
        <v>0</v>
      </c>
      <c r="DZ19">
        <v>0</v>
      </c>
      <c r="EA19">
        <v>0</v>
      </c>
      <c r="EB19">
        <v>0</v>
      </c>
      <c r="EC19">
        <v>0</v>
      </c>
      <c r="ED19">
        <v>5</v>
      </c>
      <c r="EE19">
        <v>2</v>
      </c>
      <c r="EF19">
        <v>0</v>
      </c>
      <c r="EG19">
        <v>0</v>
      </c>
      <c r="EH19">
        <v>0</v>
      </c>
      <c r="EI19">
        <v>0</v>
      </c>
      <c r="EJ19">
        <v>0</v>
      </c>
      <c r="EK19">
        <v>0</v>
      </c>
      <c r="EL19">
        <v>0</v>
      </c>
      <c r="EM19">
        <v>0</v>
      </c>
      <c r="EN19">
        <v>0</v>
      </c>
      <c r="EO19">
        <v>0</v>
      </c>
      <c r="EP19">
        <v>4</v>
      </c>
      <c r="EQ19">
        <v>0</v>
      </c>
      <c r="ER19">
        <v>8</v>
      </c>
      <c r="ES19">
        <v>0</v>
      </c>
      <c r="ET19">
        <v>0</v>
      </c>
      <c r="EU19">
        <v>0</v>
      </c>
      <c r="EV19">
        <v>3</v>
      </c>
      <c r="EW19">
        <v>0</v>
      </c>
      <c r="EX19">
        <v>1</v>
      </c>
      <c r="EY19">
        <v>0</v>
      </c>
      <c r="EZ19">
        <v>0</v>
      </c>
      <c r="FA19">
        <v>1</v>
      </c>
      <c r="FB19">
        <v>0</v>
      </c>
      <c r="FC19">
        <v>0</v>
      </c>
      <c r="FD19">
        <v>0</v>
      </c>
      <c r="FE19">
        <v>0</v>
      </c>
      <c r="FF19">
        <v>0</v>
      </c>
      <c r="FG19">
        <v>0</v>
      </c>
      <c r="FH19">
        <v>0</v>
      </c>
      <c r="FI19">
        <v>0</v>
      </c>
      <c r="FJ19">
        <v>0</v>
      </c>
      <c r="FK19">
        <v>0</v>
      </c>
      <c r="FL19">
        <v>0</v>
      </c>
      <c r="FM19">
        <v>0</v>
      </c>
      <c r="FN19">
        <v>0</v>
      </c>
      <c r="FO19">
        <v>1</v>
      </c>
      <c r="FP19">
        <v>1</v>
      </c>
      <c r="FQ19">
        <v>0</v>
      </c>
      <c r="FR19">
        <v>0</v>
      </c>
      <c r="FS19">
        <v>0</v>
      </c>
      <c r="FT19">
        <v>0</v>
      </c>
      <c r="FU19">
        <v>0</v>
      </c>
      <c r="FV19">
        <v>1</v>
      </c>
      <c r="FW19">
        <v>0</v>
      </c>
      <c r="FX19">
        <v>0</v>
      </c>
      <c r="FY19">
        <v>0</v>
      </c>
      <c r="FZ19">
        <v>1</v>
      </c>
      <c r="GA19">
        <v>0</v>
      </c>
      <c r="GB19">
        <v>0</v>
      </c>
      <c r="GC19">
        <v>0</v>
      </c>
      <c r="GD19">
        <v>0</v>
      </c>
      <c r="GE19">
        <v>0</v>
      </c>
      <c r="GF19">
        <v>2</v>
      </c>
      <c r="GG19">
        <v>0</v>
      </c>
      <c r="GH19">
        <v>0</v>
      </c>
      <c r="GI19">
        <v>0</v>
      </c>
      <c r="GJ19">
        <v>0</v>
      </c>
      <c r="GK19">
        <v>1</v>
      </c>
      <c r="GL19">
        <v>0</v>
      </c>
      <c r="GM19">
        <v>0</v>
      </c>
      <c r="GN19">
        <v>0</v>
      </c>
      <c r="GO19">
        <v>0</v>
      </c>
      <c r="GP19">
        <v>0</v>
      </c>
      <c r="GQ19">
        <v>0</v>
      </c>
    </row>
    <row r="20" spans="1:199">
      <c r="A20">
        <v>0</v>
      </c>
      <c r="B20">
        <v>5</v>
      </c>
      <c r="C20">
        <v>0</v>
      </c>
      <c r="D20">
        <v>0</v>
      </c>
      <c r="E20">
        <v>0</v>
      </c>
      <c r="F20">
        <v>0</v>
      </c>
      <c r="G20">
        <v>1</v>
      </c>
      <c r="H20">
        <v>0</v>
      </c>
      <c r="I20">
        <v>0</v>
      </c>
      <c r="J20">
        <v>0</v>
      </c>
      <c r="K20">
        <v>0</v>
      </c>
      <c r="L20">
        <v>1</v>
      </c>
      <c r="M20">
        <v>0</v>
      </c>
      <c r="N20">
        <v>0</v>
      </c>
      <c r="O20">
        <v>0</v>
      </c>
      <c r="P20">
        <v>0</v>
      </c>
      <c r="Q20">
        <v>0</v>
      </c>
      <c r="R20">
        <v>2</v>
      </c>
      <c r="S20">
        <v>1</v>
      </c>
      <c r="T20">
        <v>0</v>
      </c>
      <c r="U20">
        <v>0</v>
      </c>
      <c r="V20">
        <v>0</v>
      </c>
      <c r="W20">
        <v>0</v>
      </c>
      <c r="X20">
        <v>0</v>
      </c>
      <c r="Y20">
        <v>0</v>
      </c>
      <c r="Z20">
        <v>1</v>
      </c>
      <c r="AA20">
        <v>0</v>
      </c>
      <c r="AB20">
        <v>0</v>
      </c>
      <c r="AC20">
        <v>0</v>
      </c>
      <c r="AD20">
        <v>0</v>
      </c>
      <c r="AE20">
        <v>0</v>
      </c>
      <c r="AF20">
        <v>2</v>
      </c>
      <c r="AG20">
        <v>0</v>
      </c>
      <c r="AH20">
        <v>0</v>
      </c>
      <c r="AI20">
        <v>0</v>
      </c>
      <c r="AJ20">
        <v>1</v>
      </c>
      <c r="AK20">
        <v>0</v>
      </c>
      <c r="AL20">
        <v>2</v>
      </c>
      <c r="AM20">
        <v>0</v>
      </c>
      <c r="AN20">
        <v>2</v>
      </c>
      <c r="AO20">
        <v>0</v>
      </c>
      <c r="AP20">
        <v>0</v>
      </c>
      <c r="AQ20">
        <v>1</v>
      </c>
      <c r="AR20">
        <v>0</v>
      </c>
      <c r="AS20">
        <v>0</v>
      </c>
      <c r="AT20">
        <v>0</v>
      </c>
      <c r="AU20">
        <v>0</v>
      </c>
      <c r="AV20">
        <v>0</v>
      </c>
      <c r="AW20">
        <v>0</v>
      </c>
      <c r="AX20">
        <v>0</v>
      </c>
      <c r="AY20">
        <v>0</v>
      </c>
      <c r="AZ20">
        <v>0</v>
      </c>
      <c r="BA20">
        <v>0</v>
      </c>
      <c r="BB20">
        <v>0</v>
      </c>
      <c r="BC20">
        <v>0</v>
      </c>
      <c r="BD20">
        <v>0</v>
      </c>
      <c r="BE20">
        <v>0</v>
      </c>
      <c r="BF20">
        <v>0</v>
      </c>
      <c r="BG20">
        <v>0</v>
      </c>
      <c r="BH20">
        <v>0</v>
      </c>
      <c r="BI20">
        <v>7</v>
      </c>
      <c r="BJ20">
        <v>1</v>
      </c>
      <c r="BK20">
        <v>5</v>
      </c>
      <c r="BL20">
        <v>0</v>
      </c>
      <c r="BM20">
        <v>0</v>
      </c>
      <c r="BN20">
        <v>0</v>
      </c>
      <c r="BO20">
        <v>0</v>
      </c>
      <c r="BP20">
        <v>1</v>
      </c>
      <c r="BQ20">
        <v>0</v>
      </c>
      <c r="BR20">
        <v>0</v>
      </c>
      <c r="BS20">
        <v>0</v>
      </c>
      <c r="BT20">
        <v>0</v>
      </c>
      <c r="BU20">
        <v>0</v>
      </c>
      <c r="BV20">
        <v>0</v>
      </c>
      <c r="BW20">
        <v>0</v>
      </c>
      <c r="BX20">
        <v>0</v>
      </c>
      <c r="BY20">
        <v>1</v>
      </c>
      <c r="BZ20">
        <v>0</v>
      </c>
      <c r="CA20">
        <v>0</v>
      </c>
      <c r="CB20">
        <v>0</v>
      </c>
      <c r="CC20">
        <v>0</v>
      </c>
      <c r="CD20">
        <v>0</v>
      </c>
      <c r="CE20">
        <v>1</v>
      </c>
      <c r="CF20">
        <v>0</v>
      </c>
      <c r="CG20">
        <v>0</v>
      </c>
      <c r="CH20">
        <v>0</v>
      </c>
      <c r="CI20">
        <v>0</v>
      </c>
      <c r="CJ20">
        <v>0</v>
      </c>
      <c r="CK20">
        <v>0</v>
      </c>
      <c r="CL20">
        <v>0</v>
      </c>
      <c r="CM20">
        <v>0</v>
      </c>
      <c r="CN20">
        <v>0</v>
      </c>
      <c r="CO20">
        <v>3</v>
      </c>
      <c r="CP20">
        <v>0</v>
      </c>
      <c r="CQ20">
        <v>0</v>
      </c>
      <c r="CR20">
        <v>0</v>
      </c>
      <c r="CS20">
        <v>0</v>
      </c>
      <c r="CT20">
        <v>2</v>
      </c>
      <c r="CU20">
        <v>0</v>
      </c>
      <c r="CV20">
        <v>0</v>
      </c>
      <c r="CW20">
        <v>0</v>
      </c>
      <c r="CX20">
        <v>0</v>
      </c>
      <c r="CY20">
        <v>1</v>
      </c>
      <c r="CZ20">
        <v>0</v>
      </c>
      <c r="DA20">
        <v>1</v>
      </c>
      <c r="DB20">
        <v>0</v>
      </c>
      <c r="DC20">
        <v>0</v>
      </c>
      <c r="DD20">
        <v>0</v>
      </c>
      <c r="DE20">
        <v>0</v>
      </c>
      <c r="DF20">
        <v>1</v>
      </c>
      <c r="DG20">
        <v>0</v>
      </c>
      <c r="DH20">
        <v>0</v>
      </c>
      <c r="DI20">
        <v>0</v>
      </c>
      <c r="DJ20">
        <v>0</v>
      </c>
      <c r="DK20">
        <v>0</v>
      </c>
      <c r="DL20">
        <v>0</v>
      </c>
      <c r="DM20">
        <v>0</v>
      </c>
      <c r="DN20">
        <v>0</v>
      </c>
      <c r="DO20">
        <v>1</v>
      </c>
      <c r="DP20">
        <v>0</v>
      </c>
      <c r="DQ20">
        <v>0</v>
      </c>
      <c r="DR20">
        <v>0</v>
      </c>
      <c r="DS20">
        <v>0</v>
      </c>
      <c r="DT20">
        <v>0</v>
      </c>
      <c r="DU20">
        <v>0</v>
      </c>
      <c r="DV20">
        <v>0</v>
      </c>
      <c r="DW20">
        <v>0</v>
      </c>
      <c r="DX20">
        <v>0</v>
      </c>
      <c r="DY20">
        <v>0</v>
      </c>
      <c r="DZ20">
        <v>0</v>
      </c>
      <c r="EA20">
        <v>0</v>
      </c>
      <c r="EB20">
        <v>1</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2</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1</v>
      </c>
      <c r="GD20">
        <v>1</v>
      </c>
      <c r="GE20">
        <v>0</v>
      </c>
      <c r="GF20">
        <v>2</v>
      </c>
      <c r="GG20">
        <v>2</v>
      </c>
      <c r="GH20">
        <v>0</v>
      </c>
      <c r="GI20">
        <v>1</v>
      </c>
      <c r="GJ20">
        <v>0</v>
      </c>
      <c r="GK20">
        <v>0</v>
      </c>
      <c r="GL20">
        <v>0</v>
      </c>
      <c r="GM20">
        <v>0</v>
      </c>
      <c r="GN20">
        <v>0</v>
      </c>
      <c r="GO20">
        <v>2</v>
      </c>
      <c r="GP20">
        <v>0</v>
      </c>
      <c r="GQ20">
        <v>1</v>
      </c>
    </row>
    <row r="21" spans="1:199">
      <c r="A21">
        <v>5</v>
      </c>
      <c r="B21">
        <v>2</v>
      </c>
      <c r="C21">
        <v>0</v>
      </c>
      <c r="D21">
        <v>0</v>
      </c>
      <c r="E21">
        <v>0</v>
      </c>
      <c r="F21">
        <v>7</v>
      </c>
      <c r="G21">
        <v>4</v>
      </c>
      <c r="H21">
        <v>0</v>
      </c>
      <c r="I21">
        <v>0</v>
      </c>
      <c r="J21">
        <v>2</v>
      </c>
      <c r="K21">
        <v>2</v>
      </c>
      <c r="L21">
        <v>0</v>
      </c>
      <c r="M21">
        <v>1</v>
      </c>
      <c r="N21">
        <v>1</v>
      </c>
      <c r="O21">
        <v>1</v>
      </c>
      <c r="P21">
        <v>0</v>
      </c>
      <c r="Q21">
        <v>0</v>
      </c>
      <c r="R21">
        <v>3</v>
      </c>
      <c r="S21">
        <v>3</v>
      </c>
      <c r="T21">
        <v>0</v>
      </c>
      <c r="U21">
        <v>0</v>
      </c>
      <c r="V21">
        <v>0</v>
      </c>
      <c r="W21">
        <v>0</v>
      </c>
      <c r="X21">
        <v>0</v>
      </c>
      <c r="Y21">
        <v>0</v>
      </c>
      <c r="Z21">
        <v>1</v>
      </c>
      <c r="AA21">
        <v>0</v>
      </c>
      <c r="AB21">
        <v>2</v>
      </c>
      <c r="AC21">
        <v>0</v>
      </c>
      <c r="AD21">
        <v>0</v>
      </c>
      <c r="AE21">
        <v>0</v>
      </c>
      <c r="AF21">
        <v>0</v>
      </c>
      <c r="AG21">
        <v>0</v>
      </c>
      <c r="AH21">
        <v>1</v>
      </c>
      <c r="AI21">
        <v>0</v>
      </c>
      <c r="AJ21">
        <v>1</v>
      </c>
      <c r="AK21">
        <v>2</v>
      </c>
      <c r="AL21">
        <v>7</v>
      </c>
      <c r="AM21">
        <v>1</v>
      </c>
      <c r="AN21">
        <v>7</v>
      </c>
      <c r="AO21">
        <v>3</v>
      </c>
      <c r="AP21">
        <v>3</v>
      </c>
      <c r="AQ21">
        <v>0</v>
      </c>
      <c r="AR21">
        <v>2</v>
      </c>
      <c r="AS21">
        <v>0</v>
      </c>
      <c r="AT21">
        <v>2</v>
      </c>
      <c r="AU21">
        <v>0</v>
      </c>
      <c r="AV21">
        <v>0</v>
      </c>
      <c r="AW21">
        <v>4</v>
      </c>
      <c r="AX21">
        <v>0</v>
      </c>
      <c r="AY21">
        <v>1</v>
      </c>
      <c r="AZ21">
        <v>1</v>
      </c>
      <c r="BA21">
        <v>0</v>
      </c>
      <c r="BB21">
        <v>0</v>
      </c>
      <c r="BC21">
        <v>0</v>
      </c>
      <c r="BD21">
        <v>2</v>
      </c>
      <c r="BE21">
        <v>0</v>
      </c>
      <c r="BF21">
        <v>2</v>
      </c>
      <c r="BG21">
        <v>0</v>
      </c>
      <c r="BH21">
        <v>2</v>
      </c>
      <c r="BI21">
        <v>5</v>
      </c>
      <c r="BJ21">
        <v>1</v>
      </c>
      <c r="BK21">
        <v>5</v>
      </c>
      <c r="BL21">
        <v>0</v>
      </c>
      <c r="BM21">
        <v>3</v>
      </c>
      <c r="BN21">
        <v>0</v>
      </c>
      <c r="BO21">
        <v>1</v>
      </c>
      <c r="BP21">
        <v>2</v>
      </c>
      <c r="BQ21">
        <v>0</v>
      </c>
      <c r="BR21">
        <v>0</v>
      </c>
      <c r="BS21">
        <v>2</v>
      </c>
      <c r="BT21">
        <v>3</v>
      </c>
      <c r="BU21">
        <v>0</v>
      </c>
      <c r="BV21">
        <v>0</v>
      </c>
      <c r="BW21">
        <v>1</v>
      </c>
      <c r="BX21">
        <v>2</v>
      </c>
      <c r="BY21">
        <v>2</v>
      </c>
      <c r="BZ21">
        <v>1</v>
      </c>
      <c r="CA21">
        <v>1</v>
      </c>
      <c r="CB21">
        <v>1</v>
      </c>
      <c r="CC21">
        <v>1</v>
      </c>
      <c r="CD21">
        <v>1</v>
      </c>
      <c r="CE21">
        <v>2</v>
      </c>
      <c r="CF21">
        <v>2</v>
      </c>
      <c r="CG21">
        <v>1</v>
      </c>
      <c r="CH21">
        <v>4</v>
      </c>
      <c r="CI21">
        <v>0</v>
      </c>
      <c r="CJ21">
        <v>0</v>
      </c>
      <c r="CK21">
        <v>3</v>
      </c>
      <c r="CL21">
        <v>6</v>
      </c>
      <c r="CM21">
        <v>1</v>
      </c>
      <c r="CN21">
        <v>3</v>
      </c>
      <c r="CO21">
        <v>1</v>
      </c>
      <c r="CP21">
        <v>1</v>
      </c>
      <c r="CQ21">
        <v>0</v>
      </c>
      <c r="CR21">
        <v>1</v>
      </c>
      <c r="CS21">
        <v>1</v>
      </c>
      <c r="CT21">
        <v>0</v>
      </c>
      <c r="CU21">
        <v>0</v>
      </c>
      <c r="CV21">
        <v>1</v>
      </c>
      <c r="CW21">
        <v>0</v>
      </c>
      <c r="CX21">
        <v>2</v>
      </c>
      <c r="CY21">
        <v>2</v>
      </c>
      <c r="CZ21">
        <v>1</v>
      </c>
      <c r="DA21">
        <v>6</v>
      </c>
      <c r="DB21">
        <v>1</v>
      </c>
      <c r="DC21">
        <v>0</v>
      </c>
      <c r="DD21">
        <v>0</v>
      </c>
      <c r="DE21">
        <v>0</v>
      </c>
      <c r="DF21">
        <v>3</v>
      </c>
      <c r="DG21">
        <v>1</v>
      </c>
      <c r="DH21">
        <v>0</v>
      </c>
      <c r="DI21">
        <v>8</v>
      </c>
      <c r="DJ21">
        <v>3</v>
      </c>
      <c r="DK21">
        <v>0</v>
      </c>
      <c r="DL21">
        <v>1</v>
      </c>
      <c r="DM21">
        <v>0</v>
      </c>
      <c r="DN21">
        <v>0</v>
      </c>
      <c r="DO21">
        <v>1</v>
      </c>
      <c r="DP21">
        <v>0</v>
      </c>
      <c r="DQ21">
        <v>3</v>
      </c>
      <c r="DR21">
        <v>0</v>
      </c>
      <c r="DS21">
        <v>0</v>
      </c>
      <c r="DT21">
        <v>0</v>
      </c>
      <c r="DU21">
        <v>0</v>
      </c>
      <c r="DV21">
        <v>0</v>
      </c>
      <c r="DW21">
        <v>0</v>
      </c>
      <c r="DX21">
        <v>5</v>
      </c>
      <c r="DY21">
        <v>0</v>
      </c>
      <c r="DZ21">
        <v>0</v>
      </c>
      <c r="EA21">
        <v>1</v>
      </c>
      <c r="EB21">
        <v>0</v>
      </c>
      <c r="EC21">
        <v>0</v>
      </c>
      <c r="ED21">
        <v>7</v>
      </c>
      <c r="EE21">
        <v>8</v>
      </c>
      <c r="EF21">
        <v>1</v>
      </c>
      <c r="EG21">
        <v>0</v>
      </c>
      <c r="EH21">
        <v>0</v>
      </c>
      <c r="EI21">
        <v>3</v>
      </c>
      <c r="EJ21">
        <v>0</v>
      </c>
      <c r="EK21">
        <v>0</v>
      </c>
      <c r="EL21">
        <v>0</v>
      </c>
      <c r="EM21">
        <v>0</v>
      </c>
      <c r="EN21">
        <v>0</v>
      </c>
      <c r="EO21">
        <v>0</v>
      </c>
      <c r="EP21">
        <v>7</v>
      </c>
      <c r="EQ21">
        <v>0</v>
      </c>
      <c r="ER21">
        <v>1</v>
      </c>
      <c r="ES21">
        <v>0</v>
      </c>
      <c r="ET21">
        <v>0</v>
      </c>
      <c r="EU21">
        <v>0</v>
      </c>
      <c r="EV21">
        <v>3</v>
      </c>
      <c r="EW21">
        <v>3</v>
      </c>
      <c r="EX21">
        <v>1</v>
      </c>
      <c r="EY21">
        <v>0</v>
      </c>
      <c r="EZ21">
        <v>0</v>
      </c>
      <c r="FA21">
        <v>0</v>
      </c>
      <c r="FB21">
        <v>3</v>
      </c>
      <c r="FC21">
        <v>1</v>
      </c>
      <c r="FD21">
        <v>0</v>
      </c>
      <c r="FE21">
        <v>0</v>
      </c>
      <c r="FF21">
        <v>1</v>
      </c>
      <c r="FG21">
        <v>1</v>
      </c>
      <c r="FH21">
        <v>2</v>
      </c>
      <c r="FI21">
        <v>2</v>
      </c>
      <c r="FJ21">
        <v>0</v>
      </c>
      <c r="FK21">
        <v>0</v>
      </c>
      <c r="FL21">
        <v>0</v>
      </c>
      <c r="FM21">
        <v>0</v>
      </c>
      <c r="FN21">
        <v>0</v>
      </c>
      <c r="FO21">
        <v>1</v>
      </c>
      <c r="FP21">
        <v>0</v>
      </c>
      <c r="FQ21">
        <v>2</v>
      </c>
      <c r="FR21">
        <v>2</v>
      </c>
      <c r="FS21">
        <v>0</v>
      </c>
      <c r="FT21">
        <v>0</v>
      </c>
      <c r="FU21">
        <v>3</v>
      </c>
      <c r="FV21">
        <v>3</v>
      </c>
      <c r="FW21">
        <v>4</v>
      </c>
      <c r="FX21">
        <v>0</v>
      </c>
      <c r="FY21">
        <v>0</v>
      </c>
      <c r="FZ21">
        <v>3</v>
      </c>
      <c r="GA21">
        <v>3</v>
      </c>
      <c r="GB21">
        <v>0</v>
      </c>
      <c r="GC21">
        <v>2</v>
      </c>
      <c r="GD21">
        <v>1</v>
      </c>
      <c r="GE21">
        <v>0</v>
      </c>
      <c r="GF21">
        <v>2</v>
      </c>
      <c r="GG21">
        <v>0</v>
      </c>
      <c r="GH21">
        <v>0</v>
      </c>
      <c r="GI21">
        <v>0</v>
      </c>
      <c r="GJ21">
        <v>0</v>
      </c>
      <c r="GK21">
        <v>2</v>
      </c>
      <c r="GL21">
        <v>1</v>
      </c>
      <c r="GM21">
        <v>0</v>
      </c>
      <c r="GN21">
        <v>0</v>
      </c>
      <c r="GO21">
        <v>1</v>
      </c>
      <c r="GP21">
        <v>4</v>
      </c>
      <c r="GQ21">
        <v>3</v>
      </c>
    </row>
    <row r="22" spans="1:199">
      <c r="A22">
        <v>5</v>
      </c>
      <c r="B22">
        <v>5</v>
      </c>
      <c r="C22">
        <v>0</v>
      </c>
      <c r="D22">
        <v>3</v>
      </c>
      <c r="E22">
        <v>0</v>
      </c>
      <c r="F22">
        <v>0</v>
      </c>
      <c r="G22">
        <v>0</v>
      </c>
      <c r="H22">
        <v>0</v>
      </c>
      <c r="I22">
        <v>3</v>
      </c>
      <c r="J22">
        <v>6</v>
      </c>
      <c r="K22">
        <v>6</v>
      </c>
      <c r="L22">
        <v>2</v>
      </c>
      <c r="M22">
        <v>9</v>
      </c>
      <c r="N22">
        <v>0</v>
      </c>
      <c r="O22">
        <v>0</v>
      </c>
      <c r="P22">
        <v>1</v>
      </c>
      <c r="Q22">
        <v>0</v>
      </c>
      <c r="R22">
        <v>3</v>
      </c>
      <c r="S22">
        <v>1</v>
      </c>
      <c r="T22">
        <v>0</v>
      </c>
      <c r="U22">
        <v>0</v>
      </c>
      <c r="V22">
        <v>3</v>
      </c>
      <c r="W22">
        <v>0</v>
      </c>
      <c r="X22">
        <v>0</v>
      </c>
      <c r="Y22">
        <v>0</v>
      </c>
      <c r="Z22">
        <v>2</v>
      </c>
      <c r="AA22">
        <v>0</v>
      </c>
      <c r="AB22">
        <v>0</v>
      </c>
      <c r="AC22">
        <v>0</v>
      </c>
      <c r="AD22">
        <v>1</v>
      </c>
      <c r="AE22">
        <v>0</v>
      </c>
      <c r="AF22">
        <v>0</v>
      </c>
      <c r="AG22">
        <v>3</v>
      </c>
      <c r="AH22">
        <v>2</v>
      </c>
      <c r="AI22">
        <v>3</v>
      </c>
      <c r="AJ22">
        <v>1</v>
      </c>
      <c r="AK22">
        <v>0</v>
      </c>
      <c r="AL22">
        <v>1</v>
      </c>
      <c r="AM22">
        <v>4</v>
      </c>
      <c r="AN22">
        <v>3</v>
      </c>
      <c r="AO22">
        <v>8</v>
      </c>
      <c r="AP22">
        <v>1</v>
      </c>
      <c r="AQ22">
        <v>1</v>
      </c>
      <c r="AR22">
        <v>0</v>
      </c>
      <c r="AS22">
        <v>1</v>
      </c>
      <c r="AT22">
        <v>2</v>
      </c>
      <c r="AU22">
        <v>1</v>
      </c>
      <c r="AV22">
        <v>0</v>
      </c>
      <c r="AW22">
        <v>4</v>
      </c>
      <c r="AX22">
        <v>1</v>
      </c>
      <c r="AY22">
        <v>0</v>
      </c>
      <c r="AZ22">
        <v>1</v>
      </c>
      <c r="BA22">
        <v>1</v>
      </c>
      <c r="BB22">
        <v>0</v>
      </c>
      <c r="BC22">
        <v>0</v>
      </c>
      <c r="BD22">
        <v>5</v>
      </c>
      <c r="BE22">
        <v>1</v>
      </c>
      <c r="BF22">
        <v>0</v>
      </c>
      <c r="BG22">
        <v>0</v>
      </c>
      <c r="BH22">
        <v>2</v>
      </c>
      <c r="BI22">
        <v>2</v>
      </c>
      <c r="BJ22">
        <v>0</v>
      </c>
      <c r="BK22">
        <v>1</v>
      </c>
      <c r="BL22">
        <v>0</v>
      </c>
      <c r="BM22">
        <v>8</v>
      </c>
      <c r="BN22">
        <v>8</v>
      </c>
      <c r="BO22">
        <v>4</v>
      </c>
      <c r="BP22">
        <v>2</v>
      </c>
      <c r="BQ22">
        <v>0</v>
      </c>
      <c r="BR22">
        <v>0</v>
      </c>
      <c r="BS22">
        <v>2</v>
      </c>
      <c r="BT22">
        <v>0</v>
      </c>
      <c r="BU22">
        <v>2</v>
      </c>
      <c r="BV22">
        <v>1</v>
      </c>
      <c r="BW22">
        <v>1</v>
      </c>
      <c r="BX22">
        <v>1</v>
      </c>
      <c r="BY22">
        <v>3</v>
      </c>
      <c r="BZ22">
        <v>1</v>
      </c>
      <c r="CA22">
        <v>0</v>
      </c>
      <c r="CB22">
        <v>1</v>
      </c>
      <c r="CC22">
        <v>4</v>
      </c>
      <c r="CD22">
        <v>1</v>
      </c>
      <c r="CE22">
        <v>6</v>
      </c>
      <c r="CF22">
        <v>0</v>
      </c>
      <c r="CG22">
        <v>0</v>
      </c>
      <c r="CH22">
        <v>2</v>
      </c>
      <c r="CI22">
        <v>0</v>
      </c>
      <c r="CJ22">
        <v>0</v>
      </c>
      <c r="CK22">
        <v>4</v>
      </c>
      <c r="CL22">
        <v>2</v>
      </c>
      <c r="CM22">
        <v>3</v>
      </c>
      <c r="CN22">
        <v>2</v>
      </c>
      <c r="CO22">
        <v>2</v>
      </c>
      <c r="CP22">
        <v>2</v>
      </c>
      <c r="CQ22">
        <v>5</v>
      </c>
      <c r="CR22">
        <v>7</v>
      </c>
      <c r="CS22">
        <v>0</v>
      </c>
      <c r="CT22">
        <v>3</v>
      </c>
      <c r="CU22">
        <v>0</v>
      </c>
      <c r="CV22">
        <v>0</v>
      </c>
      <c r="CW22">
        <v>0</v>
      </c>
      <c r="CX22">
        <v>0</v>
      </c>
      <c r="CY22">
        <v>3</v>
      </c>
      <c r="CZ22">
        <v>0</v>
      </c>
      <c r="DA22">
        <v>2</v>
      </c>
      <c r="DB22">
        <v>2</v>
      </c>
      <c r="DC22">
        <v>0</v>
      </c>
      <c r="DD22">
        <v>0</v>
      </c>
      <c r="DE22">
        <v>0</v>
      </c>
      <c r="DF22">
        <v>1</v>
      </c>
      <c r="DG22">
        <v>2</v>
      </c>
      <c r="DH22">
        <v>0</v>
      </c>
      <c r="DI22">
        <v>0</v>
      </c>
      <c r="DJ22">
        <v>1</v>
      </c>
      <c r="DK22">
        <v>0</v>
      </c>
      <c r="DL22">
        <v>8</v>
      </c>
      <c r="DM22">
        <v>0</v>
      </c>
      <c r="DN22">
        <v>0</v>
      </c>
      <c r="DO22">
        <v>2</v>
      </c>
      <c r="DP22">
        <v>0</v>
      </c>
      <c r="DQ22">
        <v>0</v>
      </c>
      <c r="DR22">
        <v>1</v>
      </c>
      <c r="DS22">
        <v>1</v>
      </c>
      <c r="DT22">
        <v>0</v>
      </c>
      <c r="DU22">
        <v>0</v>
      </c>
      <c r="DV22">
        <v>1</v>
      </c>
      <c r="DW22">
        <v>0</v>
      </c>
      <c r="DX22">
        <v>5</v>
      </c>
      <c r="DY22">
        <v>0</v>
      </c>
      <c r="DZ22">
        <v>0</v>
      </c>
      <c r="EA22">
        <v>5</v>
      </c>
      <c r="EB22">
        <v>0</v>
      </c>
      <c r="EC22">
        <v>0</v>
      </c>
      <c r="ED22">
        <v>0</v>
      </c>
      <c r="EE22">
        <v>0</v>
      </c>
      <c r="EF22">
        <v>3</v>
      </c>
      <c r="EG22">
        <v>0</v>
      </c>
      <c r="EH22">
        <v>0</v>
      </c>
      <c r="EI22">
        <v>0</v>
      </c>
      <c r="EJ22">
        <v>0</v>
      </c>
      <c r="EK22">
        <v>0</v>
      </c>
      <c r="EL22">
        <v>4</v>
      </c>
      <c r="EM22">
        <v>0</v>
      </c>
      <c r="EN22">
        <v>0</v>
      </c>
      <c r="EO22">
        <v>0</v>
      </c>
      <c r="EP22">
        <v>3</v>
      </c>
      <c r="EQ22">
        <v>0</v>
      </c>
      <c r="ER22">
        <v>0</v>
      </c>
      <c r="ES22">
        <v>4</v>
      </c>
      <c r="ET22">
        <v>0</v>
      </c>
      <c r="EU22">
        <v>0</v>
      </c>
      <c r="EV22">
        <v>3</v>
      </c>
      <c r="EW22">
        <v>3</v>
      </c>
      <c r="EX22">
        <v>1</v>
      </c>
      <c r="EY22">
        <v>1</v>
      </c>
      <c r="EZ22">
        <v>2</v>
      </c>
      <c r="FA22">
        <v>1</v>
      </c>
      <c r="FB22">
        <v>0</v>
      </c>
      <c r="FC22">
        <v>2</v>
      </c>
      <c r="FD22">
        <v>1</v>
      </c>
      <c r="FE22">
        <v>4</v>
      </c>
      <c r="FF22">
        <v>0</v>
      </c>
      <c r="FG22">
        <v>1</v>
      </c>
      <c r="FH22">
        <v>1</v>
      </c>
      <c r="FI22">
        <v>1</v>
      </c>
      <c r="FJ22">
        <v>2</v>
      </c>
      <c r="FK22">
        <v>3</v>
      </c>
      <c r="FL22">
        <v>1</v>
      </c>
      <c r="FM22">
        <v>1</v>
      </c>
      <c r="FN22">
        <v>0</v>
      </c>
      <c r="FO22">
        <v>5</v>
      </c>
      <c r="FP22">
        <v>0</v>
      </c>
      <c r="FQ22">
        <v>1</v>
      </c>
      <c r="FR22">
        <v>2</v>
      </c>
      <c r="FS22">
        <v>3</v>
      </c>
      <c r="FT22">
        <v>0</v>
      </c>
      <c r="FU22">
        <v>1</v>
      </c>
      <c r="FV22">
        <v>3</v>
      </c>
      <c r="FW22">
        <v>0</v>
      </c>
      <c r="FX22">
        <v>1</v>
      </c>
      <c r="FY22">
        <v>0</v>
      </c>
      <c r="FZ22">
        <v>1</v>
      </c>
      <c r="GA22">
        <v>0</v>
      </c>
      <c r="GB22">
        <v>1</v>
      </c>
      <c r="GC22">
        <v>5</v>
      </c>
      <c r="GD22">
        <v>3</v>
      </c>
      <c r="GE22">
        <v>2</v>
      </c>
      <c r="GF22">
        <v>5</v>
      </c>
      <c r="GG22">
        <v>1</v>
      </c>
      <c r="GH22">
        <v>0</v>
      </c>
      <c r="GI22">
        <v>1</v>
      </c>
      <c r="GJ22">
        <v>1</v>
      </c>
      <c r="GK22">
        <v>5</v>
      </c>
      <c r="GL22">
        <v>2</v>
      </c>
      <c r="GM22">
        <v>0</v>
      </c>
      <c r="GN22">
        <v>0</v>
      </c>
      <c r="GO22">
        <v>8</v>
      </c>
      <c r="GP22">
        <v>1</v>
      </c>
      <c r="GQ22">
        <v>0</v>
      </c>
    </row>
    <row r="23" spans="1:199">
      <c r="A23">
        <v>5</v>
      </c>
      <c r="B23">
        <v>0</v>
      </c>
      <c r="C23">
        <v>0</v>
      </c>
      <c r="D23">
        <v>0</v>
      </c>
      <c r="E23">
        <v>0</v>
      </c>
      <c r="F23">
        <v>1</v>
      </c>
      <c r="G23">
        <v>1</v>
      </c>
      <c r="H23">
        <v>0</v>
      </c>
      <c r="I23">
        <v>0</v>
      </c>
      <c r="J23">
        <v>0</v>
      </c>
      <c r="K23">
        <v>1</v>
      </c>
      <c r="L23">
        <v>0</v>
      </c>
      <c r="M23">
        <v>0</v>
      </c>
      <c r="N23">
        <v>1</v>
      </c>
      <c r="O23">
        <v>0</v>
      </c>
      <c r="P23">
        <v>0</v>
      </c>
      <c r="Q23">
        <v>0</v>
      </c>
      <c r="R23">
        <v>3</v>
      </c>
      <c r="S23">
        <v>4</v>
      </c>
      <c r="T23">
        <v>0</v>
      </c>
      <c r="U23">
        <v>0</v>
      </c>
      <c r="V23">
        <v>0</v>
      </c>
      <c r="W23">
        <v>0</v>
      </c>
      <c r="X23">
        <v>0</v>
      </c>
      <c r="Y23">
        <v>0</v>
      </c>
      <c r="Z23">
        <v>7</v>
      </c>
      <c r="AA23">
        <v>0</v>
      </c>
      <c r="AB23">
        <v>0</v>
      </c>
      <c r="AC23">
        <v>1</v>
      </c>
      <c r="AD23">
        <v>0</v>
      </c>
      <c r="AE23">
        <v>0</v>
      </c>
      <c r="AF23">
        <v>0</v>
      </c>
      <c r="AG23">
        <v>0</v>
      </c>
      <c r="AH23">
        <v>0</v>
      </c>
      <c r="AI23">
        <v>0</v>
      </c>
      <c r="AJ23">
        <v>0</v>
      </c>
      <c r="AK23">
        <v>0</v>
      </c>
      <c r="AL23">
        <v>1</v>
      </c>
      <c r="AM23">
        <v>2</v>
      </c>
      <c r="AN23">
        <v>1</v>
      </c>
      <c r="AO23">
        <v>0</v>
      </c>
      <c r="AP23">
        <v>1</v>
      </c>
      <c r="AQ23">
        <v>0</v>
      </c>
      <c r="AR23">
        <v>0</v>
      </c>
      <c r="AS23">
        <v>0</v>
      </c>
      <c r="AT23">
        <v>0</v>
      </c>
      <c r="AU23">
        <v>0</v>
      </c>
      <c r="AV23">
        <v>0</v>
      </c>
      <c r="AW23">
        <v>0</v>
      </c>
      <c r="AX23">
        <v>0</v>
      </c>
      <c r="AY23">
        <v>0</v>
      </c>
      <c r="AZ23">
        <v>2</v>
      </c>
      <c r="BA23">
        <v>0</v>
      </c>
      <c r="BB23">
        <v>0</v>
      </c>
      <c r="BC23">
        <v>0</v>
      </c>
      <c r="BD23">
        <v>0</v>
      </c>
      <c r="BE23">
        <v>0</v>
      </c>
      <c r="BF23">
        <v>0</v>
      </c>
      <c r="BG23">
        <v>0</v>
      </c>
      <c r="BH23">
        <v>0</v>
      </c>
      <c r="BI23">
        <v>3</v>
      </c>
      <c r="BJ23">
        <v>1</v>
      </c>
      <c r="BK23">
        <v>2</v>
      </c>
      <c r="BL23">
        <v>0</v>
      </c>
      <c r="BM23">
        <v>3</v>
      </c>
      <c r="BN23">
        <v>5</v>
      </c>
      <c r="BO23">
        <v>3</v>
      </c>
      <c r="BP23">
        <v>0</v>
      </c>
      <c r="BQ23">
        <v>0</v>
      </c>
      <c r="BR23">
        <v>1</v>
      </c>
      <c r="BS23">
        <v>1</v>
      </c>
      <c r="BT23">
        <v>1</v>
      </c>
      <c r="BU23">
        <v>1</v>
      </c>
      <c r="BV23">
        <v>0</v>
      </c>
      <c r="BW23">
        <v>1</v>
      </c>
      <c r="BX23">
        <v>3</v>
      </c>
      <c r="BY23">
        <v>1</v>
      </c>
      <c r="BZ23">
        <v>0</v>
      </c>
      <c r="CA23">
        <v>0</v>
      </c>
      <c r="CB23">
        <v>0</v>
      </c>
      <c r="CC23">
        <v>0</v>
      </c>
      <c r="CD23">
        <v>1</v>
      </c>
      <c r="CE23">
        <v>2</v>
      </c>
      <c r="CF23">
        <v>4</v>
      </c>
      <c r="CG23">
        <v>0</v>
      </c>
      <c r="CH23">
        <v>0</v>
      </c>
      <c r="CI23">
        <v>0</v>
      </c>
      <c r="CJ23">
        <v>0</v>
      </c>
      <c r="CK23">
        <v>0</v>
      </c>
      <c r="CL23">
        <v>1</v>
      </c>
      <c r="CM23">
        <v>0</v>
      </c>
      <c r="CN23">
        <v>1</v>
      </c>
      <c r="CO23">
        <v>1</v>
      </c>
      <c r="CP23">
        <v>0</v>
      </c>
      <c r="CQ23">
        <v>0</v>
      </c>
      <c r="CR23">
        <v>0</v>
      </c>
      <c r="CS23">
        <v>0</v>
      </c>
      <c r="CT23">
        <v>1</v>
      </c>
      <c r="CU23">
        <v>0</v>
      </c>
      <c r="CV23">
        <v>0</v>
      </c>
      <c r="CW23">
        <v>0</v>
      </c>
      <c r="CX23">
        <v>1</v>
      </c>
      <c r="CY23">
        <v>1</v>
      </c>
      <c r="CZ23">
        <v>0</v>
      </c>
      <c r="DA23">
        <v>1</v>
      </c>
      <c r="DB23">
        <v>1</v>
      </c>
      <c r="DC23">
        <v>0</v>
      </c>
      <c r="DD23">
        <v>0</v>
      </c>
      <c r="DE23">
        <v>0</v>
      </c>
      <c r="DF23">
        <v>1</v>
      </c>
      <c r="DG23">
        <v>0</v>
      </c>
      <c r="DH23">
        <v>0</v>
      </c>
      <c r="DI23">
        <v>0</v>
      </c>
      <c r="DJ23">
        <v>1</v>
      </c>
      <c r="DK23">
        <v>0</v>
      </c>
      <c r="DL23">
        <v>0</v>
      </c>
      <c r="DM23">
        <v>0</v>
      </c>
      <c r="DN23">
        <v>0</v>
      </c>
      <c r="DO23">
        <v>1</v>
      </c>
      <c r="DP23">
        <v>0</v>
      </c>
      <c r="DQ23">
        <v>0</v>
      </c>
      <c r="DR23">
        <v>0</v>
      </c>
      <c r="DS23">
        <v>0</v>
      </c>
      <c r="DT23">
        <v>0</v>
      </c>
      <c r="DU23">
        <v>0</v>
      </c>
      <c r="DV23">
        <v>0</v>
      </c>
      <c r="DW23">
        <v>0</v>
      </c>
      <c r="DX23">
        <v>0</v>
      </c>
      <c r="DY23">
        <v>6</v>
      </c>
      <c r="DZ23">
        <v>0</v>
      </c>
      <c r="EA23">
        <v>0</v>
      </c>
      <c r="EB23">
        <v>0</v>
      </c>
      <c r="EC23">
        <v>0</v>
      </c>
      <c r="ED23">
        <v>0</v>
      </c>
      <c r="EE23">
        <v>0</v>
      </c>
      <c r="EF23">
        <v>1</v>
      </c>
      <c r="EG23">
        <v>5</v>
      </c>
      <c r="EH23">
        <v>0</v>
      </c>
      <c r="EI23">
        <v>0</v>
      </c>
      <c r="EJ23">
        <v>0</v>
      </c>
      <c r="EK23">
        <v>0</v>
      </c>
      <c r="EL23">
        <v>1</v>
      </c>
      <c r="EM23">
        <v>0</v>
      </c>
      <c r="EN23">
        <v>0</v>
      </c>
      <c r="EO23">
        <v>0</v>
      </c>
      <c r="EP23">
        <v>0</v>
      </c>
      <c r="EQ23">
        <v>0</v>
      </c>
      <c r="ER23">
        <v>0</v>
      </c>
      <c r="ES23">
        <v>0</v>
      </c>
      <c r="ET23">
        <v>0</v>
      </c>
      <c r="EU23">
        <v>0</v>
      </c>
      <c r="EV23">
        <v>0</v>
      </c>
      <c r="EW23">
        <v>0</v>
      </c>
      <c r="EX23">
        <v>1</v>
      </c>
      <c r="EY23">
        <v>0</v>
      </c>
      <c r="EZ23">
        <v>3</v>
      </c>
      <c r="FA23">
        <v>3</v>
      </c>
      <c r="FB23">
        <v>1</v>
      </c>
      <c r="FC23">
        <v>1</v>
      </c>
      <c r="FD23">
        <v>0</v>
      </c>
      <c r="FE23">
        <v>0</v>
      </c>
      <c r="FF23">
        <v>0</v>
      </c>
      <c r="FG23">
        <v>0</v>
      </c>
      <c r="FH23">
        <v>0</v>
      </c>
      <c r="FI23">
        <v>0</v>
      </c>
      <c r="FJ23">
        <v>0</v>
      </c>
      <c r="FK23">
        <v>1</v>
      </c>
      <c r="FL23">
        <v>0</v>
      </c>
      <c r="FM23">
        <v>0</v>
      </c>
      <c r="FN23">
        <v>0</v>
      </c>
      <c r="FO23">
        <v>0</v>
      </c>
      <c r="FP23">
        <v>0</v>
      </c>
      <c r="FQ23">
        <v>0</v>
      </c>
      <c r="FR23">
        <v>0</v>
      </c>
      <c r="FS23">
        <v>0</v>
      </c>
      <c r="FT23">
        <v>0</v>
      </c>
      <c r="FU23">
        <v>0</v>
      </c>
      <c r="FV23">
        <v>0</v>
      </c>
      <c r="FW23">
        <v>0</v>
      </c>
      <c r="FX23">
        <v>0</v>
      </c>
      <c r="FY23">
        <v>0</v>
      </c>
      <c r="FZ23">
        <v>1</v>
      </c>
      <c r="GA23">
        <v>0</v>
      </c>
      <c r="GB23">
        <v>0</v>
      </c>
      <c r="GC23">
        <v>3</v>
      </c>
      <c r="GD23">
        <v>0</v>
      </c>
      <c r="GE23">
        <v>0</v>
      </c>
      <c r="GF23">
        <v>6</v>
      </c>
      <c r="GG23">
        <v>1</v>
      </c>
      <c r="GH23">
        <v>0</v>
      </c>
      <c r="GI23">
        <v>0</v>
      </c>
      <c r="GJ23">
        <v>0</v>
      </c>
      <c r="GK23">
        <v>0</v>
      </c>
      <c r="GL23">
        <v>0</v>
      </c>
      <c r="GM23">
        <v>0</v>
      </c>
      <c r="GN23">
        <v>0</v>
      </c>
      <c r="GO23">
        <v>1</v>
      </c>
      <c r="GP23">
        <v>0</v>
      </c>
      <c r="GQ23">
        <v>0</v>
      </c>
    </row>
    <row r="24" spans="1:199">
      <c r="A24">
        <v>9</v>
      </c>
      <c r="B24">
        <v>5</v>
      </c>
      <c r="C24">
        <v>0</v>
      </c>
      <c r="D24">
        <v>2</v>
      </c>
      <c r="E24">
        <v>0</v>
      </c>
      <c r="F24">
        <v>0</v>
      </c>
      <c r="G24">
        <v>1</v>
      </c>
      <c r="H24">
        <v>0</v>
      </c>
      <c r="I24">
        <v>1</v>
      </c>
      <c r="J24">
        <v>5</v>
      </c>
      <c r="K24">
        <v>3</v>
      </c>
      <c r="L24">
        <v>4</v>
      </c>
      <c r="M24">
        <v>1</v>
      </c>
      <c r="N24">
        <v>0</v>
      </c>
      <c r="O24">
        <v>0</v>
      </c>
      <c r="P24">
        <v>0</v>
      </c>
      <c r="Q24">
        <v>0</v>
      </c>
      <c r="R24">
        <v>3</v>
      </c>
      <c r="S24">
        <v>3</v>
      </c>
      <c r="T24">
        <v>0</v>
      </c>
      <c r="U24">
        <v>0</v>
      </c>
      <c r="V24">
        <v>1</v>
      </c>
      <c r="W24">
        <v>0</v>
      </c>
      <c r="X24">
        <v>0</v>
      </c>
      <c r="Y24">
        <v>0</v>
      </c>
      <c r="Z24">
        <v>8</v>
      </c>
      <c r="AA24">
        <v>0</v>
      </c>
      <c r="AB24">
        <v>0</v>
      </c>
      <c r="AC24">
        <v>0</v>
      </c>
      <c r="AD24">
        <v>0</v>
      </c>
      <c r="AE24">
        <v>0</v>
      </c>
      <c r="AF24">
        <v>0</v>
      </c>
      <c r="AG24">
        <v>0</v>
      </c>
      <c r="AH24">
        <v>1</v>
      </c>
      <c r="AI24">
        <v>0</v>
      </c>
      <c r="AJ24">
        <v>1</v>
      </c>
      <c r="AK24">
        <v>1</v>
      </c>
      <c r="AL24">
        <v>2</v>
      </c>
      <c r="AM24">
        <v>2</v>
      </c>
      <c r="AN24">
        <v>1</v>
      </c>
      <c r="AO24">
        <v>2</v>
      </c>
      <c r="AP24">
        <v>0</v>
      </c>
      <c r="AQ24">
        <v>1</v>
      </c>
      <c r="AR24">
        <v>0</v>
      </c>
      <c r="AS24">
        <v>0</v>
      </c>
      <c r="AT24">
        <v>0</v>
      </c>
      <c r="AU24">
        <v>0</v>
      </c>
      <c r="AV24">
        <v>0</v>
      </c>
      <c r="AW24">
        <v>0</v>
      </c>
      <c r="AX24">
        <v>1</v>
      </c>
      <c r="AY24">
        <v>0</v>
      </c>
      <c r="AZ24">
        <v>2</v>
      </c>
      <c r="BA24">
        <v>0</v>
      </c>
      <c r="BB24">
        <v>1</v>
      </c>
      <c r="BC24">
        <v>0</v>
      </c>
      <c r="BD24">
        <v>0</v>
      </c>
      <c r="BE24">
        <v>0</v>
      </c>
      <c r="BF24">
        <v>1</v>
      </c>
      <c r="BG24">
        <v>0</v>
      </c>
      <c r="BH24">
        <v>2</v>
      </c>
      <c r="BI24">
        <v>2</v>
      </c>
      <c r="BJ24">
        <v>0</v>
      </c>
      <c r="BK24">
        <v>1</v>
      </c>
      <c r="BL24">
        <v>0</v>
      </c>
      <c r="BM24">
        <v>3</v>
      </c>
      <c r="BN24">
        <v>6</v>
      </c>
      <c r="BO24">
        <v>2</v>
      </c>
      <c r="BP24">
        <v>2</v>
      </c>
      <c r="BQ24">
        <v>1</v>
      </c>
      <c r="BR24">
        <v>1</v>
      </c>
      <c r="BS24">
        <v>0</v>
      </c>
      <c r="BT24">
        <v>0</v>
      </c>
      <c r="BU24">
        <v>2</v>
      </c>
      <c r="BV24">
        <v>0</v>
      </c>
      <c r="BW24">
        <v>1</v>
      </c>
      <c r="BX24">
        <v>1</v>
      </c>
      <c r="BY24">
        <v>1</v>
      </c>
      <c r="BZ24">
        <v>2</v>
      </c>
      <c r="CA24">
        <v>0</v>
      </c>
      <c r="CB24">
        <v>1</v>
      </c>
      <c r="CC24">
        <v>3</v>
      </c>
      <c r="CD24">
        <v>0</v>
      </c>
      <c r="CE24">
        <v>3</v>
      </c>
      <c r="CF24">
        <v>2</v>
      </c>
      <c r="CG24">
        <v>0</v>
      </c>
      <c r="CH24">
        <v>3</v>
      </c>
      <c r="CI24">
        <v>0</v>
      </c>
      <c r="CJ24">
        <v>0</v>
      </c>
      <c r="CK24">
        <v>1</v>
      </c>
      <c r="CL24">
        <v>5</v>
      </c>
      <c r="CM24">
        <v>2</v>
      </c>
      <c r="CN24">
        <v>1</v>
      </c>
      <c r="CO24">
        <v>1</v>
      </c>
      <c r="CP24">
        <v>0</v>
      </c>
      <c r="CQ24">
        <v>2</v>
      </c>
      <c r="CR24">
        <v>1</v>
      </c>
      <c r="CS24">
        <v>3</v>
      </c>
      <c r="CT24">
        <v>2</v>
      </c>
      <c r="CU24">
        <v>2</v>
      </c>
      <c r="CV24">
        <v>0</v>
      </c>
      <c r="CW24">
        <v>0</v>
      </c>
      <c r="CX24">
        <v>1</v>
      </c>
      <c r="CY24">
        <v>3</v>
      </c>
      <c r="CZ24">
        <v>0</v>
      </c>
      <c r="DA24">
        <v>0</v>
      </c>
      <c r="DB24">
        <v>1</v>
      </c>
      <c r="DC24">
        <v>0</v>
      </c>
      <c r="DD24">
        <v>0</v>
      </c>
      <c r="DE24">
        <v>0</v>
      </c>
      <c r="DF24">
        <v>1</v>
      </c>
      <c r="DG24">
        <v>1</v>
      </c>
      <c r="DH24">
        <v>0</v>
      </c>
      <c r="DI24">
        <v>0</v>
      </c>
      <c r="DJ24">
        <v>0</v>
      </c>
      <c r="DK24">
        <v>0</v>
      </c>
      <c r="DL24">
        <v>6</v>
      </c>
      <c r="DM24">
        <v>1</v>
      </c>
      <c r="DN24">
        <v>0</v>
      </c>
      <c r="DO24">
        <v>2</v>
      </c>
      <c r="DP24">
        <v>0</v>
      </c>
      <c r="DQ24">
        <v>0</v>
      </c>
      <c r="DR24">
        <v>1</v>
      </c>
      <c r="DS24">
        <v>1</v>
      </c>
      <c r="DT24">
        <v>0</v>
      </c>
      <c r="DU24">
        <v>0</v>
      </c>
      <c r="DV24">
        <v>0</v>
      </c>
      <c r="DW24">
        <v>0</v>
      </c>
      <c r="DX24">
        <v>5</v>
      </c>
      <c r="DY24">
        <v>0</v>
      </c>
      <c r="DZ24">
        <v>0</v>
      </c>
      <c r="EA24">
        <v>1</v>
      </c>
      <c r="EB24">
        <v>0</v>
      </c>
      <c r="EC24">
        <v>0</v>
      </c>
      <c r="ED24">
        <v>0</v>
      </c>
      <c r="EE24">
        <v>0</v>
      </c>
      <c r="EF24">
        <v>1</v>
      </c>
      <c r="EG24">
        <v>7</v>
      </c>
      <c r="EH24">
        <v>0</v>
      </c>
      <c r="EI24">
        <v>0</v>
      </c>
      <c r="EJ24">
        <v>0</v>
      </c>
      <c r="EK24">
        <v>0</v>
      </c>
      <c r="EL24">
        <v>3</v>
      </c>
      <c r="EM24">
        <v>0</v>
      </c>
      <c r="EN24">
        <v>0</v>
      </c>
      <c r="EO24">
        <v>0</v>
      </c>
      <c r="EP24">
        <v>1</v>
      </c>
      <c r="EQ24">
        <v>0</v>
      </c>
      <c r="ER24">
        <v>0</v>
      </c>
      <c r="ES24">
        <v>1</v>
      </c>
      <c r="ET24">
        <v>0</v>
      </c>
      <c r="EU24">
        <v>0</v>
      </c>
      <c r="EV24">
        <v>3</v>
      </c>
      <c r="EW24">
        <v>0</v>
      </c>
      <c r="EX24">
        <v>3</v>
      </c>
      <c r="EY24">
        <v>0</v>
      </c>
      <c r="EZ24">
        <v>0</v>
      </c>
      <c r="FA24">
        <v>1</v>
      </c>
      <c r="FB24">
        <v>0</v>
      </c>
      <c r="FC24">
        <v>2</v>
      </c>
      <c r="FD24">
        <v>2</v>
      </c>
      <c r="FE24">
        <v>2</v>
      </c>
      <c r="FF24">
        <v>0</v>
      </c>
      <c r="FG24">
        <v>0</v>
      </c>
      <c r="FH24">
        <v>0</v>
      </c>
      <c r="FI24">
        <v>1</v>
      </c>
      <c r="FJ24">
        <v>0</v>
      </c>
      <c r="FK24">
        <v>1</v>
      </c>
      <c r="FL24">
        <v>0</v>
      </c>
      <c r="FM24">
        <v>0</v>
      </c>
      <c r="FN24">
        <v>1</v>
      </c>
      <c r="FO24">
        <v>0</v>
      </c>
      <c r="FP24">
        <v>0</v>
      </c>
      <c r="FQ24">
        <v>0</v>
      </c>
      <c r="FR24">
        <v>0</v>
      </c>
      <c r="FS24">
        <v>0</v>
      </c>
      <c r="FT24">
        <v>0</v>
      </c>
      <c r="FU24">
        <v>1</v>
      </c>
      <c r="FV24">
        <v>1</v>
      </c>
      <c r="FW24">
        <v>1</v>
      </c>
      <c r="FX24">
        <v>0</v>
      </c>
      <c r="FY24">
        <v>0</v>
      </c>
      <c r="FZ24">
        <v>1</v>
      </c>
      <c r="GA24">
        <v>2</v>
      </c>
      <c r="GB24">
        <v>0</v>
      </c>
      <c r="GC24">
        <v>2</v>
      </c>
      <c r="GD24">
        <v>3</v>
      </c>
      <c r="GE24">
        <v>0</v>
      </c>
      <c r="GF24">
        <v>2</v>
      </c>
      <c r="GG24">
        <v>0</v>
      </c>
      <c r="GH24">
        <v>1</v>
      </c>
      <c r="GI24">
        <v>5</v>
      </c>
      <c r="GJ24">
        <v>1</v>
      </c>
      <c r="GK24">
        <v>4</v>
      </c>
      <c r="GL24">
        <v>1</v>
      </c>
      <c r="GM24">
        <v>0</v>
      </c>
      <c r="GN24">
        <v>0</v>
      </c>
      <c r="GO24">
        <v>3</v>
      </c>
      <c r="GP24">
        <v>2</v>
      </c>
      <c r="GQ24">
        <v>0</v>
      </c>
    </row>
    <row r="25" spans="1:199">
      <c r="A25">
        <v>5</v>
      </c>
      <c r="B25">
        <v>5</v>
      </c>
      <c r="C25">
        <v>0</v>
      </c>
      <c r="D25">
        <v>0</v>
      </c>
      <c r="E25">
        <v>0</v>
      </c>
      <c r="F25">
        <v>0</v>
      </c>
      <c r="G25">
        <v>1</v>
      </c>
      <c r="H25">
        <v>0</v>
      </c>
      <c r="I25">
        <v>2</v>
      </c>
      <c r="J25">
        <v>1</v>
      </c>
      <c r="K25">
        <v>2</v>
      </c>
      <c r="L25">
        <v>0</v>
      </c>
      <c r="M25">
        <v>0</v>
      </c>
      <c r="N25">
        <v>0</v>
      </c>
      <c r="O25">
        <v>0</v>
      </c>
      <c r="P25">
        <v>4</v>
      </c>
      <c r="Q25">
        <v>0</v>
      </c>
      <c r="R25">
        <v>1</v>
      </c>
      <c r="S25">
        <v>1</v>
      </c>
      <c r="T25">
        <v>0</v>
      </c>
      <c r="U25">
        <v>0</v>
      </c>
      <c r="V25">
        <v>0</v>
      </c>
      <c r="W25">
        <v>0</v>
      </c>
      <c r="X25">
        <v>0</v>
      </c>
      <c r="Y25">
        <v>0</v>
      </c>
      <c r="Z25">
        <v>1</v>
      </c>
      <c r="AA25">
        <v>0</v>
      </c>
      <c r="AB25">
        <v>0</v>
      </c>
      <c r="AC25">
        <v>0</v>
      </c>
      <c r="AD25">
        <v>0</v>
      </c>
      <c r="AE25">
        <v>0</v>
      </c>
      <c r="AF25">
        <v>0</v>
      </c>
      <c r="AG25">
        <v>0</v>
      </c>
      <c r="AH25">
        <v>0</v>
      </c>
      <c r="AI25">
        <v>0</v>
      </c>
      <c r="AJ25">
        <v>1</v>
      </c>
      <c r="AK25">
        <v>0</v>
      </c>
      <c r="AL25">
        <v>1</v>
      </c>
      <c r="AM25">
        <v>1</v>
      </c>
      <c r="AN25">
        <v>1</v>
      </c>
      <c r="AO25">
        <v>3</v>
      </c>
      <c r="AP25">
        <v>1</v>
      </c>
      <c r="AQ25">
        <v>1</v>
      </c>
      <c r="AR25">
        <v>0</v>
      </c>
      <c r="AS25">
        <v>1</v>
      </c>
      <c r="AT25">
        <v>0</v>
      </c>
      <c r="AU25">
        <v>0</v>
      </c>
      <c r="AV25">
        <v>0</v>
      </c>
      <c r="AW25">
        <v>0</v>
      </c>
      <c r="AX25">
        <v>0</v>
      </c>
      <c r="AY25">
        <v>1</v>
      </c>
      <c r="AZ25">
        <v>2</v>
      </c>
      <c r="BA25">
        <v>0</v>
      </c>
      <c r="BB25">
        <v>0</v>
      </c>
      <c r="BC25">
        <v>0</v>
      </c>
      <c r="BD25">
        <v>5</v>
      </c>
      <c r="BE25">
        <v>0</v>
      </c>
      <c r="BF25">
        <v>1</v>
      </c>
      <c r="BG25">
        <v>0</v>
      </c>
      <c r="BH25">
        <v>2</v>
      </c>
      <c r="BI25">
        <v>1</v>
      </c>
      <c r="BJ25">
        <v>0</v>
      </c>
      <c r="BK25">
        <v>2</v>
      </c>
      <c r="BL25">
        <v>0</v>
      </c>
      <c r="BM25">
        <v>4</v>
      </c>
      <c r="BN25">
        <v>0</v>
      </c>
      <c r="BO25">
        <v>0</v>
      </c>
      <c r="BP25">
        <v>2</v>
      </c>
      <c r="BQ25">
        <v>0</v>
      </c>
      <c r="BR25">
        <v>1</v>
      </c>
      <c r="BS25">
        <v>0</v>
      </c>
      <c r="BT25">
        <v>1</v>
      </c>
      <c r="BU25">
        <v>0</v>
      </c>
      <c r="BV25">
        <v>0</v>
      </c>
      <c r="BW25">
        <v>2</v>
      </c>
      <c r="BX25">
        <v>0</v>
      </c>
      <c r="BY25">
        <v>1</v>
      </c>
      <c r="BZ25">
        <v>0</v>
      </c>
      <c r="CA25">
        <v>2</v>
      </c>
      <c r="CB25">
        <v>1</v>
      </c>
      <c r="CC25">
        <v>1</v>
      </c>
      <c r="CD25">
        <v>1</v>
      </c>
      <c r="CE25">
        <v>4</v>
      </c>
      <c r="CF25">
        <v>1</v>
      </c>
      <c r="CG25">
        <v>0</v>
      </c>
      <c r="CH25">
        <v>3</v>
      </c>
      <c r="CI25">
        <v>0</v>
      </c>
      <c r="CJ25">
        <v>0</v>
      </c>
      <c r="CK25">
        <v>0</v>
      </c>
      <c r="CL25">
        <v>0</v>
      </c>
      <c r="CM25">
        <v>0</v>
      </c>
      <c r="CN25">
        <v>1</v>
      </c>
      <c r="CO25">
        <v>3</v>
      </c>
      <c r="CP25">
        <v>0</v>
      </c>
      <c r="CQ25">
        <v>1</v>
      </c>
      <c r="CR25">
        <v>1</v>
      </c>
      <c r="CS25">
        <v>0</v>
      </c>
      <c r="CT25">
        <v>1</v>
      </c>
      <c r="CU25">
        <v>0</v>
      </c>
      <c r="CV25">
        <v>0</v>
      </c>
      <c r="CW25">
        <v>0</v>
      </c>
      <c r="CX25">
        <v>0</v>
      </c>
      <c r="CY25">
        <v>1</v>
      </c>
      <c r="CZ25">
        <v>0</v>
      </c>
      <c r="DA25">
        <v>0</v>
      </c>
      <c r="DB25">
        <v>3</v>
      </c>
      <c r="DC25">
        <v>0</v>
      </c>
      <c r="DD25">
        <v>0</v>
      </c>
      <c r="DE25">
        <v>0</v>
      </c>
      <c r="DF25">
        <v>2</v>
      </c>
      <c r="DG25">
        <v>1</v>
      </c>
      <c r="DH25">
        <v>0</v>
      </c>
      <c r="DI25">
        <v>0</v>
      </c>
      <c r="DJ25">
        <v>0</v>
      </c>
      <c r="DK25">
        <v>0</v>
      </c>
      <c r="DL25">
        <v>1</v>
      </c>
      <c r="DM25">
        <v>0</v>
      </c>
      <c r="DN25">
        <v>0</v>
      </c>
      <c r="DO25">
        <v>0</v>
      </c>
      <c r="DP25">
        <v>0</v>
      </c>
      <c r="DQ25">
        <v>0</v>
      </c>
      <c r="DR25">
        <v>0</v>
      </c>
      <c r="DS25">
        <v>0</v>
      </c>
      <c r="DT25">
        <v>1</v>
      </c>
      <c r="DU25">
        <v>0</v>
      </c>
      <c r="DV25">
        <v>0</v>
      </c>
      <c r="DW25">
        <v>1</v>
      </c>
      <c r="DX25">
        <v>0</v>
      </c>
      <c r="DY25">
        <v>0</v>
      </c>
      <c r="DZ25">
        <v>0</v>
      </c>
      <c r="EA25">
        <v>0</v>
      </c>
      <c r="EB25">
        <v>0</v>
      </c>
      <c r="EC25">
        <v>0</v>
      </c>
      <c r="ED25">
        <v>0</v>
      </c>
      <c r="EE25">
        <v>0</v>
      </c>
      <c r="EF25">
        <v>1</v>
      </c>
      <c r="EG25">
        <v>1</v>
      </c>
      <c r="EH25">
        <v>0</v>
      </c>
      <c r="EI25">
        <v>0</v>
      </c>
      <c r="EJ25">
        <v>0</v>
      </c>
      <c r="EK25">
        <v>0</v>
      </c>
      <c r="EL25">
        <v>4</v>
      </c>
      <c r="EM25">
        <v>0</v>
      </c>
      <c r="EN25">
        <v>0</v>
      </c>
      <c r="EO25">
        <v>0</v>
      </c>
      <c r="EP25">
        <v>1</v>
      </c>
      <c r="EQ25">
        <v>0</v>
      </c>
      <c r="ER25">
        <v>0</v>
      </c>
      <c r="ES25">
        <v>0</v>
      </c>
      <c r="ET25">
        <v>0</v>
      </c>
      <c r="EU25">
        <v>0</v>
      </c>
      <c r="EV25">
        <v>0</v>
      </c>
      <c r="EW25">
        <v>0</v>
      </c>
      <c r="EX25">
        <v>0</v>
      </c>
      <c r="EY25">
        <v>0</v>
      </c>
      <c r="EZ25">
        <v>2</v>
      </c>
      <c r="FA25">
        <v>1</v>
      </c>
      <c r="FB25">
        <v>3</v>
      </c>
      <c r="FC25">
        <v>1</v>
      </c>
      <c r="FD25">
        <v>1</v>
      </c>
      <c r="FE25">
        <v>2</v>
      </c>
      <c r="FF25">
        <v>0</v>
      </c>
      <c r="FG25">
        <v>0</v>
      </c>
      <c r="FH25">
        <v>1</v>
      </c>
      <c r="FI25">
        <v>0</v>
      </c>
      <c r="FJ25">
        <v>0</v>
      </c>
      <c r="FK25">
        <v>0</v>
      </c>
      <c r="FL25">
        <v>0</v>
      </c>
      <c r="FM25">
        <v>0</v>
      </c>
      <c r="FN25">
        <v>1</v>
      </c>
      <c r="FO25">
        <v>0</v>
      </c>
      <c r="FP25">
        <v>0</v>
      </c>
      <c r="FQ25">
        <v>1</v>
      </c>
      <c r="FR25">
        <v>0</v>
      </c>
      <c r="FS25">
        <v>0</v>
      </c>
      <c r="FT25">
        <v>0</v>
      </c>
      <c r="FU25">
        <v>0</v>
      </c>
      <c r="FV25">
        <v>2</v>
      </c>
      <c r="FW25">
        <v>0</v>
      </c>
      <c r="FX25">
        <v>0</v>
      </c>
      <c r="FY25">
        <v>0</v>
      </c>
      <c r="FZ25">
        <v>0</v>
      </c>
      <c r="GA25">
        <v>0</v>
      </c>
      <c r="GB25">
        <v>0</v>
      </c>
      <c r="GC25">
        <v>3</v>
      </c>
      <c r="GD25">
        <v>0</v>
      </c>
      <c r="GE25">
        <v>0</v>
      </c>
      <c r="GF25">
        <v>4</v>
      </c>
      <c r="GG25">
        <v>1</v>
      </c>
      <c r="GH25">
        <v>2</v>
      </c>
      <c r="GI25">
        <v>0</v>
      </c>
      <c r="GJ25">
        <v>1</v>
      </c>
      <c r="GK25">
        <v>1</v>
      </c>
      <c r="GL25">
        <v>1</v>
      </c>
      <c r="GM25">
        <v>0</v>
      </c>
      <c r="GN25">
        <v>0</v>
      </c>
      <c r="GO25">
        <v>3</v>
      </c>
      <c r="GP25">
        <v>0</v>
      </c>
      <c r="GQ25">
        <v>1</v>
      </c>
    </row>
    <row r="26" spans="1:199">
      <c r="A26">
        <v>0</v>
      </c>
      <c r="B26">
        <v>0</v>
      </c>
      <c r="C26">
        <v>0</v>
      </c>
      <c r="D26">
        <v>0</v>
      </c>
      <c r="E26">
        <v>0</v>
      </c>
      <c r="F26">
        <v>0</v>
      </c>
      <c r="G26">
        <v>0</v>
      </c>
      <c r="H26">
        <v>0</v>
      </c>
      <c r="I26">
        <v>0</v>
      </c>
      <c r="J26">
        <v>0</v>
      </c>
      <c r="K26">
        <v>0</v>
      </c>
      <c r="L26">
        <v>2</v>
      </c>
      <c r="M26">
        <v>0</v>
      </c>
      <c r="N26">
        <v>0</v>
      </c>
      <c r="O26">
        <v>0</v>
      </c>
      <c r="P26">
        <v>0</v>
      </c>
      <c r="Q26">
        <v>0</v>
      </c>
      <c r="R26">
        <v>2</v>
      </c>
      <c r="S26">
        <v>2</v>
      </c>
      <c r="T26">
        <v>0</v>
      </c>
      <c r="U26">
        <v>0</v>
      </c>
      <c r="V26">
        <v>0</v>
      </c>
      <c r="W26">
        <v>0</v>
      </c>
      <c r="X26">
        <v>0</v>
      </c>
      <c r="Y26">
        <v>0</v>
      </c>
      <c r="Z26">
        <v>1</v>
      </c>
      <c r="AA26">
        <v>0</v>
      </c>
      <c r="AB26">
        <v>0</v>
      </c>
      <c r="AC26">
        <v>0</v>
      </c>
      <c r="AD26">
        <v>0</v>
      </c>
      <c r="AE26">
        <v>0</v>
      </c>
      <c r="AF26">
        <v>0</v>
      </c>
      <c r="AG26">
        <v>0</v>
      </c>
      <c r="AH26">
        <v>0</v>
      </c>
      <c r="AI26">
        <v>0</v>
      </c>
      <c r="AJ26">
        <v>0</v>
      </c>
      <c r="AK26">
        <v>0</v>
      </c>
      <c r="AL26">
        <v>3</v>
      </c>
      <c r="AM26">
        <v>0</v>
      </c>
      <c r="AN26">
        <v>2</v>
      </c>
      <c r="AO26">
        <v>1</v>
      </c>
      <c r="AP26">
        <v>0</v>
      </c>
      <c r="AQ26">
        <v>0</v>
      </c>
      <c r="AR26">
        <v>0</v>
      </c>
      <c r="AS26">
        <v>0</v>
      </c>
      <c r="AT26">
        <v>0</v>
      </c>
      <c r="AU26">
        <v>0</v>
      </c>
      <c r="AV26">
        <v>0</v>
      </c>
      <c r="AW26">
        <v>0</v>
      </c>
      <c r="AX26">
        <v>0</v>
      </c>
      <c r="AY26">
        <v>0</v>
      </c>
      <c r="AZ26">
        <v>0</v>
      </c>
      <c r="BA26">
        <v>0</v>
      </c>
      <c r="BB26">
        <v>0</v>
      </c>
      <c r="BC26">
        <v>1</v>
      </c>
      <c r="BD26">
        <v>0</v>
      </c>
      <c r="BE26">
        <v>0</v>
      </c>
      <c r="BF26">
        <v>0</v>
      </c>
      <c r="BG26">
        <v>0</v>
      </c>
      <c r="BH26">
        <v>0</v>
      </c>
      <c r="BI26">
        <v>4</v>
      </c>
      <c r="BJ26">
        <v>1</v>
      </c>
      <c r="BK26">
        <v>5</v>
      </c>
      <c r="BL26">
        <v>0</v>
      </c>
      <c r="BM26">
        <v>0</v>
      </c>
      <c r="BN26">
        <v>1</v>
      </c>
      <c r="BO26">
        <v>1</v>
      </c>
      <c r="BP26">
        <v>0</v>
      </c>
      <c r="BQ26">
        <v>2</v>
      </c>
      <c r="BR26">
        <v>0</v>
      </c>
      <c r="BS26">
        <v>0</v>
      </c>
      <c r="BT26">
        <v>0</v>
      </c>
      <c r="BU26">
        <v>0</v>
      </c>
      <c r="BV26">
        <v>0</v>
      </c>
      <c r="BW26">
        <v>0</v>
      </c>
      <c r="BX26">
        <v>1</v>
      </c>
      <c r="BY26">
        <v>1</v>
      </c>
      <c r="BZ26">
        <v>0</v>
      </c>
      <c r="CA26">
        <v>0</v>
      </c>
      <c r="CB26">
        <v>0</v>
      </c>
      <c r="CC26">
        <v>1</v>
      </c>
      <c r="CD26">
        <v>0</v>
      </c>
      <c r="CE26">
        <v>3</v>
      </c>
      <c r="CF26">
        <v>2</v>
      </c>
      <c r="CG26">
        <v>0</v>
      </c>
      <c r="CH26">
        <v>0</v>
      </c>
      <c r="CI26">
        <v>0</v>
      </c>
      <c r="CJ26">
        <v>0</v>
      </c>
      <c r="CK26">
        <v>1</v>
      </c>
      <c r="CL26">
        <v>4</v>
      </c>
      <c r="CM26">
        <v>1</v>
      </c>
      <c r="CN26">
        <v>0</v>
      </c>
      <c r="CO26">
        <v>3</v>
      </c>
      <c r="CP26">
        <v>1</v>
      </c>
      <c r="CQ26">
        <v>1</v>
      </c>
      <c r="CR26">
        <v>0</v>
      </c>
      <c r="CS26">
        <v>0</v>
      </c>
      <c r="CT26">
        <v>1</v>
      </c>
      <c r="CU26">
        <v>0</v>
      </c>
      <c r="CV26">
        <v>0</v>
      </c>
      <c r="CW26">
        <v>2</v>
      </c>
      <c r="CX26">
        <v>0</v>
      </c>
      <c r="CY26">
        <v>1</v>
      </c>
      <c r="CZ26">
        <v>0</v>
      </c>
      <c r="DA26">
        <v>1</v>
      </c>
      <c r="DB26">
        <v>0</v>
      </c>
      <c r="DC26">
        <v>0</v>
      </c>
      <c r="DD26">
        <v>0</v>
      </c>
      <c r="DE26">
        <v>0</v>
      </c>
      <c r="DF26">
        <v>0</v>
      </c>
      <c r="DG26">
        <v>0</v>
      </c>
      <c r="DH26">
        <v>0</v>
      </c>
      <c r="DI26">
        <v>0</v>
      </c>
      <c r="DJ26">
        <v>0</v>
      </c>
      <c r="DK26">
        <v>0</v>
      </c>
      <c r="DL26">
        <v>2</v>
      </c>
      <c r="DM26">
        <v>0</v>
      </c>
      <c r="DN26">
        <v>0</v>
      </c>
      <c r="DO26">
        <v>0</v>
      </c>
      <c r="DP26">
        <v>0</v>
      </c>
      <c r="DQ26">
        <v>0</v>
      </c>
      <c r="DR26">
        <v>0</v>
      </c>
      <c r="DS26">
        <v>0</v>
      </c>
      <c r="DT26">
        <v>0</v>
      </c>
      <c r="DU26">
        <v>0</v>
      </c>
      <c r="DV26">
        <v>0</v>
      </c>
      <c r="DW26">
        <v>0</v>
      </c>
      <c r="DX26">
        <v>0</v>
      </c>
      <c r="DY26">
        <v>0</v>
      </c>
      <c r="DZ26">
        <v>0</v>
      </c>
      <c r="EA26">
        <v>1</v>
      </c>
      <c r="EB26">
        <v>0</v>
      </c>
      <c r="EC26">
        <v>0</v>
      </c>
      <c r="ED26">
        <v>0</v>
      </c>
      <c r="EE26">
        <v>0</v>
      </c>
      <c r="EF26">
        <v>0</v>
      </c>
      <c r="EG26">
        <v>1</v>
      </c>
      <c r="EH26">
        <v>0</v>
      </c>
      <c r="EI26">
        <v>0</v>
      </c>
      <c r="EJ26">
        <v>0</v>
      </c>
      <c r="EK26">
        <v>0</v>
      </c>
      <c r="EL26">
        <v>0</v>
      </c>
      <c r="EM26">
        <v>0</v>
      </c>
      <c r="EN26">
        <v>0</v>
      </c>
      <c r="EO26">
        <v>0</v>
      </c>
      <c r="EP26">
        <v>0</v>
      </c>
      <c r="EQ26">
        <v>1</v>
      </c>
      <c r="ER26">
        <v>2</v>
      </c>
      <c r="ES26">
        <v>0</v>
      </c>
      <c r="ET26">
        <v>0</v>
      </c>
      <c r="EU26">
        <v>0</v>
      </c>
      <c r="EV26">
        <v>3</v>
      </c>
      <c r="EW26">
        <v>0</v>
      </c>
      <c r="EX26">
        <v>0</v>
      </c>
      <c r="EY26">
        <v>0</v>
      </c>
      <c r="EZ26">
        <v>0</v>
      </c>
      <c r="FA26">
        <v>2</v>
      </c>
      <c r="FB26">
        <v>1</v>
      </c>
      <c r="FC26">
        <v>0</v>
      </c>
      <c r="FD26">
        <v>0</v>
      </c>
      <c r="FE26">
        <v>0</v>
      </c>
      <c r="FF26">
        <v>0</v>
      </c>
      <c r="FG26">
        <v>1</v>
      </c>
      <c r="FH26">
        <v>1</v>
      </c>
      <c r="FI26">
        <v>0</v>
      </c>
      <c r="FJ26">
        <v>0</v>
      </c>
      <c r="FK26">
        <v>0</v>
      </c>
      <c r="FL26">
        <v>0</v>
      </c>
      <c r="FM26">
        <v>0</v>
      </c>
      <c r="FN26">
        <v>0</v>
      </c>
      <c r="FO26">
        <v>0</v>
      </c>
      <c r="FP26">
        <v>0</v>
      </c>
      <c r="FQ26">
        <v>0</v>
      </c>
      <c r="FR26">
        <v>0</v>
      </c>
      <c r="FS26">
        <v>0</v>
      </c>
      <c r="FT26">
        <v>0</v>
      </c>
      <c r="FU26">
        <v>0</v>
      </c>
      <c r="FV26">
        <v>1</v>
      </c>
      <c r="FW26">
        <v>0</v>
      </c>
      <c r="FX26">
        <v>0</v>
      </c>
      <c r="FY26">
        <v>0</v>
      </c>
      <c r="FZ26">
        <v>0</v>
      </c>
      <c r="GA26">
        <v>0</v>
      </c>
      <c r="GB26">
        <v>0</v>
      </c>
      <c r="GC26">
        <v>1</v>
      </c>
      <c r="GD26">
        <v>0</v>
      </c>
      <c r="GE26">
        <v>0</v>
      </c>
      <c r="GF26">
        <v>2</v>
      </c>
      <c r="GG26">
        <v>0</v>
      </c>
      <c r="GH26">
        <v>0</v>
      </c>
      <c r="GI26">
        <v>0</v>
      </c>
      <c r="GJ26">
        <v>0</v>
      </c>
      <c r="GK26">
        <v>2</v>
      </c>
      <c r="GL26">
        <v>1</v>
      </c>
      <c r="GM26">
        <v>2</v>
      </c>
      <c r="GN26">
        <v>0</v>
      </c>
      <c r="GO26">
        <v>2</v>
      </c>
      <c r="GP26">
        <v>1</v>
      </c>
      <c r="GQ26">
        <v>0</v>
      </c>
    </row>
    <row r="27" spans="1:199">
      <c r="A27">
        <v>0</v>
      </c>
      <c r="B27">
        <v>0</v>
      </c>
      <c r="C27">
        <v>0</v>
      </c>
      <c r="D27">
        <v>0</v>
      </c>
      <c r="E27">
        <v>0</v>
      </c>
      <c r="F27">
        <v>3</v>
      </c>
      <c r="G27">
        <v>0</v>
      </c>
      <c r="H27">
        <v>0</v>
      </c>
      <c r="I27">
        <v>0</v>
      </c>
      <c r="J27">
        <v>1</v>
      </c>
      <c r="K27">
        <v>0</v>
      </c>
      <c r="L27">
        <v>0</v>
      </c>
      <c r="M27">
        <v>0</v>
      </c>
      <c r="N27">
        <v>0</v>
      </c>
      <c r="O27">
        <v>0</v>
      </c>
      <c r="P27">
        <v>0</v>
      </c>
      <c r="Q27">
        <v>0</v>
      </c>
      <c r="R27">
        <v>0</v>
      </c>
      <c r="S27">
        <v>0</v>
      </c>
      <c r="T27">
        <v>0</v>
      </c>
      <c r="U27">
        <v>0</v>
      </c>
      <c r="V27">
        <v>0</v>
      </c>
      <c r="W27">
        <v>0</v>
      </c>
      <c r="X27">
        <v>0</v>
      </c>
      <c r="Y27">
        <v>0</v>
      </c>
      <c r="Z27">
        <v>1</v>
      </c>
      <c r="AA27">
        <v>0</v>
      </c>
      <c r="AB27">
        <v>0</v>
      </c>
      <c r="AC27">
        <v>0</v>
      </c>
      <c r="AD27">
        <v>0</v>
      </c>
      <c r="AE27">
        <v>0</v>
      </c>
      <c r="AF27">
        <v>0</v>
      </c>
      <c r="AG27">
        <v>0</v>
      </c>
      <c r="AH27">
        <v>1</v>
      </c>
      <c r="AI27">
        <v>0</v>
      </c>
      <c r="AJ27">
        <v>0</v>
      </c>
      <c r="AK27">
        <v>0</v>
      </c>
      <c r="AL27">
        <v>1</v>
      </c>
      <c r="AM27">
        <v>1</v>
      </c>
      <c r="AN27">
        <v>3</v>
      </c>
      <c r="AO27">
        <v>0</v>
      </c>
      <c r="AP27">
        <v>0</v>
      </c>
      <c r="AQ27">
        <v>0</v>
      </c>
      <c r="AR27">
        <v>2</v>
      </c>
      <c r="AS27">
        <v>0</v>
      </c>
      <c r="AT27">
        <v>2</v>
      </c>
      <c r="AU27">
        <v>0</v>
      </c>
      <c r="AV27">
        <v>1</v>
      </c>
      <c r="AW27">
        <v>1</v>
      </c>
      <c r="AX27">
        <v>0</v>
      </c>
      <c r="AY27">
        <v>0</v>
      </c>
      <c r="AZ27">
        <v>1</v>
      </c>
      <c r="BA27">
        <v>0</v>
      </c>
      <c r="BB27">
        <v>0</v>
      </c>
      <c r="BC27">
        <v>0</v>
      </c>
      <c r="BD27">
        <v>0</v>
      </c>
      <c r="BE27">
        <v>0</v>
      </c>
      <c r="BF27">
        <v>0</v>
      </c>
      <c r="BG27">
        <v>0</v>
      </c>
      <c r="BH27">
        <v>1</v>
      </c>
      <c r="BI27">
        <v>1</v>
      </c>
      <c r="BJ27">
        <v>0</v>
      </c>
      <c r="BK27">
        <v>1</v>
      </c>
      <c r="BL27">
        <v>0</v>
      </c>
      <c r="BM27">
        <v>0</v>
      </c>
      <c r="BN27">
        <v>1</v>
      </c>
      <c r="BO27">
        <v>1</v>
      </c>
      <c r="BP27">
        <v>3</v>
      </c>
      <c r="BQ27">
        <v>0</v>
      </c>
      <c r="BR27">
        <v>0</v>
      </c>
      <c r="BS27">
        <v>1</v>
      </c>
      <c r="BT27">
        <v>6</v>
      </c>
      <c r="BU27">
        <v>0</v>
      </c>
      <c r="BV27">
        <v>0</v>
      </c>
      <c r="BW27">
        <v>0</v>
      </c>
      <c r="BX27">
        <v>0</v>
      </c>
      <c r="BY27">
        <v>1</v>
      </c>
      <c r="BZ27">
        <v>2</v>
      </c>
      <c r="CA27">
        <v>0</v>
      </c>
      <c r="CB27">
        <v>0</v>
      </c>
      <c r="CC27">
        <v>2</v>
      </c>
      <c r="CD27">
        <v>0</v>
      </c>
      <c r="CE27">
        <v>2</v>
      </c>
      <c r="CF27">
        <v>0</v>
      </c>
      <c r="CG27">
        <v>0</v>
      </c>
      <c r="CH27">
        <v>2</v>
      </c>
      <c r="CI27">
        <v>0</v>
      </c>
      <c r="CJ27">
        <v>1</v>
      </c>
      <c r="CK27">
        <v>1</v>
      </c>
      <c r="CL27">
        <v>0</v>
      </c>
      <c r="CM27">
        <v>0</v>
      </c>
      <c r="CN27">
        <v>1</v>
      </c>
      <c r="CO27">
        <v>1</v>
      </c>
      <c r="CP27">
        <v>1</v>
      </c>
      <c r="CQ27">
        <v>2</v>
      </c>
      <c r="CR27">
        <v>0</v>
      </c>
      <c r="CS27">
        <v>0</v>
      </c>
      <c r="CT27">
        <v>4</v>
      </c>
      <c r="CU27">
        <v>0</v>
      </c>
      <c r="CV27">
        <v>0</v>
      </c>
      <c r="CW27">
        <v>0</v>
      </c>
      <c r="CX27">
        <v>0</v>
      </c>
      <c r="CY27">
        <v>2</v>
      </c>
      <c r="CZ27">
        <v>0</v>
      </c>
      <c r="DA27">
        <v>0</v>
      </c>
      <c r="DB27">
        <v>0</v>
      </c>
      <c r="DC27">
        <v>0</v>
      </c>
      <c r="DD27">
        <v>0</v>
      </c>
      <c r="DE27">
        <v>0</v>
      </c>
      <c r="DF27">
        <v>0</v>
      </c>
      <c r="DG27">
        <v>0</v>
      </c>
      <c r="DH27">
        <v>0</v>
      </c>
      <c r="DI27">
        <v>0</v>
      </c>
      <c r="DJ27">
        <v>0</v>
      </c>
      <c r="DK27">
        <v>0</v>
      </c>
      <c r="DL27">
        <v>0</v>
      </c>
      <c r="DM27">
        <v>0</v>
      </c>
      <c r="DN27">
        <v>0</v>
      </c>
      <c r="DO27">
        <v>2</v>
      </c>
      <c r="DP27">
        <v>0</v>
      </c>
      <c r="DQ27">
        <v>1</v>
      </c>
      <c r="DR27">
        <v>0</v>
      </c>
      <c r="DS27">
        <v>0</v>
      </c>
      <c r="DT27">
        <v>0</v>
      </c>
      <c r="DU27">
        <v>0</v>
      </c>
      <c r="DV27">
        <v>0</v>
      </c>
      <c r="DW27">
        <v>0</v>
      </c>
      <c r="DX27">
        <v>0</v>
      </c>
      <c r="DY27">
        <v>0</v>
      </c>
      <c r="DZ27">
        <v>0</v>
      </c>
      <c r="EA27">
        <v>1</v>
      </c>
      <c r="EB27">
        <v>0</v>
      </c>
      <c r="EC27">
        <v>0</v>
      </c>
      <c r="ED27">
        <v>0</v>
      </c>
      <c r="EE27">
        <v>0</v>
      </c>
      <c r="EF27">
        <v>0</v>
      </c>
      <c r="EG27">
        <v>0</v>
      </c>
      <c r="EH27">
        <v>0</v>
      </c>
      <c r="EI27">
        <v>0</v>
      </c>
      <c r="EJ27">
        <v>0</v>
      </c>
      <c r="EK27">
        <v>0</v>
      </c>
      <c r="EL27">
        <v>1</v>
      </c>
      <c r="EM27">
        <v>0</v>
      </c>
      <c r="EN27">
        <v>0</v>
      </c>
      <c r="EO27">
        <v>0</v>
      </c>
      <c r="EP27">
        <v>0</v>
      </c>
      <c r="EQ27">
        <v>0</v>
      </c>
      <c r="ER27">
        <v>0</v>
      </c>
      <c r="ES27">
        <v>0</v>
      </c>
      <c r="ET27">
        <v>0</v>
      </c>
      <c r="EU27">
        <v>0</v>
      </c>
      <c r="EV27">
        <v>5</v>
      </c>
      <c r="EW27">
        <v>0</v>
      </c>
      <c r="EX27">
        <v>1</v>
      </c>
      <c r="EY27">
        <v>0</v>
      </c>
      <c r="EZ27">
        <v>0</v>
      </c>
      <c r="FA27">
        <v>0</v>
      </c>
      <c r="FB27">
        <v>0</v>
      </c>
      <c r="FC27">
        <v>1</v>
      </c>
      <c r="FD27">
        <v>0</v>
      </c>
      <c r="FE27">
        <v>0</v>
      </c>
      <c r="FF27">
        <v>0</v>
      </c>
      <c r="FG27">
        <v>0</v>
      </c>
      <c r="FH27">
        <v>0</v>
      </c>
      <c r="FI27">
        <v>1</v>
      </c>
      <c r="FJ27">
        <v>0</v>
      </c>
      <c r="FK27">
        <v>0</v>
      </c>
      <c r="FL27">
        <v>0</v>
      </c>
      <c r="FM27">
        <v>0</v>
      </c>
      <c r="FN27">
        <v>0</v>
      </c>
      <c r="FO27">
        <v>0</v>
      </c>
      <c r="FP27">
        <v>0</v>
      </c>
      <c r="FQ27">
        <v>0</v>
      </c>
      <c r="FR27">
        <v>0</v>
      </c>
      <c r="FS27">
        <v>0</v>
      </c>
      <c r="FT27">
        <v>1</v>
      </c>
      <c r="FU27">
        <v>1</v>
      </c>
      <c r="FV27">
        <v>0</v>
      </c>
      <c r="FW27">
        <v>0</v>
      </c>
      <c r="FX27">
        <v>0</v>
      </c>
      <c r="FY27">
        <v>0</v>
      </c>
      <c r="FZ27">
        <v>0</v>
      </c>
      <c r="GA27">
        <v>0</v>
      </c>
      <c r="GB27">
        <v>0</v>
      </c>
      <c r="GC27">
        <v>2</v>
      </c>
      <c r="GD27">
        <v>1</v>
      </c>
      <c r="GE27">
        <v>0</v>
      </c>
      <c r="GF27">
        <v>1</v>
      </c>
      <c r="GG27">
        <v>0</v>
      </c>
      <c r="GH27">
        <v>0</v>
      </c>
      <c r="GI27">
        <v>0</v>
      </c>
      <c r="GJ27">
        <v>0</v>
      </c>
      <c r="GK27">
        <v>0</v>
      </c>
      <c r="GL27">
        <v>0</v>
      </c>
      <c r="GM27">
        <v>0</v>
      </c>
      <c r="GN27">
        <v>0</v>
      </c>
      <c r="GO27">
        <v>0</v>
      </c>
      <c r="GP27">
        <v>0</v>
      </c>
      <c r="GQ27">
        <v>0</v>
      </c>
    </row>
    <row r="28" spans="1:199">
      <c r="A28">
        <v>5</v>
      </c>
      <c r="B28">
        <v>0</v>
      </c>
      <c r="C28">
        <v>0</v>
      </c>
      <c r="D28">
        <v>1</v>
      </c>
      <c r="E28">
        <v>0</v>
      </c>
      <c r="F28">
        <v>9</v>
      </c>
      <c r="G28">
        <v>3</v>
      </c>
      <c r="H28">
        <v>0</v>
      </c>
      <c r="I28">
        <v>0</v>
      </c>
      <c r="J28">
        <v>2</v>
      </c>
      <c r="K28">
        <v>1</v>
      </c>
      <c r="L28">
        <v>1</v>
      </c>
      <c r="M28">
        <v>0</v>
      </c>
      <c r="N28">
        <v>1</v>
      </c>
      <c r="O28">
        <v>0</v>
      </c>
      <c r="P28">
        <v>1</v>
      </c>
      <c r="Q28">
        <v>0</v>
      </c>
      <c r="R28">
        <v>2</v>
      </c>
      <c r="S28">
        <v>2</v>
      </c>
      <c r="T28">
        <v>0</v>
      </c>
      <c r="U28">
        <v>0</v>
      </c>
      <c r="V28">
        <v>2</v>
      </c>
      <c r="W28">
        <v>1</v>
      </c>
      <c r="X28">
        <v>0</v>
      </c>
      <c r="Y28">
        <v>7</v>
      </c>
      <c r="Z28">
        <v>2</v>
      </c>
      <c r="AA28">
        <v>0</v>
      </c>
      <c r="AB28">
        <v>0</v>
      </c>
      <c r="AC28">
        <v>1</v>
      </c>
      <c r="AD28">
        <v>1</v>
      </c>
      <c r="AE28">
        <v>0</v>
      </c>
      <c r="AF28">
        <v>0</v>
      </c>
      <c r="AG28">
        <v>3</v>
      </c>
      <c r="AH28">
        <v>2</v>
      </c>
      <c r="AI28">
        <v>0</v>
      </c>
      <c r="AJ28">
        <v>1</v>
      </c>
      <c r="AK28">
        <v>0</v>
      </c>
      <c r="AL28">
        <v>5</v>
      </c>
      <c r="AM28">
        <v>4</v>
      </c>
      <c r="AN28">
        <v>5</v>
      </c>
      <c r="AO28">
        <v>2</v>
      </c>
      <c r="AP28">
        <v>1</v>
      </c>
      <c r="AQ28">
        <v>1</v>
      </c>
      <c r="AR28">
        <v>0</v>
      </c>
      <c r="AS28">
        <v>0</v>
      </c>
      <c r="AT28">
        <v>0</v>
      </c>
      <c r="AU28">
        <v>0</v>
      </c>
      <c r="AV28">
        <v>1</v>
      </c>
      <c r="AW28">
        <v>1</v>
      </c>
      <c r="AX28">
        <v>1</v>
      </c>
      <c r="AY28">
        <v>1</v>
      </c>
      <c r="AZ28">
        <v>3</v>
      </c>
      <c r="BA28">
        <v>0</v>
      </c>
      <c r="BB28">
        <v>0</v>
      </c>
      <c r="BC28">
        <v>0</v>
      </c>
      <c r="BD28">
        <v>5</v>
      </c>
      <c r="BE28">
        <v>0</v>
      </c>
      <c r="BF28">
        <v>2</v>
      </c>
      <c r="BG28">
        <v>0</v>
      </c>
      <c r="BH28">
        <v>3</v>
      </c>
      <c r="BI28">
        <v>3</v>
      </c>
      <c r="BJ28">
        <v>0</v>
      </c>
      <c r="BK28">
        <v>5</v>
      </c>
      <c r="BL28">
        <v>0</v>
      </c>
      <c r="BM28">
        <v>2</v>
      </c>
      <c r="BN28">
        <v>2</v>
      </c>
      <c r="BO28">
        <v>5</v>
      </c>
      <c r="BP28">
        <v>4</v>
      </c>
      <c r="BQ28">
        <v>2</v>
      </c>
      <c r="BR28">
        <v>1</v>
      </c>
      <c r="BS28">
        <v>8</v>
      </c>
      <c r="BT28">
        <v>6</v>
      </c>
      <c r="BU28">
        <v>0</v>
      </c>
      <c r="BV28">
        <v>0</v>
      </c>
      <c r="BW28">
        <v>3</v>
      </c>
      <c r="BX28">
        <v>0</v>
      </c>
      <c r="BY28">
        <v>2</v>
      </c>
      <c r="BZ28">
        <v>4</v>
      </c>
      <c r="CA28">
        <v>1</v>
      </c>
      <c r="CB28">
        <v>1</v>
      </c>
      <c r="CC28">
        <v>1</v>
      </c>
      <c r="CD28">
        <v>0</v>
      </c>
      <c r="CE28">
        <v>2</v>
      </c>
      <c r="CF28">
        <v>1</v>
      </c>
      <c r="CG28">
        <v>0</v>
      </c>
      <c r="CH28">
        <v>2</v>
      </c>
      <c r="CI28">
        <v>0</v>
      </c>
      <c r="CJ28">
        <v>0</v>
      </c>
      <c r="CK28">
        <v>4</v>
      </c>
      <c r="CL28">
        <v>5</v>
      </c>
      <c r="CM28">
        <v>2</v>
      </c>
      <c r="CN28">
        <v>3</v>
      </c>
      <c r="CO28">
        <v>1</v>
      </c>
      <c r="CP28">
        <v>2</v>
      </c>
      <c r="CQ28">
        <v>4</v>
      </c>
      <c r="CR28">
        <v>0</v>
      </c>
      <c r="CS28">
        <v>0</v>
      </c>
      <c r="CT28">
        <v>3</v>
      </c>
      <c r="CU28">
        <v>0</v>
      </c>
      <c r="CV28">
        <v>1</v>
      </c>
      <c r="CW28">
        <v>1</v>
      </c>
      <c r="CX28">
        <v>0</v>
      </c>
      <c r="CY28">
        <v>4</v>
      </c>
      <c r="CZ28">
        <v>0</v>
      </c>
      <c r="DA28">
        <v>3</v>
      </c>
      <c r="DB28">
        <v>1</v>
      </c>
      <c r="DC28">
        <v>0</v>
      </c>
      <c r="DD28">
        <v>0</v>
      </c>
      <c r="DE28">
        <v>0</v>
      </c>
      <c r="DF28">
        <v>1</v>
      </c>
      <c r="DG28">
        <v>2</v>
      </c>
      <c r="DH28">
        <v>1</v>
      </c>
      <c r="DI28">
        <v>0</v>
      </c>
      <c r="DJ28">
        <v>0</v>
      </c>
      <c r="DK28">
        <v>0</v>
      </c>
      <c r="DL28">
        <v>1</v>
      </c>
      <c r="DM28">
        <v>1</v>
      </c>
      <c r="DN28">
        <v>0</v>
      </c>
      <c r="DO28">
        <v>1</v>
      </c>
      <c r="DP28">
        <v>0</v>
      </c>
      <c r="DQ28">
        <v>1</v>
      </c>
      <c r="DR28">
        <v>0</v>
      </c>
      <c r="DS28">
        <v>0</v>
      </c>
      <c r="DT28">
        <v>0</v>
      </c>
      <c r="DU28">
        <v>0</v>
      </c>
      <c r="DV28">
        <v>0</v>
      </c>
      <c r="DW28">
        <v>0</v>
      </c>
      <c r="DX28">
        <v>0</v>
      </c>
      <c r="DY28">
        <v>4</v>
      </c>
      <c r="DZ28">
        <v>0</v>
      </c>
      <c r="EA28">
        <v>1</v>
      </c>
      <c r="EB28">
        <v>0</v>
      </c>
      <c r="EC28">
        <v>0</v>
      </c>
      <c r="ED28">
        <v>2</v>
      </c>
      <c r="EE28">
        <v>0</v>
      </c>
      <c r="EF28">
        <v>0</v>
      </c>
      <c r="EG28">
        <v>1</v>
      </c>
      <c r="EH28">
        <v>0</v>
      </c>
      <c r="EI28">
        <v>0</v>
      </c>
      <c r="EJ28">
        <v>0</v>
      </c>
      <c r="EK28">
        <v>0</v>
      </c>
      <c r="EL28">
        <v>1</v>
      </c>
      <c r="EM28">
        <v>0</v>
      </c>
      <c r="EN28">
        <v>0</v>
      </c>
      <c r="EO28">
        <v>0</v>
      </c>
      <c r="EP28">
        <v>0</v>
      </c>
      <c r="EQ28">
        <v>2</v>
      </c>
      <c r="ER28">
        <v>0</v>
      </c>
      <c r="ES28">
        <v>0</v>
      </c>
      <c r="ET28">
        <v>0</v>
      </c>
      <c r="EU28">
        <v>0</v>
      </c>
      <c r="EV28">
        <v>5</v>
      </c>
      <c r="EW28">
        <v>0</v>
      </c>
      <c r="EX28">
        <v>4</v>
      </c>
      <c r="EY28">
        <v>0</v>
      </c>
      <c r="EZ28">
        <v>2</v>
      </c>
      <c r="FA28">
        <v>1</v>
      </c>
      <c r="FB28">
        <v>1</v>
      </c>
      <c r="FC28">
        <v>5</v>
      </c>
      <c r="FD28">
        <v>2</v>
      </c>
      <c r="FE28">
        <v>2</v>
      </c>
      <c r="FF28">
        <v>0</v>
      </c>
      <c r="FG28">
        <v>0</v>
      </c>
      <c r="FH28">
        <v>2</v>
      </c>
      <c r="FI28">
        <v>0</v>
      </c>
      <c r="FJ28">
        <v>0</v>
      </c>
      <c r="FK28">
        <v>2</v>
      </c>
      <c r="FL28">
        <v>1</v>
      </c>
      <c r="FM28">
        <v>1</v>
      </c>
      <c r="FN28">
        <v>0</v>
      </c>
      <c r="FO28">
        <v>0</v>
      </c>
      <c r="FP28">
        <v>0</v>
      </c>
      <c r="FQ28">
        <v>1</v>
      </c>
      <c r="FR28">
        <v>2</v>
      </c>
      <c r="FS28">
        <v>0</v>
      </c>
      <c r="FT28">
        <v>0</v>
      </c>
      <c r="FU28">
        <v>0</v>
      </c>
      <c r="FV28">
        <v>1</v>
      </c>
      <c r="FW28">
        <v>0</v>
      </c>
      <c r="FX28">
        <v>1</v>
      </c>
      <c r="FY28">
        <v>0</v>
      </c>
      <c r="FZ28">
        <v>0</v>
      </c>
      <c r="GA28">
        <v>0</v>
      </c>
      <c r="GB28">
        <v>0</v>
      </c>
      <c r="GC28">
        <v>5</v>
      </c>
      <c r="GD28">
        <v>2</v>
      </c>
      <c r="GE28">
        <v>2</v>
      </c>
      <c r="GF28">
        <v>2</v>
      </c>
      <c r="GG28">
        <v>0</v>
      </c>
      <c r="GH28">
        <v>2</v>
      </c>
      <c r="GI28">
        <v>5</v>
      </c>
      <c r="GJ28">
        <v>0</v>
      </c>
      <c r="GK28">
        <v>1</v>
      </c>
      <c r="GL28">
        <v>1</v>
      </c>
      <c r="GM28">
        <v>1</v>
      </c>
      <c r="GN28">
        <v>0</v>
      </c>
      <c r="GO28">
        <v>2</v>
      </c>
      <c r="GP28">
        <v>0</v>
      </c>
      <c r="GQ28">
        <v>1</v>
      </c>
    </row>
    <row r="29" spans="1:199">
      <c r="A29">
        <v>5</v>
      </c>
      <c r="B29">
        <v>0</v>
      </c>
      <c r="C29">
        <v>1</v>
      </c>
      <c r="D29">
        <v>1</v>
      </c>
      <c r="E29">
        <v>0</v>
      </c>
      <c r="F29">
        <v>2</v>
      </c>
      <c r="G29">
        <v>5</v>
      </c>
      <c r="H29">
        <v>0</v>
      </c>
      <c r="I29">
        <v>0</v>
      </c>
      <c r="J29">
        <v>1</v>
      </c>
      <c r="K29">
        <v>1</v>
      </c>
      <c r="L29">
        <v>1</v>
      </c>
      <c r="M29">
        <v>1</v>
      </c>
      <c r="N29">
        <v>1</v>
      </c>
      <c r="O29">
        <v>2</v>
      </c>
      <c r="P29">
        <v>0</v>
      </c>
      <c r="Q29">
        <v>0</v>
      </c>
      <c r="R29">
        <v>3</v>
      </c>
      <c r="S29">
        <v>2</v>
      </c>
      <c r="T29">
        <v>0</v>
      </c>
      <c r="U29">
        <v>0</v>
      </c>
      <c r="V29">
        <v>1</v>
      </c>
      <c r="W29">
        <v>0</v>
      </c>
      <c r="X29">
        <v>0</v>
      </c>
      <c r="Y29">
        <v>0</v>
      </c>
      <c r="Z29">
        <v>4</v>
      </c>
      <c r="AA29">
        <v>0</v>
      </c>
      <c r="AB29">
        <v>0</v>
      </c>
      <c r="AC29">
        <v>0</v>
      </c>
      <c r="AD29">
        <v>1</v>
      </c>
      <c r="AE29">
        <v>0</v>
      </c>
      <c r="AF29">
        <v>0</v>
      </c>
      <c r="AG29">
        <v>0</v>
      </c>
      <c r="AH29">
        <v>2</v>
      </c>
      <c r="AI29">
        <v>0</v>
      </c>
      <c r="AJ29">
        <v>1</v>
      </c>
      <c r="AK29">
        <v>2</v>
      </c>
      <c r="AL29">
        <v>8</v>
      </c>
      <c r="AM29">
        <v>2</v>
      </c>
      <c r="AN29">
        <v>9</v>
      </c>
      <c r="AO29">
        <v>9</v>
      </c>
      <c r="AP29">
        <v>1</v>
      </c>
      <c r="AQ29">
        <v>1</v>
      </c>
      <c r="AR29">
        <v>2</v>
      </c>
      <c r="AS29">
        <v>1</v>
      </c>
      <c r="AT29">
        <v>0</v>
      </c>
      <c r="AU29">
        <v>0</v>
      </c>
      <c r="AV29">
        <v>1</v>
      </c>
      <c r="AW29">
        <v>0</v>
      </c>
      <c r="AX29">
        <v>1</v>
      </c>
      <c r="AY29">
        <v>1</v>
      </c>
      <c r="AZ29">
        <v>0</v>
      </c>
      <c r="BA29">
        <v>0</v>
      </c>
      <c r="BB29">
        <v>0</v>
      </c>
      <c r="BC29">
        <v>0</v>
      </c>
      <c r="BD29">
        <v>5</v>
      </c>
      <c r="BE29">
        <v>1</v>
      </c>
      <c r="BF29">
        <v>1</v>
      </c>
      <c r="BG29">
        <v>0</v>
      </c>
      <c r="BH29">
        <v>3</v>
      </c>
      <c r="BI29">
        <v>4</v>
      </c>
      <c r="BJ29">
        <v>2</v>
      </c>
      <c r="BK29">
        <v>3</v>
      </c>
      <c r="BL29">
        <v>0</v>
      </c>
      <c r="BM29">
        <v>0</v>
      </c>
      <c r="BN29">
        <v>2</v>
      </c>
      <c r="BO29">
        <v>1</v>
      </c>
      <c r="BP29">
        <v>1</v>
      </c>
      <c r="BQ29">
        <v>0</v>
      </c>
      <c r="BR29">
        <v>1</v>
      </c>
      <c r="BS29">
        <v>1</v>
      </c>
      <c r="BT29">
        <v>1</v>
      </c>
      <c r="BU29">
        <v>1</v>
      </c>
      <c r="BV29">
        <v>0</v>
      </c>
      <c r="BW29">
        <v>1</v>
      </c>
      <c r="BX29">
        <v>1</v>
      </c>
      <c r="BY29">
        <v>3</v>
      </c>
      <c r="BZ29">
        <v>1</v>
      </c>
      <c r="CA29">
        <v>0</v>
      </c>
      <c r="CB29">
        <v>0</v>
      </c>
      <c r="CC29">
        <v>2</v>
      </c>
      <c r="CD29">
        <v>3</v>
      </c>
      <c r="CE29">
        <v>6</v>
      </c>
      <c r="CF29">
        <v>5</v>
      </c>
      <c r="CG29">
        <v>0</v>
      </c>
      <c r="CH29">
        <v>1</v>
      </c>
      <c r="CI29">
        <v>0</v>
      </c>
      <c r="CJ29">
        <v>0</v>
      </c>
      <c r="CK29">
        <v>2</v>
      </c>
      <c r="CL29">
        <v>3</v>
      </c>
      <c r="CM29">
        <v>0</v>
      </c>
      <c r="CN29">
        <v>2</v>
      </c>
      <c r="CO29">
        <v>1</v>
      </c>
      <c r="CP29">
        <v>2</v>
      </c>
      <c r="CQ29">
        <v>1</v>
      </c>
      <c r="CR29">
        <v>0</v>
      </c>
      <c r="CS29">
        <v>0</v>
      </c>
      <c r="CT29">
        <v>6</v>
      </c>
      <c r="CU29">
        <v>0</v>
      </c>
      <c r="CV29">
        <v>0</v>
      </c>
      <c r="CW29">
        <v>2</v>
      </c>
      <c r="CX29">
        <v>1</v>
      </c>
      <c r="CY29">
        <v>4</v>
      </c>
      <c r="CZ29">
        <v>0</v>
      </c>
      <c r="DA29">
        <v>2</v>
      </c>
      <c r="DB29">
        <v>1</v>
      </c>
      <c r="DC29">
        <v>0</v>
      </c>
      <c r="DD29">
        <v>0</v>
      </c>
      <c r="DE29">
        <v>0</v>
      </c>
      <c r="DF29">
        <v>0</v>
      </c>
      <c r="DG29">
        <v>2</v>
      </c>
      <c r="DH29">
        <v>0</v>
      </c>
      <c r="DI29">
        <v>0</v>
      </c>
      <c r="DJ29">
        <v>0</v>
      </c>
      <c r="DK29">
        <v>0</v>
      </c>
      <c r="DL29">
        <v>2</v>
      </c>
      <c r="DM29">
        <v>0</v>
      </c>
      <c r="DN29">
        <v>0</v>
      </c>
      <c r="DO29">
        <v>2</v>
      </c>
      <c r="DP29">
        <v>0</v>
      </c>
      <c r="DQ29">
        <v>0</v>
      </c>
      <c r="DR29">
        <v>0</v>
      </c>
      <c r="DS29">
        <v>0</v>
      </c>
      <c r="DT29">
        <v>0</v>
      </c>
      <c r="DU29">
        <v>0</v>
      </c>
      <c r="DV29">
        <v>1</v>
      </c>
      <c r="DW29">
        <v>0</v>
      </c>
      <c r="DX29">
        <v>5</v>
      </c>
      <c r="DY29">
        <v>2</v>
      </c>
      <c r="DZ29">
        <v>0</v>
      </c>
      <c r="EA29">
        <v>1</v>
      </c>
      <c r="EB29">
        <v>1</v>
      </c>
      <c r="EC29">
        <v>0</v>
      </c>
      <c r="ED29">
        <v>0</v>
      </c>
      <c r="EE29">
        <v>0</v>
      </c>
      <c r="EF29">
        <v>0</v>
      </c>
      <c r="EG29">
        <v>0</v>
      </c>
      <c r="EH29">
        <v>0</v>
      </c>
      <c r="EI29">
        <v>0</v>
      </c>
      <c r="EJ29">
        <v>0</v>
      </c>
      <c r="EK29">
        <v>0</v>
      </c>
      <c r="EL29">
        <v>1</v>
      </c>
      <c r="EM29">
        <v>0</v>
      </c>
      <c r="EN29">
        <v>0</v>
      </c>
      <c r="EO29">
        <v>0</v>
      </c>
      <c r="EP29">
        <v>1</v>
      </c>
      <c r="EQ29">
        <v>0</v>
      </c>
      <c r="ER29">
        <v>0</v>
      </c>
      <c r="ES29">
        <v>0</v>
      </c>
      <c r="ET29">
        <v>0</v>
      </c>
      <c r="EU29">
        <v>0</v>
      </c>
      <c r="EV29">
        <v>4</v>
      </c>
      <c r="EW29">
        <v>1</v>
      </c>
      <c r="EX29">
        <v>1</v>
      </c>
      <c r="EY29">
        <v>1</v>
      </c>
      <c r="EZ29">
        <v>2</v>
      </c>
      <c r="FA29">
        <v>6</v>
      </c>
      <c r="FB29">
        <v>1</v>
      </c>
      <c r="FC29">
        <v>4</v>
      </c>
      <c r="FD29">
        <v>0</v>
      </c>
      <c r="FE29">
        <v>0</v>
      </c>
      <c r="FF29">
        <v>0</v>
      </c>
      <c r="FG29">
        <v>0</v>
      </c>
      <c r="FH29">
        <v>3</v>
      </c>
      <c r="FI29">
        <v>1</v>
      </c>
      <c r="FJ29">
        <v>0</v>
      </c>
      <c r="FK29">
        <v>3</v>
      </c>
      <c r="FL29">
        <v>0</v>
      </c>
      <c r="FM29">
        <v>0</v>
      </c>
      <c r="FN29">
        <v>0</v>
      </c>
      <c r="FO29">
        <v>0</v>
      </c>
      <c r="FP29">
        <v>0</v>
      </c>
      <c r="FQ29">
        <v>0</v>
      </c>
      <c r="FR29">
        <v>1</v>
      </c>
      <c r="FS29">
        <v>1</v>
      </c>
      <c r="FT29">
        <v>0</v>
      </c>
      <c r="FU29">
        <v>0</v>
      </c>
      <c r="FV29">
        <v>3</v>
      </c>
      <c r="FW29">
        <v>4</v>
      </c>
      <c r="FX29">
        <v>0</v>
      </c>
      <c r="FY29">
        <v>0</v>
      </c>
      <c r="FZ29">
        <v>1</v>
      </c>
      <c r="GA29">
        <v>0</v>
      </c>
      <c r="GB29">
        <v>1</v>
      </c>
      <c r="GC29">
        <v>5</v>
      </c>
      <c r="GD29">
        <v>0</v>
      </c>
      <c r="GE29">
        <v>0</v>
      </c>
      <c r="GF29">
        <v>4</v>
      </c>
      <c r="GG29">
        <v>0</v>
      </c>
      <c r="GH29">
        <v>0</v>
      </c>
      <c r="GI29">
        <v>5</v>
      </c>
      <c r="GJ29">
        <v>0</v>
      </c>
      <c r="GK29">
        <v>1</v>
      </c>
      <c r="GL29">
        <v>0</v>
      </c>
      <c r="GM29">
        <v>5</v>
      </c>
      <c r="GN29">
        <v>0</v>
      </c>
      <c r="GO29">
        <v>1</v>
      </c>
      <c r="GP29">
        <v>0</v>
      </c>
      <c r="GQ29">
        <v>0</v>
      </c>
    </row>
    <row r="30" spans="1:199">
      <c r="A30">
        <v>7</v>
      </c>
      <c r="B30">
        <v>0</v>
      </c>
      <c r="C30">
        <v>0</v>
      </c>
      <c r="D30">
        <v>0</v>
      </c>
      <c r="E30">
        <v>0</v>
      </c>
      <c r="F30">
        <v>2</v>
      </c>
      <c r="G30">
        <v>1</v>
      </c>
      <c r="H30">
        <v>0</v>
      </c>
      <c r="I30">
        <v>0</v>
      </c>
      <c r="J30">
        <v>0</v>
      </c>
      <c r="K30">
        <v>0</v>
      </c>
      <c r="L30">
        <v>0</v>
      </c>
      <c r="M30">
        <v>0</v>
      </c>
      <c r="N30">
        <v>0</v>
      </c>
      <c r="O30">
        <v>0</v>
      </c>
      <c r="P30">
        <v>0</v>
      </c>
      <c r="Q30">
        <v>0</v>
      </c>
      <c r="R30">
        <v>1</v>
      </c>
      <c r="S30">
        <v>4</v>
      </c>
      <c r="T30">
        <v>0</v>
      </c>
      <c r="U30">
        <v>0</v>
      </c>
      <c r="V30">
        <v>1</v>
      </c>
      <c r="W30">
        <v>1</v>
      </c>
      <c r="X30">
        <v>0</v>
      </c>
      <c r="Y30">
        <v>0</v>
      </c>
      <c r="Z30">
        <v>0</v>
      </c>
      <c r="AA30">
        <v>0</v>
      </c>
      <c r="AB30">
        <v>0</v>
      </c>
      <c r="AC30">
        <v>1</v>
      </c>
      <c r="AD30">
        <v>0</v>
      </c>
      <c r="AE30">
        <v>0</v>
      </c>
      <c r="AF30">
        <v>0</v>
      </c>
      <c r="AG30">
        <v>0</v>
      </c>
      <c r="AH30">
        <v>1</v>
      </c>
      <c r="AI30">
        <v>0</v>
      </c>
      <c r="AJ30">
        <v>1</v>
      </c>
      <c r="AK30">
        <v>0</v>
      </c>
      <c r="AL30">
        <v>0</v>
      </c>
      <c r="AM30">
        <v>2</v>
      </c>
      <c r="AN30">
        <v>1</v>
      </c>
      <c r="AO30">
        <v>1</v>
      </c>
      <c r="AP30">
        <v>0</v>
      </c>
      <c r="AQ30">
        <v>1</v>
      </c>
      <c r="AR30">
        <v>0</v>
      </c>
      <c r="AS30">
        <v>0</v>
      </c>
      <c r="AT30">
        <v>0</v>
      </c>
      <c r="AU30">
        <v>0</v>
      </c>
      <c r="AV30">
        <v>0</v>
      </c>
      <c r="AW30">
        <v>1</v>
      </c>
      <c r="AX30">
        <v>0</v>
      </c>
      <c r="AY30">
        <v>0</v>
      </c>
      <c r="AZ30">
        <v>0</v>
      </c>
      <c r="BA30">
        <v>0</v>
      </c>
      <c r="BB30">
        <v>0</v>
      </c>
      <c r="BC30">
        <v>0</v>
      </c>
      <c r="BD30">
        <v>1</v>
      </c>
      <c r="BE30">
        <v>0</v>
      </c>
      <c r="BF30">
        <v>0</v>
      </c>
      <c r="BG30">
        <v>0</v>
      </c>
      <c r="BH30">
        <v>3</v>
      </c>
      <c r="BI30">
        <v>1</v>
      </c>
      <c r="BJ30">
        <v>0</v>
      </c>
      <c r="BK30">
        <v>1</v>
      </c>
      <c r="BL30">
        <v>0</v>
      </c>
      <c r="BM30">
        <v>3</v>
      </c>
      <c r="BN30">
        <v>0</v>
      </c>
      <c r="BO30">
        <v>0</v>
      </c>
      <c r="BP30">
        <v>3</v>
      </c>
      <c r="BQ30">
        <v>1</v>
      </c>
      <c r="BR30">
        <v>0</v>
      </c>
      <c r="BS30">
        <v>0</v>
      </c>
      <c r="BT30">
        <v>0</v>
      </c>
      <c r="BU30">
        <v>0</v>
      </c>
      <c r="BV30">
        <v>0</v>
      </c>
      <c r="BW30">
        <v>0</v>
      </c>
      <c r="BX30">
        <v>1</v>
      </c>
      <c r="BY30">
        <v>2</v>
      </c>
      <c r="BZ30">
        <v>0</v>
      </c>
      <c r="CA30">
        <v>4</v>
      </c>
      <c r="CB30">
        <v>0</v>
      </c>
      <c r="CC30">
        <v>2</v>
      </c>
      <c r="CD30">
        <v>0</v>
      </c>
      <c r="CE30">
        <v>2</v>
      </c>
      <c r="CF30">
        <v>0</v>
      </c>
      <c r="CG30">
        <v>0</v>
      </c>
      <c r="CH30">
        <v>2</v>
      </c>
      <c r="CI30">
        <v>0</v>
      </c>
      <c r="CJ30">
        <v>0</v>
      </c>
      <c r="CK30">
        <v>0</v>
      </c>
      <c r="CL30">
        <v>2</v>
      </c>
      <c r="CM30">
        <v>1</v>
      </c>
      <c r="CN30">
        <v>0</v>
      </c>
      <c r="CO30">
        <v>0</v>
      </c>
      <c r="CP30">
        <v>1</v>
      </c>
      <c r="CQ30">
        <v>2</v>
      </c>
      <c r="CR30">
        <v>0</v>
      </c>
      <c r="CS30">
        <v>1</v>
      </c>
      <c r="CT30">
        <v>2</v>
      </c>
      <c r="CU30">
        <v>0</v>
      </c>
      <c r="CV30">
        <v>0</v>
      </c>
      <c r="CW30">
        <v>0</v>
      </c>
      <c r="CX30">
        <v>0</v>
      </c>
      <c r="CY30">
        <v>1</v>
      </c>
      <c r="CZ30">
        <v>0</v>
      </c>
      <c r="DA30">
        <v>2</v>
      </c>
      <c r="DB30">
        <v>0</v>
      </c>
      <c r="DC30">
        <v>0</v>
      </c>
      <c r="DD30">
        <v>0</v>
      </c>
      <c r="DE30">
        <v>0</v>
      </c>
      <c r="DF30">
        <v>1</v>
      </c>
      <c r="DG30">
        <v>0</v>
      </c>
      <c r="DH30">
        <v>0</v>
      </c>
      <c r="DI30">
        <v>0</v>
      </c>
      <c r="DJ30">
        <v>0</v>
      </c>
      <c r="DK30">
        <v>0</v>
      </c>
      <c r="DL30">
        <v>0</v>
      </c>
      <c r="DM30">
        <v>0</v>
      </c>
      <c r="DN30">
        <v>0</v>
      </c>
      <c r="DO30">
        <v>0</v>
      </c>
      <c r="DP30">
        <v>0</v>
      </c>
      <c r="DQ30">
        <v>0</v>
      </c>
      <c r="DR30">
        <v>0</v>
      </c>
      <c r="DS30">
        <v>0</v>
      </c>
      <c r="DT30">
        <v>2</v>
      </c>
      <c r="DU30">
        <v>0</v>
      </c>
      <c r="DV30">
        <v>0</v>
      </c>
      <c r="DW30">
        <v>0</v>
      </c>
      <c r="DX30">
        <v>0</v>
      </c>
      <c r="DY30">
        <v>0</v>
      </c>
      <c r="DZ30">
        <v>0</v>
      </c>
      <c r="EA30">
        <v>0</v>
      </c>
      <c r="EB30">
        <v>0</v>
      </c>
      <c r="EC30">
        <v>0</v>
      </c>
      <c r="ED30">
        <v>6</v>
      </c>
      <c r="EE30">
        <v>4</v>
      </c>
      <c r="EF30">
        <v>0</v>
      </c>
      <c r="EG30">
        <v>0</v>
      </c>
      <c r="EH30">
        <v>0</v>
      </c>
      <c r="EI30">
        <v>0</v>
      </c>
      <c r="EJ30">
        <v>0</v>
      </c>
      <c r="EK30">
        <v>0</v>
      </c>
      <c r="EL30">
        <v>1</v>
      </c>
      <c r="EM30">
        <v>0</v>
      </c>
      <c r="EN30">
        <v>0</v>
      </c>
      <c r="EO30">
        <v>0</v>
      </c>
      <c r="EP30">
        <v>1</v>
      </c>
      <c r="EQ30">
        <v>0</v>
      </c>
      <c r="ER30">
        <v>0</v>
      </c>
      <c r="ES30">
        <v>0</v>
      </c>
      <c r="ET30">
        <v>0</v>
      </c>
      <c r="EU30">
        <v>0</v>
      </c>
      <c r="EV30">
        <v>0</v>
      </c>
      <c r="EW30">
        <v>0</v>
      </c>
      <c r="EX30">
        <v>0</v>
      </c>
      <c r="EY30">
        <v>0</v>
      </c>
      <c r="EZ30">
        <v>0</v>
      </c>
      <c r="FA30">
        <v>0</v>
      </c>
      <c r="FB30">
        <v>0</v>
      </c>
      <c r="FC30">
        <v>0</v>
      </c>
      <c r="FD30">
        <v>0</v>
      </c>
      <c r="FE30">
        <v>0</v>
      </c>
      <c r="FF30">
        <v>0</v>
      </c>
      <c r="FG30">
        <v>1</v>
      </c>
      <c r="FH30">
        <v>0</v>
      </c>
      <c r="FI30">
        <v>0</v>
      </c>
      <c r="FJ30">
        <v>0</v>
      </c>
      <c r="FK30">
        <v>0</v>
      </c>
      <c r="FL30">
        <v>0</v>
      </c>
      <c r="FM30">
        <v>0</v>
      </c>
      <c r="FN30">
        <v>0</v>
      </c>
      <c r="FO30">
        <v>0</v>
      </c>
      <c r="FP30">
        <v>0</v>
      </c>
      <c r="FQ30">
        <v>0</v>
      </c>
      <c r="FR30">
        <v>0</v>
      </c>
      <c r="FS30">
        <v>0</v>
      </c>
      <c r="FT30">
        <v>0</v>
      </c>
      <c r="FU30">
        <v>0</v>
      </c>
      <c r="FV30">
        <v>1</v>
      </c>
      <c r="FW30">
        <v>0</v>
      </c>
      <c r="FX30">
        <v>0</v>
      </c>
      <c r="FY30">
        <v>0</v>
      </c>
      <c r="FZ30">
        <v>1</v>
      </c>
      <c r="GA30">
        <v>0</v>
      </c>
      <c r="GB30">
        <v>0</v>
      </c>
      <c r="GC30">
        <v>2</v>
      </c>
      <c r="GD30">
        <v>0</v>
      </c>
      <c r="GE30">
        <v>0</v>
      </c>
      <c r="GF30">
        <v>1</v>
      </c>
      <c r="GG30">
        <v>0</v>
      </c>
      <c r="GH30">
        <v>0</v>
      </c>
      <c r="GI30">
        <v>0</v>
      </c>
      <c r="GJ30">
        <v>0</v>
      </c>
      <c r="GK30">
        <v>1</v>
      </c>
      <c r="GL30">
        <v>0</v>
      </c>
      <c r="GM30">
        <v>0</v>
      </c>
      <c r="GN30">
        <v>0</v>
      </c>
      <c r="GO30">
        <v>0</v>
      </c>
      <c r="GP30">
        <v>0</v>
      </c>
      <c r="GQ30">
        <v>0</v>
      </c>
    </row>
    <row r="31" spans="1:199">
      <c r="A31">
        <v>0</v>
      </c>
      <c r="B31">
        <v>5</v>
      </c>
      <c r="C31">
        <v>0</v>
      </c>
      <c r="D31">
        <v>2</v>
      </c>
      <c r="E31">
        <v>0</v>
      </c>
      <c r="F31">
        <v>0</v>
      </c>
      <c r="G31">
        <v>1</v>
      </c>
      <c r="H31">
        <v>0</v>
      </c>
      <c r="I31">
        <v>0</v>
      </c>
      <c r="J31">
        <v>0</v>
      </c>
      <c r="K31">
        <v>0</v>
      </c>
      <c r="L31">
        <v>0</v>
      </c>
      <c r="M31">
        <v>0</v>
      </c>
      <c r="N31">
        <v>0</v>
      </c>
      <c r="O31">
        <v>0</v>
      </c>
      <c r="P31">
        <v>0</v>
      </c>
      <c r="Q31">
        <v>0</v>
      </c>
      <c r="R31">
        <v>0</v>
      </c>
      <c r="S31">
        <v>0</v>
      </c>
      <c r="T31">
        <v>0</v>
      </c>
      <c r="U31">
        <v>0</v>
      </c>
      <c r="V31">
        <v>1</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4</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1</v>
      </c>
      <c r="BQ31">
        <v>0</v>
      </c>
      <c r="BR31">
        <v>0</v>
      </c>
      <c r="BS31">
        <v>0</v>
      </c>
      <c r="BT31">
        <v>0</v>
      </c>
      <c r="BU31">
        <v>0</v>
      </c>
      <c r="BV31">
        <v>0</v>
      </c>
      <c r="BW31">
        <v>0</v>
      </c>
      <c r="BX31">
        <v>0</v>
      </c>
      <c r="BY31">
        <v>0</v>
      </c>
      <c r="BZ31">
        <v>1</v>
      </c>
      <c r="CA31">
        <v>0</v>
      </c>
      <c r="CB31">
        <v>0</v>
      </c>
      <c r="CC31">
        <v>0</v>
      </c>
      <c r="CD31">
        <v>0</v>
      </c>
      <c r="CE31">
        <v>1</v>
      </c>
      <c r="CF31">
        <v>0</v>
      </c>
      <c r="CG31">
        <v>0</v>
      </c>
      <c r="CH31">
        <v>0</v>
      </c>
      <c r="CI31">
        <v>0</v>
      </c>
      <c r="CJ31">
        <v>0</v>
      </c>
      <c r="CK31">
        <v>0</v>
      </c>
      <c r="CL31">
        <v>0</v>
      </c>
      <c r="CM31">
        <v>0</v>
      </c>
      <c r="CN31">
        <v>0</v>
      </c>
      <c r="CO31">
        <v>0</v>
      </c>
      <c r="CP31">
        <v>0</v>
      </c>
      <c r="CQ31">
        <v>0</v>
      </c>
      <c r="CR31">
        <v>0</v>
      </c>
      <c r="CS31">
        <v>0</v>
      </c>
      <c r="CT31">
        <v>4</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1</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1</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1</v>
      </c>
      <c r="GA31">
        <v>0</v>
      </c>
      <c r="GB31">
        <v>0</v>
      </c>
      <c r="GC31">
        <v>0</v>
      </c>
      <c r="GD31">
        <v>0</v>
      </c>
      <c r="GE31">
        <v>0</v>
      </c>
      <c r="GF31">
        <v>0</v>
      </c>
      <c r="GG31">
        <v>0</v>
      </c>
      <c r="GH31">
        <v>0</v>
      </c>
      <c r="GI31">
        <v>0</v>
      </c>
      <c r="GJ31">
        <v>0</v>
      </c>
      <c r="GK31">
        <v>4</v>
      </c>
      <c r="GL31">
        <v>0</v>
      </c>
      <c r="GM31">
        <v>0</v>
      </c>
      <c r="GN31">
        <v>0</v>
      </c>
      <c r="GO31">
        <v>0</v>
      </c>
      <c r="GP31">
        <v>0</v>
      </c>
      <c r="GQ31">
        <v>0</v>
      </c>
    </row>
    <row r="32" spans="1:199">
      <c r="A32">
        <v>9</v>
      </c>
      <c r="B32">
        <v>5</v>
      </c>
      <c r="C32">
        <v>0</v>
      </c>
      <c r="D32">
        <v>0</v>
      </c>
      <c r="E32">
        <v>0</v>
      </c>
      <c r="F32">
        <v>2</v>
      </c>
      <c r="G32">
        <v>2</v>
      </c>
      <c r="H32">
        <v>0</v>
      </c>
      <c r="I32">
        <v>1</v>
      </c>
      <c r="J32">
        <v>1</v>
      </c>
      <c r="K32">
        <v>1</v>
      </c>
      <c r="L32">
        <v>0</v>
      </c>
      <c r="M32">
        <v>0</v>
      </c>
      <c r="N32">
        <v>1</v>
      </c>
      <c r="O32">
        <v>0</v>
      </c>
      <c r="P32">
        <v>0</v>
      </c>
      <c r="Q32">
        <v>0</v>
      </c>
      <c r="R32">
        <v>2</v>
      </c>
      <c r="S32">
        <v>1</v>
      </c>
      <c r="T32">
        <v>0</v>
      </c>
      <c r="U32">
        <v>0</v>
      </c>
      <c r="V32">
        <v>0</v>
      </c>
      <c r="W32">
        <v>0</v>
      </c>
      <c r="X32">
        <v>0</v>
      </c>
      <c r="Y32">
        <v>0</v>
      </c>
      <c r="Z32">
        <v>1</v>
      </c>
      <c r="AA32">
        <v>0</v>
      </c>
      <c r="AB32">
        <v>0</v>
      </c>
      <c r="AC32">
        <v>0</v>
      </c>
      <c r="AD32">
        <v>0</v>
      </c>
      <c r="AE32">
        <v>0</v>
      </c>
      <c r="AF32">
        <v>1</v>
      </c>
      <c r="AG32">
        <v>0</v>
      </c>
      <c r="AH32">
        <v>1</v>
      </c>
      <c r="AI32">
        <v>0</v>
      </c>
      <c r="AJ32">
        <v>2</v>
      </c>
      <c r="AK32">
        <v>1</v>
      </c>
      <c r="AL32">
        <v>2</v>
      </c>
      <c r="AM32">
        <v>3</v>
      </c>
      <c r="AN32">
        <v>4</v>
      </c>
      <c r="AO32">
        <v>4</v>
      </c>
      <c r="AP32">
        <v>1</v>
      </c>
      <c r="AQ32">
        <v>1</v>
      </c>
      <c r="AR32">
        <v>2</v>
      </c>
      <c r="AS32">
        <v>1</v>
      </c>
      <c r="AT32">
        <v>0</v>
      </c>
      <c r="AU32">
        <v>0</v>
      </c>
      <c r="AV32">
        <v>0</v>
      </c>
      <c r="AW32">
        <v>2</v>
      </c>
      <c r="AX32">
        <v>0</v>
      </c>
      <c r="AY32">
        <v>2</v>
      </c>
      <c r="AZ32">
        <v>2</v>
      </c>
      <c r="BA32">
        <v>0</v>
      </c>
      <c r="BB32">
        <v>1</v>
      </c>
      <c r="BC32">
        <v>1</v>
      </c>
      <c r="BD32">
        <v>0</v>
      </c>
      <c r="BE32">
        <v>1</v>
      </c>
      <c r="BF32">
        <v>2</v>
      </c>
      <c r="BG32">
        <v>0</v>
      </c>
      <c r="BH32">
        <v>3</v>
      </c>
      <c r="BI32">
        <v>2</v>
      </c>
      <c r="BJ32">
        <v>0</v>
      </c>
      <c r="BK32">
        <v>1</v>
      </c>
      <c r="BL32">
        <v>0</v>
      </c>
      <c r="BM32">
        <v>5</v>
      </c>
      <c r="BN32">
        <v>1</v>
      </c>
      <c r="BO32">
        <v>0</v>
      </c>
      <c r="BP32">
        <v>3</v>
      </c>
      <c r="BQ32">
        <v>1</v>
      </c>
      <c r="BR32">
        <v>0</v>
      </c>
      <c r="BS32">
        <v>1</v>
      </c>
      <c r="BT32">
        <v>4</v>
      </c>
      <c r="BU32">
        <v>0</v>
      </c>
      <c r="BV32">
        <v>1</v>
      </c>
      <c r="BW32">
        <v>1</v>
      </c>
      <c r="BX32">
        <v>4</v>
      </c>
      <c r="BY32">
        <v>1</v>
      </c>
      <c r="BZ32">
        <v>2</v>
      </c>
      <c r="CA32">
        <v>1</v>
      </c>
      <c r="CB32">
        <v>1</v>
      </c>
      <c r="CC32">
        <v>2</v>
      </c>
      <c r="CD32">
        <v>1</v>
      </c>
      <c r="CE32">
        <v>3</v>
      </c>
      <c r="CF32">
        <v>3</v>
      </c>
      <c r="CG32">
        <v>0</v>
      </c>
      <c r="CH32">
        <v>3</v>
      </c>
      <c r="CI32">
        <v>0</v>
      </c>
      <c r="CJ32">
        <v>0</v>
      </c>
      <c r="CK32">
        <v>1</v>
      </c>
      <c r="CL32">
        <v>3</v>
      </c>
      <c r="CM32">
        <v>0</v>
      </c>
      <c r="CN32">
        <v>2</v>
      </c>
      <c r="CO32">
        <v>1</v>
      </c>
      <c r="CP32">
        <v>2</v>
      </c>
      <c r="CQ32">
        <v>2</v>
      </c>
      <c r="CR32">
        <v>2</v>
      </c>
      <c r="CS32">
        <v>1</v>
      </c>
      <c r="CT32">
        <v>3</v>
      </c>
      <c r="CU32">
        <v>1</v>
      </c>
      <c r="CV32">
        <v>1</v>
      </c>
      <c r="CW32">
        <v>3</v>
      </c>
      <c r="CX32">
        <v>2</v>
      </c>
      <c r="CY32">
        <v>3</v>
      </c>
      <c r="CZ32">
        <v>0</v>
      </c>
      <c r="DA32">
        <v>4</v>
      </c>
      <c r="DB32">
        <v>1</v>
      </c>
      <c r="DC32">
        <v>0</v>
      </c>
      <c r="DD32">
        <v>0</v>
      </c>
      <c r="DE32">
        <v>0</v>
      </c>
      <c r="DF32">
        <v>2</v>
      </c>
      <c r="DG32">
        <v>2</v>
      </c>
      <c r="DH32">
        <v>0</v>
      </c>
      <c r="DI32">
        <v>4</v>
      </c>
      <c r="DJ32">
        <v>2</v>
      </c>
      <c r="DK32">
        <v>0</v>
      </c>
      <c r="DL32">
        <v>1</v>
      </c>
      <c r="DM32">
        <v>1</v>
      </c>
      <c r="DN32">
        <v>0</v>
      </c>
      <c r="DO32">
        <v>0</v>
      </c>
      <c r="DP32">
        <v>0</v>
      </c>
      <c r="DQ32">
        <v>5</v>
      </c>
      <c r="DR32">
        <v>0</v>
      </c>
      <c r="DS32">
        <v>2</v>
      </c>
      <c r="DT32">
        <v>0</v>
      </c>
      <c r="DU32">
        <v>0</v>
      </c>
      <c r="DV32">
        <v>0</v>
      </c>
      <c r="DW32">
        <v>2</v>
      </c>
      <c r="DX32">
        <v>5</v>
      </c>
      <c r="DY32">
        <v>0</v>
      </c>
      <c r="DZ32">
        <v>0</v>
      </c>
      <c r="EA32">
        <v>1</v>
      </c>
      <c r="EB32">
        <v>0</v>
      </c>
      <c r="EC32">
        <v>0</v>
      </c>
      <c r="ED32">
        <v>2</v>
      </c>
      <c r="EE32">
        <v>6</v>
      </c>
      <c r="EF32">
        <v>1</v>
      </c>
      <c r="EG32">
        <v>0</v>
      </c>
      <c r="EH32">
        <v>0</v>
      </c>
      <c r="EI32">
        <v>0</v>
      </c>
      <c r="EJ32">
        <v>0</v>
      </c>
      <c r="EK32">
        <v>0</v>
      </c>
      <c r="EL32">
        <v>1</v>
      </c>
      <c r="EM32">
        <v>0</v>
      </c>
      <c r="EN32">
        <v>0</v>
      </c>
      <c r="EO32">
        <v>0</v>
      </c>
      <c r="EP32">
        <v>1</v>
      </c>
      <c r="EQ32">
        <v>2</v>
      </c>
      <c r="ER32">
        <v>1</v>
      </c>
      <c r="ES32">
        <v>2</v>
      </c>
      <c r="ET32">
        <v>0</v>
      </c>
      <c r="EU32">
        <v>0</v>
      </c>
      <c r="EV32">
        <v>3</v>
      </c>
      <c r="EW32">
        <v>0</v>
      </c>
      <c r="EX32">
        <v>2</v>
      </c>
      <c r="EY32">
        <v>1</v>
      </c>
      <c r="EZ32">
        <v>3</v>
      </c>
      <c r="FA32">
        <v>1</v>
      </c>
      <c r="FB32">
        <v>6</v>
      </c>
      <c r="FC32">
        <v>4</v>
      </c>
      <c r="FD32">
        <v>1</v>
      </c>
      <c r="FE32">
        <v>0</v>
      </c>
      <c r="FF32">
        <v>0</v>
      </c>
      <c r="FG32">
        <v>1</v>
      </c>
      <c r="FH32">
        <v>0</v>
      </c>
      <c r="FI32">
        <v>2</v>
      </c>
      <c r="FJ32">
        <v>0</v>
      </c>
      <c r="FK32">
        <v>1</v>
      </c>
      <c r="FL32">
        <v>0</v>
      </c>
      <c r="FM32">
        <v>0</v>
      </c>
      <c r="FN32">
        <v>0</v>
      </c>
      <c r="FO32">
        <v>0</v>
      </c>
      <c r="FP32">
        <v>0</v>
      </c>
      <c r="FQ32">
        <v>0</v>
      </c>
      <c r="FR32">
        <v>2</v>
      </c>
      <c r="FS32">
        <v>0</v>
      </c>
      <c r="FT32">
        <v>1</v>
      </c>
      <c r="FU32">
        <v>1</v>
      </c>
      <c r="FV32">
        <v>1</v>
      </c>
      <c r="FW32">
        <v>0</v>
      </c>
      <c r="FX32">
        <v>1</v>
      </c>
      <c r="FY32">
        <v>0</v>
      </c>
      <c r="FZ32">
        <v>1</v>
      </c>
      <c r="GA32">
        <v>1</v>
      </c>
      <c r="GB32">
        <v>1</v>
      </c>
      <c r="GC32">
        <v>1</v>
      </c>
      <c r="GD32">
        <v>1</v>
      </c>
      <c r="GE32">
        <v>0</v>
      </c>
      <c r="GF32">
        <v>2</v>
      </c>
      <c r="GG32">
        <v>0</v>
      </c>
      <c r="GH32">
        <v>1</v>
      </c>
      <c r="GI32">
        <v>1</v>
      </c>
      <c r="GJ32">
        <v>0</v>
      </c>
      <c r="GK32">
        <v>1</v>
      </c>
      <c r="GL32">
        <v>1</v>
      </c>
      <c r="GM32">
        <v>0</v>
      </c>
      <c r="GN32">
        <v>0</v>
      </c>
      <c r="GO32">
        <v>1</v>
      </c>
      <c r="GP32">
        <v>0</v>
      </c>
      <c r="GQ32">
        <v>0</v>
      </c>
    </row>
    <row r="33" spans="1:199">
      <c r="A33">
        <v>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3</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1</v>
      </c>
      <c r="BZ33">
        <v>0</v>
      </c>
      <c r="CA33">
        <v>0</v>
      </c>
      <c r="CB33">
        <v>0</v>
      </c>
      <c r="CC33">
        <v>0</v>
      </c>
      <c r="CD33">
        <v>0</v>
      </c>
      <c r="CE33">
        <v>0</v>
      </c>
      <c r="CF33">
        <v>0</v>
      </c>
      <c r="CG33">
        <v>0</v>
      </c>
      <c r="CH33">
        <v>0</v>
      </c>
      <c r="CI33">
        <v>0</v>
      </c>
      <c r="CJ33">
        <v>0</v>
      </c>
      <c r="CK33">
        <v>0</v>
      </c>
      <c r="CL33">
        <v>1</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row>
    <row r="34" spans="1:199">
      <c r="A34">
        <v>7</v>
      </c>
      <c r="B34">
        <v>5</v>
      </c>
      <c r="C34">
        <v>0</v>
      </c>
      <c r="D34">
        <v>0</v>
      </c>
      <c r="E34">
        <v>0</v>
      </c>
      <c r="F34">
        <v>0</v>
      </c>
      <c r="G34">
        <v>0</v>
      </c>
      <c r="H34">
        <v>0</v>
      </c>
      <c r="I34">
        <v>0</v>
      </c>
      <c r="J34">
        <v>1</v>
      </c>
      <c r="K34">
        <v>1</v>
      </c>
      <c r="L34">
        <v>0</v>
      </c>
      <c r="M34">
        <v>0</v>
      </c>
      <c r="N34">
        <v>1</v>
      </c>
      <c r="O34">
        <v>0</v>
      </c>
      <c r="P34">
        <v>0</v>
      </c>
      <c r="Q34">
        <v>0</v>
      </c>
      <c r="R34">
        <v>0</v>
      </c>
      <c r="S34">
        <v>0</v>
      </c>
      <c r="T34">
        <v>0</v>
      </c>
      <c r="U34">
        <v>0</v>
      </c>
      <c r="V34">
        <v>1</v>
      </c>
      <c r="W34">
        <v>0</v>
      </c>
      <c r="X34">
        <v>0</v>
      </c>
      <c r="Y34">
        <v>0</v>
      </c>
      <c r="Z34">
        <v>0</v>
      </c>
      <c r="AA34">
        <v>0</v>
      </c>
      <c r="AB34">
        <v>0</v>
      </c>
      <c r="AC34">
        <v>0</v>
      </c>
      <c r="AD34">
        <v>0</v>
      </c>
      <c r="AE34">
        <v>0</v>
      </c>
      <c r="AF34">
        <v>0</v>
      </c>
      <c r="AG34">
        <v>2</v>
      </c>
      <c r="AH34">
        <v>0</v>
      </c>
      <c r="AI34">
        <v>0</v>
      </c>
      <c r="AJ34">
        <v>1</v>
      </c>
      <c r="AK34">
        <v>0</v>
      </c>
      <c r="AL34">
        <v>0</v>
      </c>
      <c r="AM34">
        <v>2</v>
      </c>
      <c r="AN34">
        <v>1</v>
      </c>
      <c r="AO34">
        <v>0</v>
      </c>
      <c r="AP34">
        <v>0</v>
      </c>
      <c r="AQ34">
        <v>1</v>
      </c>
      <c r="AR34">
        <v>0</v>
      </c>
      <c r="AS34">
        <v>0</v>
      </c>
      <c r="AT34">
        <v>0</v>
      </c>
      <c r="AU34">
        <v>0</v>
      </c>
      <c r="AV34">
        <v>0</v>
      </c>
      <c r="AW34">
        <v>0</v>
      </c>
      <c r="AX34">
        <v>0</v>
      </c>
      <c r="AY34">
        <v>0</v>
      </c>
      <c r="AZ34">
        <v>0</v>
      </c>
      <c r="BA34">
        <v>1</v>
      </c>
      <c r="BB34">
        <v>0</v>
      </c>
      <c r="BC34">
        <v>0</v>
      </c>
      <c r="BD34">
        <v>0</v>
      </c>
      <c r="BE34">
        <v>0</v>
      </c>
      <c r="BF34">
        <v>0</v>
      </c>
      <c r="BG34">
        <v>0</v>
      </c>
      <c r="BH34">
        <v>3</v>
      </c>
      <c r="BI34">
        <v>0</v>
      </c>
      <c r="BJ34">
        <v>0</v>
      </c>
      <c r="BK34">
        <v>1</v>
      </c>
      <c r="BL34">
        <v>0</v>
      </c>
      <c r="BM34">
        <v>2</v>
      </c>
      <c r="BN34">
        <v>1</v>
      </c>
      <c r="BO34">
        <v>0</v>
      </c>
      <c r="BP34">
        <v>3</v>
      </c>
      <c r="BQ34">
        <v>2</v>
      </c>
      <c r="BR34">
        <v>0</v>
      </c>
      <c r="BS34">
        <v>0</v>
      </c>
      <c r="BT34">
        <v>1</v>
      </c>
      <c r="BU34">
        <v>0</v>
      </c>
      <c r="BV34">
        <v>0</v>
      </c>
      <c r="BW34">
        <v>0</v>
      </c>
      <c r="BX34">
        <v>1</v>
      </c>
      <c r="BY34">
        <v>1</v>
      </c>
      <c r="BZ34">
        <v>1</v>
      </c>
      <c r="CA34">
        <v>0</v>
      </c>
      <c r="CB34">
        <v>0</v>
      </c>
      <c r="CC34">
        <v>2</v>
      </c>
      <c r="CD34">
        <v>0</v>
      </c>
      <c r="CE34">
        <v>0</v>
      </c>
      <c r="CF34">
        <v>0</v>
      </c>
      <c r="CG34">
        <v>0</v>
      </c>
      <c r="CH34">
        <v>0</v>
      </c>
      <c r="CI34">
        <v>0</v>
      </c>
      <c r="CJ34">
        <v>0</v>
      </c>
      <c r="CK34">
        <v>2</v>
      </c>
      <c r="CL34">
        <v>2</v>
      </c>
      <c r="CM34">
        <v>0</v>
      </c>
      <c r="CN34">
        <v>2</v>
      </c>
      <c r="CO34">
        <v>1</v>
      </c>
      <c r="CP34">
        <v>0</v>
      </c>
      <c r="CQ34">
        <v>1</v>
      </c>
      <c r="CR34">
        <v>1</v>
      </c>
      <c r="CS34">
        <v>0</v>
      </c>
      <c r="CT34">
        <v>0</v>
      </c>
      <c r="CU34">
        <v>0</v>
      </c>
      <c r="CV34">
        <v>0</v>
      </c>
      <c r="CW34">
        <v>0</v>
      </c>
      <c r="CX34">
        <v>0</v>
      </c>
      <c r="CY34">
        <v>0</v>
      </c>
      <c r="CZ34">
        <v>0</v>
      </c>
      <c r="DA34">
        <v>1</v>
      </c>
      <c r="DB34">
        <v>0</v>
      </c>
      <c r="DC34">
        <v>0</v>
      </c>
      <c r="DD34">
        <v>0</v>
      </c>
      <c r="DE34">
        <v>0</v>
      </c>
      <c r="DF34">
        <v>1</v>
      </c>
      <c r="DG34">
        <v>0</v>
      </c>
      <c r="DH34">
        <v>0</v>
      </c>
      <c r="DI34">
        <v>6</v>
      </c>
      <c r="DJ34">
        <v>0</v>
      </c>
      <c r="DK34">
        <v>0</v>
      </c>
      <c r="DL34">
        <v>0</v>
      </c>
      <c r="DM34">
        <v>1</v>
      </c>
      <c r="DN34">
        <v>0</v>
      </c>
      <c r="DO34">
        <v>1</v>
      </c>
      <c r="DP34">
        <v>0</v>
      </c>
      <c r="DQ34">
        <v>1</v>
      </c>
      <c r="DR34">
        <v>0</v>
      </c>
      <c r="DS34">
        <v>0</v>
      </c>
      <c r="DT34">
        <v>0</v>
      </c>
      <c r="DU34">
        <v>0</v>
      </c>
      <c r="DV34">
        <v>0</v>
      </c>
      <c r="DW34">
        <v>0</v>
      </c>
      <c r="DX34">
        <v>5</v>
      </c>
      <c r="DY34">
        <v>0</v>
      </c>
      <c r="DZ34">
        <v>0</v>
      </c>
      <c r="EA34">
        <v>1</v>
      </c>
      <c r="EB34">
        <v>0</v>
      </c>
      <c r="EC34">
        <v>0</v>
      </c>
      <c r="ED34">
        <v>0</v>
      </c>
      <c r="EE34">
        <v>0</v>
      </c>
      <c r="EF34">
        <v>0</v>
      </c>
      <c r="EG34">
        <v>1</v>
      </c>
      <c r="EH34">
        <v>0</v>
      </c>
      <c r="EI34">
        <v>0</v>
      </c>
      <c r="EJ34">
        <v>0</v>
      </c>
      <c r="EK34">
        <v>0</v>
      </c>
      <c r="EL34">
        <v>0</v>
      </c>
      <c r="EM34">
        <v>0</v>
      </c>
      <c r="EN34">
        <v>0</v>
      </c>
      <c r="EO34">
        <v>0</v>
      </c>
      <c r="EP34">
        <v>0</v>
      </c>
      <c r="EQ34">
        <v>0</v>
      </c>
      <c r="ER34">
        <v>0</v>
      </c>
      <c r="ES34">
        <v>0</v>
      </c>
      <c r="ET34">
        <v>0</v>
      </c>
      <c r="EU34">
        <v>0</v>
      </c>
      <c r="EV34">
        <v>3</v>
      </c>
      <c r="EW34">
        <v>3</v>
      </c>
      <c r="EX34">
        <v>2</v>
      </c>
      <c r="EY34">
        <v>0</v>
      </c>
      <c r="EZ34">
        <v>0</v>
      </c>
      <c r="FA34">
        <v>0</v>
      </c>
      <c r="FB34">
        <v>0</v>
      </c>
      <c r="FC34">
        <v>1</v>
      </c>
      <c r="FD34">
        <v>0</v>
      </c>
      <c r="FE34">
        <v>0</v>
      </c>
      <c r="FF34">
        <v>0</v>
      </c>
      <c r="FG34">
        <v>1</v>
      </c>
      <c r="FH34">
        <v>0</v>
      </c>
      <c r="FI34">
        <v>0</v>
      </c>
      <c r="FJ34">
        <v>0</v>
      </c>
      <c r="FK34">
        <v>0</v>
      </c>
      <c r="FL34">
        <v>0</v>
      </c>
      <c r="FM34">
        <v>0</v>
      </c>
      <c r="FN34">
        <v>0</v>
      </c>
      <c r="FO34">
        <v>0</v>
      </c>
      <c r="FP34">
        <v>0</v>
      </c>
      <c r="FQ34">
        <v>0</v>
      </c>
      <c r="FR34">
        <v>2</v>
      </c>
      <c r="FS34">
        <v>0</v>
      </c>
      <c r="FT34">
        <v>0</v>
      </c>
      <c r="FU34">
        <v>0</v>
      </c>
      <c r="FV34">
        <v>0</v>
      </c>
      <c r="FW34">
        <v>0</v>
      </c>
      <c r="FX34">
        <v>0</v>
      </c>
      <c r="FY34">
        <v>0</v>
      </c>
      <c r="FZ34">
        <v>0</v>
      </c>
      <c r="GA34">
        <v>0</v>
      </c>
      <c r="GB34">
        <v>0</v>
      </c>
      <c r="GC34">
        <v>1</v>
      </c>
      <c r="GD34">
        <v>1</v>
      </c>
      <c r="GE34">
        <v>0</v>
      </c>
      <c r="GF34">
        <v>0</v>
      </c>
      <c r="GG34">
        <v>1</v>
      </c>
      <c r="GH34">
        <v>0</v>
      </c>
      <c r="GI34">
        <v>0</v>
      </c>
      <c r="GJ34">
        <v>0</v>
      </c>
      <c r="GK34">
        <v>0</v>
      </c>
      <c r="GL34">
        <v>0</v>
      </c>
      <c r="GM34">
        <v>0</v>
      </c>
      <c r="GN34">
        <v>0</v>
      </c>
      <c r="GO34">
        <v>4</v>
      </c>
      <c r="GP34">
        <v>0</v>
      </c>
      <c r="GQ34">
        <v>0</v>
      </c>
    </row>
    <row r="35" spans="1:199">
      <c r="A35">
        <v>2</v>
      </c>
      <c r="B35">
        <v>9</v>
      </c>
      <c r="C35">
        <v>0</v>
      </c>
      <c r="D35">
        <v>0</v>
      </c>
      <c r="E35">
        <v>0</v>
      </c>
      <c r="F35">
        <v>1</v>
      </c>
      <c r="G35">
        <v>2</v>
      </c>
      <c r="H35">
        <v>0</v>
      </c>
      <c r="I35">
        <v>0</v>
      </c>
      <c r="J35">
        <v>0</v>
      </c>
      <c r="K35">
        <v>1</v>
      </c>
      <c r="L35">
        <v>1</v>
      </c>
      <c r="M35">
        <v>0</v>
      </c>
      <c r="N35">
        <v>1</v>
      </c>
      <c r="O35">
        <v>0</v>
      </c>
      <c r="P35">
        <v>1</v>
      </c>
      <c r="Q35">
        <v>0</v>
      </c>
      <c r="R35">
        <v>0</v>
      </c>
      <c r="S35">
        <v>3</v>
      </c>
      <c r="T35">
        <v>0</v>
      </c>
      <c r="U35">
        <v>0</v>
      </c>
      <c r="V35">
        <v>2</v>
      </c>
      <c r="W35">
        <v>1</v>
      </c>
      <c r="X35">
        <v>0</v>
      </c>
      <c r="Y35">
        <v>0</v>
      </c>
      <c r="Z35">
        <v>0</v>
      </c>
      <c r="AA35">
        <v>0</v>
      </c>
      <c r="AB35">
        <v>0</v>
      </c>
      <c r="AC35">
        <v>0</v>
      </c>
      <c r="AD35">
        <v>0</v>
      </c>
      <c r="AE35">
        <v>0</v>
      </c>
      <c r="AF35">
        <v>0</v>
      </c>
      <c r="AG35">
        <v>0</v>
      </c>
      <c r="AH35">
        <v>2</v>
      </c>
      <c r="AI35">
        <v>1</v>
      </c>
      <c r="AJ35">
        <v>3</v>
      </c>
      <c r="AK35">
        <v>0</v>
      </c>
      <c r="AL35">
        <v>1</v>
      </c>
      <c r="AM35">
        <v>3</v>
      </c>
      <c r="AN35">
        <v>3</v>
      </c>
      <c r="AO35">
        <v>9</v>
      </c>
      <c r="AP35">
        <v>1</v>
      </c>
      <c r="AQ35">
        <v>0</v>
      </c>
      <c r="AR35">
        <v>0</v>
      </c>
      <c r="AS35">
        <v>1</v>
      </c>
      <c r="AT35">
        <v>1</v>
      </c>
      <c r="AU35">
        <v>1</v>
      </c>
      <c r="AV35">
        <v>0</v>
      </c>
      <c r="AW35">
        <v>3</v>
      </c>
      <c r="AX35">
        <v>1</v>
      </c>
      <c r="AY35">
        <v>2</v>
      </c>
      <c r="AZ35">
        <v>1</v>
      </c>
      <c r="BA35">
        <v>0</v>
      </c>
      <c r="BB35">
        <v>1</v>
      </c>
      <c r="BC35">
        <v>1</v>
      </c>
      <c r="BD35">
        <v>1</v>
      </c>
      <c r="BE35">
        <v>0</v>
      </c>
      <c r="BF35">
        <v>1</v>
      </c>
      <c r="BG35">
        <v>5</v>
      </c>
      <c r="BH35">
        <v>2</v>
      </c>
      <c r="BI35">
        <v>3</v>
      </c>
      <c r="BJ35">
        <v>0</v>
      </c>
      <c r="BK35">
        <v>3</v>
      </c>
      <c r="BL35">
        <v>0</v>
      </c>
      <c r="BM35">
        <v>3</v>
      </c>
      <c r="BN35">
        <v>1</v>
      </c>
      <c r="BO35">
        <v>0</v>
      </c>
      <c r="BP35">
        <v>2</v>
      </c>
      <c r="BQ35">
        <v>1</v>
      </c>
      <c r="BR35">
        <v>1</v>
      </c>
      <c r="BS35">
        <v>1</v>
      </c>
      <c r="BT35">
        <v>2</v>
      </c>
      <c r="BU35">
        <v>1</v>
      </c>
      <c r="BV35">
        <v>1</v>
      </c>
      <c r="BW35">
        <v>0</v>
      </c>
      <c r="BX35">
        <v>4</v>
      </c>
      <c r="BY35">
        <v>1</v>
      </c>
      <c r="BZ35">
        <v>3</v>
      </c>
      <c r="CA35">
        <v>0</v>
      </c>
      <c r="CB35">
        <v>1</v>
      </c>
      <c r="CC35">
        <v>2</v>
      </c>
      <c r="CD35">
        <v>3</v>
      </c>
      <c r="CE35">
        <v>2</v>
      </c>
      <c r="CF35">
        <v>3</v>
      </c>
      <c r="CG35">
        <v>0</v>
      </c>
      <c r="CH35">
        <v>0</v>
      </c>
      <c r="CI35">
        <v>1</v>
      </c>
      <c r="CJ35">
        <v>0</v>
      </c>
      <c r="CK35">
        <v>1</v>
      </c>
      <c r="CL35">
        <v>3</v>
      </c>
      <c r="CM35">
        <v>2</v>
      </c>
      <c r="CN35">
        <v>1</v>
      </c>
      <c r="CO35">
        <v>3</v>
      </c>
      <c r="CP35">
        <v>2</v>
      </c>
      <c r="CQ35">
        <v>1</v>
      </c>
      <c r="CR35">
        <v>1</v>
      </c>
      <c r="CS35">
        <v>1</v>
      </c>
      <c r="CT35">
        <v>7</v>
      </c>
      <c r="CU35">
        <v>0</v>
      </c>
      <c r="CV35">
        <v>0</v>
      </c>
      <c r="CW35">
        <v>0</v>
      </c>
      <c r="CX35">
        <v>2</v>
      </c>
      <c r="CY35">
        <v>3</v>
      </c>
      <c r="CZ35">
        <v>0</v>
      </c>
      <c r="DA35">
        <v>5</v>
      </c>
      <c r="DB35">
        <v>0</v>
      </c>
      <c r="DC35">
        <v>0</v>
      </c>
      <c r="DD35">
        <v>0</v>
      </c>
      <c r="DE35">
        <v>0</v>
      </c>
      <c r="DF35">
        <v>2</v>
      </c>
      <c r="DG35">
        <v>2</v>
      </c>
      <c r="DH35">
        <v>1</v>
      </c>
      <c r="DI35">
        <v>1</v>
      </c>
      <c r="DJ35">
        <v>2</v>
      </c>
      <c r="DK35">
        <v>0</v>
      </c>
      <c r="DL35">
        <v>3</v>
      </c>
      <c r="DM35">
        <v>1</v>
      </c>
      <c r="DN35">
        <v>0</v>
      </c>
      <c r="DO35">
        <v>0</v>
      </c>
      <c r="DP35">
        <v>0</v>
      </c>
      <c r="DQ35">
        <v>1</v>
      </c>
      <c r="DR35">
        <v>0</v>
      </c>
      <c r="DS35">
        <v>0</v>
      </c>
      <c r="DT35">
        <v>1</v>
      </c>
      <c r="DU35">
        <v>0</v>
      </c>
      <c r="DV35">
        <v>0</v>
      </c>
      <c r="DW35">
        <v>1</v>
      </c>
      <c r="DX35">
        <v>0</v>
      </c>
      <c r="DY35">
        <v>7</v>
      </c>
      <c r="DZ35">
        <v>0</v>
      </c>
      <c r="EA35">
        <v>2</v>
      </c>
      <c r="EB35">
        <v>1</v>
      </c>
      <c r="EC35">
        <v>0</v>
      </c>
      <c r="ED35">
        <v>7</v>
      </c>
      <c r="EE35">
        <v>9</v>
      </c>
      <c r="EF35">
        <v>0</v>
      </c>
      <c r="EG35">
        <v>1</v>
      </c>
      <c r="EH35">
        <v>0</v>
      </c>
      <c r="EI35">
        <v>0</v>
      </c>
      <c r="EJ35">
        <v>0</v>
      </c>
      <c r="EK35">
        <v>0</v>
      </c>
      <c r="EL35">
        <v>0</v>
      </c>
      <c r="EM35">
        <v>0</v>
      </c>
      <c r="EN35">
        <v>0</v>
      </c>
      <c r="EO35">
        <v>0</v>
      </c>
      <c r="EP35">
        <v>1</v>
      </c>
      <c r="EQ35">
        <v>0</v>
      </c>
      <c r="ER35">
        <v>0</v>
      </c>
      <c r="ES35">
        <v>1</v>
      </c>
      <c r="ET35">
        <v>0</v>
      </c>
      <c r="EU35">
        <v>0</v>
      </c>
      <c r="EV35">
        <v>0</v>
      </c>
      <c r="EW35">
        <v>0</v>
      </c>
      <c r="EX35">
        <v>2</v>
      </c>
      <c r="EY35">
        <v>0</v>
      </c>
      <c r="EZ35">
        <v>0</v>
      </c>
      <c r="FA35">
        <v>1</v>
      </c>
      <c r="FB35">
        <v>6</v>
      </c>
      <c r="FC35">
        <v>2</v>
      </c>
      <c r="FD35">
        <v>1</v>
      </c>
      <c r="FE35">
        <v>0</v>
      </c>
      <c r="FF35">
        <v>2</v>
      </c>
      <c r="FG35">
        <v>0</v>
      </c>
      <c r="FH35">
        <v>1</v>
      </c>
      <c r="FI35">
        <v>2</v>
      </c>
      <c r="FJ35">
        <v>0</v>
      </c>
      <c r="FK35">
        <v>2</v>
      </c>
      <c r="FL35">
        <v>0</v>
      </c>
      <c r="FM35">
        <v>0</v>
      </c>
      <c r="FN35">
        <v>0</v>
      </c>
      <c r="FO35">
        <v>1</v>
      </c>
      <c r="FP35">
        <v>0</v>
      </c>
      <c r="FQ35">
        <v>0</v>
      </c>
      <c r="FR35">
        <v>1</v>
      </c>
      <c r="FS35">
        <v>1</v>
      </c>
      <c r="FT35">
        <v>1</v>
      </c>
      <c r="FU35">
        <v>0</v>
      </c>
      <c r="FV35">
        <v>3</v>
      </c>
      <c r="FW35">
        <v>4</v>
      </c>
      <c r="FX35">
        <v>2</v>
      </c>
      <c r="FY35">
        <v>0</v>
      </c>
      <c r="FZ35">
        <v>2</v>
      </c>
      <c r="GA35">
        <v>0</v>
      </c>
      <c r="GB35">
        <v>0</v>
      </c>
      <c r="GC35">
        <v>2</v>
      </c>
      <c r="GD35">
        <v>1</v>
      </c>
      <c r="GE35">
        <v>0</v>
      </c>
      <c r="GF35">
        <v>1</v>
      </c>
      <c r="GG35">
        <v>0</v>
      </c>
      <c r="GH35">
        <v>2</v>
      </c>
      <c r="GI35">
        <v>0</v>
      </c>
      <c r="GJ35">
        <v>0</v>
      </c>
      <c r="GK35">
        <v>1</v>
      </c>
      <c r="GL35">
        <v>1</v>
      </c>
      <c r="GM35">
        <v>6</v>
      </c>
      <c r="GN35">
        <v>1</v>
      </c>
      <c r="GO35">
        <v>2</v>
      </c>
      <c r="GP35">
        <v>1</v>
      </c>
      <c r="GQ35">
        <v>1</v>
      </c>
    </row>
    <row r="36" spans="1:199">
      <c r="A36">
        <v>7</v>
      </c>
      <c r="B36">
        <v>5</v>
      </c>
      <c r="C36">
        <v>0</v>
      </c>
      <c r="D36">
        <v>0</v>
      </c>
      <c r="E36">
        <v>0</v>
      </c>
      <c r="F36">
        <v>0</v>
      </c>
      <c r="G36">
        <v>0</v>
      </c>
      <c r="H36">
        <v>0</v>
      </c>
      <c r="I36">
        <v>2</v>
      </c>
      <c r="J36">
        <v>0</v>
      </c>
      <c r="K36">
        <v>0</v>
      </c>
      <c r="L36">
        <v>0</v>
      </c>
      <c r="M36">
        <v>0</v>
      </c>
      <c r="N36">
        <v>1</v>
      </c>
      <c r="O36">
        <v>2</v>
      </c>
      <c r="P36">
        <v>1</v>
      </c>
      <c r="Q36">
        <v>0</v>
      </c>
      <c r="R36">
        <v>2</v>
      </c>
      <c r="S36">
        <v>1</v>
      </c>
      <c r="T36">
        <v>0</v>
      </c>
      <c r="U36">
        <v>0</v>
      </c>
      <c r="V36">
        <v>0</v>
      </c>
      <c r="W36">
        <v>0</v>
      </c>
      <c r="X36">
        <v>0</v>
      </c>
      <c r="Y36">
        <v>0</v>
      </c>
      <c r="Z36">
        <v>0</v>
      </c>
      <c r="AA36">
        <v>0</v>
      </c>
      <c r="AB36">
        <v>0</v>
      </c>
      <c r="AC36">
        <v>0</v>
      </c>
      <c r="AD36">
        <v>0</v>
      </c>
      <c r="AE36">
        <v>0</v>
      </c>
      <c r="AF36">
        <v>0</v>
      </c>
      <c r="AG36">
        <v>0</v>
      </c>
      <c r="AH36">
        <v>1</v>
      </c>
      <c r="AI36">
        <v>1</v>
      </c>
      <c r="AJ36">
        <v>0</v>
      </c>
      <c r="AK36">
        <v>0</v>
      </c>
      <c r="AL36">
        <v>1</v>
      </c>
      <c r="AM36">
        <v>0</v>
      </c>
      <c r="AN36">
        <v>1</v>
      </c>
      <c r="AO36">
        <v>2</v>
      </c>
      <c r="AP36">
        <v>0</v>
      </c>
      <c r="AQ36">
        <v>0</v>
      </c>
      <c r="AR36">
        <v>0</v>
      </c>
      <c r="AS36">
        <v>0</v>
      </c>
      <c r="AT36">
        <v>0</v>
      </c>
      <c r="AU36">
        <v>0</v>
      </c>
      <c r="AV36">
        <v>0</v>
      </c>
      <c r="AW36">
        <v>0</v>
      </c>
      <c r="AX36">
        <v>0</v>
      </c>
      <c r="AY36">
        <v>0</v>
      </c>
      <c r="AZ36">
        <v>0</v>
      </c>
      <c r="BA36">
        <v>1</v>
      </c>
      <c r="BB36">
        <v>0</v>
      </c>
      <c r="BC36">
        <v>1</v>
      </c>
      <c r="BD36">
        <v>1</v>
      </c>
      <c r="BE36">
        <v>0</v>
      </c>
      <c r="BF36">
        <v>1</v>
      </c>
      <c r="BG36">
        <v>0</v>
      </c>
      <c r="BH36">
        <v>0</v>
      </c>
      <c r="BI36">
        <v>0</v>
      </c>
      <c r="BJ36">
        <v>0</v>
      </c>
      <c r="BK36">
        <v>1</v>
      </c>
      <c r="BL36">
        <v>0</v>
      </c>
      <c r="BM36">
        <v>1</v>
      </c>
      <c r="BN36">
        <v>1</v>
      </c>
      <c r="BO36">
        <v>0</v>
      </c>
      <c r="BP36">
        <v>0</v>
      </c>
      <c r="BQ36">
        <v>0</v>
      </c>
      <c r="BR36">
        <v>0</v>
      </c>
      <c r="BS36">
        <v>1</v>
      </c>
      <c r="BT36">
        <v>0</v>
      </c>
      <c r="BU36">
        <v>0</v>
      </c>
      <c r="BV36">
        <v>0</v>
      </c>
      <c r="BW36">
        <v>0</v>
      </c>
      <c r="BX36">
        <v>2</v>
      </c>
      <c r="BY36">
        <v>2</v>
      </c>
      <c r="BZ36">
        <v>0</v>
      </c>
      <c r="CA36">
        <v>2</v>
      </c>
      <c r="CB36">
        <v>0</v>
      </c>
      <c r="CC36">
        <v>0</v>
      </c>
      <c r="CD36">
        <v>0</v>
      </c>
      <c r="CE36">
        <v>0</v>
      </c>
      <c r="CF36">
        <v>1</v>
      </c>
      <c r="CG36">
        <v>0</v>
      </c>
      <c r="CH36">
        <v>3</v>
      </c>
      <c r="CI36">
        <v>0</v>
      </c>
      <c r="CJ36">
        <v>0</v>
      </c>
      <c r="CK36">
        <v>1</v>
      </c>
      <c r="CL36">
        <v>0</v>
      </c>
      <c r="CM36">
        <v>1</v>
      </c>
      <c r="CN36">
        <v>0</v>
      </c>
      <c r="CO36">
        <v>0</v>
      </c>
      <c r="CP36">
        <v>0</v>
      </c>
      <c r="CQ36">
        <v>3</v>
      </c>
      <c r="CR36">
        <v>0</v>
      </c>
      <c r="CS36">
        <v>1</v>
      </c>
      <c r="CT36">
        <v>0</v>
      </c>
      <c r="CU36">
        <v>1</v>
      </c>
      <c r="CV36">
        <v>0</v>
      </c>
      <c r="CW36">
        <v>0</v>
      </c>
      <c r="CX36">
        <v>0</v>
      </c>
      <c r="CY36">
        <v>1</v>
      </c>
      <c r="CZ36">
        <v>1</v>
      </c>
      <c r="DA36">
        <v>1</v>
      </c>
      <c r="DB36">
        <v>0</v>
      </c>
      <c r="DC36">
        <v>0</v>
      </c>
      <c r="DD36">
        <v>0</v>
      </c>
      <c r="DE36">
        <v>0</v>
      </c>
      <c r="DF36">
        <v>0</v>
      </c>
      <c r="DG36">
        <v>0</v>
      </c>
      <c r="DH36">
        <v>0</v>
      </c>
      <c r="DI36">
        <v>2</v>
      </c>
      <c r="DJ36">
        <v>0</v>
      </c>
      <c r="DK36">
        <v>0</v>
      </c>
      <c r="DL36">
        <v>1</v>
      </c>
      <c r="DM36">
        <v>0</v>
      </c>
      <c r="DN36">
        <v>0</v>
      </c>
      <c r="DO36">
        <v>0</v>
      </c>
      <c r="DP36">
        <v>0</v>
      </c>
      <c r="DQ36">
        <v>0</v>
      </c>
      <c r="DR36">
        <v>0</v>
      </c>
      <c r="DS36">
        <v>0</v>
      </c>
      <c r="DT36">
        <v>0</v>
      </c>
      <c r="DU36">
        <v>0</v>
      </c>
      <c r="DV36">
        <v>0</v>
      </c>
      <c r="DW36">
        <v>3</v>
      </c>
      <c r="DX36">
        <v>9</v>
      </c>
      <c r="DY36">
        <v>0</v>
      </c>
      <c r="DZ36">
        <v>0</v>
      </c>
      <c r="EA36">
        <v>1</v>
      </c>
      <c r="EB36">
        <v>2</v>
      </c>
      <c r="EC36">
        <v>0</v>
      </c>
      <c r="ED36">
        <v>0</v>
      </c>
      <c r="EE36">
        <v>0</v>
      </c>
      <c r="EF36">
        <v>0</v>
      </c>
      <c r="EG36">
        <v>0</v>
      </c>
      <c r="EH36">
        <v>0</v>
      </c>
      <c r="EI36">
        <v>0</v>
      </c>
      <c r="EJ36">
        <v>0</v>
      </c>
      <c r="EK36">
        <v>0</v>
      </c>
      <c r="EL36">
        <v>1</v>
      </c>
      <c r="EM36">
        <v>0</v>
      </c>
      <c r="EN36">
        <v>0</v>
      </c>
      <c r="EO36">
        <v>0</v>
      </c>
      <c r="EP36">
        <v>1</v>
      </c>
      <c r="EQ36">
        <v>2</v>
      </c>
      <c r="ER36">
        <v>0</v>
      </c>
      <c r="ES36">
        <v>4</v>
      </c>
      <c r="ET36">
        <v>0</v>
      </c>
      <c r="EU36">
        <v>0</v>
      </c>
      <c r="EV36">
        <v>3</v>
      </c>
      <c r="EW36">
        <v>1</v>
      </c>
      <c r="EX36">
        <v>0</v>
      </c>
      <c r="EY36">
        <v>0</v>
      </c>
      <c r="EZ36">
        <v>1</v>
      </c>
      <c r="FA36">
        <v>3</v>
      </c>
      <c r="FB36">
        <v>4</v>
      </c>
      <c r="FC36">
        <v>2</v>
      </c>
      <c r="FD36">
        <v>1</v>
      </c>
      <c r="FE36">
        <v>0</v>
      </c>
      <c r="FF36">
        <v>0</v>
      </c>
      <c r="FG36">
        <v>1</v>
      </c>
      <c r="FH36">
        <v>0</v>
      </c>
      <c r="FI36">
        <v>0</v>
      </c>
      <c r="FJ36">
        <v>0</v>
      </c>
      <c r="FK36">
        <v>1</v>
      </c>
      <c r="FL36">
        <v>0</v>
      </c>
      <c r="FM36">
        <v>1</v>
      </c>
      <c r="FN36">
        <v>1</v>
      </c>
      <c r="FO36">
        <v>0</v>
      </c>
      <c r="FP36">
        <v>0</v>
      </c>
      <c r="FQ36">
        <v>1</v>
      </c>
      <c r="FR36">
        <v>0</v>
      </c>
      <c r="FS36">
        <v>0</v>
      </c>
      <c r="FT36">
        <v>1</v>
      </c>
      <c r="FU36">
        <v>0</v>
      </c>
      <c r="FV36">
        <v>0</v>
      </c>
      <c r="FW36">
        <v>1</v>
      </c>
      <c r="FX36">
        <v>1</v>
      </c>
      <c r="FY36">
        <v>1</v>
      </c>
      <c r="FZ36">
        <v>1</v>
      </c>
      <c r="GA36">
        <v>1</v>
      </c>
      <c r="GB36">
        <v>0</v>
      </c>
      <c r="GC36">
        <v>0</v>
      </c>
      <c r="GD36">
        <v>0</v>
      </c>
      <c r="GE36">
        <v>3</v>
      </c>
      <c r="GF36">
        <v>1</v>
      </c>
      <c r="GG36">
        <v>0</v>
      </c>
      <c r="GH36">
        <v>2</v>
      </c>
      <c r="GI36">
        <v>0</v>
      </c>
      <c r="GJ36">
        <v>0</v>
      </c>
      <c r="GK36">
        <v>2</v>
      </c>
      <c r="GL36">
        <v>0</v>
      </c>
      <c r="GM36">
        <v>0</v>
      </c>
      <c r="GN36">
        <v>0</v>
      </c>
      <c r="GO36">
        <v>3</v>
      </c>
      <c r="GP36">
        <v>1</v>
      </c>
      <c r="GQ36">
        <v>0</v>
      </c>
    </row>
    <row r="37" spans="1:199">
      <c r="A37">
        <v>9</v>
      </c>
      <c r="B37">
        <v>5</v>
      </c>
      <c r="C37">
        <v>0</v>
      </c>
      <c r="D37">
        <v>0</v>
      </c>
      <c r="E37">
        <v>0</v>
      </c>
      <c r="F37">
        <v>1</v>
      </c>
      <c r="G37">
        <v>0</v>
      </c>
      <c r="H37">
        <v>0</v>
      </c>
      <c r="I37">
        <v>1</v>
      </c>
      <c r="J37">
        <v>6</v>
      </c>
      <c r="K37">
        <v>2</v>
      </c>
      <c r="L37">
        <v>0</v>
      </c>
      <c r="M37">
        <v>3</v>
      </c>
      <c r="N37">
        <v>1</v>
      </c>
      <c r="O37">
        <v>2</v>
      </c>
      <c r="P37">
        <v>0</v>
      </c>
      <c r="Q37">
        <v>0</v>
      </c>
      <c r="R37">
        <v>1</v>
      </c>
      <c r="S37">
        <v>1</v>
      </c>
      <c r="T37">
        <v>0</v>
      </c>
      <c r="U37">
        <v>0</v>
      </c>
      <c r="V37">
        <v>5</v>
      </c>
      <c r="W37">
        <v>0</v>
      </c>
      <c r="X37">
        <v>0</v>
      </c>
      <c r="Y37">
        <v>2</v>
      </c>
      <c r="Z37">
        <v>1</v>
      </c>
      <c r="AA37">
        <v>0</v>
      </c>
      <c r="AB37">
        <v>0</v>
      </c>
      <c r="AC37">
        <v>1</v>
      </c>
      <c r="AD37">
        <v>0</v>
      </c>
      <c r="AE37">
        <v>0</v>
      </c>
      <c r="AF37">
        <v>3</v>
      </c>
      <c r="AG37">
        <v>8</v>
      </c>
      <c r="AH37">
        <v>1</v>
      </c>
      <c r="AI37">
        <v>3</v>
      </c>
      <c r="AJ37">
        <v>2</v>
      </c>
      <c r="AK37">
        <v>0</v>
      </c>
      <c r="AL37">
        <v>0</v>
      </c>
      <c r="AM37">
        <v>2</v>
      </c>
      <c r="AN37">
        <v>2</v>
      </c>
      <c r="AO37">
        <v>6</v>
      </c>
      <c r="AP37">
        <v>0</v>
      </c>
      <c r="AQ37">
        <v>1</v>
      </c>
      <c r="AR37">
        <v>2</v>
      </c>
      <c r="AS37">
        <v>1</v>
      </c>
      <c r="AT37">
        <v>2</v>
      </c>
      <c r="AU37">
        <v>1</v>
      </c>
      <c r="AV37">
        <v>1</v>
      </c>
      <c r="AW37">
        <v>1</v>
      </c>
      <c r="AX37">
        <v>1</v>
      </c>
      <c r="AY37">
        <v>0</v>
      </c>
      <c r="AZ37">
        <v>2</v>
      </c>
      <c r="BA37">
        <v>1</v>
      </c>
      <c r="BB37">
        <v>1</v>
      </c>
      <c r="BC37">
        <v>1</v>
      </c>
      <c r="BD37">
        <v>1</v>
      </c>
      <c r="BE37">
        <v>1</v>
      </c>
      <c r="BF37">
        <v>1</v>
      </c>
      <c r="BG37">
        <v>1</v>
      </c>
      <c r="BH37">
        <v>1</v>
      </c>
      <c r="BI37">
        <v>1</v>
      </c>
      <c r="BJ37">
        <v>2</v>
      </c>
      <c r="BK37">
        <v>1</v>
      </c>
      <c r="BL37">
        <v>0</v>
      </c>
      <c r="BM37">
        <v>3</v>
      </c>
      <c r="BN37">
        <v>2</v>
      </c>
      <c r="BO37">
        <v>1</v>
      </c>
      <c r="BP37">
        <v>4</v>
      </c>
      <c r="BQ37">
        <v>1</v>
      </c>
      <c r="BR37">
        <v>1</v>
      </c>
      <c r="BS37">
        <v>1</v>
      </c>
      <c r="BT37">
        <v>1</v>
      </c>
      <c r="BU37">
        <v>1</v>
      </c>
      <c r="BV37">
        <v>1</v>
      </c>
      <c r="BW37">
        <v>3</v>
      </c>
      <c r="BX37">
        <v>1</v>
      </c>
      <c r="BY37">
        <v>1</v>
      </c>
      <c r="BZ37">
        <v>0</v>
      </c>
      <c r="CA37">
        <v>1</v>
      </c>
      <c r="CB37">
        <v>3</v>
      </c>
      <c r="CC37">
        <v>3</v>
      </c>
      <c r="CD37">
        <v>1</v>
      </c>
      <c r="CE37">
        <v>2</v>
      </c>
      <c r="CF37">
        <v>0</v>
      </c>
      <c r="CG37">
        <v>0</v>
      </c>
      <c r="CH37">
        <v>2</v>
      </c>
      <c r="CI37">
        <v>1</v>
      </c>
      <c r="CJ37">
        <v>2</v>
      </c>
      <c r="CK37">
        <v>1</v>
      </c>
      <c r="CL37">
        <v>2</v>
      </c>
      <c r="CM37">
        <v>3</v>
      </c>
      <c r="CN37">
        <v>1</v>
      </c>
      <c r="CO37">
        <v>2</v>
      </c>
      <c r="CP37">
        <v>1</v>
      </c>
      <c r="CQ37">
        <v>2</v>
      </c>
      <c r="CR37">
        <v>3</v>
      </c>
      <c r="CS37">
        <v>2</v>
      </c>
      <c r="CT37">
        <v>0</v>
      </c>
      <c r="CU37">
        <v>1</v>
      </c>
      <c r="CV37">
        <v>1</v>
      </c>
      <c r="CW37">
        <v>5</v>
      </c>
      <c r="CX37">
        <v>0</v>
      </c>
      <c r="CY37">
        <v>3</v>
      </c>
      <c r="CZ37">
        <v>1</v>
      </c>
      <c r="DA37">
        <v>3</v>
      </c>
      <c r="DB37">
        <v>3</v>
      </c>
      <c r="DC37">
        <v>0</v>
      </c>
      <c r="DD37">
        <v>0</v>
      </c>
      <c r="DE37">
        <v>0</v>
      </c>
      <c r="DF37">
        <v>1</v>
      </c>
      <c r="DG37">
        <v>0</v>
      </c>
      <c r="DH37">
        <v>0</v>
      </c>
      <c r="DI37">
        <v>4</v>
      </c>
      <c r="DJ37">
        <v>3</v>
      </c>
      <c r="DK37">
        <v>0</v>
      </c>
      <c r="DL37">
        <v>3</v>
      </c>
      <c r="DM37">
        <v>0</v>
      </c>
      <c r="DN37">
        <v>0</v>
      </c>
      <c r="DO37">
        <v>1</v>
      </c>
      <c r="DP37">
        <v>5</v>
      </c>
      <c r="DQ37">
        <v>2</v>
      </c>
      <c r="DR37">
        <v>0</v>
      </c>
      <c r="DS37">
        <v>2</v>
      </c>
      <c r="DT37">
        <v>0</v>
      </c>
      <c r="DU37">
        <v>0</v>
      </c>
      <c r="DV37">
        <v>1</v>
      </c>
      <c r="DW37">
        <v>1</v>
      </c>
      <c r="DX37">
        <v>9</v>
      </c>
      <c r="DY37">
        <v>5</v>
      </c>
      <c r="DZ37">
        <v>0</v>
      </c>
      <c r="EA37">
        <v>1</v>
      </c>
      <c r="EB37">
        <v>0</v>
      </c>
      <c r="EC37">
        <v>0</v>
      </c>
      <c r="ED37">
        <v>0</v>
      </c>
      <c r="EE37">
        <v>0</v>
      </c>
      <c r="EF37">
        <v>1</v>
      </c>
      <c r="EG37">
        <v>1</v>
      </c>
      <c r="EH37">
        <v>0</v>
      </c>
      <c r="EI37">
        <v>0</v>
      </c>
      <c r="EJ37">
        <v>0</v>
      </c>
      <c r="EK37">
        <v>0</v>
      </c>
      <c r="EL37">
        <v>2</v>
      </c>
      <c r="EM37">
        <v>0</v>
      </c>
      <c r="EN37">
        <v>0</v>
      </c>
      <c r="EO37">
        <v>6</v>
      </c>
      <c r="EP37">
        <v>0</v>
      </c>
      <c r="EQ37">
        <v>0</v>
      </c>
      <c r="ER37">
        <v>2</v>
      </c>
      <c r="ES37">
        <v>0</v>
      </c>
      <c r="ET37">
        <v>0</v>
      </c>
      <c r="EU37">
        <v>0</v>
      </c>
      <c r="EV37">
        <v>3</v>
      </c>
      <c r="EW37">
        <v>0</v>
      </c>
      <c r="EX37">
        <v>1</v>
      </c>
      <c r="EY37">
        <v>1</v>
      </c>
      <c r="EZ37">
        <v>0</v>
      </c>
      <c r="FA37">
        <v>2</v>
      </c>
      <c r="FB37">
        <v>1</v>
      </c>
      <c r="FC37">
        <v>2</v>
      </c>
      <c r="FD37">
        <v>1</v>
      </c>
      <c r="FE37">
        <v>0</v>
      </c>
      <c r="FF37">
        <v>0</v>
      </c>
      <c r="FG37">
        <v>1</v>
      </c>
      <c r="FH37">
        <v>1</v>
      </c>
      <c r="FI37">
        <v>1</v>
      </c>
      <c r="FJ37">
        <v>0</v>
      </c>
      <c r="FK37">
        <v>2</v>
      </c>
      <c r="FL37">
        <v>4</v>
      </c>
      <c r="FM37">
        <v>2</v>
      </c>
      <c r="FN37">
        <v>1</v>
      </c>
      <c r="FO37">
        <v>1</v>
      </c>
      <c r="FP37">
        <v>0</v>
      </c>
      <c r="FQ37">
        <v>1</v>
      </c>
      <c r="FR37">
        <v>3</v>
      </c>
      <c r="FS37">
        <v>1</v>
      </c>
      <c r="FT37">
        <v>1</v>
      </c>
      <c r="FU37">
        <v>0</v>
      </c>
      <c r="FV37">
        <v>3</v>
      </c>
      <c r="FW37">
        <v>0</v>
      </c>
      <c r="FX37">
        <v>2</v>
      </c>
      <c r="FY37">
        <v>0</v>
      </c>
      <c r="FZ37">
        <v>1</v>
      </c>
      <c r="GA37">
        <v>1</v>
      </c>
      <c r="GB37">
        <v>3</v>
      </c>
      <c r="GC37">
        <v>5</v>
      </c>
      <c r="GD37">
        <v>1</v>
      </c>
      <c r="GE37">
        <v>0</v>
      </c>
      <c r="GF37">
        <v>2</v>
      </c>
      <c r="GG37">
        <v>3</v>
      </c>
      <c r="GH37">
        <v>2</v>
      </c>
      <c r="GI37">
        <v>1</v>
      </c>
      <c r="GJ37">
        <v>0</v>
      </c>
      <c r="GK37">
        <v>1</v>
      </c>
      <c r="GL37">
        <v>1</v>
      </c>
      <c r="GM37">
        <v>0</v>
      </c>
      <c r="GN37">
        <v>0</v>
      </c>
      <c r="GO37">
        <v>3</v>
      </c>
      <c r="GP37">
        <v>1</v>
      </c>
      <c r="GQ37">
        <v>0</v>
      </c>
    </row>
    <row r="38" spans="1:199">
      <c r="A38">
        <v>0</v>
      </c>
      <c r="B38">
        <v>0</v>
      </c>
      <c r="C38">
        <v>0</v>
      </c>
      <c r="D38">
        <v>0</v>
      </c>
      <c r="E38">
        <v>0</v>
      </c>
      <c r="F38">
        <v>0</v>
      </c>
      <c r="G38">
        <v>0</v>
      </c>
      <c r="H38">
        <v>0</v>
      </c>
      <c r="I38">
        <v>0</v>
      </c>
      <c r="J38">
        <v>0</v>
      </c>
      <c r="K38">
        <v>0</v>
      </c>
      <c r="L38">
        <v>0</v>
      </c>
      <c r="M38">
        <v>0</v>
      </c>
      <c r="N38">
        <v>0</v>
      </c>
      <c r="O38">
        <v>0</v>
      </c>
      <c r="P38">
        <v>0</v>
      </c>
      <c r="Q38">
        <v>0</v>
      </c>
      <c r="R38">
        <v>3</v>
      </c>
      <c r="S38">
        <v>1</v>
      </c>
      <c r="T38">
        <v>0</v>
      </c>
      <c r="U38">
        <v>0</v>
      </c>
      <c r="V38">
        <v>0</v>
      </c>
      <c r="W38">
        <v>0</v>
      </c>
      <c r="X38">
        <v>0</v>
      </c>
      <c r="Y38">
        <v>0</v>
      </c>
      <c r="Z38">
        <v>0</v>
      </c>
      <c r="AA38">
        <v>0</v>
      </c>
      <c r="AB38">
        <v>0</v>
      </c>
      <c r="AC38">
        <v>0</v>
      </c>
      <c r="AD38">
        <v>0</v>
      </c>
      <c r="AE38">
        <v>0</v>
      </c>
      <c r="AF38">
        <v>0</v>
      </c>
      <c r="AG38">
        <v>0</v>
      </c>
      <c r="AH38">
        <v>0</v>
      </c>
      <c r="AI38">
        <v>0</v>
      </c>
      <c r="AJ38">
        <v>0</v>
      </c>
      <c r="AK38">
        <v>0</v>
      </c>
      <c r="AL38">
        <v>4</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1</v>
      </c>
      <c r="CE38">
        <v>0</v>
      </c>
      <c r="CF38">
        <v>0</v>
      </c>
      <c r="CG38">
        <v>0</v>
      </c>
      <c r="CH38">
        <v>0</v>
      </c>
      <c r="CI38">
        <v>0</v>
      </c>
      <c r="CJ38">
        <v>0</v>
      </c>
      <c r="CK38">
        <v>0</v>
      </c>
      <c r="CL38">
        <v>7</v>
      </c>
      <c r="CM38">
        <v>3</v>
      </c>
      <c r="CN38">
        <v>0</v>
      </c>
      <c r="CO38">
        <v>0</v>
      </c>
      <c r="CP38">
        <v>0</v>
      </c>
      <c r="CQ38">
        <v>0</v>
      </c>
      <c r="CR38">
        <v>0</v>
      </c>
      <c r="CS38">
        <v>0</v>
      </c>
      <c r="CT38">
        <v>0</v>
      </c>
      <c r="CU38">
        <v>0</v>
      </c>
      <c r="CV38">
        <v>0</v>
      </c>
      <c r="CW38">
        <v>0</v>
      </c>
      <c r="CX38">
        <v>0</v>
      </c>
      <c r="CY38">
        <v>0</v>
      </c>
      <c r="CZ38">
        <v>0</v>
      </c>
      <c r="DA38">
        <v>1</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2</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3</v>
      </c>
      <c r="GL38">
        <v>0</v>
      </c>
      <c r="GM38">
        <v>0</v>
      </c>
      <c r="GN38">
        <v>0</v>
      </c>
      <c r="GO38">
        <v>0</v>
      </c>
      <c r="GP38">
        <v>0</v>
      </c>
      <c r="GQ38">
        <v>0</v>
      </c>
    </row>
    <row r="39" spans="1:199">
      <c r="A39">
        <v>0</v>
      </c>
      <c r="B39">
        <v>0</v>
      </c>
      <c r="C39">
        <v>0</v>
      </c>
      <c r="D39">
        <v>1</v>
      </c>
      <c r="E39">
        <v>0</v>
      </c>
      <c r="F39">
        <v>1</v>
      </c>
      <c r="G39">
        <v>3</v>
      </c>
      <c r="H39">
        <v>0</v>
      </c>
      <c r="I39">
        <v>0</v>
      </c>
      <c r="J39">
        <v>3</v>
      </c>
      <c r="K39">
        <v>4</v>
      </c>
      <c r="L39">
        <v>1</v>
      </c>
      <c r="M39">
        <v>5</v>
      </c>
      <c r="N39">
        <v>0</v>
      </c>
      <c r="O39">
        <v>0</v>
      </c>
      <c r="P39">
        <v>0</v>
      </c>
      <c r="Q39">
        <v>0</v>
      </c>
      <c r="R39">
        <v>1</v>
      </c>
      <c r="S39">
        <v>1</v>
      </c>
      <c r="T39">
        <v>0</v>
      </c>
      <c r="U39">
        <v>0</v>
      </c>
      <c r="V39">
        <v>0</v>
      </c>
      <c r="W39">
        <v>0</v>
      </c>
      <c r="X39">
        <v>0</v>
      </c>
      <c r="Y39">
        <v>0</v>
      </c>
      <c r="Z39">
        <v>6</v>
      </c>
      <c r="AA39">
        <v>0</v>
      </c>
      <c r="AB39">
        <v>0</v>
      </c>
      <c r="AC39">
        <v>0</v>
      </c>
      <c r="AD39">
        <v>2</v>
      </c>
      <c r="AE39">
        <v>0</v>
      </c>
      <c r="AF39">
        <v>0</v>
      </c>
      <c r="AG39">
        <v>1</v>
      </c>
      <c r="AH39">
        <v>2</v>
      </c>
      <c r="AI39">
        <v>0</v>
      </c>
      <c r="AJ39">
        <v>0</v>
      </c>
      <c r="AK39">
        <v>0</v>
      </c>
      <c r="AL39">
        <v>1</v>
      </c>
      <c r="AM39">
        <v>2</v>
      </c>
      <c r="AN39">
        <v>3</v>
      </c>
      <c r="AO39">
        <v>0</v>
      </c>
      <c r="AP39">
        <v>0</v>
      </c>
      <c r="AQ39">
        <v>1</v>
      </c>
      <c r="AR39">
        <v>0</v>
      </c>
      <c r="AS39">
        <v>0</v>
      </c>
      <c r="AT39">
        <v>0</v>
      </c>
      <c r="AU39">
        <v>0</v>
      </c>
      <c r="AV39">
        <v>0</v>
      </c>
      <c r="AW39">
        <v>4</v>
      </c>
      <c r="AX39">
        <v>0</v>
      </c>
      <c r="AY39">
        <v>0</v>
      </c>
      <c r="AZ39">
        <v>3</v>
      </c>
      <c r="BA39">
        <v>0</v>
      </c>
      <c r="BB39">
        <v>0</v>
      </c>
      <c r="BC39">
        <v>0</v>
      </c>
      <c r="BD39">
        <v>0</v>
      </c>
      <c r="BE39">
        <v>1</v>
      </c>
      <c r="BF39">
        <v>2</v>
      </c>
      <c r="BG39">
        <v>5</v>
      </c>
      <c r="BH39">
        <v>3</v>
      </c>
      <c r="BI39">
        <v>1</v>
      </c>
      <c r="BJ39">
        <v>1</v>
      </c>
      <c r="BK39">
        <v>1</v>
      </c>
      <c r="BL39">
        <v>0</v>
      </c>
      <c r="BM39">
        <v>7</v>
      </c>
      <c r="BN39">
        <v>1</v>
      </c>
      <c r="BO39">
        <v>1</v>
      </c>
      <c r="BP39">
        <v>7</v>
      </c>
      <c r="BQ39">
        <v>0</v>
      </c>
      <c r="BR39">
        <v>1</v>
      </c>
      <c r="BS39">
        <v>3</v>
      </c>
      <c r="BT39">
        <v>0</v>
      </c>
      <c r="BU39">
        <v>1</v>
      </c>
      <c r="BV39">
        <v>0</v>
      </c>
      <c r="BW39">
        <v>3</v>
      </c>
      <c r="BX39">
        <v>0</v>
      </c>
      <c r="BY39">
        <v>4</v>
      </c>
      <c r="BZ39">
        <v>1</v>
      </c>
      <c r="CA39">
        <v>0</v>
      </c>
      <c r="CB39">
        <v>0</v>
      </c>
      <c r="CC39">
        <v>2</v>
      </c>
      <c r="CD39">
        <v>3</v>
      </c>
      <c r="CE39">
        <v>2</v>
      </c>
      <c r="CF39">
        <v>0</v>
      </c>
      <c r="CG39">
        <v>0</v>
      </c>
      <c r="CH39">
        <v>0</v>
      </c>
      <c r="CI39">
        <v>0</v>
      </c>
      <c r="CJ39">
        <v>2</v>
      </c>
      <c r="CK39">
        <v>2</v>
      </c>
      <c r="CL39">
        <v>7</v>
      </c>
      <c r="CM39">
        <v>4</v>
      </c>
      <c r="CN39">
        <v>3</v>
      </c>
      <c r="CO39">
        <v>1</v>
      </c>
      <c r="CP39">
        <v>1</v>
      </c>
      <c r="CQ39">
        <v>2</v>
      </c>
      <c r="CR39">
        <v>0</v>
      </c>
      <c r="CS39">
        <v>2</v>
      </c>
      <c r="CT39">
        <v>0</v>
      </c>
      <c r="CU39">
        <v>0</v>
      </c>
      <c r="CV39">
        <v>0</v>
      </c>
      <c r="CW39">
        <v>0</v>
      </c>
      <c r="CX39">
        <v>0</v>
      </c>
      <c r="CY39">
        <v>0</v>
      </c>
      <c r="CZ39">
        <v>1</v>
      </c>
      <c r="DA39">
        <v>1</v>
      </c>
      <c r="DB39">
        <v>1</v>
      </c>
      <c r="DC39">
        <v>0</v>
      </c>
      <c r="DD39">
        <v>0</v>
      </c>
      <c r="DE39">
        <v>0</v>
      </c>
      <c r="DF39">
        <v>1</v>
      </c>
      <c r="DG39">
        <v>2</v>
      </c>
      <c r="DH39">
        <v>0</v>
      </c>
      <c r="DI39">
        <v>4</v>
      </c>
      <c r="DJ39">
        <v>1</v>
      </c>
      <c r="DK39">
        <v>0</v>
      </c>
      <c r="DL39">
        <v>2</v>
      </c>
      <c r="DM39">
        <v>1</v>
      </c>
      <c r="DN39">
        <v>0</v>
      </c>
      <c r="DO39">
        <v>2</v>
      </c>
      <c r="DP39">
        <v>0</v>
      </c>
      <c r="DQ39">
        <v>1</v>
      </c>
      <c r="DR39">
        <v>0</v>
      </c>
      <c r="DS39">
        <v>1</v>
      </c>
      <c r="DT39">
        <v>0</v>
      </c>
      <c r="DU39">
        <v>0</v>
      </c>
      <c r="DV39">
        <v>0</v>
      </c>
      <c r="DW39">
        <v>0</v>
      </c>
      <c r="DX39">
        <v>0</v>
      </c>
      <c r="DY39">
        <v>0</v>
      </c>
      <c r="DZ39">
        <v>0</v>
      </c>
      <c r="EA39">
        <v>0</v>
      </c>
      <c r="EB39">
        <v>0</v>
      </c>
      <c r="EC39">
        <v>0</v>
      </c>
      <c r="ED39">
        <v>1</v>
      </c>
      <c r="EE39">
        <v>0</v>
      </c>
      <c r="EF39">
        <v>0</v>
      </c>
      <c r="EG39">
        <v>1</v>
      </c>
      <c r="EH39">
        <v>0</v>
      </c>
      <c r="EI39">
        <v>0</v>
      </c>
      <c r="EJ39">
        <v>0</v>
      </c>
      <c r="EK39">
        <v>0</v>
      </c>
      <c r="EL39">
        <v>2</v>
      </c>
      <c r="EM39">
        <v>0</v>
      </c>
      <c r="EN39">
        <v>0</v>
      </c>
      <c r="EO39">
        <v>0</v>
      </c>
      <c r="EP39">
        <v>0</v>
      </c>
      <c r="EQ39">
        <v>2</v>
      </c>
      <c r="ER39">
        <v>2</v>
      </c>
      <c r="ES39">
        <v>2</v>
      </c>
      <c r="ET39">
        <v>0</v>
      </c>
      <c r="EU39">
        <v>0</v>
      </c>
      <c r="EV39">
        <v>3</v>
      </c>
      <c r="EW39">
        <v>0</v>
      </c>
      <c r="EX39">
        <v>2</v>
      </c>
      <c r="EY39">
        <v>0</v>
      </c>
      <c r="EZ39">
        <v>0</v>
      </c>
      <c r="FA39">
        <v>0</v>
      </c>
      <c r="FB39">
        <v>2</v>
      </c>
      <c r="FC39">
        <v>2</v>
      </c>
      <c r="FD39">
        <v>0</v>
      </c>
      <c r="FE39">
        <v>0</v>
      </c>
      <c r="FF39">
        <v>0</v>
      </c>
      <c r="FG39">
        <v>1</v>
      </c>
      <c r="FH39">
        <v>1</v>
      </c>
      <c r="FI39">
        <v>1</v>
      </c>
      <c r="FJ39">
        <v>2</v>
      </c>
      <c r="FK39">
        <v>2</v>
      </c>
      <c r="FL39">
        <v>0</v>
      </c>
      <c r="FM39">
        <v>0</v>
      </c>
      <c r="FN39">
        <v>0</v>
      </c>
      <c r="FO39">
        <v>0</v>
      </c>
      <c r="FP39">
        <v>0</v>
      </c>
      <c r="FQ39">
        <v>0</v>
      </c>
      <c r="FR39">
        <v>1</v>
      </c>
      <c r="FS39">
        <v>2</v>
      </c>
      <c r="FT39">
        <v>0</v>
      </c>
      <c r="FU39">
        <v>0</v>
      </c>
      <c r="FV39">
        <v>0</v>
      </c>
      <c r="FW39">
        <v>0</v>
      </c>
      <c r="FX39">
        <v>0</v>
      </c>
      <c r="FY39">
        <v>0</v>
      </c>
      <c r="FZ39">
        <v>0</v>
      </c>
      <c r="GA39">
        <v>0</v>
      </c>
      <c r="GB39">
        <v>0</v>
      </c>
      <c r="GC39">
        <v>1</v>
      </c>
      <c r="GD39">
        <v>1</v>
      </c>
      <c r="GE39">
        <v>0</v>
      </c>
      <c r="GF39">
        <v>0</v>
      </c>
      <c r="GG39">
        <v>2</v>
      </c>
      <c r="GH39">
        <v>0</v>
      </c>
      <c r="GI39">
        <v>0</v>
      </c>
      <c r="GJ39">
        <v>0</v>
      </c>
      <c r="GK39">
        <v>5</v>
      </c>
      <c r="GL39">
        <v>1</v>
      </c>
      <c r="GM39">
        <v>0</v>
      </c>
      <c r="GN39">
        <v>0</v>
      </c>
      <c r="GO39">
        <v>3</v>
      </c>
      <c r="GP39">
        <v>0</v>
      </c>
      <c r="GQ39">
        <v>0</v>
      </c>
    </row>
    <row r="40" spans="1:199">
      <c r="A40">
        <v>5</v>
      </c>
      <c r="B40">
        <v>5</v>
      </c>
      <c r="C40">
        <v>0</v>
      </c>
      <c r="D40">
        <v>0</v>
      </c>
      <c r="E40">
        <v>2</v>
      </c>
      <c r="F40">
        <v>0</v>
      </c>
      <c r="G40">
        <v>1</v>
      </c>
      <c r="H40">
        <v>0</v>
      </c>
      <c r="I40">
        <v>0</v>
      </c>
      <c r="J40">
        <v>1</v>
      </c>
      <c r="K40">
        <v>1</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1</v>
      </c>
      <c r="AL40">
        <v>4</v>
      </c>
      <c r="AM40">
        <v>2</v>
      </c>
      <c r="AN40">
        <v>1</v>
      </c>
      <c r="AO40">
        <v>0</v>
      </c>
      <c r="AP40">
        <v>0</v>
      </c>
      <c r="AQ40">
        <v>0</v>
      </c>
      <c r="AR40">
        <v>2</v>
      </c>
      <c r="AS40">
        <v>0</v>
      </c>
      <c r="AT40">
        <v>9</v>
      </c>
      <c r="AU40">
        <v>0</v>
      </c>
      <c r="AV40">
        <v>0</v>
      </c>
      <c r="AW40">
        <v>0</v>
      </c>
      <c r="AX40">
        <v>0</v>
      </c>
      <c r="AY40">
        <v>2</v>
      </c>
      <c r="AZ40">
        <v>0</v>
      </c>
      <c r="BA40">
        <v>0</v>
      </c>
      <c r="BB40">
        <v>0</v>
      </c>
      <c r="BC40">
        <v>0</v>
      </c>
      <c r="BD40">
        <v>0</v>
      </c>
      <c r="BE40">
        <v>0</v>
      </c>
      <c r="BF40">
        <v>2</v>
      </c>
      <c r="BG40">
        <v>5</v>
      </c>
      <c r="BH40">
        <v>3</v>
      </c>
      <c r="BI40">
        <v>0</v>
      </c>
      <c r="BJ40">
        <v>0</v>
      </c>
      <c r="BK40">
        <v>0</v>
      </c>
      <c r="BL40">
        <v>0</v>
      </c>
      <c r="BM40">
        <v>0</v>
      </c>
      <c r="BN40">
        <v>0</v>
      </c>
      <c r="BO40">
        <v>2</v>
      </c>
      <c r="BP40">
        <v>3</v>
      </c>
      <c r="BQ40">
        <v>0</v>
      </c>
      <c r="BR40">
        <v>0</v>
      </c>
      <c r="BS40">
        <v>0</v>
      </c>
      <c r="BT40">
        <v>0</v>
      </c>
      <c r="BU40">
        <v>1</v>
      </c>
      <c r="BV40">
        <v>0</v>
      </c>
      <c r="BW40">
        <v>0</v>
      </c>
      <c r="BX40">
        <v>0</v>
      </c>
      <c r="BY40">
        <v>0</v>
      </c>
      <c r="BZ40">
        <v>0</v>
      </c>
      <c r="CA40">
        <v>0</v>
      </c>
      <c r="CB40">
        <v>0</v>
      </c>
      <c r="CC40">
        <v>1</v>
      </c>
      <c r="CD40">
        <v>8</v>
      </c>
      <c r="CE40">
        <v>4</v>
      </c>
      <c r="CF40">
        <v>0</v>
      </c>
      <c r="CG40">
        <v>0</v>
      </c>
      <c r="CH40">
        <v>1</v>
      </c>
      <c r="CI40">
        <v>0</v>
      </c>
      <c r="CJ40">
        <v>0</v>
      </c>
      <c r="CK40">
        <v>1</v>
      </c>
      <c r="CL40">
        <v>2</v>
      </c>
      <c r="CM40">
        <v>0</v>
      </c>
      <c r="CN40">
        <v>0</v>
      </c>
      <c r="CO40">
        <v>0</v>
      </c>
      <c r="CP40">
        <v>0</v>
      </c>
      <c r="CQ40">
        <v>0</v>
      </c>
      <c r="CR40">
        <v>1</v>
      </c>
      <c r="CS40">
        <v>0</v>
      </c>
      <c r="CT40">
        <v>0</v>
      </c>
      <c r="CU40">
        <v>2</v>
      </c>
      <c r="CV40">
        <v>2</v>
      </c>
      <c r="CW40">
        <v>1</v>
      </c>
      <c r="CX40">
        <v>2</v>
      </c>
      <c r="CY40">
        <v>4</v>
      </c>
      <c r="CZ40">
        <v>2</v>
      </c>
      <c r="DA40">
        <v>1</v>
      </c>
      <c r="DB40">
        <v>0</v>
      </c>
      <c r="DC40">
        <v>0</v>
      </c>
      <c r="DD40">
        <v>1</v>
      </c>
      <c r="DE40">
        <v>0</v>
      </c>
      <c r="DF40">
        <v>0</v>
      </c>
      <c r="DG40">
        <v>0</v>
      </c>
      <c r="DH40">
        <v>0</v>
      </c>
      <c r="DI40">
        <v>0</v>
      </c>
      <c r="DJ40">
        <v>0</v>
      </c>
      <c r="DK40">
        <v>0</v>
      </c>
      <c r="DL40">
        <v>4</v>
      </c>
      <c r="DM40">
        <v>0</v>
      </c>
      <c r="DN40">
        <v>0</v>
      </c>
      <c r="DO40">
        <v>7</v>
      </c>
      <c r="DP40">
        <v>0</v>
      </c>
      <c r="DQ40">
        <v>1</v>
      </c>
      <c r="DR40">
        <v>0</v>
      </c>
      <c r="DS40">
        <v>0</v>
      </c>
      <c r="DT40">
        <v>0</v>
      </c>
      <c r="DU40">
        <v>0</v>
      </c>
      <c r="DV40">
        <v>0</v>
      </c>
      <c r="DW40">
        <v>0</v>
      </c>
      <c r="DX40">
        <v>0</v>
      </c>
      <c r="DY40">
        <v>0</v>
      </c>
      <c r="DZ40">
        <v>0</v>
      </c>
      <c r="EA40">
        <v>1</v>
      </c>
      <c r="EB40">
        <v>0</v>
      </c>
      <c r="EC40">
        <v>0</v>
      </c>
      <c r="ED40">
        <v>0</v>
      </c>
      <c r="EE40">
        <v>0</v>
      </c>
      <c r="EF40">
        <v>0</v>
      </c>
      <c r="EG40">
        <v>0</v>
      </c>
      <c r="EH40">
        <v>0</v>
      </c>
      <c r="EI40">
        <v>0</v>
      </c>
      <c r="EJ40">
        <v>0</v>
      </c>
      <c r="EK40">
        <v>0</v>
      </c>
      <c r="EL40">
        <v>0</v>
      </c>
      <c r="EM40">
        <v>0</v>
      </c>
      <c r="EN40">
        <v>0</v>
      </c>
      <c r="EO40">
        <v>0</v>
      </c>
      <c r="EP40">
        <v>0</v>
      </c>
      <c r="EQ40">
        <v>5</v>
      </c>
      <c r="ER40">
        <v>0</v>
      </c>
      <c r="ES40">
        <v>0</v>
      </c>
      <c r="ET40">
        <v>0</v>
      </c>
      <c r="EU40">
        <v>0</v>
      </c>
      <c r="EV40">
        <v>2</v>
      </c>
      <c r="EW40">
        <v>6</v>
      </c>
      <c r="EX40">
        <v>5</v>
      </c>
      <c r="EY40">
        <v>0</v>
      </c>
      <c r="EZ40">
        <v>1</v>
      </c>
      <c r="FA40">
        <v>0</v>
      </c>
      <c r="FB40">
        <v>0</v>
      </c>
      <c r="FC40">
        <v>0</v>
      </c>
      <c r="FD40">
        <v>0</v>
      </c>
      <c r="FE40">
        <v>0</v>
      </c>
      <c r="FF40">
        <v>0</v>
      </c>
      <c r="FG40">
        <v>0</v>
      </c>
      <c r="FH40">
        <v>1</v>
      </c>
      <c r="FI40">
        <v>0</v>
      </c>
      <c r="FJ40">
        <v>0</v>
      </c>
      <c r="FK40">
        <v>0</v>
      </c>
      <c r="FL40">
        <v>0</v>
      </c>
      <c r="FM40">
        <v>0</v>
      </c>
      <c r="FN40">
        <v>0</v>
      </c>
      <c r="FO40">
        <v>0</v>
      </c>
      <c r="FP40">
        <v>0</v>
      </c>
      <c r="FQ40">
        <v>0</v>
      </c>
      <c r="FR40">
        <v>0</v>
      </c>
      <c r="FS40">
        <v>0</v>
      </c>
      <c r="FT40">
        <v>0</v>
      </c>
      <c r="FU40">
        <v>1</v>
      </c>
      <c r="FV40">
        <v>0</v>
      </c>
      <c r="FW40">
        <v>0</v>
      </c>
      <c r="FX40">
        <v>1</v>
      </c>
      <c r="FY40">
        <v>0</v>
      </c>
      <c r="FZ40">
        <v>0</v>
      </c>
      <c r="GA40">
        <v>2</v>
      </c>
      <c r="GB40">
        <v>0</v>
      </c>
      <c r="GC40">
        <v>1</v>
      </c>
      <c r="GD40">
        <v>2</v>
      </c>
      <c r="GE40">
        <v>0</v>
      </c>
      <c r="GF40">
        <v>0</v>
      </c>
      <c r="GG40">
        <v>0</v>
      </c>
      <c r="GH40">
        <v>0</v>
      </c>
      <c r="GI40">
        <v>0</v>
      </c>
      <c r="GJ40">
        <v>0</v>
      </c>
      <c r="GK40">
        <v>0</v>
      </c>
      <c r="GL40">
        <v>0</v>
      </c>
      <c r="GM40">
        <v>0</v>
      </c>
      <c r="GN40">
        <v>0</v>
      </c>
      <c r="GO40">
        <v>1</v>
      </c>
      <c r="GP40">
        <v>0</v>
      </c>
      <c r="GQ40">
        <v>0</v>
      </c>
    </row>
    <row r="41" spans="1:199">
      <c r="A41">
        <v>0</v>
      </c>
      <c r="B41">
        <v>0</v>
      </c>
      <c r="C41">
        <v>1</v>
      </c>
      <c r="D41">
        <v>4</v>
      </c>
      <c r="E41">
        <v>0</v>
      </c>
      <c r="F41">
        <v>1</v>
      </c>
      <c r="G41">
        <v>2</v>
      </c>
      <c r="H41">
        <v>0</v>
      </c>
      <c r="I41">
        <v>0</v>
      </c>
      <c r="J41">
        <v>0</v>
      </c>
      <c r="K41">
        <v>0</v>
      </c>
      <c r="L41">
        <v>0</v>
      </c>
      <c r="M41">
        <v>0</v>
      </c>
      <c r="N41">
        <v>0</v>
      </c>
      <c r="O41">
        <v>0</v>
      </c>
      <c r="P41">
        <v>1</v>
      </c>
      <c r="Q41">
        <v>0</v>
      </c>
      <c r="R41">
        <v>0</v>
      </c>
      <c r="S41">
        <v>3</v>
      </c>
      <c r="T41">
        <v>0</v>
      </c>
      <c r="U41">
        <v>0</v>
      </c>
      <c r="V41">
        <v>4</v>
      </c>
      <c r="W41">
        <v>0</v>
      </c>
      <c r="X41">
        <v>0</v>
      </c>
      <c r="Y41">
        <v>0</v>
      </c>
      <c r="Z41">
        <v>0</v>
      </c>
      <c r="AA41">
        <v>0</v>
      </c>
      <c r="AB41">
        <v>0</v>
      </c>
      <c r="AC41">
        <v>1</v>
      </c>
      <c r="AD41">
        <v>0</v>
      </c>
      <c r="AE41">
        <v>0</v>
      </c>
      <c r="AF41">
        <v>0</v>
      </c>
      <c r="AG41">
        <v>3</v>
      </c>
      <c r="AH41">
        <v>1</v>
      </c>
      <c r="AI41">
        <v>0</v>
      </c>
      <c r="AJ41">
        <v>1</v>
      </c>
      <c r="AK41">
        <v>0</v>
      </c>
      <c r="AL41">
        <v>1</v>
      </c>
      <c r="AM41">
        <v>3</v>
      </c>
      <c r="AN41">
        <v>2</v>
      </c>
      <c r="AO41">
        <v>6</v>
      </c>
      <c r="AP41">
        <v>0</v>
      </c>
      <c r="AQ41">
        <v>0</v>
      </c>
      <c r="AR41">
        <v>8</v>
      </c>
      <c r="AS41">
        <v>1</v>
      </c>
      <c r="AT41">
        <v>2</v>
      </c>
      <c r="AU41">
        <v>0</v>
      </c>
      <c r="AV41">
        <v>0</v>
      </c>
      <c r="AW41">
        <v>0</v>
      </c>
      <c r="AX41">
        <v>0</v>
      </c>
      <c r="AY41">
        <v>3</v>
      </c>
      <c r="AZ41">
        <v>0</v>
      </c>
      <c r="BA41">
        <v>0</v>
      </c>
      <c r="BB41">
        <v>0</v>
      </c>
      <c r="BC41">
        <v>0</v>
      </c>
      <c r="BD41">
        <v>0</v>
      </c>
      <c r="BE41">
        <v>3</v>
      </c>
      <c r="BF41">
        <v>3</v>
      </c>
      <c r="BG41">
        <v>5</v>
      </c>
      <c r="BH41">
        <v>3</v>
      </c>
      <c r="BI41">
        <v>1</v>
      </c>
      <c r="BJ41">
        <v>0</v>
      </c>
      <c r="BK41">
        <v>0</v>
      </c>
      <c r="BL41">
        <v>0</v>
      </c>
      <c r="BM41">
        <v>1</v>
      </c>
      <c r="BN41">
        <v>2</v>
      </c>
      <c r="BO41">
        <v>0</v>
      </c>
      <c r="BP41">
        <v>2</v>
      </c>
      <c r="BQ41">
        <v>0</v>
      </c>
      <c r="BR41">
        <v>0</v>
      </c>
      <c r="BS41">
        <v>3</v>
      </c>
      <c r="BT41">
        <v>0</v>
      </c>
      <c r="BU41">
        <v>1</v>
      </c>
      <c r="BV41">
        <v>0</v>
      </c>
      <c r="BW41">
        <v>1</v>
      </c>
      <c r="BX41">
        <v>3</v>
      </c>
      <c r="BY41">
        <v>2</v>
      </c>
      <c r="BZ41">
        <v>4</v>
      </c>
      <c r="CA41">
        <v>2</v>
      </c>
      <c r="CB41">
        <v>0</v>
      </c>
      <c r="CC41">
        <v>0</v>
      </c>
      <c r="CD41">
        <v>3</v>
      </c>
      <c r="CE41">
        <v>1</v>
      </c>
      <c r="CF41">
        <v>1</v>
      </c>
      <c r="CG41">
        <v>0</v>
      </c>
      <c r="CH41">
        <v>1</v>
      </c>
      <c r="CI41">
        <v>0</v>
      </c>
      <c r="CJ41">
        <v>0</v>
      </c>
      <c r="CK41">
        <v>6</v>
      </c>
      <c r="CL41">
        <v>2</v>
      </c>
      <c r="CM41">
        <v>2</v>
      </c>
      <c r="CN41">
        <v>3</v>
      </c>
      <c r="CO41">
        <v>0</v>
      </c>
      <c r="CP41">
        <v>1</v>
      </c>
      <c r="CQ41">
        <v>7</v>
      </c>
      <c r="CR41">
        <v>3</v>
      </c>
      <c r="CS41">
        <v>2</v>
      </c>
      <c r="CT41">
        <v>0</v>
      </c>
      <c r="CU41">
        <v>0</v>
      </c>
      <c r="CV41">
        <v>4</v>
      </c>
      <c r="CW41">
        <v>1</v>
      </c>
      <c r="CX41">
        <v>0</v>
      </c>
      <c r="CY41">
        <v>2</v>
      </c>
      <c r="CZ41">
        <v>1</v>
      </c>
      <c r="DA41">
        <v>2</v>
      </c>
      <c r="DB41">
        <v>0</v>
      </c>
      <c r="DC41">
        <v>0</v>
      </c>
      <c r="DD41">
        <v>4</v>
      </c>
      <c r="DE41">
        <v>0</v>
      </c>
      <c r="DF41">
        <v>3</v>
      </c>
      <c r="DG41">
        <v>1</v>
      </c>
      <c r="DH41">
        <v>0</v>
      </c>
      <c r="DI41">
        <v>4</v>
      </c>
      <c r="DJ41">
        <v>3</v>
      </c>
      <c r="DK41">
        <v>0</v>
      </c>
      <c r="DL41">
        <v>2</v>
      </c>
      <c r="DM41">
        <v>0</v>
      </c>
      <c r="DN41">
        <v>0</v>
      </c>
      <c r="DO41">
        <v>2</v>
      </c>
      <c r="DP41">
        <v>0</v>
      </c>
      <c r="DQ41">
        <v>0</v>
      </c>
      <c r="DR41">
        <v>0</v>
      </c>
      <c r="DS41">
        <v>0</v>
      </c>
      <c r="DT41">
        <v>1</v>
      </c>
      <c r="DU41">
        <v>0</v>
      </c>
      <c r="DV41">
        <v>0</v>
      </c>
      <c r="DW41">
        <v>0</v>
      </c>
      <c r="DX41">
        <v>0</v>
      </c>
      <c r="DY41">
        <v>0</v>
      </c>
      <c r="DZ41">
        <v>0</v>
      </c>
      <c r="EA41">
        <v>3</v>
      </c>
      <c r="EB41">
        <v>0</v>
      </c>
      <c r="EC41">
        <v>0</v>
      </c>
      <c r="ED41">
        <v>0</v>
      </c>
      <c r="EE41">
        <v>2</v>
      </c>
      <c r="EF41">
        <v>2</v>
      </c>
      <c r="EG41">
        <v>1</v>
      </c>
      <c r="EH41">
        <v>1</v>
      </c>
      <c r="EI41">
        <v>1</v>
      </c>
      <c r="EJ41">
        <v>0</v>
      </c>
      <c r="EK41">
        <v>0</v>
      </c>
      <c r="EL41">
        <v>1</v>
      </c>
      <c r="EM41">
        <v>0</v>
      </c>
      <c r="EN41">
        <v>0</v>
      </c>
      <c r="EO41">
        <v>0</v>
      </c>
      <c r="EP41">
        <v>0</v>
      </c>
      <c r="EQ41">
        <v>2</v>
      </c>
      <c r="ER41">
        <v>2</v>
      </c>
      <c r="ES41">
        <v>3</v>
      </c>
      <c r="ET41">
        <v>1</v>
      </c>
      <c r="EU41">
        <v>0</v>
      </c>
      <c r="EV41">
        <v>4</v>
      </c>
      <c r="EW41">
        <v>4</v>
      </c>
      <c r="EX41">
        <v>3</v>
      </c>
      <c r="EY41">
        <v>1</v>
      </c>
      <c r="EZ41">
        <v>2</v>
      </c>
      <c r="FA41">
        <v>1</v>
      </c>
      <c r="FB41">
        <v>0</v>
      </c>
      <c r="FC41">
        <v>5</v>
      </c>
      <c r="FD41">
        <v>2</v>
      </c>
      <c r="FE41">
        <v>2</v>
      </c>
      <c r="FF41">
        <v>1</v>
      </c>
      <c r="FG41">
        <v>5</v>
      </c>
      <c r="FH41">
        <v>0</v>
      </c>
      <c r="FI41">
        <v>1</v>
      </c>
      <c r="FJ41">
        <v>2</v>
      </c>
      <c r="FK41">
        <v>2</v>
      </c>
      <c r="FL41">
        <v>0</v>
      </c>
      <c r="FM41">
        <v>0</v>
      </c>
      <c r="FN41">
        <v>0</v>
      </c>
      <c r="FO41">
        <v>1</v>
      </c>
      <c r="FP41">
        <v>0</v>
      </c>
      <c r="FQ41">
        <v>1</v>
      </c>
      <c r="FR41">
        <v>1</v>
      </c>
      <c r="FS41">
        <v>1</v>
      </c>
      <c r="FT41">
        <v>0</v>
      </c>
      <c r="FU41">
        <v>1</v>
      </c>
      <c r="FV41">
        <v>2</v>
      </c>
      <c r="FW41">
        <v>0</v>
      </c>
      <c r="FX41">
        <v>0</v>
      </c>
      <c r="FY41">
        <v>0</v>
      </c>
      <c r="FZ41">
        <v>0</v>
      </c>
      <c r="GA41">
        <v>2</v>
      </c>
      <c r="GB41">
        <v>5</v>
      </c>
      <c r="GC41">
        <v>1</v>
      </c>
      <c r="GD41">
        <v>4</v>
      </c>
      <c r="GE41">
        <v>3</v>
      </c>
      <c r="GF41">
        <v>1</v>
      </c>
      <c r="GG41">
        <v>0</v>
      </c>
      <c r="GH41">
        <v>0</v>
      </c>
      <c r="GI41">
        <v>1</v>
      </c>
      <c r="GJ41">
        <v>0</v>
      </c>
      <c r="GK41">
        <v>1</v>
      </c>
      <c r="GL41">
        <v>2</v>
      </c>
      <c r="GM41">
        <v>0</v>
      </c>
      <c r="GN41">
        <v>0</v>
      </c>
      <c r="GO41">
        <v>5</v>
      </c>
      <c r="GP41">
        <v>0</v>
      </c>
      <c r="GQ41">
        <v>1</v>
      </c>
    </row>
    <row r="42" spans="1:199">
      <c r="A42">
        <v>9</v>
      </c>
      <c r="B42">
        <v>9</v>
      </c>
      <c r="C42">
        <v>6</v>
      </c>
      <c r="D42">
        <v>0</v>
      </c>
      <c r="E42">
        <v>0</v>
      </c>
      <c r="F42">
        <v>0</v>
      </c>
      <c r="G42">
        <v>0</v>
      </c>
      <c r="H42">
        <v>0</v>
      </c>
      <c r="I42">
        <v>0</v>
      </c>
      <c r="J42">
        <v>1</v>
      </c>
      <c r="K42">
        <v>0</v>
      </c>
      <c r="L42">
        <v>0</v>
      </c>
      <c r="M42">
        <v>0</v>
      </c>
      <c r="N42">
        <v>1</v>
      </c>
      <c r="O42">
        <v>8</v>
      </c>
      <c r="P42">
        <v>3</v>
      </c>
      <c r="Q42">
        <v>0</v>
      </c>
      <c r="R42">
        <v>0</v>
      </c>
      <c r="S42">
        <v>0</v>
      </c>
      <c r="T42">
        <v>0</v>
      </c>
      <c r="U42">
        <v>0</v>
      </c>
      <c r="V42">
        <v>0</v>
      </c>
      <c r="W42">
        <v>0</v>
      </c>
      <c r="X42">
        <v>0</v>
      </c>
      <c r="Y42">
        <v>0</v>
      </c>
      <c r="Z42">
        <v>2</v>
      </c>
      <c r="AA42">
        <v>0</v>
      </c>
      <c r="AB42">
        <v>0</v>
      </c>
      <c r="AC42">
        <v>0</v>
      </c>
      <c r="AD42">
        <v>0</v>
      </c>
      <c r="AE42">
        <v>0</v>
      </c>
      <c r="AF42">
        <v>5</v>
      </c>
      <c r="AG42">
        <v>0</v>
      </c>
      <c r="AH42">
        <v>0</v>
      </c>
      <c r="AI42">
        <v>0</v>
      </c>
      <c r="AJ42">
        <v>0</v>
      </c>
      <c r="AK42">
        <v>0</v>
      </c>
      <c r="AL42">
        <v>0</v>
      </c>
      <c r="AM42">
        <v>1</v>
      </c>
      <c r="AN42">
        <v>1</v>
      </c>
      <c r="AO42">
        <v>0</v>
      </c>
      <c r="AP42">
        <v>2</v>
      </c>
      <c r="AQ42">
        <v>0</v>
      </c>
      <c r="AR42">
        <v>0</v>
      </c>
      <c r="AS42">
        <v>0</v>
      </c>
      <c r="AT42">
        <v>0</v>
      </c>
      <c r="AU42">
        <v>0</v>
      </c>
      <c r="AV42">
        <v>0</v>
      </c>
      <c r="AW42">
        <v>0</v>
      </c>
      <c r="AX42">
        <v>0</v>
      </c>
      <c r="AY42">
        <v>1</v>
      </c>
      <c r="AZ42">
        <v>1</v>
      </c>
      <c r="BA42">
        <v>1</v>
      </c>
      <c r="BB42">
        <v>1</v>
      </c>
      <c r="BC42">
        <v>0</v>
      </c>
      <c r="BD42">
        <v>0</v>
      </c>
      <c r="BE42">
        <v>0</v>
      </c>
      <c r="BF42">
        <v>0</v>
      </c>
      <c r="BG42">
        <v>0</v>
      </c>
      <c r="BH42">
        <v>3</v>
      </c>
      <c r="BI42">
        <v>3</v>
      </c>
      <c r="BJ42">
        <v>1</v>
      </c>
      <c r="BK42">
        <v>1</v>
      </c>
      <c r="BL42">
        <v>0</v>
      </c>
      <c r="BM42">
        <v>0</v>
      </c>
      <c r="BN42">
        <v>0</v>
      </c>
      <c r="BO42">
        <v>2</v>
      </c>
      <c r="BP42">
        <v>0</v>
      </c>
      <c r="BQ42">
        <v>0</v>
      </c>
      <c r="BR42">
        <v>2</v>
      </c>
      <c r="BS42">
        <v>0</v>
      </c>
      <c r="BT42">
        <v>0</v>
      </c>
      <c r="BU42">
        <v>0</v>
      </c>
      <c r="BV42">
        <v>0</v>
      </c>
      <c r="BW42">
        <v>0</v>
      </c>
      <c r="BX42">
        <v>1</v>
      </c>
      <c r="BY42">
        <v>2</v>
      </c>
      <c r="BZ42">
        <v>0</v>
      </c>
      <c r="CA42">
        <v>0</v>
      </c>
      <c r="CB42">
        <v>1</v>
      </c>
      <c r="CC42">
        <v>0</v>
      </c>
      <c r="CD42">
        <v>0</v>
      </c>
      <c r="CE42">
        <v>5</v>
      </c>
      <c r="CF42">
        <v>2</v>
      </c>
      <c r="CG42">
        <v>4</v>
      </c>
      <c r="CH42">
        <v>4</v>
      </c>
      <c r="CI42">
        <v>0</v>
      </c>
      <c r="CJ42">
        <v>0</v>
      </c>
      <c r="CK42">
        <v>1</v>
      </c>
      <c r="CL42">
        <v>2</v>
      </c>
      <c r="CM42">
        <v>0</v>
      </c>
      <c r="CN42">
        <v>0</v>
      </c>
      <c r="CO42">
        <v>1</v>
      </c>
      <c r="CP42">
        <v>2</v>
      </c>
      <c r="CQ42">
        <v>2</v>
      </c>
      <c r="CR42">
        <v>1</v>
      </c>
      <c r="CS42">
        <v>0</v>
      </c>
      <c r="CT42">
        <v>0</v>
      </c>
      <c r="CU42">
        <v>0</v>
      </c>
      <c r="CV42">
        <v>1</v>
      </c>
      <c r="CW42">
        <v>0</v>
      </c>
      <c r="CX42">
        <v>0</v>
      </c>
      <c r="CY42">
        <v>1</v>
      </c>
      <c r="CZ42">
        <v>0</v>
      </c>
      <c r="DA42">
        <v>0</v>
      </c>
      <c r="DB42">
        <v>0</v>
      </c>
      <c r="DC42">
        <v>0</v>
      </c>
      <c r="DD42">
        <v>0</v>
      </c>
      <c r="DE42">
        <v>0</v>
      </c>
      <c r="DF42">
        <v>1</v>
      </c>
      <c r="DG42">
        <v>0</v>
      </c>
      <c r="DH42">
        <v>0</v>
      </c>
      <c r="DI42">
        <v>0</v>
      </c>
      <c r="DJ42">
        <v>2</v>
      </c>
      <c r="DK42">
        <v>0</v>
      </c>
      <c r="DL42">
        <v>1</v>
      </c>
      <c r="DM42">
        <v>0</v>
      </c>
      <c r="DN42">
        <v>0</v>
      </c>
      <c r="DO42">
        <v>1</v>
      </c>
      <c r="DP42">
        <v>0</v>
      </c>
      <c r="DQ42">
        <v>5</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2</v>
      </c>
      <c r="EQ42">
        <v>0</v>
      </c>
      <c r="ER42">
        <v>0</v>
      </c>
      <c r="ES42">
        <v>0</v>
      </c>
      <c r="ET42">
        <v>0</v>
      </c>
      <c r="EU42">
        <v>0</v>
      </c>
      <c r="EV42">
        <v>0</v>
      </c>
      <c r="EW42">
        <v>0</v>
      </c>
      <c r="EX42">
        <v>1</v>
      </c>
      <c r="EY42">
        <v>0</v>
      </c>
      <c r="EZ42">
        <v>1</v>
      </c>
      <c r="FA42">
        <v>0</v>
      </c>
      <c r="FB42">
        <v>0</v>
      </c>
      <c r="FC42">
        <v>0</v>
      </c>
      <c r="FD42">
        <v>0</v>
      </c>
      <c r="FE42">
        <v>0</v>
      </c>
      <c r="FF42">
        <v>0</v>
      </c>
      <c r="FG42">
        <v>0</v>
      </c>
      <c r="FH42">
        <v>1</v>
      </c>
      <c r="FI42">
        <v>1</v>
      </c>
      <c r="FJ42">
        <v>0</v>
      </c>
      <c r="FK42">
        <v>2</v>
      </c>
      <c r="FL42">
        <v>0</v>
      </c>
      <c r="FM42">
        <v>0</v>
      </c>
      <c r="FN42">
        <v>0</v>
      </c>
      <c r="FO42">
        <v>1</v>
      </c>
      <c r="FP42">
        <v>0</v>
      </c>
      <c r="FQ42">
        <v>0</v>
      </c>
      <c r="FR42">
        <v>0</v>
      </c>
      <c r="FS42">
        <v>2</v>
      </c>
      <c r="FT42">
        <v>0</v>
      </c>
      <c r="FU42">
        <v>1</v>
      </c>
      <c r="FV42">
        <v>5</v>
      </c>
      <c r="FW42">
        <v>1</v>
      </c>
      <c r="FX42">
        <v>0</v>
      </c>
      <c r="FY42">
        <v>5</v>
      </c>
      <c r="FZ42">
        <v>3</v>
      </c>
      <c r="GA42">
        <v>0</v>
      </c>
      <c r="GB42">
        <v>0</v>
      </c>
      <c r="GC42">
        <v>0</v>
      </c>
      <c r="GD42">
        <v>0</v>
      </c>
      <c r="GE42">
        <v>0</v>
      </c>
      <c r="GF42">
        <v>3</v>
      </c>
      <c r="GG42">
        <v>0</v>
      </c>
      <c r="GH42">
        <v>2</v>
      </c>
      <c r="GI42">
        <v>0</v>
      </c>
      <c r="GJ42">
        <v>0</v>
      </c>
      <c r="GK42">
        <v>0</v>
      </c>
      <c r="GL42">
        <v>0</v>
      </c>
      <c r="GM42">
        <v>3</v>
      </c>
      <c r="GN42">
        <v>0</v>
      </c>
      <c r="GO42">
        <v>1</v>
      </c>
      <c r="GP42">
        <v>0</v>
      </c>
      <c r="GQ42">
        <v>1</v>
      </c>
    </row>
    <row r="43" spans="1:199">
      <c r="A43">
        <v>5</v>
      </c>
      <c r="B43">
        <v>5</v>
      </c>
      <c r="C43">
        <v>0</v>
      </c>
      <c r="D43">
        <v>0</v>
      </c>
      <c r="E43">
        <v>0</v>
      </c>
      <c r="F43">
        <v>0</v>
      </c>
      <c r="G43">
        <v>1</v>
      </c>
      <c r="H43">
        <v>0</v>
      </c>
      <c r="I43">
        <v>0</v>
      </c>
      <c r="J43">
        <v>0</v>
      </c>
      <c r="K43">
        <v>1</v>
      </c>
      <c r="L43">
        <v>0</v>
      </c>
      <c r="M43">
        <v>0</v>
      </c>
      <c r="N43">
        <v>2</v>
      </c>
      <c r="O43">
        <v>0</v>
      </c>
      <c r="P43">
        <v>0</v>
      </c>
      <c r="Q43">
        <v>0</v>
      </c>
      <c r="R43">
        <v>2</v>
      </c>
      <c r="S43">
        <v>0</v>
      </c>
      <c r="T43">
        <v>0</v>
      </c>
      <c r="U43">
        <v>0</v>
      </c>
      <c r="V43">
        <v>0</v>
      </c>
      <c r="W43">
        <v>0</v>
      </c>
      <c r="X43">
        <v>0</v>
      </c>
      <c r="Y43">
        <v>0</v>
      </c>
      <c r="Z43">
        <v>0</v>
      </c>
      <c r="AA43">
        <v>0</v>
      </c>
      <c r="AB43">
        <v>0</v>
      </c>
      <c r="AC43">
        <v>0</v>
      </c>
      <c r="AD43">
        <v>0</v>
      </c>
      <c r="AE43">
        <v>0</v>
      </c>
      <c r="AF43">
        <v>1</v>
      </c>
      <c r="AG43">
        <v>2</v>
      </c>
      <c r="AH43">
        <v>0</v>
      </c>
      <c r="AI43">
        <v>0</v>
      </c>
      <c r="AJ43">
        <v>1</v>
      </c>
      <c r="AK43">
        <v>0</v>
      </c>
      <c r="AL43">
        <v>0</v>
      </c>
      <c r="AM43">
        <v>2</v>
      </c>
      <c r="AN43">
        <v>2</v>
      </c>
      <c r="AO43">
        <v>6</v>
      </c>
      <c r="AP43">
        <v>0</v>
      </c>
      <c r="AQ43">
        <v>1</v>
      </c>
      <c r="AR43">
        <v>2</v>
      </c>
      <c r="AS43">
        <v>1</v>
      </c>
      <c r="AT43">
        <v>0</v>
      </c>
      <c r="AU43">
        <v>0</v>
      </c>
      <c r="AV43">
        <v>1</v>
      </c>
      <c r="AW43">
        <v>3</v>
      </c>
      <c r="AX43">
        <v>1</v>
      </c>
      <c r="AY43">
        <v>1</v>
      </c>
      <c r="AZ43">
        <v>3</v>
      </c>
      <c r="BA43">
        <v>5</v>
      </c>
      <c r="BB43">
        <v>1</v>
      </c>
      <c r="BC43">
        <v>0</v>
      </c>
      <c r="BD43">
        <v>1</v>
      </c>
      <c r="BE43">
        <v>0</v>
      </c>
      <c r="BF43">
        <v>1</v>
      </c>
      <c r="BG43">
        <v>0</v>
      </c>
      <c r="BH43">
        <v>3</v>
      </c>
      <c r="BI43">
        <v>1</v>
      </c>
      <c r="BJ43">
        <v>2</v>
      </c>
      <c r="BK43">
        <v>1</v>
      </c>
      <c r="BL43">
        <v>0</v>
      </c>
      <c r="BM43">
        <v>1</v>
      </c>
      <c r="BN43">
        <v>0</v>
      </c>
      <c r="BO43">
        <v>1</v>
      </c>
      <c r="BP43">
        <v>1</v>
      </c>
      <c r="BQ43">
        <v>0</v>
      </c>
      <c r="BR43">
        <v>2</v>
      </c>
      <c r="BS43">
        <v>0</v>
      </c>
      <c r="BT43">
        <v>1</v>
      </c>
      <c r="BU43">
        <v>0</v>
      </c>
      <c r="BV43">
        <v>1</v>
      </c>
      <c r="BW43">
        <v>1</v>
      </c>
      <c r="BX43">
        <v>2</v>
      </c>
      <c r="BY43">
        <v>1</v>
      </c>
      <c r="BZ43">
        <v>1</v>
      </c>
      <c r="CA43">
        <v>0</v>
      </c>
      <c r="CB43">
        <v>1</v>
      </c>
      <c r="CC43">
        <v>3</v>
      </c>
      <c r="CD43">
        <v>3</v>
      </c>
      <c r="CE43">
        <v>3</v>
      </c>
      <c r="CF43">
        <v>1</v>
      </c>
      <c r="CG43">
        <v>1</v>
      </c>
      <c r="CH43">
        <v>1</v>
      </c>
      <c r="CI43">
        <v>0</v>
      </c>
      <c r="CJ43">
        <v>0</v>
      </c>
      <c r="CK43">
        <v>1</v>
      </c>
      <c r="CL43">
        <v>1</v>
      </c>
      <c r="CM43">
        <v>0</v>
      </c>
      <c r="CN43">
        <v>0</v>
      </c>
      <c r="CO43">
        <v>1</v>
      </c>
      <c r="CP43">
        <v>2</v>
      </c>
      <c r="CQ43">
        <v>1</v>
      </c>
      <c r="CR43">
        <v>3</v>
      </c>
      <c r="CS43">
        <v>1</v>
      </c>
      <c r="CT43">
        <v>0</v>
      </c>
      <c r="CU43">
        <v>2</v>
      </c>
      <c r="CV43">
        <v>4</v>
      </c>
      <c r="CW43">
        <v>1</v>
      </c>
      <c r="CX43">
        <v>0</v>
      </c>
      <c r="CY43">
        <v>1</v>
      </c>
      <c r="CZ43">
        <v>0</v>
      </c>
      <c r="DA43">
        <v>2</v>
      </c>
      <c r="DB43">
        <v>0</v>
      </c>
      <c r="DC43">
        <v>0</v>
      </c>
      <c r="DD43">
        <v>0</v>
      </c>
      <c r="DE43">
        <v>0</v>
      </c>
      <c r="DF43">
        <v>2</v>
      </c>
      <c r="DG43">
        <v>3</v>
      </c>
      <c r="DH43">
        <v>0</v>
      </c>
      <c r="DI43">
        <v>0</v>
      </c>
      <c r="DJ43">
        <v>5</v>
      </c>
      <c r="DK43">
        <v>0</v>
      </c>
      <c r="DL43">
        <v>5</v>
      </c>
      <c r="DM43">
        <v>0</v>
      </c>
      <c r="DN43">
        <v>0</v>
      </c>
      <c r="DO43">
        <v>0</v>
      </c>
      <c r="DP43">
        <v>0</v>
      </c>
      <c r="DQ43">
        <v>1</v>
      </c>
      <c r="DR43">
        <v>0</v>
      </c>
      <c r="DS43">
        <v>0</v>
      </c>
      <c r="DT43">
        <v>0</v>
      </c>
      <c r="DU43">
        <v>0</v>
      </c>
      <c r="DV43">
        <v>0</v>
      </c>
      <c r="DW43">
        <v>0</v>
      </c>
      <c r="DX43">
        <v>5</v>
      </c>
      <c r="DY43">
        <v>3</v>
      </c>
      <c r="DZ43">
        <v>0</v>
      </c>
      <c r="EA43">
        <v>3</v>
      </c>
      <c r="EB43">
        <v>0</v>
      </c>
      <c r="EC43">
        <v>0</v>
      </c>
      <c r="ED43">
        <v>0</v>
      </c>
      <c r="EE43">
        <v>0</v>
      </c>
      <c r="EF43">
        <v>1</v>
      </c>
      <c r="EG43">
        <v>1</v>
      </c>
      <c r="EH43">
        <v>0</v>
      </c>
      <c r="EI43">
        <v>1</v>
      </c>
      <c r="EJ43">
        <v>0</v>
      </c>
      <c r="EK43">
        <v>1</v>
      </c>
      <c r="EL43">
        <v>1</v>
      </c>
      <c r="EM43">
        <v>0</v>
      </c>
      <c r="EN43">
        <v>0</v>
      </c>
      <c r="EO43">
        <v>0</v>
      </c>
      <c r="EP43">
        <v>0</v>
      </c>
      <c r="EQ43">
        <v>3</v>
      </c>
      <c r="ER43">
        <v>0</v>
      </c>
      <c r="ES43">
        <v>0</v>
      </c>
      <c r="ET43">
        <v>0</v>
      </c>
      <c r="EU43">
        <v>0</v>
      </c>
      <c r="EV43">
        <v>3</v>
      </c>
      <c r="EW43">
        <v>0</v>
      </c>
      <c r="EX43">
        <v>1</v>
      </c>
      <c r="EY43">
        <v>1</v>
      </c>
      <c r="EZ43">
        <v>0</v>
      </c>
      <c r="FA43">
        <v>2</v>
      </c>
      <c r="FB43">
        <v>1</v>
      </c>
      <c r="FC43">
        <v>3</v>
      </c>
      <c r="FD43">
        <v>1</v>
      </c>
      <c r="FE43">
        <v>4</v>
      </c>
      <c r="FF43">
        <v>0</v>
      </c>
      <c r="FG43">
        <v>1</v>
      </c>
      <c r="FH43">
        <v>1</v>
      </c>
      <c r="FI43">
        <v>1</v>
      </c>
      <c r="FJ43">
        <v>0</v>
      </c>
      <c r="FK43">
        <v>0</v>
      </c>
      <c r="FL43">
        <v>0</v>
      </c>
      <c r="FM43">
        <v>0</v>
      </c>
      <c r="FN43">
        <v>1</v>
      </c>
      <c r="FO43">
        <v>0</v>
      </c>
      <c r="FP43">
        <v>0</v>
      </c>
      <c r="FQ43">
        <v>1</v>
      </c>
      <c r="FR43">
        <v>2</v>
      </c>
      <c r="FS43">
        <v>0</v>
      </c>
      <c r="FT43">
        <v>0</v>
      </c>
      <c r="FU43">
        <v>3</v>
      </c>
      <c r="FV43">
        <v>5</v>
      </c>
      <c r="FW43">
        <v>5</v>
      </c>
      <c r="FX43">
        <v>1</v>
      </c>
      <c r="FY43">
        <v>5</v>
      </c>
      <c r="FZ43">
        <v>1</v>
      </c>
      <c r="GA43">
        <v>0</v>
      </c>
      <c r="GB43">
        <v>2</v>
      </c>
      <c r="GC43">
        <v>1</v>
      </c>
      <c r="GD43">
        <v>1</v>
      </c>
      <c r="GE43">
        <v>3</v>
      </c>
      <c r="GF43">
        <v>2</v>
      </c>
      <c r="GG43">
        <v>2</v>
      </c>
      <c r="GH43">
        <v>2</v>
      </c>
      <c r="GI43">
        <v>0</v>
      </c>
      <c r="GJ43">
        <v>0</v>
      </c>
      <c r="GK43">
        <v>1</v>
      </c>
      <c r="GL43">
        <v>1</v>
      </c>
      <c r="GM43">
        <v>3</v>
      </c>
      <c r="GN43">
        <v>0</v>
      </c>
      <c r="GO43">
        <v>1</v>
      </c>
      <c r="GP43">
        <v>2</v>
      </c>
      <c r="GQ43">
        <v>0</v>
      </c>
    </row>
    <row r="44" spans="1:199">
      <c r="A44">
        <v>0</v>
      </c>
      <c r="B44">
        <v>0</v>
      </c>
      <c r="C44">
        <v>0</v>
      </c>
      <c r="D44">
        <v>0</v>
      </c>
      <c r="E44">
        <v>0</v>
      </c>
      <c r="F44">
        <v>0</v>
      </c>
      <c r="G44">
        <v>0</v>
      </c>
      <c r="H44">
        <v>0</v>
      </c>
      <c r="I44">
        <v>0</v>
      </c>
      <c r="J44">
        <v>0</v>
      </c>
      <c r="K44">
        <v>1</v>
      </c>
      <c r="L44">
        <v>0</v>
      </c>
      <c r="M44">
        <v>0</v>
      </c>
      <c r="N44">
        <v>0</v>
      </c>
      <c r="O44">
        <v>0</v>
      </c>
      <c r="P44">
        <v>0</v>
      </c>
      <c r="Q44">
        <v>0</v>
      </c>
      <c r="R44">
        <v>1</v>
      </c>
      <c r="S44">
        <v>0</v>
      </c>
      <c r="T44">
        <v>0</v>
      </c>
      <c r="U44">
        <v>0</v>
      </c>
      <c r="V44">
        <v>2</v>
      </c>
      <c r="W44">
        <v>1</v>
      </c>
      <c r="X44">
        <v>0</v>
      </c>
      <c r="Y44">
        <v>0</v>
      </c>
      <c r="Z44">
        <v>1</v>
      </c>
      <c r="AA44">
        <v>0</v>
      </c>
      <c r="AB44">
        <v>0</v>
      </c>
      <c r="AC44">
        <v>0</v>
      </c>
      <c r="AD44">
        <v>0</v>
      </c>
      <c r="AE44">
        <v>0</v>
      </c>
      <c r="AF44">
        <v>0</v>
      </c>
      <c r="AG44">
        <v>0</v>
      </c>
      <c r="AH44">
        <v>0</v>
      </c>
      <c r="AI44">
        <v>0</v>
      </c>
      <c r="AJ44">
        <v>0</v>
      </c>
      <c r="AK44">
        <v>0</v>
      </c>
      <c r="AL44">
        <v>0</v>
      </c>
      <c r="AM44">
        <v>1</v>
      </c>
      <c r="AN44">
        <v>1</v>
      </c>
      <c r="AO44">
        <v>0</v>
      </c>
      <c r="AP44">
        <v>0</v>
      </c>
      <c r="AQ44">
        <v>0</v>
      </c>
      <c r="AR44">
        <v>0</v>
      </c>
      <c r="AS44">
        <v>0</v>
      </c>
      <c r="AT44">
        <v>0</v>
      </c>
      <c r="AU44">
        <v>0</v>
      </c>
      <c r="AV44">
        <v>0</v>
      </c>
      <c r="AW44">
        <v>0</v>
      </c>
      <c r="AX44">
        <v>0</v>
      </c>
      <c r="AY44">
        <v>0</v>
      </c>
      <c r="AZ44">
        <v>0</v>
      </c>
      <c r="BA44">
        <v>0</v>
      </c>
      <c r="BB44">
        <v>0</v>
      </c>
      <c r="BC44">
        <v>0</v>
      </c>
      <c r="BD44">
        <v>0</v>
      </c>
      <c r="BE44">
        <v>0</v>
      </c>
      <c r="BF44">
        <v>0</v>
      </c>
      <c r="BG44">
        <v>0</v>
      </c>
      <c r="BH44">
        <v>3</v>
      </c>
      <c r="BI44">
        <v>1</v>
      </c>
      <c r="BJ44">
        <v>0</v>
      </c>
      <c r="BK44">
        <v>1</v>
      </c>
      <c r="BL44">
        <v>0</v>
      </c>
      <c r="BM44">
        <v>0</v>
      </c>
      <c r="BN44">
        <v>0</v>
      </c>
      <c r="BO44">
        <v>0</v>
      </c>
      <c r="BP44">
        <v>0</v>
      </c>
      <c r="BQ44">
        <v>0</v>
      </c>
      <c r="BR44">
        <v>0</v>
      </c>
      <c r="BS44">
        <v>0</v>
      </c>
      <c r="BT44">
        <v>0</v>
      </c>
      <c r="BU44">
        <v>1</v>
      </c>
      <c r="BV44">
        <v>0</v>
      </c>
      <c r="BW44">
        <v>0</v>
      </c>
      <c r="BX44">
        <v>0</v>
      </c>
      <c r="BY44">
        <v>0</v>
      </c>
      <c r="BZ44">
        <v>0</v>
      </c>
      <c r="CA44">
        <v>0</v>
      </c>
      <c r="CB44">
        <v>0</v>
      </c>
      <c r="CC44">
        <v>2</v>
      </c>
      <c r="CD44">
        <v>0</v>
      </c>
      <c r="CE44">
        <v>1</v>
      </c>
      <c r="CF44">
        <v>0</v>
      </c>
      <c r="CG44">
        <v>0</v>
      </c>
      <c r="CH44">
        <v>0</v>
      </c>
      <c r="CI44">
        <v>0</v>
      </c>
      <c r="CJ44">
        <v>0</v>
      </c>
      <c r="CK44">
        <v>0</v>
      </c>
      <c r="CL44">
        <v>0</v>
      </c>
      <c r="CM44">
        <v>0</v>
      </c>
      <c r="CN44">
        <v>0</v>
      </c>
      <c r="CO44">
        <v>0</v>
      </c>
      <c r="CP44">
        <v>0</v>
      </c>
      <c r="CQ44">
        <v>0</v>
      </c>
      <c r="CR44">
        <v>0</v>
      </c>
      <c r="CS44">
        <v>0</v>
      </c>
      <c r="CT44">
        <v>0</v>
      </c>
      <c r="CU44">
        <v>0</v>
      </c>
      <c r="CV44">
        <v>0</v>
      </c>
      <c r="CW44">
        <v>0</v>
      </c>
      <c r="CX44">
        <v>0</v>
      </c>
      <c r="CY44">
        <v>2</v>
      </c>
      <c r="CZ44">
        <v>0</v>
      </c>
      <c r="DA44">
        <v>0</v>
      </c>
      <c r="DB44">
        <v>0</v>
      </c>
      <c r="DC44">
        <v>0</v>
      </c>
      <c r="DD44">
        <v>0</v>
      </c>
      <c r="DE44">
        <v>0</v>
      </c>
      <c r="DF44">
        <v>2</v>
      </c>
      <c r="DG44">
        <v>0</v>
      </c>
      <c r="DH44">
        <v>0</v>
      </c>
      <c r="DI44">
        <v>0</v>
      </c>
      <c r="DJ44">
        <v>0</v>
      </c>
      <c r="DK44">
        <v>0</v>
      </c>
      <c r="DL44">
        <v>0</v>
      </c>
      <c r="DM44">
        <v>0</v>
      </c>
      <c r="DN44">
        <v>0</v>
      </c>
      <c r="DO44">
        <v>1</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1</v>
      </c>
      <c r="EW44">
        <v>0</v>
      </c>
      <c r="EX44">
        <v>0</v>
      </c>
      <c r="EY44">
        <v>0</v>
      </c>
      <c r="EZ44">
        <v>0</v>
      </c>
      <c r="FA44">
        <v>2</v>
      </c>
      <c r="FB44">
        <v>0</v>
      </c>
      <c r="FC44">
        <v>1</v>
      </c>
      <c r="FD44">
        <v>0</v>
      </c>
      <c r="FE44">
        <v>0</v>
      </c>
      <c r="FF44">
        <v>0</v>
      </c>
      <c r="FG44">
        <v>0</v>
      </c>
      <c r="FH44">
        <v>0</v>
      </c>
      <c r="FI44">
        <v>0</v>
      </c>
      <c r="FJ44">
        <v>0</v>
      </c>
      <c r="FK44">
        <v>0</v>
      </c>
      <c r="FL44">
        <v>0</v>
      </c>
      <c r="FM44">
        <v>0</v>
      </c>
      <c r="FN44">
        <v>1</v>
      </c>
      <c r="FO44">
        <v>0</v>
      </c>
      <c r="FP44">
        <v>0</v>
      </c>
      <c r="FQ44">
        <v>0</v>
      </c>
      <c r="FR44">
        <v>0</v>
      </c>
      <c r="FS44">
        <v>0</v>
      </c>
      <c r="FT44">
        <v>0</v>
      </c>
      <c r="FU44">
        <v>3</v>
      </c>
      <c r="FV44">
        <v>0</v>
      </c>
      <c r="FW44">
        <v>1</v>
      </c>
      <c r="FX44">
        <v>0</v>
      </c>
      <c r="FY44">
        <v>1</v>
      </c>
      <c r="FZ44">
        <v>1</v>
      </c>
      <c r="GA44">
        <v>0</v>
      </c>
      <c r="GB44">
        <v>0</v>
      </c>
      <c r="GC44">
        <v>1</v>
      </c>
      <c r="GD44">
        <v>0</v>
      </c>
      <c r="GE44">
        <v>0</v>
      </c>
      <c r="GF44">
        <v>0</v>
      </c>
      <c r="GG44">
        <v>0</v>
      </c>
      <c r="GH44">
        <v>1</v>
      </c>
      <c r="GI44">
        <v>0</v>
      </c>
      <c r="GJ44">
        <v>0</v>
      </c>
      <c r="GK44">
        <v>1</v>
      </c>
      <c r="GL44">
        <v>0</v>
      </c>
      <c r="GM44">
        <v>0</v>
      </c>
      <c r="GN44">
        <v>0</v>
      </c>
      <c r="GO44">
        <v>1</v>
      </c>
      <c r="GP44">
        <v>0</v>
      </c>
      <c r="GQ44">
        <v>0</v>
      </c>
    </row>
    <row r="45" spans="1:199">
      <c r="A45">
        <v>0</v>
      </c>
      <c r="B45">
        <v>0</v>
      </c>
      <c r="C45">
        <v>0</v>
      </c>
      <c r="D45">
        <v>0</v>
      </c>
      <c r="E45">
        <v>0</v>
      </c>
      <c r="F45">
        <v>0</v>
      </c>
      <c r="G45">
        <v>0</v>
      </c>
      <c r="H45">
        <v>0</v>
      </c>
      <c r="I45">
        <v>0</v>
      </c>
      <c r="J45">
        <v>0</v>
      </c>
      <c r="K45">
        <v>0</v>
      </c>
      <c r="L45">
        <v>0</v>
      </c>
      <c r="M45">
        <v>0</v>
      </c>
      <c r="N45">
        <v>0</v>
      </c>
      <c r="O45">
        <v>0</v>
      </c>
      <c r="P45">
        <v>1</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1</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1</v>
      </c>
      <c r="CF45">
        <v>0</v>
      </c>
      <c r="CG45">
        <v>0</v>
      </c>
      <c r="CH45">
        <v>6</v>
      </c>
      <c r="CI45">
        <v>0</v>
      </c>
      <c r="CJ45">
        <v>0</v>
      </c>
      <c r="CK45">
        <v>0</v>
      </c>
      <c r="CL45">
        <v>0</v>
      </c>
      <c r="CM45">
        <v>0</v>
      </c>
      <c r="CN45">
        <v>0</v>
      </c>
      <c r="CO45">
        <v>0</v>
      </c>
      <c r="CP45">
        <v>0</v>
      </c>
      <c r="CQ45">
        <v>2</v>
      </c>
      <c r="CR45">
        <v>0</v>
      </c>
      <c r="CS45">
        <v>0</v>
      </c>
      <c r="CT45">
        <v>1</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3</v>
      </c>
      <c r="EM45">
        <v>0</v>
      </c>
      <c r="EN45">
        <v>2</v>
      </c>
      <c r="EO45">
        <v>0</v>
      </c>
      <c r="EP45">
        <v>3</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4</v>
      </c>
      <c r="GL45">
        <v>0</v>
      </c>
      <c r="GM45">
        <v>0</v>
      </c>
      <c r="GN45">
        <v>0</v>
      </c>
      <c r="GO45">
        <v>0</v>
      </c>
      <c r="GP45">
        <v>0</v>
      </c>
      <c r="GQ45">
        <v>0</v>
      </c>
    </row>
    <row r="46" spans="1:199">
      <c r="A46">
        <v>0</v>
      </c>
      <c r="B46">
        <v>9</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6</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1</v>
      </c>
      <c r="BZ46">
        <v>0</v>
      </c>
      <c r="CA46">
        <v>0</v>
      </c>
      <c r="CB46">
        <v>0</v>
      </c>
      <c r="CC46">
        <v>0</v>
      </c>
      <c r="CD46">
        <v>0</v>
      </c>
      <c r="CE46">
        <v>2</v>
      </c>
      <c r="CF46">
        <v>0</v>
      </c>
      <c r="CG46">
        <v>0</v>
      </c>
      <c r="CH46">
        <v>0</v>
      </c>
      <c r="CI46">
        <v>0</v>
      </c>
      <c r="CJ46">
        <v>0</v>
      </c>
      <c r="CK46">
        <v>0</v>
      </c>
      <c r="CL46">
        <v>0</v>
      </c>
      <c r="CM46">
        <v>0</v>
      </c>
      <c r="CN46">
        <v>0</v>
      </c>
      <c r="CO46">
        <v>0</v>
      </c>
      <c r="CP46">
        <v>0</v>
      </c>
      <c r="CQ46">
        <v>2</v>
      </c>
      <c r="CR46">
        <v>0</v>
      </c>
      <c r="CS46">
        <v>0</v>
      </c>
      <c r="CT46">
        <v>0</v>
      </c>
      <c r="CU46">
        <v>0</v>
      </c>
      <c r="CV46">
        <v>0</v>
      </c>
      <c r="CW46">
        <v>0</v>
      </c>
      <c r="CX46">
        <v>0</v>
      </c>
      <c r="CY46">
        <v>0</v>
      </c>
      <c r="CZ46">
        <v>0</v>
      </c>
      <c r="DA46">
        <v>0</v>
      </c>
      <c r="DB46">
        <v>0</v>
      </c>
      <c r="DC46">
        <v>0</v>
      </c>
      <c r="DD46">
        <v>0</v>
      </c>
      <c r="DE46">
        <v>0</v>
      </c>
      <c r="DF46">
        <v>1</v>
      </c>
      <c r="DG46">
        <v>0</v>
      </c>
      <c r="DH46">
        <v>0</v>
      </c>
      <c r="DI46">
        <v>0</v>
      </c>
      <c r="DJ46">
        <v>0</v>
      </c>
      <c r="DK46">
        <v>0</v>
      </c>
      <c r="DL46">
        <v>0</v>
      </c>
      <c r="DM46">
        <v>0</v>
      </c>
      <c r="DN46">
        <v>0</v>
      </c>
      <c r="DO46">
        <v>0</v>
      </c>
      <c r="DP46">
        <v>0</v>
      </c>
      <c r="DQ46">
        <v>1</v>
      </c>
      <c r="DR46">
        <v>0</v>
      </c>
      <c r="DS46">
        <v>0</v>
      </c>
      <c r="DT46">
        <v>0</v>
      </c>
      <c r="DU46">
        <v>0</v>
      </c>
      <c r="DV46">
        <v>0</v>
      </c>
      <c r="DW46">
        <v>0</v>
      </c>
      <c r="DX46">
        <v>0</v>
      </c>
      <c r="DY46">
        <v>2</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2</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row>
    <row r="47" spans="1:199">
      <c r="A47">
        <v>0</v>
      </c>
      <c r="B47">
        <v>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4</v>
      </c>
      <c r="AG47">
        <v>3</v>
      </c>
      <c r="AH47">
        <v>0</v>
      </c>
      <c r="AI47">
        <v>0</v>
      </c>
      <c r="AJ47">
        <v>0</v>
      </c>
      <c r="AK47">
        <v>0</v>
      </c>
      <c r="AL47">
        <v>1</v>
      </c>
      <c r="AM47">
        <v>1</v>
      </c>
      <c r="AN47">
        <v>2</v>
      </c>
      <c r="AO47">
        <v>0</v>
      </c>
      <c r="AP47">
        <v>0</v>
      </c>
      <c r="AQ47">
        <v>0</v>
      </c>
      <c r="AR47">
        <v>0</v>
      </c>
      <c r="AS47">
        <v>0</v>
      </c>
      <c r="AT47">
        <v>0</v>
      </c>
      <c r="AU47">
        <v>0</v>
      </c>
      <c r="AV47">
        <v>0</v>
      </c>
      <c r="AW47">
        <v>0</v>
      </c>
      <c r="AX47">
        <v>1</v>
      </c>
      <c r="AY47">
        <v>0</v>
      </c>
      <c r="AZ47">
        <v>1</v>
      </c>
      <c r="BA47">
        <v>0</v>
      </c>
      <c r="BB47">
        <v>0</v>
      </c>
      <c r="BC47">
        <v>0</v>
      </c>
      <c r="BD47">
        <v>0</v>
      </c>
      <c r="BE47">
        <v>0</v>
      </c>
      <c r="BF47">
        <v>0</v>
      </c>
      <c r="BG47">
        <v>0</v>
      </c>
      <c r="BH47">
        <v>0</v>
      </c>
      <c r="BI47">
        <v>0</v>
      </c>
      <c r="BJ47">
        <v>0</v>
      </c>
      <c r="BK47">
        <v>0</v>
      </c>
      <c r="BL47">
        <v>0</v>
      </c>
      <c r="BM47">
        <v>0</v>
      </c>
      <c r="BN47">
        <v>0</v>
      </c>
      <c r="BO47">
        <v>0</v>
      </c>
      <c r="BP47">
        <v>2</v>
      </c>
      <c r="BQ47">
        <v>0</v>
      </c>
      <c r="BR47">
        <v>0</v>
      </c>
      <c r="BS47">
        <v>0</v>
      </c>
      <c r="BT47">
        <v>2</v>
      </c>
      <c r="BU47">
        <v>0</v>
      </c>
      <c r="BV47">
        <v>0</v>
      </c>
      <c r="BW47">
        <v>3</v>
      </c>
      <c r="BX47">
        <v>0</v>
      </c>
      <c r="BY47">
        <v>1</v>
      </c>
      <c r="BZ47">
        <v>0</v>
      </c>
      <c r="CA47">
        <v>0</v>
      </c>
      <c r="CB47">
        <v>0</v>
      </c>
      <c r="CC47">
        <v>0</v>
      </c>
      <c r="CD47">
        <v>0</v>
      </c>
      <c r="CE47">
        <v>1</v>
      </c>
      <c r="CF47">
        <v>0</v>
      </c>
      <c r="CG47">
        <v>0</v>
      </c>
      <c r="CH47">
        <v>0</v>
      </c>
      <c r="CI47">
        <v>0</v>
      </c>
      <c r="CJ47">
        <v>0</v>
      </c>
      <c r="CK47">
        <v>0</v>
      </c>
      <c r="CL47">
        <v>0</v>
      </c>
      <c r="CM47">
        <v>0</v>
      </c>
      <c r="CN47">
        <v>0</v>
      </c>
      <c r="CO47">
        <v>0</v>
      </c>
      <c r="CP47">
        <v>0</v>
      </c>
      <c r="CQ47">
        <v>1</v>
      </c>
      <c r="CR47">
        <v>0</v>
      </c>
      <c r="CS47">
        <v>0</v>
      </c>
      <c r="CT47">
        <v>0</v>
      </c>
      <c r="CU47">
        <v>0</v>
      </c>
      <c r="CV47">
        <v>0</v>
      </c>
      <c r="CW47">
        <v>0</v>
      </c>
      <c r="CX47">
        <v>0</v>
      </c>
      <c r="CY47">
        <v>0</v>
      </c>
      <c r="CZ47">
        <v>0</v>
      </c>
      <c r="DA47">
        <v>3</v>
      </c>
      <c r="DB47">
        <v>1</v>
      </c>
      <c r="DC47">
        <v>0</v>
      </c>
      <c r="DD47">
        <v>0</v>
      </c>
      <c r="DE47">
        <v>0</v>
      </c>
      <c r="DF47">
        <v>1</v>
      </c>
      <c r="DG47">
        <v>0</v>
      </c>
      <c r="DH47">
        <v>0</v>
      </c>
      <c r="DI47">
        <v>0</v>
      </c>
      <c r="DJ47">
        <v>0</v>
      </c>
      <c r="DK47">
        <v>0</v>
      </c>
      <c r="DL47">
        <v>0</v>
      </c>
      <c r="DM47">
        <v>0</v>
      </c>
      <c r="DN47">
        <v>0</v>
      </c>
      <c r="DO47">
        <v>0</v>
      </c>
      <c r="DP47">
        <v>0</v>
      </c>
      <c r="DQ47">
        <v>0</v>
      </c>
      <c r="DR47">
        <v>0</v>
      </c>
      <c r="DS47">
        <v>0</v>
      </c>
      <c r="DT47">
        <v>1</v>
      </c>
      <c r="DU47">
        <v>0</v>
      </c>
      <c r="DV47">
        <v>0</v>
      </c>
      <c r="DW47">
        <v>0</v>
      </c>
      <c r="DX47">
        <v>0</v>
      </c>
      <c r="DY47">
        <v>0</v>
      </c>
      <c r="DZ47">
        <v>0</v>
      </c>
      <c r="EA47">
        <v>0</v>
      </c>
      <c r="EB47">
        <v>0</v>
      </c>
      <c r="EC47">
        <v>0</v>
      </c>
      <c r="ED47">
        <v>0</v>
      </c>
      <c r="EE47">
        <v>0</v>
      </c>
      <c r="EF47">
        <v>0</v>
      </c>
      <c r="EG47">
        <v>0</v>
      </c>
      <c r="EH47">
        <v>0</v>
      </c>
      <c r="EI47">
        <v>0</v>
      </c>
      <c r="EJ47">
        <v>0</v>
      </c>
      <c r="EK47">
        <v>0</v>
      </c>
      <c r="EL47">
        <v>2</v>
      </c>
      <c r="EM47">
        <v>0</v>
      </c>
      <c r="EN47">
        <v>1</v>
      </c>
      <c r="EO47">
        <v>0</v>
      </c>
      <c r="EP47">
        <v>0</v>
      </c>
      <c r="EQ47">
        <v>0</v>
      </c>
      <c r="ER47">
        <v>0</v>
      </c>
      <c r="ES47">
        <v>0</v>
      </c>
      <c r="ET47">
        <v>0</v>
      </c>
      <c r="EU47">
        <v>0</v>
      </c>
      <c r="EV47">
        <v>0</v>
      </c>
      <c r="EW47">
        <v>0</v>
      </c>
      <c r="EX47">
        <v>0</v>
      </c>
      <c r="EY47">
        <v>0</v>
      </c>
      <c r="EZ47">
        <v>0</v>
      </c>
      <c r="FA47">
        <v>1</v>
      </c>
      <c r="FB47">
        <v>0</v>
      </c>
      <c r="FC47">
        <v>1</v>
      </c>
      <c r="FD47">
        <v>0</v>
      </c>
      <c r="FE47">
        <v>0</v>
      </c>
      <c r="FF47">
        <v>0</v>
      </c>
      <c r="FG47">
        <v>1</v>
      </c>
      <c r="FH47">
        <v>0</v>
      </c>
      <c r="FI47">
        <v>0</v>
      </c>
      <c r="FJ47">
        <v>0</v>
      </c>
      <c r="FK47">
        <v>0</v>
      </c>
      <c r="FL47">
        <v>0</v>
      </c>
      <c r="FM47">
        <v>0</v>
      </c>
      <c r="FN47">
        <v>0</v>
      </c>
      <c r="FO47">
        <v>0</v>
      </c>
      <c r="FP47">
        <v>0</v>
      </c>
      <c r="FQ47">
        <v>0</v>
      </c>
      <c r="FR47">
        <v>2</v>
      </c>
      <c r="FS47">
        <v>0</v>
      </c>
      <c r="FT47">
        <v>0</v>
      </c>
      <c r="FU47">
        <v>0</v>
      </c>
      <c r="FV47">
        <v>1</v>
      </c>
      <c r="FW47">
        <v>5</v>
      </c>
      <c r="FX47">
        <v>0</v>
      </c>
      <c r="FY47">
        <v>1</v>
      </c>
      <c r="FZ47">
        <v>0</v>
      </c>
      <c r="GA47">
        <v>0</v>
      </c>
      <c r="GB47">
        <v>0</v>
      </c>
      <c r="GC47">
        <v>0</v>
      </c>
      <c r="GD47">
        <v>0</v>
      </c>
      <c r="GE47">
        <v>0</v>
      </c>
      <c r="GF47">
        <v>0</v>
      </c>
      <c r="GG47">
        <v>0</v>
      </c>
      <c r="GH47">
        <v>0</v>
      </c>
      <c r="GI47">
        <v>0</v>
      </c>
      <c r="GJ47">
        <v>0</v>
      </c>
      <c r="GK47">
        <v>0</v>
      </c>
      <c r="GL47">
        <v>0</v>
      </c>
      <c r="GM47">
        <v>0</v>
      </c>
      <c r="GN47">
        <v>0</v>
      </c>
      <c r="GO47">
        <v>0</v>
      </c>
      <c r="GP47">
        <v>1</v>
      </c>
      <c r="GQ47">
        <v>3</v>
      </c>
    </row>
    <row r="48" spans="1:199">
      <c r="A48">
        <v>0</v>
      </c>
      <c r="B48">
        <v>0</v>
      </c>
      <c r="C48">
        <v>0</v>
      </c>
      <c r="D48">
        <v>0</v>
      </c>
      <c r="E48">
        <v>1</v>
      </c>
      <c r="F48">
        <v>1</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1</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1</v>
      </c>
      <c r="BG48">
        <v>0</v>
      </c>
      <c r="BH48">
        <v>0</v>
      </c>
      <c r="BI48">
        <v>0</v>
      </c>
      <c r="BJ48">
        <v>0</v>
      </c>
      <c r="BK48">
        <v>0</v>
      </c>
      <c r="BL48">
        <v>0</v>
      </c>
      <c r="BM48">
        <v>0</v>
      </c>
      <c r="BN48">
        <v>0</v>
      </c>
      <c r="BO48">
        <v>0</v>
      </c>
      <c r="BP48">
        <v>0</v>
      </c>
      <c r="BQ48">
        <v>0</v>
      </c>
      <c r="BR48">
        <v>0</v>
      </c>
      <c r="BS48">
        <v>0</v>
      </c>
      <c r="BT48">
        <v>0</v>
      </c>
      <c r="BU48">
        <v>0</v>
      </c>
      <c r="BV48">
        <v>0</v>
      </c>
      <c r="BW48">
        <v>0</v>
      </c>
      <c r="BX48">
        <v>1</v>
      </c>
      <c r="BY48">
        <v>0</v>
      </c>
      <c r="BZ48">
        <v>0</v>
      </c>
      <c r="CA48">
        <v>0</v>
      </c>
      <c r="CB48">
        <v>0</v>
      </c>
      <c r="CC48">
        <v>0</v>
      </c>
      <c r="CD48">
        <v>0</v>
      </c>
      <c r="CE48">
        <v>0</v>
      </c>
      <c r="CF48">
        <v>0</v>
      </c>
      <c r="CG48">
        <v>0</v>
      </c>
      <c r="CH48">
        <v>5</v>
      </c>
      <c r="CI48">
        <v>0</v>
      </c>
      <c r="CJ48">
        <v>0</v>
      </c>
      <c r="CK48">
        <v>0</v>
      </c>
      <c r="CL48">
        <v>0</v>
      </c>
      <c r="CM48">
        <v>0</v>
      </c>
      <c r="CN48">
        <v>0</v>
      </c>
      <c r="CO48">
        <v>2</v>
      </c>
      <c r="CP48">
        <v>0</v>
      </c>
      <c r="CQ48">
        <v>0</v>
      </c>
      <c r="CR48">
        <v>0</v>
      </c>
      <c r="CS48">
        <v>0</v>
      </c>
      <c r="CT48">
        <v>1</v>
      </c>
      <c r="CU48">
        <v>0</v>
      </c>
      <c r="CV48">
        <v>0</v>
      </c>
      <c r="CW48">
        <v>0</v>
      </c>
      <c r="CX48">
        <v>0</v>
      </c>
      <c r="CY48">
        <v>4</v>
      </c>
      <c r="CZ48">
        <v>0</v>
      </c>
      <c r="DA48">
        <v>0</v>
      </c>
      <c r="DB48">
        <v>0</v>
      </c>
      <c r="DC48">
        <v>0</v>
      </c>
      <c r="DD48">
        <v>0</v>
      </c>
      <c r="DE48">
        <v>0</v>
      </c>
      <c r="DF48">
        <v>1</v>
      </c>
      <c r="DG48">
        <v>0</v>
      </c>
      <c r="DH48">
        <v>0</v>
      </c>
      <c r="DI48">
        <v>0</v>
      </c>
      <c r="DJ48">
        <v>0</v>
      </c>
      <c r="DK48">
        <v>0</v>
      </c>
      <c r="DL48">
        <v>0</v>
      </c>
      <c r="DM48">
        <v>0</v>
      </c>
      <c r="DN48">
        <v>0</v>
      </c>
      <c r="DO48">
        <v>0</v>
      </c>
      <c r="DP48">
        <v>0</v>
      </c>
      <c r="DQ48">
        <v>0</v>
      </c>
      <c r="DR48">
        <v>0</v>
      </c>
      <c r="DS48">
        <v>0</v>
      </c>
      <c r="DT48">
        <v>1</v>
      </c>
      <c r="DU48">
        <v>0</v>
      </c>
      <c r="DV48">
        <v>0</v>
      </c>
      <c r="DW48">
        <v>0</v>
      </c>
      <c r="DX48">
        <v>0</v>
      </c>
      <c r="DY48">
        <v>0</v>
      </c>
      <c r="DZ48">
        <v>0</v>
      </c>
      <c r="EA48">
        <v>1</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1</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2</v>
      </c>
      <c r="GA48">
        <v>0</v>
      </c>
      <c r="GB48">
        <v>0</v>
      </c>
      <c r="GC48">
        <v>0</v>
      </c>
      <c r="GD48">
        <v>0</v>
      </c>
      <c r="GE48">
        <v>0</v>
      </c>
      <c r="GF48">
        <v>0</v>
      </c>
      <c r="GG48">
        <v>0</v>
      </c>
      <c r="GH48">
        <v>0</v>
      </c>
      <c r="GI48">
        <v>0</v>
      </c>
      <c r="GJ48">
        <v>0</v>
      </c>
      <c r="GK48">
        <v>1</v>
      </c>
      <c r="GL48">
        <v>0</v>
      </c>
      <c r="GM48">
        <v>0</v>
      </c>
      <c r="GN48">
        <v>0</v>
      </c>
      <c r="GO48">
        <v>0</v>
      </c>
      <c r="GP48">
        <v>0</v>
      </c>
      <c r="GQ48">
        <v>1</v>
      </c>
    </row>
    <row r="49" spans="1:199">
      <c r="A49">
        <v>0</v>
      </c>
      <c r="B49">
        <v>0</v>
      </c>
      <c r="C49">
        <v>0</v>
      </c>
      <c r="D49">
        <v>0</v>
      </c>
      <c r="E49">
        <v>0</v>
      </c>
      <c r="F49">
        <v>0</v>
      </c>
      <c r="G49">
        <v>0</v>
      </c>
      <c r="H49">
        <v>0</v>
      </c>
      <c r="I49">
        <v>0</v>
      </c>
      <c r="J49">
        <v>0</v>
      </c>
      <c r="K49">
        <v>0</v>
      </c>
      <c r="L49">
        <v>0</v>
      </c>
      <c r="M49">
        <v>0</v>
      </c>
      <c r="N49">
        <v>0</v>
      </c>
      <c r="O49">
        <v>1</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1</v>
      </c>
      <c r="CF49">
        <v>0</v>
      </c>
      <c r="CG49">
        <v>0</v>
      </c>
      <c r="CH49">
        <v>2</v>
      </c>
      <c r="CI49">
        <v>0</v>
      </c>
      <c r="CJ49">
        <v>0</v>
      </c>
      <c r="CK49">
        <v>0</v>
      </c>
      <c r="CL49">
        <v>0</v>
      </c>
      <c r="CM49">
        <v>0</v>
      </c>
      <c r="CN49">
        <v>0</v>
      </c>
      <c r="CO49">
        <v>0</v>
      </c>
      <c r="CP49">
        <v>0</v>
      </c>
      <c r="CQ49">
        <v>0</v>
      </c>
      <c r="CR49">
        <v>0</v>
      </c>
      <c r="CS49">
        <v>0</v>
      </c>
      <c r="CT49">
        <v>1</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2</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1</v>
      </c>
      <c r="FL49">
        <v>0</v>
      </c>
      <c r="FM49">
        <v>0</v>
      </c>
      <c r="FN49">
        <v>0</v>
      </c>
      <c r="FO49">
        <v>0</v>
      </c>
      <c r="FP49">
        <v>0</v>
      </c>
      <c r="FQ49">
        <v>1</v>
      </c>
      <c r="FR49">
        <v>0</v>
      </c>
      <c r="FS49">
        <v>0</v>
      </c>
      <c r="FT49">
        <v>0</v>
      </c>
      <c r="FU49">
        <v>0</v>
      </c>
      <c r="FV49">
        <v>3</v>
      </c>
      <c r="FW49">
        <v>3</v>
      </c>
      <c r="FX49">
        <v>0</v>
      </c>
      <c r="FY49">
        <v>3</v>
      </c>
      <c r="FZ49">
        <v>0</v>
      </c>
      <c r="GA49">
        <v>0</v>
      </c>
      <c r="GB49">
        <v>0</v>
      </c>
      <c r="GC49">
        <v>0</v>
      </c>
      <c r="GD49">
        <v>0</v>
      </c>
      <c r="GE49">
        <v>0</v>
      </c>
      <c r="GF49">
        <v>0</v>
      </c>
      <c r="GG49">
        <v>0</v>
      </c>
      <c r="GH49">
        <v>0</v>
      </c>
      <c r="GI49">
        <v>0</v>
      </c>
      <c r="GJ49">
        <v>0</v>
      </c>
      <c r="GK49">
        <v>0</v>
      </c>
      <c r="GL49">
        <v>0</v>
      </c>
      <c r="GM49">
        <v>0</v>
      </c>
      <c r="GN49">
        <v>0</v>
      </c>
      <c r="GO49">
        <v>0</v>
      </c>
      <c r="GP49">
        <v>0</v>
      </c>
      <c r="GQ49">
        <v>0</v>
      </c>
    </row>
    <row r="50" spans="1:199">
      <c r="A50">
        <v>0</v>
      </c>
      <c r="B50">
        <v>0</v>
      </c>
      <c r="C50">
        <v>0</v>
      </c>
      <c r="D50">
        <v>0</v>
      </c>
      <c r="E50">
        <v>0</v>
      </c>
      <c r="F50">
        <v>0</v>
      </c>
      <c r="G50">
        <v>0</v>
      </c>
      <c r="H50">
        <v>0</v>
      </c>
      <c r="I50">
        <v>0</v>
      </c>
      <c r="J50">
        <v>0</v>
      </c>
      <c r="K50">
        <v>0</v>
      </c>
      <c r="L50">
        <v>0</v>
      </c>
      <c r="M50">
        <v>0</v>
      </c>
      <c r="N50">
        <v>0</v>
      </c>
      <c r="O50">
        <v>7</v>
      </c>
      <c r="P50">
        <v>0</v>
      </c>
      <c r="Q50">
        <v>0</v>
      </c>
      <c r="R50">
        <v>0</v>
      </c>
      <c r="S50">
        <v>0</v>
      </c>
      <c r="T50">
        <v>0</v>
      </c>
      <c r="U50">
        <v>0</v>
      </c>
      <c r="V50">
        <v>0</v>
      </c>
      <c r="W50">
        <v>0</v>
      </c>
      <c r="X50">
        <v>0</v>
      </c>
      <c r="Y50">
        <v>0</v>
      </c>
      <c r="Z50">
        <v>0</v>
      </c>
      <c r="AA50">
        <v>0</v>
      </c>
      <c r="AB50">
        <v>0</v>
      </c>
      <c r="AC50">
        <v>0</v>
      </c>
      <c r="AD50">
        <v>0</v>
      </c>
      <c r="AE50">
        <v>0</v>
      </c>
      <c r="AF50">
        <v>1</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1</v>
      </c>
      <c r="BZ50">
        <v>0</v>
      </c>
      <c r="CA50">
        <v>0</v>
      </c>
      <c r="CB50">
        <v>0</v>
      </c>
      <c r="CC50">
        <v>0</v>
      </c>
      <c r="CD50">
        <v>0</v>
      </c>
      <c r="CE50">
        <v>0</v>
      </c>
      <c r="CF50">
        <v>0</v>
      </c>
      <c r="CG50">
        <v>0</v>
      </c>
      <c r="CH50">
        <v>6</v>
      </c>
      <c r="CI50">
        <v>0</v>
      </c>
      <c r="CJ50">
        <v>0</v>
      </c>
      <c r="CK50">
        <v>0</v>
      </c>
      <c r="CL50">
        <v>0</v>
      </c>
      <c r="CM50">
        <v>0</v>
      </c>
      <c r="CN50">
        <v>0</v>
      </c>
      <c r="CO50">
        <v>0</v>
      </c>
      <c r="CP50">
        <v>0</v>
      </c>
      <c r="CQ50">
        <v>0</v>
      </c>
      <c r="CR50">
        <v>0</v>
      </c>
      <c r="CS50">
        <v>0</v>
      </c>
      <c r="CT50">
        <v>1</v>
      </c>
      <c r="CU50">
        <v>0</v>
      </c>
      <c r="CV50">
        <v>0</v>
      </c>
      <c r="CW50">
        <v>0</v>
      </c>
      <c r="CX50">
        <v>0</v>
      </c>
      <c r="CY50">
        <v>2</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1</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row>
    <row r="51" spans="1:199">
      <c r="A51">
        <v>0</v>
      </c>
      <c r="B51">
        <v>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1</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1</v>
      </c>
      <c r="BZ51">
        <v>0</v>
      </c>
      <c r="CA51">
        <v>0</v>
      </c>
      <c r="CB51">
        <v>0</v>
      </c>
      <c r="CC51">
        <v>0</v>
      </c>
      <c r="CD51">
        <v>0</v>
      </c>
      <c r="CE51">
        <v>0</v>
      </c>
      <c r="CF51">
        <v>0</v>
      </c>
      <c r="CG51">
        <v>0</v>
      </c>
      <c r="CH51">
        <v>0</v>
      </c>
      <c r="CI51">
        <v>0</v>
      </c>
      <c r="CJ51">
        <v>0</v>
      </c>
      <c r="CK51">
        <v>0</v>
      </c>
      <c r="CL51">
        <v>0</v>
      </c>
      <c r="CM51">
        <v>0</v>
      </c>
      <c r="CN51">
        <v>0</v>
      </c>
      <c r="CO51">
        <v>0</v>
      </c>
      <c r="CP51">
        <v>4</v>
      </c>
      <c r="CQ51">
        <v>3</v>
      </c>
      <c r="CR51">
        <v>0</v>
      </c>
      <c r="CS51">
        <v>0</v>
      </c>
      <c r="CT51">
        <v>2</v>
      </c>
      <c r="CU51">
        <v>0</v>
      </c>
      <c r="CV51">
        <v>0</v>
      </c>
      <c r="CW51">
        <v>0</v>
      </c>
      <c r="CX51">
        <v>0</v>
      </c>
      <c r="CY51">
        <v>0</v>
      </c>
      <c r="CZ51">
        <v>0</v>
      </c>
      <c r="DA51">
        <v>0</v>
      </c>
      <c r="DB51">
        <v>0</v>
      </c>
      <c r="DC51">
        <v>0</v>
      </c>
      <c r="DD51">
        <v>0</v>
      </c>
      <c r="DE51">
        <v>0</v>
      </c>
      <c r="DF51">
        <v>1</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2</v>
      </c>
      <c r="EQ51">
        <v>0</v>
      </c>
      <c r="ER51">
        <v>0</v>
      </c>
      <c r="ES51">
        <v>0</v>
      </c>
      <c r="ET51">
        <v>0</v>
      </c>
      <c r="EU51">
        <v>0</v>
      </c>
      <c r="EV51">
        <v>0</v>
      </c>
      <c r="EW51">
        <v>0</v>
      </c>
      <c r="EX51">
        <v>0</v>
      </c>
      <c r="EY51">
        <v>0</v>
      </c>
      <c r="EZ51">
        <v>0</v>
      </c>
      <c r="FA51">
        <v>4</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1</v>
      </c>
    </row>
    <row r="52" spans="1:199">
      <c r="A52">
        <v>0</v>
      </c>
      <c r="B52">
        <v>0</v>
      </c>
      <c r="C52">
        <v>0</v>
      </c>
      <c r="D52">
        <v>0</v>
      </c>
      <c r="E52">
        <v>0</v>
      </c>
      <c r="F52">
        <v>0</v>
      </c>
      <c r="G52">
        <v>0</v>
      </c>
      <c r="H52">
        <v>0</v>
      </c>
      <c r="I52">
        <v>0</v>
      </c>
      <c r="J52">
        <v>0</v>
      </c>
      <c r="K52">
        <v>0</v>
      </c>
      <c r="L52">
        <v>0</v>
      </c>
      <c r="M52">
        <v>0</v>
      </c>
      <c r="N52">
        <v>0</v>
      </c>
      <c r="O52">
        <v>0</v>
      </c>
      <c r="P52">
        <v>1</v>
      </c>
      <c r="Q52">
        <v>0</v>
      </c>
      <c r="R52">
        <v>3</v>
      </c>
      <c r="S52">
        <v>0</v>
      </c>
      <c r="T52">
        <v>0</v>
      </c>
      <c r="U52">
        <v>0</v>
      </c>
      <c r="V52">
        <v>0</v>
      </c>
      <c r="W52">
        <v>0</v>
      </c>
      <c r="X52">
        <v>0</v>
      </c>
      <c r="Y52">
        <v>0</v>
      </c>
      <c r="Z52">
        <v>0</v>
      </c>
      <c r="AA52">
        <v>0</v>
      </c>
      <c r="AB52">
        <v>0</v>
      </c>
      <c r="AC52">
        <v>1</v>
      </c>
      <c r="AD52">
        <v>0</v>
      </c>
      <c r="AE52">
        <v>0</v>
      </c>
      <c r="AF52">
        <v>0</v>
      </c>
      <c r="AG52">
        <v>0</v>
      </c>
      <c r="AH52">
        <v>0</v>
      </c>
      <c r="AI52">
        <v>0</v>
      </c>
      <c r="AJ52">
        <v>0</v>
      </c>
      <c r="AK52">
        <v>0</v>
      </c>
      <c r="AL52">
        <v>0</v>
      </c>
      <c r="AM52">
        <v>2</v>
      </c>
      <c r="AN52">
        <v>1</v>
      </c>
      <c r="AO52">
        <v>0</v>
      </c>
      <c r="AP52">
        <v>0</v>
      </c>
      <c r="AQ52">
        <v>0</v>
      </c>
      <c r="AR52">
        <v>0</v>
      </c>
      <c r="AS52">
        <v>0</v>
      </c>
      <c r="AT52">
        <v>0</v>
      </c>
      <c r="AU52">
        <v>0</v>
      </c>
      <c r="AV52">
        <v>0</v>
      </c>
      <c r="AW52">
        <v>0</v>
      </c>
      <c r="AX52">
        <v>0</v>
      </c>
      <c r="AY52">
        <v>0</v>
      </c>
      <c r="AZ52">
        <v>0</v>
      </c>
      <c r="BA52">
        <v>0</v>
      </c>
      <c r="BB52">
        <v>0</v>
      </c>
      <c r="BC52">
        <v>0</v>
      </c>
      <c r="BD52">
        <v>0</v>
      </c>
      <c r="BE52">
        <v>0</v>
      </c>
      <c r="BF52">
        <v>1</v>
      </c>
      <c r="BG52">
        <v>0</v>
      </c>
      <c r="BH52">
        <v>0</v>
      </c>
      <c r="BI52">
        <v>1</v>
      </c>
      <c r="BJ52">
        <v>0</v>
      </c>
      <c r="BK52">
        <v>0</v>
      </c>
      <c r="BL52">
        <v>0</v>
      </c>
      <c r="BM52">
        <v>0</v>
      </c>
      <c r="BN52">
        <v>0</v>
      </c>
      <c r="BO52">
        <v>0</v>
      </c>
      <c r="BP52">
        <v>1</v>
      </c>
      <c r="BQ52">
        <v>0</v>
      </c>
      <c r="BR52">
        <v>0</v>
      </c>
      <c r="BS52">
        <v>0</v>
      </c>
      <c r="BT52">
        <v>0</v>
      </c>
      <c r="BU52">
        <v>0</v>
      </c>
      <c r="BV52">
        <v>0</v>
      </c>
      <c r="BW52">
        <v>0</v>
      </c>
      <c r="BX52">
        <v>0</v>
      </c>
      <c r="BY52">
        <v>0</v>
      </c>
      <c r="BZ52">
        <v>1</v>
      </c>
      <c r="CA52">
        <v>0</v>
      </c>
      <c r="CB52">
        <v>0</v>
      </c>
      <c r="CC52">
        <v>0</v>
      </c>
      <c r="CD52">
        <v>0</v>
      </c>
      <c r="CE52">
        <v>3</v>
      </c>
      <c r="CF52">
        <v>0</v>
      </c>
      <c r="CG52">
        <v>0</v>
      </c>
      <c r="CH52">
        <v>0</v>
      </c>
      <c r="CI52">
        <v>0</v>
      </c>
      <c r="CJ52">
        <v>0</v>
      </c>
      <c r="CK52">
        <v>0</v>
      </c>
      <c r="CL52">
        <v>0</v>
      </c>
      <c r="CM52">
        <v>1</v>
      </c>
      <c r="CN52">
        <v>0</v>
      </c>
      <c r="CO52">
        <v>0</v>
      </c>
      <c r="CP52">
        <v>0</v>
      </c>
      <c r="CQ52">
        <v>3</v>
      </c>
      <c r="CR52">
        <v>0</v>
      </c>
      <c r="CS52">
        <v>0</v>
      </c>
      <c r="CT52">
        <v>1</v>
      </c>
      <c r="CU52">
        <v>0</v>
      </c>
      <c r="CV52">
        <v>0</v>
      </c>
      <c r="CW52">
        <v>0</v>
      </c>
      <c r="CX52">
        <v>0</v>
      </c>
      <c r="CY52">
        <v>1</v>
      </c>
      <c r="CZ52">
        <v>0</v>
      </c>
      <c r="DA52">
        <v>0</v>
      </c>
      <c r="DB52">
        <v>1</v>
      </c>
      <c r="DC52">
        <v>0</v>
      </c>
      <c r="DD52">
        <v>0</v>
      </c>
      <c r="DE52">
        <v>0</v>
      </c>
      <c r="DF52">
        <v>1</v>
      </c>
      <c r="DG52">
        <v>1</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1</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2</v>
      </c>
      <c r="FB52">
        <v>0</v>
      </c>
      <c r="FC52">
        <v>0</v>
      </c>
      <c r="FD52">
        <v>0</v>
      </c>
      <c r="FE52">
        <v>0</v>
      </c>
      <c r="FF52">
        <v>0</v>
      </c>
      <c r="FG52">
        <v>0</v>
      </c>
      <c r="FH52">
        <v>1</v>
      </c>
      <c r="FI52">
        <v>0</v>
      </c>
      <c r="FJ52">
        <v>0</v>
      </c>
      <c r="FK52">
        <v>0</v>
      </c>
      <c r="FL52">
        <v>0</v>
      </c>
      <c r="FM52">
        <v>0</v>
      </c>
      <c r="FN52">
        <v>0</v>
      </c>
      <c r="FO52">
        <v>0</v>
      </c>
      <c r="FP52">
        <v>0</v>
      </c>
      <c r="FQ52">
        <v>0</v>
      </c>
      <c r="FR52">
        <v>0</v>
      </c>
      <c r="FS52">
        <v>0</v>
      </c>
      <c r="FT52">
        <v>0</v>
      </c>
      <c r="FU52">
        <v>0</v>
      </c>
      <c r="FV52">
        <v>3</v>
      </c>
      <c r="FW52">
        <v>6</v>
      </c>
      <c r="FX52">
        <v>1</v>
      </c>
      <c r="FY52">
        <v>6</v>
      </c>
      <c r="FZ52">
        <v>0</v>
      </c>
      <c r="GA52">
        <v>0</v>
      </c>
      <c r="GB52">
        <v>0</v>
      </c>
      <c r="GC52">
        <v>0</v>
      </c>
      <c r="GD52">
        <v>0</v>
      </c>
      <c r="GE52">
        <v>0</v>
      </c>
      <c r="GF52">
        <v>4</v>
      </c>
      <c r="GG52">
        <v>0</v>
      </c>
      <c r="GH52">
        <v>0</v>
      </c>
      <c r="GI52">
        <v>0</v>
      </c>
      <c r="GJ52">
        <v>0</v>
      </c>
      <c r="GK52">
        <v>0</v>
      </c>
      <c r="GL52">
        <v>1</v>
      </c>
      <c r="GM52">
        <v>0</v>
      </c>
      <c r="GN52">
        <v>0</v>
      </c>
      <c r="GO52">
        <v>0</v>
      </c>
      <c r="GP52">
        <v>0</v>
      </c>
      <c r="GQ52">
        <v>0</v>
      </c>
    </row>
    <row r="53" spans="1:199">
      <c r="A53">
        <v>0</v>
      </c>
      <c r="B53">
        <v>9</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1</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1</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1</v>
      </c>
      <c r="FR53">
        <v>0</v>
      </c>
      <c r="FS53">
        <v>0</v>
      </c>
      <c r="FT53">
        <v>0</v>
      </c>
      <c r="FU53">
        <v>0</v>
      </c>
      <c r="FV53">
        <v>1</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row>
    <row r="54" spans="1:199">
      <c r="A54">
        <v>0</v>
      </c>
      <c r="B54">
        <v>5</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1</v>
      </c>
      <c r="BQ54">
        <v>0</v>
      </c>
      <c r="BR54">
        <v>0</v>
      </c>
      <c r="BS54">
        <v>0</v>
      </c>
      <c r="BT54">
        <v>0</v>
      </c>
      <c r="BU54">
        <v>0</v>
      </c>
      <c r="BV54">
        <v>0</v>
      </c>
      <c r="BW54">
        <v>0</v>
      </c>
      <c r="BX54">
        <v>0</v>
      </c>
      <c r="BY54">
        <v>3</v>
      </c>
      <c r="BZ54">
        <v>0</v>
      </c>
      <c r="CA54">
        <v>0</v>
      </c>
      <c r="CB54">
        <v>0</v>
      </c>
      <c r="CC54">
        <v>0</v>
      </c>
      <c r="CD54">
        <v>0</v>
      </c>
      <c r="CE54">
        <v>0</v>
      </c>
      <c r="CF54">
        <v>1</v>
      </c>
      <c r="CG54">
        <v>0</v>
      </c>
      <c r="CH54">
        <v>1</v>
      </c>
      <c r="CI54">
        <v>0</v>
      </c>
      <c r="CJ54">
        <v>0</v>
      </c>
      <c r="CK54">
        <v>0</v>
      </c>
      <c r="CL54">
        <v>0</v>
      </c>
      <c r="CM54">
        <v>0</v>
      </c>
      <c r="CN54">
        <v>0</v>
      </c>
      <c r="CO54">
        <v>1</v>
      </c>
      <c r="CP54">
        <v>0</v>
      </c>
      <c r="CQ54">
        <v>0</v>
      </c>
      <c r="CR54">
        <v>0</v>
      </c>
      <c r="CS54">
        <v>0</v>
      </c>
      <c r="CT54">
        <v>1</v>
      </c>
      <c r="CU54">
        <v>0</v>
      </c>
      <c r="CV54">
        <v>0</v>
      </c>
      <c r="CW54">
        <v>0</v>
      </c>
      <c r="CX54">
        <v>0</v>
      </c>
      <c r="CY54">
        <v>0</v>
      </c>
      <c r="CZ54">
        <v>0</v>
      </c>
      <c r="DA54">
        <v>6</v>
      </c>
      <c r="DB54">
        <v>0</v>
      </c>
      <c r="DC54">
        <v>0</v>
      </c>
      <c r="DD54">
        <v>0</v>
      </c>
      <c r="DE54">
        <v>0</v>
      </c>
      <c r="DF54">
        <v>0</v>
      </c>
      <c r="DG54">
        <v>0</v>
      </c>
      <c r="DH54">
        <v>0</v>
      </c>
      <c r="DI54">
        <v>0</v>
      </c>
      <c r="DJ54">
        <v>0</v>
      </c>
      <c r="DK54">
        <v>0</v>
      </c>
      <c r="DL54">
        <v>0</v>
      </c>
      <c r="DM54">
        <v>0</v>
      </c>
      <c r="DN54">
        <v>0</v>
      </c>
      <c r="DO54">
        <v>0</v>
      </c>
      <c r="DP54">
        <v>0</v>
      </c>
      <c r="DQ54">
        <v>3</v>
      </c>
      <c r="DR54">
        <v>0</v>
      </c>
      <c r="DS54">
        <v>0</v>
      </c>
      <c r="DT54">
        <v>0</v>
      </c>
      <c r="DU54">
        <v>0</v>
      </c>
      <c r="DV54">
        <v>0</v>
      </c>
      <c r="DW54">
        <v>0</v>
      </c>
      <c r="DX54">
        <v>0</v>
      </c>
      <c r="DY54">
        <v>0</v>
      </c>
      <c r="DZ54">
        <v>0</v>
      </c>
      <c r="EA54">
        <v>0</v>
      </c>
      <c r="EB54">
        <v>0</v>
      </c>
      <c r="EC54">
        <v>0</v>
      </c>
      <c r="ED54">
        <v>0</v>
      </c>
      <c r="EE54">
        <v>0</v>
      </c>
      <c r="EF54">
        <v>1</v>
      </c>
      <c r="EG54">
        <v>1</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1</v>
      </c>
      <c r="FJ54">
        <v>0</v>
      </c>
      <c r="FK54">
        <v>0</v>
      </c>
      <c r="FL54">
        <v>0</v>
      </c>
      <c r="FM54">
        <v>0</v>
      </c>
      <c r="FN54">
        <v>0</v>
      </c>
      <c r="FO54">
        <v>0</v>
      </c>
      <c r="FP54">
        <v>0</v>
      </c>
      <c r="FQ54">
        <v>0</v>
      </c>
      <c r="FR54">
        <v>0</v>
      </c>
      <c r="FS54">
        <v>0</v>
      </c>
      <c r="FT54">
        <v>0</v>
      </c>
      <c r="FU54">
        <v>0</v>
      </c>
      <c r="FV54">
        <v>0</v>
      </c>
      <c r="FW54">
        <v>0</v>
      </c>
      <c r="FX54">
        <v>0</v>
      </c>
      <c r="FY54">
        <v>0</v>
      </c>
      <c r="FZ54">
        <v>0</v>
      </c>
      <c r="GA54">
        <v>0</v>
      </c>
      <c r="GB54">
        <v>0</v>
      </c>
      <c r="GC54">
        <v>1</v>
      </c>
      <c r="GD54">
        <v>0</v>
      </c>
      <c r="GE54">
        <v>0</v>
      </c>
      <c r="GF54">
        <v>0</v>
      </c>
      <c r="GG54">
        <v>0</v>
      </c>
      <c r="GH54">
        <v>0</v>
      </c>
      <c r="GI54">
        <v>0</v>
      </c>
      <c r="GJ54">
        <v>0</v>
      </c>
      <c r="GK54">
        <v>0</v>
      </c>
      <c r="GL54">
        <v>0</v>
      </c>
      <c r="GM54">
        <v>0</v>
      </c>
      <c r="GN54">
        <v>0</v>
      </c>
      <c r="GO54">
        <v>0</v>
      </c>
      <c r="GP54">
        <v>0</v>
      </c>
      <c r="GQ54">
        <v>0</v>
      </c>
    </row>
    <row r="55" spans="1:199">
      <c r="A55">
        <v>0</v>
      </c>
      <c r="B55">
        <v>0</v>
      </c>
      <c r="C55">
        <v>0</v>
      </c>
      <c r="D55">
        <v>7</v>
      </c>
      <c r="E55">
        <v>0</v>
      </c>
      <c r="F55">
        <v>6</v>
      </c>
      <c r="G55">
        <v>0</v>
      </c>
      <c r="H55">
        <v>0</v>
      </c>
      <c r="I55">
        <v>0</v>
      </c>
      <c r="J55">
        <v>0</v>
      </c>
      <c r="K55">
        <v>0</v>
      </c>
      <c r="L55">
        <v>0</v>
      </c>
      <c r="M55">
        <v>1</v>
      </c>
      <c r="N55">
        <v>1</v>
      </c>
      <c r="O55">
        <v>0</v>
      </c>
      <c r="P55">
        <v>0</v>
      </c>
      <c r="Q55">
        <v>0</v>
      </c>
      <c r="R55">
        <v>1</v>
      </c>
      <c r="S55">
        <v>0</v>
      </c>
      <c r="T55">
        <v>0</v>
      </c>
      <c r="U55">
        <v>0</v>
      </c>
      <c r="V55">
        <v>1</v>
      </c>
      <c r="W55">
        <v>0</v>
      </c>
      <c r="X55">
        <v>0</v>
      </c>
      <c r="Y55">
        <v>0</v>
      </c>
      <c r="Z55">
        <v>0</v>
      </c>
      <c r="AA55">
        <v>0</v>
      </c>
      <c r="AB55">
        <v>0</v>
      </c>
      <c r="AC55">
        <v>0</v>
      </c>
      <c r="AD55">
        <v>1</v>
      </c>
      <c r="AE55">
        <v>0</v>
      </c>
      <c r="AF55">
        <v>1</v>
      </c>
      <c r="AG55">
        <v>1</v>
      </c>
      <c r="AH55">
        <v>0</v>
      </c>
      <c r="AI55">
        <v>5</v>
      </c>
      <c r="AJ55">
        <v>0</v>
      </c>
      <c r="AK55">
        <v>0</v>
      </c>
      <c r="AL55">
        <v>0</v>
      </c>
      <c r="AM55">
        <v>3</v>
      </c>
      <c r="AN55">
        <v>7</v>
      </c>
      <c r="AO55">
        <v>3</v>
      </c>
      <c r="AP55">
        <v>2</v>
      </c>
      <c r="AQ55">
        <v>0</v>
      </c>
      <c r="AR55">
        <v>2</v>
      </c>
      <c r="AS55">
        <v>1</v>
      </c>
      <c r="AT55">
        <v>0</v>
      </c>
      <c r="AU55">
        <v>0</v>
      </c>
      <c r="AV55">
        <v>1</v>
      </c>
      <c r="AW55">
        <v>0</v>
      </c>
      <c r="AX55">
        <v>1</v>
      </c>
      <c r="AY55">
        <v>0</v>
      </c>
      <c r="AZ55">
        <v>1</v>
      </c>
      <c r="BA55">
        <v>1</v>
      </c>
      <c r="BB55">
        <v>0</v>
      </c>
      <c r="BC55">
        <v>4</v>
      </c>
      <c r="BD55">
        <v>1</v>
      </c>
      <c r="BE55">
        <v>0</v>
      </c>
      <c r="BF55">
        <v>0</v>
      </c>
      <c r="BG55">
        <v>0</v>
      </c>
      <c r="BH55">
        <v>2</v>
      </c>
      <c r="BI55">
        <v>2</v>
      </c>
      <c r="BJ55">
        <v>1</v>
      </c>
      <c r="BK55">
        <v>1</v>
      </c>
      <c r="BL55">
        <v>1</v>
      </c>
      <c r="BM55">
        <v>4</v>
      </c>
      <c r="BN55">
        <v>1</v>
      </c>
      <c r="BO55">
        <v>2</v>
      </c>
      <c r="BP55">
        <v>5</v>
      </c>
      <c r="BQ55">
        <v>0</v>
      </c>
      <c r="BR55">
        <v>1</v>
      </c>
      <c r="BS55">
        <v>3</v>
      </c>
      <c r="BT55">
        <v>1</v>
      </c>
      <c r="BU55">
        <v>0</v>
      </c>
      <c r="BV55">
        <v>0</v>
      </c>
      <c r="BW55">
        <v>0</v>
      </c>
      <c r="BX55">
        <v>1</v>
      </c>
      <c r="BY55">
        <v>2</v>
      </c>
      <c r="BZ55">
        <v>0</v>
      </c>
      <c r="CA55">
        <v>1</v>
      </c>
      <c r="CB55">
        <v>0</v>
      </c>
      <c r="CC55">
        <v>0</v>
      </c>
      <c r="CD55">
        <v>1</v>
      </c>
      <c r="CE55">
        <v>1</v>
      </c>
      <c r="CF55">
        <v>1</v>
      </c>
      <c r="CG55">
        <v>0</v>
      </c>
      <c r="CH55">
        <v>0</v>
      </c>
      <c r="CI55">
        <v>0</v>
      </c>
      <c r="CJ55">
        <v>0</v>
      </c>
      <c r="CK55">
        <v>3</v>
      </c>
      <c r="CL55">
        <v>1</v>
      </c>
      <c r="CM55">
        <v>0</v>
      </c>
      <c r="CN55">
        <v>3</v>
      </c>
      <c r="CO55">
        <v>6</v>
      </c>
      <c r="CP55">
        <v>1</v>
      </c>
      <c r="CQ55">
        <v>2</v>
      </c>
      <c r="CR55">
        <v>1</v>
      </c>
      <c r="CS55">
        <v>0</v>
      </c>
      <c r="CT55">
        <v>0</v>
      </c>
      <c r="CU55">
        <v>0</v>
      </c>
      <c r="CV55">
        <v>1</v>
      </c>
      <c r="CW55">
        <v>1</v>
      </c>
      <c r="CX55">
        <v>0</v>
      </c>
      <c r="CY55">
        <v>1</v>
      </c>
      <c r="CZ55">
        <v>2</v>
      </c>
      <c r="DA55">
        <v>4</v>
      </c>
      <c r="DB55">
        <v>0</v>
      </c>
      <c r="DC55">
        <v>0</v>
      </c>
      <c r="DD55">
        <v>0</v>
      </c>
      <c r="DE55">
        <v>0</v>
      </c>
      <c r="DF55">
        <v>2</v>
      </c>
      <c r="DG55">
        <v>0</v>
      </c>
      <c r="DH55">
        <v>1</v>
      </c>
      <c r="DI55">
        <v>0</v>
      </c>
      <c r="DJ55">
        <v>3</v>
      </c>
      <c r="DK55">
        <v>0</v>
      </c>
      <c r="DL55">
        <v>0</v>
      </c>
      <c r="DM55">
        <v>0</v>
      </c>
      <c r="DN55">
        <v>0</v>
      </c>
      <c r="DO55">
        <v>0</v>
      </c>
      <c r="DP55">
        <v>4</v>
      </c>
      <c r="DQ55">
        <v>0</v>
      </c>
      <c r="DR55">
        <v>0</v>
      </c>
      <c r="DS55">
        <v>0</v>
      </c>
      <c r="DT55">
        <v>2</v>
      </c>
      <c r="DU55">
        <v>0</v>
      </c>
      <c r="DV55">
        <v>0</v>
      </c>
      <c r="DW55">
        <v>0</v>
      </c>
      <c r="DX55">
        <v>5</v>
      </c>
      <c r="DY55">
        <v>0</v>
      </c>
      <c r="DZ55">
        <v>0</v>
      </c>
      <c r="EA55">
        <v>1</v>
      </c>
      <c r="EB55">
        <v>0</v>
      </c>
      <c r="EC55">
        <v>0</v>
      </c>
      <c r="ED55">
        <v>0</v>
      </c>
      <c r="EE55">
        <v>0</v>
      </c>
      <c r="EF55">
        <v>1</v>
      </c>
      <c r="EG55">
        <v>0</v>
      </c>
      <c r="EH55">
        <v>0</v>
      </c>
      <c r="EI55">
        <v>0</v>
      </c>
      <c r="EJ55">
        <v>0</v>
      </c>
      <c r="EK55">
        <v>0</v>
      </c>
      <c r="EL55">
        <v>1</v>
      </c>
      <c r="EM55">
        <v>0</v>
      </c>
      <c r="EN55">
        <v>0</v>
      </c>
      <c r="EO55">
        <v>0</v>
      </c>
      <c r="EP55">
        <v>1</v>
      </c>
      <c r="EQ55">
        <v>0</v>
      </c>
      <c r="ER55">
        <v>0</v>
      </c>
      <c r="ES55">
        <v>2</v>
      </c>
      <c r="ET55">
        <v>0</v>
      </c>
      <c r="EU55">
        <v>0</v>
      </c>
      <c r="EV55">
        <v>4</v>
      </c>
      <c r="EW55">
        <v>1</v>
      </c>
      <c r="EX55">
        <v>2</v>
      </c>
      <c r="EY55">
        <v>0</v>
      </c>
      <c r="EZ55">
        <v>0</v>
      </c>
      <c r="FA55">
        <v>0</v>
      </c>
      <c r="FB55">
        <v>0</v>
      </c>
      <c r="FC55">
        <v>3</v>
      </c>
      <c r="FD55">
        <v>0</v>
      </c>
      <c r="FE55">
        <v>1</v>
      </c>
      <c r="FF55">
        <v>0</v>
      </c>
      <c r="FG55">
        <v>1</v>
      </c>
      <c r="FH55">
        <v>0</v>
      </c>
      <c r="FI55">
        <v>2</v>
      </c>
      <c r="FJ55">
        <v>2</v>
      </c>
      <c r="FK55">
        <v>2</v>
      </c>
      <c r="FL55">
        <v>0</v>
      </c>
      <c r="FM55">
        <v>0</v>
      </c>
      <c r="FN55">
        <v>0</v>
      </c>
      <c r="FO55">
        <v>1</v>
      </c>
      <c r="FP55">
        <v>0</v>
      </c>
      <c r="FQ55">
        <v>6</v>
      </c>
      <c r="FR55">
        <v>6</v>
      </c>
      <c r="FS55">
        <v>1</v>
      </c>
      <c r="FT55">
        <v>0</v>
      </c>
      <c r="FU55">
        <v>1</v>
      </c>
      <c r="FV55">
        <v>1</v>
      </c>
      <c r="FW55">
        <v>4</v>
      </c>
      <c r="FX55">
        <v>0</v>
      </c>
      <c r="FY55">
        <v>0</v>
      </c>
      <c r="FZ55">
        <v>1</v>
      </c>
      <c r="GA55">
        <v>1</v>
      </c>
      <c r="GB55">
        <v>0</v>
      </c>
      <c r="GC55">
        <v>0</v>
      </c>
      <c r="GD55">
        <v>1</v>
      </c>
      <c r="GE55">
        <v>0</v>
      </c>
      <c r="GF55">
        <v>1</v>
      </c>
      <c r="GG55">
        <v>2</v>
      </c>
      <c r="GH55">
        <v>1</v>
      </c>
      <c r="GI55">
        <v>0</v>
      </c>
      <c r="GJ55">
        <v>0</v>
      </c>
      <c r="GK55">
        <v>0</v>
      </c>
      <c r="GL55">
        <v>1</v>
      </c>
      <c r="GM55">
        <v>0</v>
      </c>
      <c r="GN55">
        <v>0</v>
      </c>
      <c r="GO55">
        <v>4</v>
      </c>
      <c r="GP55">
        <v>0</v>
      </c>
      <c r="GQ55">
        <v>0</v>
      </c>
    </row>
    <row r="56" spans="1:199">
      <c r="A56">
        <v>0</v>
      </c>
      <c r="B56">
        <v>0</v>
      </c>
      <c r="C56">
        <v>0</v>
      </c>
      <c r="D56">
        <v>7</v>
      </c>
      <c r="E56">
        <v>0</v>
      </c>
      <c r="F56">
        <v>4</v>
      </c>
      <c r="G56">
        <v>0</v>
      </c>
      <c r="H56">
        <v>0</v>
      </c>
      <c r="I56">
        <v>0</v>
      </c>
      <c r="J56">
        <v>0</v>
      </c>
      <c r="K56">
        <v>0</v>
      </c>
      <c r="L56">
        <v>0</v>
      </c>
      <c r="M56">
        <v>0</v>
      </c>
      <c r="N56">
        <v>1</v>
      </c>
      <c r="O56">
        <v>0</v>
      </c>
      <c r="P56">
        <v>0</v>
      </c>
      <c r="Q56">
        <v>0</v>
      </c>
      <c r="R56">
        <v>0</v>
      </c>
      <c r="S56">
        <v>0</v>
      </c>
      <c r="T56">
        <v>0</v>
      </c>
      <c r="U56">
        <v>0</v>
      </c>
      <c r="V56">
        <v>0</v>
      </c>
      <c r="W56">
        <v>0</v>
      </c>
      <c r="X56">
        <v>0</v>
      </c>
      <c r="Y56">
        <v>0</v>
      </c>
      <c r="Z56">
        <v>0</v>
      </c>
      <c r="AA56">
        <v>0</v>
      </c>
      <c r="AB56">
        <v>0</v>
      </c>
      <c r="AC56">
        <v>0</v>
      </c>
      <c r="AD56">
        <v>1</v>
      </c>
      <c r="AE56">
        <v>0</v>
      </c>
      <c r="AF56">
        <v>1</v>
      </c>
      <c r="AG56">
        <v>0</v>
      </c>
      <c r="AH56">
        <v>0</v>
      </c>
      <c r="AI56">
        <v>6</v>
      </c>
      <c r="AJ56">
        <v>0</v>
      </c>
      <c r="AK56">
        <v>0</v>
      </c>
      <c r="AL56">
        <v>0</v>
      </c>
      <c r="AM56">
        <v>1</v>
      </c>
      <c r="AN56">
        <v>1</v>
      </c>
      <c r="AO56">
        <v>1</v>
      </c>
      <c r="AP56">
        <v>1</v>
      </c>
      <c r="AQ56">
        <v>0</v>
      </c>
      <c r="AR56">
        <v>0</v>
      </c>
      <c r="AS56">
        <v>0</v>
      </c>
      <c r="AT56">
        <v>0</v>
      </c>
      <c r="AU56">
        <v>0</v>
      </c>
      <c r="AV56">
        <v>0</v>
      </c>
      <c r="AW56">
        <v>0</v>
      </c>
      <c r="AX56">
        <v>0</v>
      </c>
      <c r="AY56">
        <v>0</v>
      </c>
      <c r="AZ56">
        <v>0</v>
      </c>
      <c r="BA56">
        <v>0</v>
      </c>
      <c r="BB56">
        <v>0</v>
      </c>
      <c r="BC56">
        <v>1</v>
      </c>
      <c r="BD56">
        <v>0</v>
      </c>
      <c r="BE56">
        <v>0</v>
      </c>
      <c r="BF56">
        <v>0</v>
      </c>
      <c r="BG56">
        <v>0</v>
      </c>
      <c r="BH56">
        <v>2</v>
      </c>
      <c r="BI56">
        <v>1</v>
      </c>
      <c r="BJ56">
        <v>1</v>
      </c>
      <c r="BK56">
        <v>0</v>
      </c>
      <c r="BL56">
        <v>1</v>
      </c>
      <c r="BM56">
        <v>2</v>
      </c>
      <c r="BN56">
        <v>0</v>
      </c>
      <c r="BO56">
        <v>0</v>
      </c>
      <c r="BP56">
        <v>3</v>
      </c>
      <c r="BQ56">
        <v>0</v>
      </c>
      <c r="BR56">
        <v>0</v>
      </c>
      <c r="BS56">
        <v>1</v>
      </c>
      <c r="BT56">
        <v>0</v>
      </c>
      <c r="BU56">
        <v>0</v>
      </c>
      <c r="BV56">
        <v>0</v>
      </c>
      <c r="BW56">
        <v>0</v>
      </c>
      <c r="BX56">
        <v>1</v>
      </c>
      <c r="BY56">
        <v>7</v>
      </c>
      <c r="BZ56">
        <v>2</v>
      </c>
      <c r="CA56">
        <v>1</v>
      </c>
      <c r="CB56">
        <v>0</v>
      </c>
      <c r="CC56">
        <v>0</v>
      </c>
      <c r="CD56">
        <v>3</v>
      </c>
      <c r="CE56">
        <v>1</v>
      </c>
      <c r="CF56">
        <v>0</v>
      </c>
      <c r="CG56">
        <v>0</v>
      </c>
      <c r="CH56">
        <v>0</v>
      </c>
      <c r="CI56">
        <v>0</v>
      </c>
      <c r="CJ56">
        <v>0</v>
      </c>
      <c r="CK56">
        <v>1</v>
      </c>
      <c r="CL56">
        <v>1</v>
      </c>
      <c r="CM56">
        <v>0</v>
      </c>
      <c r="CN56">
        <v>2</v>
      </c>
      <c r="CO56">
        <v>4</v>
      </c>
      <c r="CP56">
        <v>1</v>
      </c>
      <c r="CQ56">
        <v>0</v>
      </c>
      <c r="CR56">
        <v>1</v>
      </c>
      <c r="CS56">
        <v>0</v>
      </c>
      <c r="CT56">
        <v>0</v>
      </c>
      <c r="CU56">
        <v>0</v>
      </c>
      <c r="CV56">
        <v>0</v>
      </c>
      <c r="CW56">
        <v>1</v>
      </c>
      <c r="CX56">
        <v>0</v>
      </c>
      <c r="CY56">
        <v>1</v>
      </c>
      <c r="CZ56">
        <v>0</v>
      </c>
      <c r="DA56">
        <v>3</v>
      </c>
      <c r="DB56">
        <v>0</v>
      </c>
      <c r="DC56">
        <v>0</v>
      </c>
      <c r="DD56">
        <v>0</v>
      </c>
      <c r="DE56">
        <v>0</v>
      </c>
      <c r="DF56">
        <v>1</v>
      </c>
      <c r="DG56">
        <v>0</v>
      </c>
      <c r="DH56">
        <v>0</v>
      </c>
      <c r="DI56">
        <v>0</v>
      </c>
      <c r="DJ56">
        <v>3</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1</v>
      </c>
      <c r="EM56">
        <v>0</v>
      </c>
      <c r="EN56">
        <v>0</v>
      </c>
      <c r="EO56">
        <v>0</v>
      </c>
      <c r="EP56">
        <v>1</v>
      </c>
      <c r="EQ56">
        <v>0</v>
      </c>
      <c r="ER56">
        <v>0</v>
      </c>
      <c r="ES56">
        <v>1</v>
      </c>
      <c r="ET56">
        <v>0</v>
      </c>
      <c r="EU56">
        <v>0</v>
      </c>
      <c r="EV56">
        <v>3</v>
      </c>
      <c r="EW56">
        <v>2</v>
      </c>
      <c r="EX56">
        <v>1</v>
      </c>
      <c r="EY56">
        <v>1</v>
      </c>
      <c r="EZ56">
        <v>1</v>
      </c>
      <c r="FA56">
        <v>0</v>
      </c>
      <c r="FB56">
        <v>0</v>
      </c>
      <c r="FC56">
        <v>2</v>
      </c>
      <c r="FD56">
        <v>0</v>
      </c>
      <c r="FE56">
        <v>1</v>
      </c>
      <c r="FF56">
        <v>0</v>
      </c>
      <c r="FG56">
        <v>1</v>
      </c>
      <c r="FH56">
        <v>0</v>
      </c>
      <c r="FI56">
        <v>2</v>
      </c>
      <c r="FJ56">
        <v>0</v>
      </c>
      <c r="FK56">
        <v>3</v>
      </c>
      <c r="FL56">
        <v>2</v>
      </c>
      <c r="FM56">
        <v>0</v>
      </c>
      <c r="FN56">
        <v>0</v>
      </c>
      <c r="FO56">
        <v>1</v>
      </c>
      <c r="FP56">
        <v>0</v>
      </c>
      <c r="FQ56">
        <v>3</v>
      </c>
      <c r="FR56">
        <v>1</v>
      </c>
      <c r="FS56">
        <v>0</v>
      </c>
      <c r="FT56">
        <v>0</v>
      </c>
      <c r="FU56">
        <v>1</v>
      </c>
      <c r="FV56">
        <v>1</v>
      </c>
      <c r="FW56">
        <v>4</v>
      </c>
      <c r="FX56">
        <v>1</v>
      </c>
      <c r="FY56">
        <v>0</v>
      </c>
      <c r="FZ56">
        <v>1</v>
      </c>
      <c r="GA56">
        <v>0</v>
      </c>
      <c r="GB56">
        <v>0</v>
      </c>
      <c r="GC56">
        <v>0</v>
      </c>
      <c r="GD56">
        <v>0</v>
      </c>
      <c r="GE56">
        <v>0</v>
      </c>
      <c r="GF56">
        <v>1</v>
      </c>
      <c r="GG56">
        <v>1</v>
      </c>
      <c r="GH56">
        <v>1</v>
      </c>
      <c r="GI56">
        <v>0</v>
      </c>
      <c r="GJ56">
        <v>0</v>
      </c>
      <c r="GK56">
        <v>0</v>
      </c>
      <c r="GL56">
        <v>1</v>
      </c>
      <c r="GM56">
        <v>0</v>
      </c>
      <c r="GN56">
        <v>0</v>
      </c>
      <c r="GO56">
        <v>4</v>
      </c>
      <c r="GP56">
        <v>0</v>
      </c>
      <c r="GQ56">
        <v>0</v>
      </c>
    </row>
    <row r="57" spans="1:199">
      <c r="A57">
        <v>0</v>
      </c>
      <c r="B57">
        <v>0</v>
      </c>
      <c r="C57">
        <v>0</v>
      </c>
      <c r="D57">
        <v>0</v>
      </c>
      <c r="E57">
        <v>0</v>
      </c>
      <c r="F57">
        <v>0</v>
      </c>
      <c r="G57">
        <v>0</v>
      </c>
      <c r="H57">
        <v>0</v>
      </c>
      <c r="I57">
        <v>0</v>
      </c>
      <c r="J57">
        <v>0</v>
      </c>
      <c r="K57">
        <v>0</v>
      </c>
      <c r="L57">
        <v>0</v>
      </c>
      <c r="M57">
        <v>0</v>
      </c>
      <c r="N57">
        <v>0</v>
      </c>
      <c r="O57">
        <v>1</v>
      </c>
      <c r="P57">
        <v>0</v>
      </c>
      <c r="Q57">
        <v>0</v>
      </c>
      <c r="R57">
        <v>0</v>
      </c>
      <c r="S57">
        <v>0</v>
      </c>
      <c r="T57">
        <v>0</v>
      </c>
      <c r="U57">
        <v>0</v>
      </c>
      <c r="V57">
        <v>0</v>
      </c>
      <c r="W57">
        <v>0</v>
      </c>
      <c r="X57">
        <v>0</v>
      </c>
      <c r="Y57">
        <v>0</v>
      </c>
      <c r="Z57">
        <v>0</v>
      </c>
      <c r="AA57">
        <v>0</v>
      </c>
      <c r="AB57">
        <v>0</v>
      </c>
      <c r="AC57">
        <v>0</v>
      </c>
      <c r="AD57">
        <v>0</v>
      </c>
      <c r="AE57">
        <v>0</v>
      </c>
      <c r="AF57">
        <v>0</v>
      </c>
      <c r="AG57">
        <v>1</v>
      </c>
      <c r="AH57">
        <v>0</v>
      </c>
      <c r="AI57">
        <v>0</v>
      </c>
      <c r="AJ57">
        <v>0</v>
      </c>
      <c r="AK57">
        <v>0</v>
      </c>
      <c r="AL57">
        <v>0</v>
      </c>
      <c r="AM57">
        <v>0</v>
      </c>
      <c r="AN57">
        <v>8</v>
      </c>
      <c r="AO57">
        <v>0</v>
      </c>
      <c r="AP57">
        <v>0</v>
      </c>
      <c r="AQ57">
        <v>0</v>
      </c>
      <c r="AR57">
        <v>0</v>
      </c>
      <c r="AS57">
        <v>0</v>
      </c>
      <c r="AT57">
        <v>0</v>
      </c>
      <c r="AU57">
        <v>0</v>
      </c>
      <c r="AV57">
        <v>0</v>
      </c>
      <c r="AW57">
        <v>2</v>
      </c>
      <c r="AX57">
        <v>0</v>
      </c>
      <c r="AY57">
        <v>0</v>
      </c>
      <c r="AZ57">
        <v>0</v>
      </c>
      <c r="BA57">
        <v>0</v>
      </c>
      <c r="BB57">
        <v>0</v>
      </c>
      <c r="BC57">
        <v>0</v>
      </c>
      <c r="BD57">
        <v>0</v>
      </c>
      <c r="BE57">
        <v>0</v>
      </c>
      <c r="BF57">
        <v>0</v>
      </c>
      <c r="BG57">
        <v>0</v>
      </c>
      <c r="BH57">
        <v>0</v>
      </c>
      <c r="BI57">
        <v>0</v>
      </c>
      <c r="BJ57">
        <v>0</v>
      </c>
      <c r="BK57">
        <v>0</v>
      </c>
      <c r="BL57">
        <v>0</v>
      </c>
      <c r="BM57">
        <v>0</v>
      </c>
      <c r="BN57">
        <v>0</v>
      </c>
      <c r="BO57">
        <v>0</v>
      </c>
      <c r="BP57">
        <v>3</v>
      </c>
      <c r="BQ57">
        <v>0</v>
      </c>
      <c r="BR57">
        <v>0</v>
      </c>
      <c r="BS57">
        <v>0</v>
      </c>
      <c r="BT57">
        <v>0</v>
      </c>
      <c r="BU57">
        <v>0</v>
      </c>
      <c r="BV57">
        <v>0</v>
      </c>
      <c r="BW57">
        <v>0</v>
      </c>
      <c r="BX57">
        <v>0</v>
      </c>
      <c r="BY57">
        <v>0</v>
      </c>
      <c r="BZ57">
        <v>0</v>
      </c>
      <c r="CA57">
        <v>0</v>
      </c>
      <c r="CB57">
        <v>0</v>
      </c>
      <c r="CC57">
        <v>2</v>
      </c>
      <c r="CD57">
        <v>0</v>
      </c>
      <c r="CE57">
        <v>0</v>
      </c>
      <c r="CF57">
        <v>0</v>
      </c>
      <c r="CG57">
        <v>0</v>
      </c>
      <c r="CH57">
        <v>0</v>
      </c>
      <c r="CI57">
        <v>0</v>
      </c>
      <c r="CJ57">
        <v>0</v>
      </c>
      <c r="CK57">
        <v>1</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row>
    <row r="58" spans="1:199">
      <c r="A58">
        <v>0</v>
      </c>
      <c r="B58">
        <v>0</v>
      </c>
      <c r="C58">
        <v>0</v>
      </c>
      <c r="D58">
        <v>0</v>
      </c>
      <c r="E58">
        <v>0</v>
      </c>
      <c r="F58">
        <v>0</v>
      </c>
      <c r="G58">
        <v>0</v>
      </c>
      <c r="H58">
        <v>0</v>
      </c>
      <c r="I58">
        <v>0</v>
      </c>
      <c r="J58">
        <v>0</v>
      </c>
      <c r="K58">
        <v>0</v>
      </c>
      <c r="L58">
        <v>0</v>
      </c>
      <c r="M58">
        <v>0</v>
      </c>
      <c r="N58">
        <v>0</v>
      </c>
      <c r="O58">
        <v>0</v>
      </c>
      <c r="P58">
        <v>0</v>
      </c>
      <c r="Q58">
        <v>0</v>
      </c>
      <c r="R58">
        <v>1</v>
      </c>
      <c r="S58">
        <v>0</v>
      </c>
      <c r="T58">
        <v>0</v>
      </c>
      <c r="U58">
        <v>0</v>
      </c>
      <c r="V58">
        <v>1</v>
      </c>
      <c r="W58">
        <v>0</v>
      </c>
      <c r="X58">
        <v>0</v>
      </c>
      <c r="Y58">
        <v>0</v>
      </c>
      <c r="Z58">
        <v>0</v>
      </c>
      <c r="AA58">
        <v>0</v>
      </c>
      <c r="AB58">
        <v>0</v>
      </c>
      <c r="AC58">
        <v>1</v>
      </c>
      <c r="AD58">
        <v>0</v>
      </c>
      <c r="AE58">
        <v>0</v>
      </c>
      <c r="AF58">
        <v>0</v>
      </c>
      <c r="AG58">
        <v>0</v>
      </c>
      <c r="AH58">
        <v>0</v>
      </c>
      <c r="AI58">
        <v>2</v>
      </c>
      <c r="AJ58">
        <v>0</v>
      </c>
      <c r="AK58">
        <v>0</v>
      </c>
      <c r="AL58">
        <v>0</v>
      </c>
      <c r="AM58">
        <v>0</v>
      </c>
      <c r="AN58">
        <v>4</v>
      </c>
      <c r="AO58">
        <v>0</v>
      </c>
      <c r="AP58">
        <v>0</v>
      </c>
      <c r="AQ58">
        <v>0</v>
      </c>
      <c r="AR58">
        <v>0</v>
      </c>
      <c r="AS58">
        <v>0</v>
      </c>
      <c r="AT58">
        <v>0</v>
      </c>
      <c r="AU58">
        <v>0</v>
      </c>
      <c r="AV58">
        <v>0</v>
      </c>
      <c r="AW58">
        <v>0</v>
      </c>
      <c r="AX58">
        <v>0</v>
      </c>
      <c r="AY58">
        <v>0</v>
      </c>
      <c r="AZ58">
        <v>0</v>
      </c>
      <c r="BA58">
        <v>0</v>
      </c>
      <c r="BB58">
        <v>0</v>
      </c>
      <c r="BC58">
        <v>0</v>
      </c>
      <c r="BD58">
        <v>0</v>
      </c>
      <c r="BE58">
        <v>0</v>
      </c>
      <c r="BF58">
        <v>0</v>
      </c>
      <c r="BG58">
        <v>0</v>
      </c>
      <c r="BH58">
        <v>2</v>
      </c>
      <c r="BI58">
        <v>0</v>
      </c>
      <c r="BJ58">
        <v>0</v>
      </c>
      <c r="BK58">
        <v>0</v>
      </c>
      <c r="BL58">
        <v>0</v>
      </c>
      <c r="BM58">
        <v>0</v>
      </c>
      <c r="BN58">
        <v>0</v>
      </c>
      <c r="BO58">
        <v>0</v>
      </c>
      <c r="BP58">
        <v>0</v>
      </c>
      <c r="BQ58">
        <v>0</v>
      </c>
      <c r="BR58">
        <v>0</v>
      </c>
      <c r="BS58">
        <v>0</v>
      </c>
      <c r="BT58">
        <v>0</v>
      </c>
      <c r="BU58">
        <v>0</v>
      </c>
      <c r="BV58">
        <v>0</v>
      </c>
      <c r="BW58">
        <v>0</v>
      </c>
      <c r="BX58">
        <v>0</v>
      </c>
      <c r="BY58">
        <v>2</v>
      </c>
      <c r="BZ58">
        <v>0</v>
      </c>
      <c r="CA58">
        <v>0</v>
      </c>
      <c r="CB58">
        <v>0</v>
      </c>
      <c r="CC58">
        <v>3</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2</v>
      </c>
      <c r="DA58">
        <v>0</v>
      </c>
      <c r="DB58">
        <v>3</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1</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row>
    <row r="59" spans="1:199">
      <c r="A59">
        <v>0</v>
      </c>
      <c r="B59">
        <v>0</v>
      </c>
      <c r="C59">
        <v>0</v>
      </c>
      <c r="D59">
        <v>0</v>
      </c>
      <c r="E59">
        <v>0</v>
      </c>
      <c r="F59">
        <v>3</v>
      </c>
      <c r="G59">
        <v>0</v>
      </c>
      <c r="H59">
        <v>0</v>
      </c>
      <c r="I59">
        <v>0</v>
      </c>
      <c r="J59">
        <v>0</v>
      </c>
      <c r="K59">
        <v>0</v>
      </c>
      <c r="L59">
        <v>0</v>
      </c>
      <c r="M59">
        <v>1</v>
      </c>
      <c r="N59">
        <v>0</v>
      </c>
      <c r="O59">
        <v>0</v>
      </c>
      <c r="P59">
        <v>0</v>
      </c>
      <c r="Q59">
        <v>0</v>
      </c>
      <c r="R59">
        <v>1</v>
      </c>
      <c r="S59">
        <v>1</v>
      </c>
      <c r="T59">
        <v>0</v>
      </c>
      <c r="U59">
        <v>0</v>
      </c>
      <c r="V59">
        <v>0</v>
      </c>
      <c r="W59">
        <v>0</v>
      </c>
      <c r="X59">
        <v>0</v>
      </c>
      <c r="Y59">
        <v>0</v>
      </c>
      <c r="Z59">
        <v>0</v>
      </c>
      <c r="AA59">
        <v>0</v>
      </c>
      <c r="AB59">
        <v>0</v>
      </c>
      <c r="AC59">
        <v>0</v>
      </c>
      <c r="AD59">
        <v>0</v>
      </c>
      <c r="AE59">
        <v>0</v>
      </c>
      <c r="AF59">
        <v>0</v>
      </c>
      <c r="AG59">
        <v>1</v>
      </c>
      <c r="AH59">
        <v>1</v>
      </c>
      <c r="AI59">
        <v>1</v>
      </c>
      <c r="AJ59">
        <v>0</v>
      </c>
      <c r="AK59">
        <v>0</v>
      </c>
      <c r="AL59">
        <v>1</v>
      </c>
      <c r="AM59">
        <v>0</v>
      </c>
      <c r="AN59">
        <v>4</v>
      </c>
      <c r="AO59">
        <v>0</v>
      </c>
      <c r="AP59">
        <v>2</v>
      </c>
      <c r="AQ59">
        <v>0</v>
      </c>
      <c r="AR59">
        <v>0</v>
      </c>
      <c r="AS59">
        <v>0</v>
      </c>
      <c r="AT59">
        <v>0</v>
      </c>
      <c r="AU59">
        <v>0</v>
      </c>
      <c r="AV59">
        <v>0</v>
      </c>
      <c r="AW59">
        <v>0</v>
      </c>
      <c r="AX59">
        <v>0</v>
      </c>
      <c r="AY59">
        <v>0</v>
      </c>
      <c r="AZ59">
        <v>1</v>
      </c>
      <c r="BA59">
        <v>1</v>
      </c>
      <c r="BB59">
        <v>0</v>
      </c>
      <c r="BC59">
        <v>1</v>
      </c>
      <c r="BD59">
        <v>0</v>
      </c>
      <c r="BE59">
        <v>0</v>
      </c>
      <c r="BF59">
        <v>1</v>
      </c>
      <c r="BG59">
        <v>0</v>
      </c>
      <c r="BH59">
        <v>0</v>
      </c>
      <c r="BI59">
        <v>1</v>
      </c>
      <c r="BJ59">
        <v>0</v>
      </c>
      <c r="BK59">
        <v>0</v>
      </c>
      <c r="BL59">
        <v>0</v>
      </c>
      <c r="BM59">
        <v>2</v>
      </c>
      <c r="BN59">
        <v>0</v>
      </c>
      <c r="BO59">
        <v>0</v>
      </c>
      <c r="BP59">
        <v>3</v>
      </c>
      <c r="BQ59">
        <v>0</v>
      </c>
      <c r="BR59">
        <v>0</v>
      </c>
      <c r="BS59">
        <v>9</v>
      </c>
      <c r="BT59">
        <v>0</v>
      </c>
      <c r="BU59">
        <v>0</v>
      </c>
      <c r="BV59">
        <v>0</v>
      </c>
      <c r="BW59">
        <v>0</v>
      </c>
      <c r="BX59">
        <v>1</v>
      </c>
      <c r="BY59">
        <v>5</v>
      </c>
      <c r="BZ59">
        <v>0</v>
      </c>
      <c r="CA59">
        <v>0</v>
      </c>
      <c r="CB59">
        <v>0</v>
      </c>
      <c r="CC59">
        <v>0</v>
      </c>
      <c r="CD59">
        <v>1</v>
      </c>
      <c r="CE59">
        <v>2</v>
      </c>
      <c r="CF59">
        <v>0</v>
      </c>
      <c r="CG59">
        <v>0</v>
      </c>
      <c r="CH59">
        <v>0</v>
      </c>
      <c r="CI59">
        <v>0</v>
      </c>
      <c r="CJ59">
        <v>0</v>
      </c>
      <c r="CK59">
        <v>2</v>
      </c>
      <c r="CL59">
        <v>1</v>
      </c>
      <c r="CM59">
        <v>0</v>
      </c>
      <c r="CN59">
        <v>0</v>
      </c>
      <c r="CO59">
        <v>1</v>
      </c>
      <c r="CP59">
        <v>0</v>
      </c>
      <c r="CQ59">
        <v>1</v>
      </c>
      <c r="CR59">
        <v>0</v>
      </c>
      <c r="CS59">
        <v>0</v>
      </c>
      <c r="CT59">
        <v>0</v>
      </c>
      <c r="CU59">
        <v>0</v>
      </c>
      <c r="CV59">
        <v>0</v>
      </c>
      <c r="CW59">
        <v>0</v>
      </c>
      <c r="CX59">
        <v>0</v>
      </c>
      <c r="CY59">
        <v>2</v>
      </c>
      <c r="CZ59">
        <v>0</v>
      </c>
      <c r="DA59">
        <v>3</v>
      </c>
      <c r="DB59">
        <v>0</v>
      </c>
      <c r="DC59">
        <v>0</v>
      </c>
      <c r="DD59">
        <v>0</v>
      </c>
      <c r="DE59">
        <v>0</v>
      </c>
      <c r="DF59">
        <v>2</v>
      </c>
      <c r="DG59">
        <v>2</v>
      </c>
      <c r="DH59">
        <v>0</v>
      </c>
      <c r="DI59">
        <v>0</v>
      </c>
      <c r="DJ59">
        <v>0</v>
      </c>
      <c r="DK59">
        <v>0</v>
      </c>
      <c r="DL59">
        <v>0</v>
      </c>
      <c r="DM59">
        <v>0</v>
      </c>
      <c r="DN59">
        <v>0</v>
      </c>
      <c r="DO59">
        <v>0</v>
      </c>
      <c r="DP59">
        <v>0</v>
      </c>
      <c r="DQ59">
        <v>0</v>
      </c>
      <c r="DR59">
        <v>0</v>
      </c>
      <c r="DS59">
        <v>0</v>
      </c>
      <c r="DT59">
        <v>0</v>
      </c>
      <c r="DU59">
        <v>0</v>
      </c>
      <c r="DV59">
        <v>0</v>
      </c>
      <c r="DW59">
        <v>0</v>
      </c>
      <c r="DX59">
        <v>0</v>
      </c>
      <c r="DY59">
        <v>0</v>
      </c>
      <c r="DZ59">
        <v>0</v>
      </c>
      <c r="EA59">
        <v>1</v>
      </c>
      <c r="EB59">
        <v>0</v>
      </c>
      <c r="EC59">
        <v>0</v>
      </c>
      <c r="ED59">
        <v>0</v>
      </c>
      <c r="EE59">
        <v>0</v>
      </c>
      <c r="EF59">
        <v>0</v>
      </c>
      <c r="EG59">
        <v>0</v>
      </c>
      <c r="EH59">
        <v>0</v>
      </c>
      <c r="EI59">
        <v>0</v>
      </c>
      <c r="EJ59">
        <v>0</v>
      </c>
      <c r="EK59">
        <v>0</v>
      </c>
      <c r="EL59">
        <v>0</v>
      </c>
      <c r="EM59">
        <v>0</v>
      </c>
      <c r="EN59">
        <v>0</v>
      </c>
      <c r="EO59">
        <v>0</v>
      </c>
      <c r="EP59">
        <v>0</v>
      </c>
      <c r="EQ59">
        <v>0</v>
      </c>
      <c r="ER59">
        <v>1</v>
      </c>
      <c r="ES59">
        <v>0</v>
      </c>
      <c r="ET59">
        <v>0</v>
      </c>
      <c r="EU59">
        <v>0</v>
      </c>
      <c r="EV59">
        <v>3</v>
      </c>
      <c r="EW59">
        <v>2</v>
      </c>
      <c r="EX59">
        <v>1</v>
      </c>
      <c r="EY59">
        <v>0</v>
      </c>
      <c r="EZ59">
        <v>0</v>
      </c>
      <c r="FA59">
        <v>0</v>
      </c>
      <c r="FB59">
        <v>0</v>
      </c>
      <c r="FC59">
        <v>0</v>
      </c>
      <c r="FD59">
        <v>0</v>
      </c>
      <c r="FE59">
        <v>0</v>
      </c>
      <c r="FF59">
        <v>0</v>
      </c>
      <c r="FG59">
        <v>0</v>
      </c>
      <c r="FH59">
        <v>0</v>
      </c>
      <c r="FI59">
        <v>3</v>
      </c>
      <c r="FJ59">
        <v>0</v>
      </c>
      <c r="FK59">
        <v>1</v>
      </c>
      <c r="FL59">
        <v>0</v>
      </c>
      <c r="FM59">
        <v>0</v>
      </c>
      <c r="FN59">
        <v>0</v>
      </c>
      <c r="FO59">
        <v>0</v>
      </c>
      <c r="FP59">
        <v>0</v>
      </c>
      <c r="FQ59">
        <v>5</v>
      </c>
      <c r="FR59">
        <v>2</v>
      </c>
      <c r="FS59">
        <v>1</v>
      </c>
      <c r="FT59">
        <v>0</v>
      </c>
      <c r="FU59">
        <v>0</v>
      </c>
      <c r="FV59">
        <v>0</v>
      </c>
      <c r="FW59">
        <v>0</v>
      </c>
      <c r="FX59">
        <v>0</v>
      </c>
      <c r="FY59">
        <v>0</v>
      </c>
      <c r="FZ59">
        <v>2</v>
      </c>
      <c r="GA59">
        <v>0</v>
      </c>
      <c r="GB59">
        <v>0</v>
      </c>
      <c r="GC59">
        <v>0</v>
      </c>
      <c r="GD59">
        <v>1</v>
      </c>
      <c r="GE59">
        <v>0</v>
      </c>
      <c r="GF59">
        <v>0</v>
      </c>
      <c r="GG59">
        <v>0</v>
      </c>
      <c r="GH59">
        <v>0</v>
      </c>
      <c r="GI59">
        <v>0</v>
      </c>
      <c r="GJ59">
        <v>0</v>
      </c>
      <c r="GK59">
        <v>0</v>
      </c>
      <c r="GL59">
        <v>0</v>
      </c>
      <c r="GM59">
        <v>0</v>
      </c>
      <c r="GN59">
        <v>0</v>
      </c>
      <c r="GO59">
        <v>2</v>
      </c>
      <c r="GP59">
        <v>0</v>
      </c>
      <c r="GQ59">
        <v>0</v>
      </c>
    </row>
    <row r="60" spans="1:199">
      <c r="A60">
        <v>0</v>
      </c>
      <c r="B60">
        <v>0</v>
      </c>
      <c r="C60">
        <v>0</v>
      </c>
      <c r="D60">
        <v>0</v>
      </c>
      <c r="E60">
        <v>0</v>
      </c>
      <c r="F60">
        <v>4</v>
      </c>
      <c r="G60">
        <v>0</v>
      </c>
      <c r="H60">
        <v>0</v>
      </c>
      <c r="I60">
        <v>0</v>
      </c>
      <c r="J60">
        <v>0</v>
      </c>
      <c r="K60">
        <v>0</v>
      </c>
      <c r="L60">
        <v>0</v>
      </c>
      <c r="M60">
        <v>0</v>
      </c>
      <c r="N60">
        <v>0</v>
      </c>
      <c r="O60">
        <v>0</v>
      </c>
      <c r="P60">
        <v>0</v>
      </c>
      <c r="Q60">
        <v>0</v>
      </c>
      <c r="R60">
        <v>1</v>
      </c>
      <c r="S60">
        <v>0</v>
      </c>
      <c r="T60">
        <v>0</v>
      </c>
      <c r="U60">
        <v>0</v>
      </c>
      <c r="V60">
        <v>0</v>
      </c>
      <c r="W60">
        <v>0</v>
      </c>
      <c r="X60">
        <v>0</v>
      </c>
      <c r="Y60">
        <v>0</v>
      </c>
      <c r="Z60">
        <v>0</v>
      </c>
      <c r="AA60">
        <v>0</v>
      </c>
      <c r="AB60">
        <v>0</v>
      </c>
      <c r="AC60">
        <v>0</v>
      </c>
      <c r="AD60">
        <v>0</v>
      </c>
      <c r="AE60">
        <v>0</v>
      </c>
      <c r="AF60">
        <v>0</v>
      </c>
      <c r="AG60">
        <v>1</v>
      </c>
      <c r="AH60">
        <v>0</v>
      </c>
      <c r="AI60">
        <v>1</v>
      </c>
      <c r="AJ60">
        <v>0</v>
      </c>
      <c r="AK60">
        <v>0</v>
      </c>
      <c r="AL60">
        <v>0</v>
      </c>
      <c r="AM60">
        <v>0</v>
      </c>
      <c r="AN60">
        <v>6</v>
      </c>
      <c r="AO60">
        <v>0</v>
      </c>
      <c r="AP60">
        <v>2</v>
      </c>
      <c r="AQ60">
        <v>0</v>
      </c>
      <c r="AR60">
        <v>0</v>
      </c>
      <c r="AS60">
        <v>0</v>
      </c>
      <c r="AT60">
        <v>0</v>
      </c>
      <c r="AU60">
        <v>0</v>
      </c>
      <c r="AV60">
        <v>0</v>
      </c>
      <c r="AW60">
        <v>0</v>
      </c>
      <c r="AX60">
        <v>0</v>
      </c>
      <c r="AY60">
        <v>0</v>
      </c>
      <c r="AZ60">
        <v>1</v>
      </c>
      <c r="BA60">
        <v>1</v>
      </c>
      <c r="BB60">
        <v>0</v>
      </c>
      <c r="BC60">
        <v>1</v>
      </c>
      <c r="BD60">
        <v>0</v>
      </c>
      <c r="BE60">
        <v>0</v>
      </c>
      <c r="BF60">
        <v>0</v>
      </c>
      <c r="BG60">
        <v>0</v>
      </c>
      <c r="BH60">
        <v>1</v>
      </c>
      <c r="BI60">
        <v>0</v>
      </c>
      <c r="BJ60">
        <v>0</v>
      </c>
      <c r="BK60">
        <v>0</v>
      </c>
      <c r="BL60">
        <v>1</v>
      </c>
      <c r="BM60">
        <v>3</v>
      </c>
      <c r="BN60">
        <v>0</v>
      </c>
      <c r="BO60">
        <v>0</v>
      </c>
      <c r="BP60">
        <v>3</v>
      </c>
      <c r="BQ60">
        <v>0</v>
      </c>
      <c r="BR60">
        <v>0</v>
      </c>
      <c r="BS60">
        <v>9</v>
      </c>
      <c r="BT60">
        <v>0</v>
      </c>
      <c r="BU60">
        <v>0</v>
      </c>
      <c r="BV60">
        <v>0</v>
      </c>
      <c r="BW60">
        <v>0</v>
      </c>
      <c r="BX60">
        <v>1</v>
      </c>
      <c r="BY60">
        <v>5</v>
      </c>
      <c r="BZ60">
        <v>0</v>
      </c>
      <c r="CA60">
        <v>0</v>
      </c>
      <c r="CB60">
        <v>0</v>
      </c>
      <c r="CC60">
        <v>2</v>
      </c>
      <c r="CD60">
        <v>1</v>
      </c>
      <c r="CE60">
        <v>1</v>
      </c>
      <c r="CF60">
        <v>0</v>
      </c>
      <c r="CG60">
        <v>0</v>
      </c>
      <c r="CH60">
        <v>0</v>
      </c>
      <c r="CI60">
        <v>0</v>
      </c>
      <c r="CJ60">
        <v>0</v>
      </c>
      <c r="CK60">
        <v>2</v>
      </c>
      <c r="CL60">
        <v>1</v>
      </c>
      <c r="CM60">
        <v>0</v>
      </c>
      <c r="CN60">
        <v>0</v>
      </c>
      <c r="CO60">
        <v>1</v>
      </c>
      <c r="CP60">
        <v>0</v>
      </c>
      <c r="CQ60">
        <v>1</v>
      </c>
      <c r="CR60">
        <v>0</v>
      </c>
      <c r="CS60">
        <v>0</v>
      </c>
      <c r="CT60">
        <v>0</v>
      </c>
      <c r="CU60">
        <v>0</v>
      </c>
      <c r="CV60">
        <v>0</v>
      </c>
      <c r="CW60">
        <v>1</v>
      </c>
      <c r="CX60">
        <v>0</v>
      </c>
      <c r="CY60">
        <v>0</v>
      </c>
      <c r="CZ60">
        <v>0</v>
      </c>
      <c r="DA60">
        <v>3</v>
      </c>
      <c r="DB60">
        <v>0</v>
      </c>
      <c r="DC60">
        <v>0</v>
      </c>
      <c r="DD60">
        <v>0</v>
      </c>
      <c r="DE60">
        <v>0</v>
      </c>
      <c r="DF60">
        <v>1</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3</v>
      </c>
      <c r="EW60">
        <v>2</v>
      </c>
      <c r="EX60">
        <v>2</v>
      </c>
      <c r="EY60">
        <v>0</v>
      </c>
      <c r="EZ60">
        <v>0</v>
      </c>
      <c r="FA60">
        <v>0</v>
      </c>
      <c r="FB60">
        <v>0</v>
      </c>
      <c r="FC60">
        <v>1</v>
      </c>
      <c r="FD60">
        <v>0</v>
      </c>
      <c r="FE60">
        <v>0</v>
      </c>
      <c r="FF60">
        <v>0</v>
      </c>
      <c r="FG60">
        <v>0</v>
      </c>
      <c r="FH60">
        <v>0</v>
      </c>
      <c r="FI60">
        <v>0</v>
      </c>
      <c r="FJ60">
        <v>0</v>
      </c>
      <c r="FK60">
        <v>0</v>
      </c>
      <c r="FL60">
        <v>0</v>
      </c>
      <c r="FM60">
        <v>0</v>
      </c>
      <c r="FN60">
        <v>0</v>
      </c>
      <c r="FO60">
        <v>0</v>
      </c>
      <c r="FP60">
        <v>0</v>
      </c>
      <c r="FQ60">
        <v>5</v>
      </c>
      <c r="FR60">
        <v>0</v>
      </c>
      <c r="FS60">
        <v>0</v>
      </c>
      <c r="FT60">
        <v>0</v>
      </c>
      <c r="FU60">
        <v>0</v>
      </c>
      <c r="FV60">
        <v>0</v>
      </c>
      <c r="FW60">
        <v>0</v>
      </c>
      <c r="FX60">
        <v>1</v>
      </c>
      <c r="FY60">
        <v>0</v>
      </c>
      <c r="FZ60">
        <v>1</v>
      </c>
      <c r="GA60">
        <v>0</v>
      </c>
      <c r="GB60">
        <v>0</v>
      </c>
      <c r="GC60">
        <v>0</v>
      </c>
      <c r="GD60">
        <v>1</v>
      </c>
      <c r="GE60">
        <v>0</v>
      </c>
      <c r="GF60">
        <v>0</v>
      </c>
      <c r="GG60">
        <v>0</v>
      </c>
      <c r="GH60">
        <v>0</v>
      </c>
      <c r="GI60">
        <v>0</v>
      </c>
      <c r="GJ60">
        <v>0</v>
      </c>
      <c r="GK60">
        <v>0</v>
      </c>
      <c r="GL60">
        <v>0</v>
      </c>
      <c r="GM60">
        <v>0</v>
      </c>
      <c r="GN60">
        <v>0</v>
      </c>
      <c r="GO60">
        <v>1</v>
      </c>
      <c r="GP60">
        <v>0</v>
      </c>
      <c r="GQ60">
        <v>0</v>
      </c>
    </row>
    <row r="61" spans="1:199">
      <c r="A61">
        <v>0</v>
      </c>
      <c r="B61">
        <v>0</v>
      </c>
      <c r="C61">
        <v>0</v>
      </c>
      <c r="D61">
        <v>0</v>
      </c>
      <c r="E61">
        <v>0</v>
      </c>
      <c r="F61">
        <v>0</v>
      </c>
      <c r="G61">
        <v>0</v>
      </c>
      <c r="H61">
        <v>0</v>
      </c>
      <c r="I61">
        <v>0</v>
      </c>
      <c r="J61">
        <v>0</v>
      </c>
      <c r="K61">
        <v>0</v>
      </c>
      <c r="L61">
        <v>0</v>
      </c>
      <c r="M61">
        <v>0</v>
      </c>
      <c r="N61">
        <v>0</v>
      </c>
      <c r="O61">
        <v>0</v>
      </c>
      <c r="P61">
        <v>2</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1</v>
      </c>
      <c r="BQ61">
        <v>0</v>
      </c>
      <c r="BR61">
        <v>0</v>
      </c>
      <c r="BS61">
        <v>0</v>
      </c>
      <c r="BT61">
        <v>0</v>
      </c>
      <c r="BU61">
        <v>0</v>
      </c>
      <c r="BV61">
        <v>0</v>
      </c>
      <c r="BW61">
        <v>0</v>
      </c>
      <c r="BX61">
        <v>0</v>
      </c>
      <c r="BY61">
        <v>0</v>
      </c>
      <c r="BZ61">
        <v>0</v>
      </c>
      <c r="CA61">
        <v>0</v>
      </c>
      <c r="CB61">
        <v>0</v>
      </c>
      <c r="CC61">
        <v>1</v>
      </c>
      <c r="CD61">
        <v>0</v>
      </c>
      <c r="CE61">
        <v>0</v>
      </c>
      <c r="CF61">
        <v>0</v>
      </c>
      <c r="CG61">
        <v>0</v>
      </c>
      <c r="CH61">
        <v>0</v>
      </c>
      <c r="CI61">
        <v>0</v>
      </c>
      <c r="CJ61">
        <v>0</v>
      </c>
      <c r="CK61">
        <v>0</v>
      </c>
      <c r="CL61">
        <v>0</v>
      </c>
      <c r="CM61">
        <v>0</v>
      </c>
      <c r="CN61">
        <v>0</v>
      </c>
      <c r="CO61">
        <v>1</v>
      </c>
      <c r="CP61">
        <v>0</v>
      </c>
      <c r="CQ61">
        <v>0</v>
      </c>
      <c r="CR61">
        <v>0</v>
      </c>
      <c r="CS61">
        <v>1</v>
      </c>
      <c r="CT61">
        <v>0</v>
      </c>
      <c r="CU61">
        <v>0</v>
      </c>
      <c r="CV61">
        <v>0</v>
      </c>
      <c r="CW61">
        <v>0</v>
      </c>
      <c r="CX61">
        <v>0</v>
      </c>
      <c r="CY61">
        <v>2</v>
      </c>
      <c r="CZ61">
        <v>0</v>
      </c>
      <c r="DA61">
        <v>0</v>
      </c>
      <c r="DB61">
        <v>0</v>
      </c>
      <c r="DC61">
        <v>0</v>
      </c>
      <c r="DD61">
        <v>0</v>
      </c>
      <c r="DE61">
        <v>0</v>
      </c>
      <c r="DF61">
        <v>0</v>
      </c>
      <c r="DG61">
        <v>0</v>
      </c>
      <c r="DH61">
        <v>0</v>
      </c>
      <c r="DI61">
        <v>0</v>
      </c>
      <c r="DJ61">
        <v>3</v>
      </c>
      <c r="DK61">
        <v>0</v>
      </c>
      <c r="DL61">
        <v>0</v>
      </c>
      <c r="DM61">
        <v>0</v>
      </c>
      <c r="DN61">
        <v>0</v>
      </c>
      <c r="DO61">
        <v>1</v>
      </c>
      <c r="DP61">
        <v>0</v>
      </c>
      <c r="DQ61">
        <v>0</v>
      </c>
      <c r="DR61">
        <v>0</v>
      </c>
      <c r="DS61">
        <v>0</v>
      </c>
      <c r="DT61">
        <v>0</v>
      </c>
      <c r="DU61">
        <v>0</v>
      </c>
      <c r="DV61">
        <v>0</v>
      </c>
      <c r="DW61">
        <v>0</v>
      </c>
      <c r="DX61">
        <v>0</v>
      </c>
      <c r="DY61">
        <v>0</v>
      </c>
      <c r="DZ61">
        <v>0</v>
      </c>
      <c r="EA61">
        <v>1</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1</v>
      </c>
      <c r="GG61">
        <v>0</v>
      </c>
      <c r="GH61">
        <v>0</v>
      </c>
      <c r="GI61">
        <v>0</v>
      </c>
      <c r="GJ61">
        <v>0</v>
      </c>
      <c r="GK61">
        <v>0</v>
      </c>
      <c r="GL61">
        <v>0</v>
      </c>
      <c r="GM61">
        <v>0</v>
      </c>
      <c r="GN61">
        <v>0</v>
      </c>
      <c r="GO61">
        <v>0</v>
      </c>
      <c r="GP61">
        <v>0</v>
      </c>
      <c r="GQ61">
        <v>0</v>
      </c>
    </row>
    <row r="62" spans="1:199">
      <c r="A62">
        <v>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1</v>
      </c>
      <c r="AG62">
        <v>0</v>
      </c>
      <c r="AH62">
        <v>0</v>
      </c>
      <c r="AI62">
        <v>0</v>
      </c>
      <c r="AJ62">
        <v>0</v>
      </c>
      <c r="AK62">
        <v>0</v>
      </c>
      <c r="AL62">
        <v>0</v>
      </c>
      <c r="AM62">
        <v>0</v>
      </c>
      <c r="AN62">
        <v>2</v>
      </c>
      <c r="AO62">
        <v>0</v>
      </c>
      <c r="AP62">
        <v>0</v>
      </c>
      <c r="AQ62">
        <v>1</v>
      </c>
      <c r="AR62">
        <v>0</v>
      </c>
      <c r="AS62">
        <v>0</v>
      </c>
      <c r="AT62">
        <v>0</v>
      </c>
      <c r="AU62">
        <v>0</v>
      </c>
      <c r="AV62">
        <v>0</v>
      </c>
      <c r="AW62">
        <v>0</v>
      </c>
      <c r="AX62">
        <v>0</v>
      </c>
      <c r="AY62">
        <v>1</v>
      </c>
      <c r="AZ62">
        <v>5</v>
      </c>
      <c r="BA62">
        <v>0</v>
      </c>
      <c r="BB62">
        <v>0</v>
      </c>
      <c r="BC62">
        <v>0</v>
      </c>
      <c r="BD62">
        <v>0</v>
      </c>
      <c r="BE62">
        <v>0</v>
      </c>
      <c r="BF62">
        <v>1</v>
      </c>
      <c r="BG62">
        <v>0</v>
      </c>
      <c r="BH62">
        <v>0</v>
      </c>
      <c r="BI62">
        <v>3</v>
      </c>
      <c r="BJ62">
        <v>1</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1</v>
      </c>
      <c r="CF62">
        <v>0</v>
      </c>
      <c r="CG62">
        <v>0</v>
      </c>
      <c r="CH62">
        <v>0</v>
      </c>
      <c r="CI62">
        <v>1</v>
      </c>
      <c r="CJ62">
        <v>0</v>
      </c>
      <c r="CK62">
        <v>0</v>
      </c>
      <c r="CL62">
        <v>0</v>
      </c>
      <c r="CM62">
        <v>0</v>
      </c>
      <c r="CN62">
        <v>0</v>
      </c>
      <c r="CO62">
        <v>3</v>
      </c>
      <c r="CP62">
        <v>0</v>
      </c>
      <c r="CQ62">
        <v>0</v>
      </c>
      <c r="CR62">
        <v>3</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3</v>
      </c>
      <c r="DZ62">
        <v>0</v>
      </c>
      <c r="EA62">
        <v>0</v>
      </c>
      <c r="EB62">
        <v>0</v>
      </c>
      <c r="EC62">
        <v>0</v>
      </c>
      <c r="ED62">
        <v>0</v>
      </c>
      <c r="EE62">
        <v>0</v>
      </c>
      <c r="EF62">
        <v>0</v>
      </c>
      <c r="EG62">
        <v>0</v>
      </c>
      <c r="EH62">
        <v>0</v>
      </c>
      <c r="EI62">
        <v>0</v>
      </c>
      <c r="EJ62">
        <v>0</v>
      </c>
      <c r="EK62">
        <v>0</v>
      </c>
      <c r="EL62">
        <v>0</v>
      </c>
      <c r="EM62">
        <v>0</v>
      </c>
      <c r="EN62">
        <v>0</v>
      </c>
      <c r="EO62">
        <v>0</v>
      </c>
      <c r="EP62">
        <v>0</v>
      </c>
      <c r="EQ62">
        <v>0</v>
      </c>
      <c r="ER62">
        <v>0</v>
      </c>
      <c r="ES62">
        <v>2</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1</v>
      </c>
    </row>
    <row r="63" spans="1:199">
      <c r="A63">
        <v>0</v>
      </c>
      <c r="B63">
        <v>0</v>
      </c>
      <c r="C63">
        <v>0</v>
      </c>
      <c r="D63">
        <v>0</v>
      </c>
      <c r="E63">
        <v>0</v>
      </c>
      <c r="F63">
        <v>0</v>
      </c>
      <c r="G63">
        <v>0</v>
      </c>
      <c r="H63">
        <v>0</v>
      </c>
      <c r="I63">
        <v>0</v>
      </c>
      <c r="J63">
        <v>0</v>
      </c>
      <c r="K63">
        <v>0</v>
      </c>
      <c r="L63">
        <v>0</v>
      </c>
      <c r="M63">
        <v>0</v>
      </c>
      <c r="N63">
        <v>0</v>
      </c>
      <c r="O63">
        <v>0</v>
      </c>
      <c r="P63">
        <v>2</v>
      </c>
      <c r="Q63">
        <v>0</v>
      </c>
      <c r="R63">
        <v>2</v>
      </c>
      <c r="S63">
        <v>0</v>
      </c>
      <c r="T63">
        <v>0</v>
      </c>
      <c r="U63">
        <v>0</v>
      </c>
      <c r="V63">
        <v>0</v>
      </c>
      <c r="W63">
        <v>0</v>
      </c>
      <c r="X63">
        <v>0</v>
      </c>
      <c r="Y63">
        <v>0</v>
      </c>
      <c r="Z63">
        <v>0</v>
      </c>
      <c r="AA63">
        <v>0</v>
      </c>
      <c r="AB63">
        <v>0</v>
      </c>
      <c r="AC63">
        <v>0</v>
      </c>
      <c r="AD63">
        <v>0</v>
      </c>
      <c r="AE63">
        <v>0</v>
      </c>
      <c r="AF63">
        <v>0</v>
      </c>
      <c r="AG63">
        <v>2</v>
      </c>
      <c r="AH63">
        <v>0</v>
      </c>
      <c r="AI63">
        <v>0</v>
      </c>
      <c r="AJ63">
        <v>0</v>
      </c>
      <c r="AK63">
        <v>0</v>
      </c>
      <c r="AL63">
        <v>0</v>
      </c>
      <c r="AM63">
        <v>0</v>
      </c>
      <c r="AN63">
        <v>1</v>
      </c>
      <c r="AO63">
        <v>0</v>
      </c>
      <c r="AP63">
        <v>0</v>
      </c>
      <c r="AQ63">
        <v>0</v>
      </c>
      <c r="AR63">
        <v>0</v>
      </c>
      <c r="AS63">
        <v>0</v>
      </c>
      <c r="AT63">
        <v>0</v>
      </c>
      <c r="AU63">
        <v>0</v>
      </c>
      <c r="AV63">
        <v>0</v>
      </c>
      <c r="AW63">
        <v>0</v>
      </c>
      <c r="AX63">
        <v>0</v>
      </c>
      <c r="AY63">
        <v>0</v>
      </c>
      <c r="AZ63">
        <v>1</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v>
      </c>
      <c r="CJ63">
        <v>0</v>
      </c>
      <c r="CK63">
        <v>0</v>
      </c>
      <c r="CL63">
        <v>0</v>
      </c>
      <c r="CM63">
        <v>0</v>
      </c>
      <c r="CN63">
        <v>0</v>
      </c>
      <c r="CO63">
        <v>0</v>
      </c>
      <c r="CP63">
        <v>0</v>
      </c>
      <c r="CQ63">
        <v>0</v>
      </c>
      <c r="CR63">
        <v>0</v>
      </c>
      <c r="CS63">
        <v>0</v>
      </c>
      <c r="CT63">
        <v>2</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1</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1</v>
      </c>
      <c r="FW63">
        <v>0</v>
      </c>
      <c r="FX63">
        <v>0</v>
      </c>
      <c r="FY63">
        <v>0</v>
      </c>
      <c r="FZ63">
        <v>0</v>
      </c>
      <c r="GA63">
        <v>0</v>
      </c>
      <c r="GB63">
        <v>0</v>
      </c>
      <c r="GC63">
        <v>0</v>
      </c>
      <c r="GD63">
        <v>0</v>
      </c>
      <c r="GE63">
        <v>0</v>
      </c>
      <c r="GF63">
        <v>0</v>
      </c>
      <c r="GG63">
        <v>0</v>
      </c>
      <c r="GH63">
        <v>4</v>
      </c>
      <c r="GI63">
        <v>0</v>
      </c>
      <c r="GJ63">
        <v>0</v>
      </c>
      <c r="GK63">
        <v>0</v>
      </c>
      <c r="GL63">
        <v>0</v>
      </c>
      <c r="GM63">
        <v>0</v>
      </c>
      <c r="GN63">
        <v>0</v>
      </c>
      <c r="GO63">
        <v>0</v>
      </c>
      <c r="GP63">
        <v>0</v>
      </c>
      <c r="GQ63">
        <v>0</v>
      </c>
    </row>
    <row r="64" spans="1:199">
      <c r="A64">
        <v>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1</v>
      </c>
      <c r="AI64">
        <v>0</v>
      </c>
      <c r="AJ64">
        <v>1</v>
      </c>
      <c r="AK64">
        <v>0</v>
      </c>
      <c r="AL64">
        <v>0</v>
      </c>
      <c r="AM64">
        <v>0</v>
      </c>
      <c r="AN64">
        <v>1</v>
      </c>
      <c r="AO64">
        <v>1</v>
      </c>
      <c r="AP64">
        <v>0</v>
      </c>
      <c r="AQ64">
        <v>0</v>
      </c>
      <c r="AR64">
        <v>0</v>
      </c>
      <c r="AS64">
        <v>0</v>
      </c>
      <c r="AT64">
        <v>0</v>
      </c>
      <c r="AU64">
        <v>0</v>
      </c>
      <c r="AV64">
        <v>0</v>
      </c>
      <c r="AW64">
        <v>0</v>
      </c>
      <c r="AX64">
        <v>0</v>
      </c>
      <c r="AY64">
        <v>0</v>
      </c>
      <c r="AZ64">
        <v>0</v>
      </c>
      <c r="BA64">
        <v>0</v>
      </c>
      <c r="BB64">
        <v>0</v>
      </c>
      <c r="BC64">
        <v>0</v>
      </c>
      <c r="BD64">
        <v>0</v>
      </c>
      <c r="BE64">
        <v>0</v>
      </c>
      <c r="BF64">
        <v>0</v>
      </c>
      <c r="BG64">
        <v>0</v>
      </c>
      <c r="BH64">
        <v>0</v>
      </c>
      <c r="BI64">
        <v>1</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1</v>
      </c>
      <c r="CF64">
        <v>0</v>
      </c>
      <c r="CG64">
        <v>0</v>
      </c>
      <c r="CH64">
        <v>0</v>
      </c>
      <c r="CI64">
        <v>0</v>
      </c>
      <c r="CJ64">
        <v>0</v>
      </c>
      <c r="CK64">
        <v>0</v>
      </c>
      <c r="CL64">
        <v>0</v>
      </c>
      <c r="CM64">
        <v>0</v>
      </c>
      <c r="CN64">
        <v>0</v>
      </c>
      <c r="CO64">
        <v>0</v>
      </c>
      <c r="CP64">
        <v>0</v>
      </c>
      <c r="CQ64">
        <v>0</v>
      </c>
      <c r="CR64">
        <v>0</v>
      </c>
      <c r="CS64">
        <v>0</v>
      </c>
      <c r="CT64">
        <v>1</v>
      </c>
      <c r="CU64">
        <v>0</v>
      </c>
      <c r="CV64">
        <v>0</v>
      </c>
      <c r="CW64">
        <v>0</v>
      </c>
      <c r="CX64">
        <v>0</v>
      </c>
      <c r="CY64">
        <v>0</v>
      </c>
      <c r="CZ64">
        <v>0</v>
      </c>
      <c r="DA64">
        <v>0</v>
      </c>
      <c r="DB64">
        <v>2</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2</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row>
    <row r="65" spans="1:199">
      <c r="A65">
        <v>0</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3</v>
      </c>
      <c r="AD65">
        <v>0</v>
      </c>
      <c r="AE65">
        <v>0</v>
      </c>
      <c r="AF65">
        <v>0</v>
      </c>
      <c r="AG65">
        <v>0</v>
      </c>
      <c r="AH65">
        <v>0</v>
      </c>
      <c r="AI65">
        <v>0</v>
      </c>
      <c r="AJ65">
        <v>0</v>
      </c>
      <c r="AK65">
        <v>0</v>
      </c>
      <c r="AL65">
        <v>0</v>
      </c>
      <c r="AM65">
        <v>0</v>
      </c>
      <c r="AN65">
        <v>3</v>
      </c>
      <c r="AO65">
        <v>0</v>
      </c>
      <c r="AP65">
        <v>0</v>
      </c>
      <c r="AQ65">
        <v>0</v>
      </c>
      <c r="AR65">
        <v>0</v>
      </c>
      <c r="AS65">
        <v>0</v>
      </c>
      <c r="AT65">
        <v>0</v>
      </c>
      <c r="AU65">
        <v>0</v>
      </c>
      <c r="AV65">
        <v>0</v>
      </c>
      <c r="AW65">
        <v>0</v>
      </c>
      <c r="AX65">
        <v>0</v>
      </c>
      <c r="AY65">
        <v>0</v>
      </c>
      <c r="AZ65">
        <v>0</v>
      </c>
      <c r="BA65">
        <v>0</v>
      </c>
      <c r="BB65">
        <v>0</v>
      </c>
      <c r="BC65">
        <v>0</v>
      </c>
      <c r="BD65">
        <v>0</v>
      </c>
      <c r="BE65">
        <v>0</v>
      </c>
      <c r="BF65">
        <v>1</v>
      </c>
      <c r="BG65">
        <v>0</v>
      </c>
      <c r="BH65">
        <v>0</v>
      </c>
      <c r="BI65">
        <v>1</v>
      </c>
      <c r="BJ65">
        <v>1</v>
      </c>
      <c r="BK65">
        <v>0</v>
      </c>
      <c r="BL65">
        <v>0</v>
      </c>
      <c r="BM65">
        <v>0</v>
      </c>
      <c r="BN65">
        <v>0</v>
      </c>
      <c r="BO65">
        <v>0</v>
      </c>
      <c r="BP65">
        <v>0</v>
      </c>
      <c r="BQ65">
        <v>0</v>
      </c>
      <c r="BR65">
        <v>0</v>
      </c>
      <c r="BS65">
        <v>0</v>
      </c>
      <c r="BT65">
        <v>0</v>
      </c>
      <c r="BU65">
        <v>0</v>
      </c>
      <c r="BV65">
        <v>0</v>
      </c>
      <c r="BW65">
        <v>0</v>
      </c>
      <c r="BX65">
        <v>1</v>
      </c>
      <c r="BY65">
        <v>1</v>
      </c>
      <c r="BZ65">
        <v>0</v>
      </c>
      <c r="CA65">
        <v>0</v>
      </c>
      <c r="CB65">
        <v>0</v>
      </c>
      <c r="CC65">
        <v>0</v>
      </c>
      <c r="CD65">
        <v>0</v>
      </c>
      <c r="CE65">
        <v>0</v>
      </c>
      <c r="CF65">
        <v>0</v>
      </c>
      <c r="CG65">
        <v>0</v>
      </c>
      <c r="CH65">
        <v>0</v>
      </c>
      <c r="CI65">
        <v>0</v>
      </c>
      <c r="CJ65">
        <v>0</v>
      </c>
      <c r="CK65">
        <v>0</v>
      </c>
      <c r="CL65">
        <v>0</v>
      </c>
      <c r="CM65">
        <v>0</v>
      </c>
      <c r="CN65">
        <v>0</v>
      </c>
      <c r="CO65">
        <v>2</v>
      </c>
      <c r="CP65">
        <v>0</v>
      </c>
      <c r="CQ65">
        <v>2</v>
      </c>
      <c r="CR65">
        <v>0</v>
      </c>
      <c r="CS65">
        <v>0</v>
      </c>
      <c r="CT65">
        <v>0</v>
      </c>
      <c r="CU65">
        <v>0</v>
      </c>
      <c r="CV65">
        <v>0</v>
      </c>
      <c r="CW65">
        <v>0</v>
      </c>
      <c r="CX65">
        <v>0</v>
      </c>
      <c r="CY65">
        <v>0</v>
      </c>
      <c r="CZ65">
        <v>0</v>
      </c>
      <c r="DA65">
        <v>2</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3</v>
      </c>
      <c r="DZ65">
        <v>0</v>
      </c>
      <c r="EA65">
        <v>0</v>
      </c>
      <c r="EB65">
        <v>0</v>
      </c>
      <c r="EC65">
        <v>0</v>
      </c>
      <c r="ED65">
        <v>0</v>
      </c>
      <c r="EE65">
        <v>0</v>
      </c>
      <c r="EF65">
        <v>0</v>
      </c>
      <c r="EG65">
        <v>0</v>
      </c>
      <c r="EH65">
        <v>0</v>
      </c>
      <c r="EI65">
        <v>0</v>
      </c>
      <c r="EJ65">
        <v>0</v>
      </c>
      <c r="EK65">
        <v>0</v>
      </c>
      <c r="EL65">
        <v>2</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row>
    <row r="66" spans="1:199">
      <c r="A66">
        <v>0</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2</v>
      </c>
      <c r="AH66">
        <v>0</v>
      </c>
      <c r="AI66">
        <v>0</v>
      </c>
      <c r="AJ66">
        <v>0</v>
      </c>
      <c r="AK66">
        <v>0</v>
      </c>
      <c r="AL66">
        <v>0</v>
      </c>
      <c r="AM66">
        <v>2</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0</v>
      </c>
      <c r="BR66">
        <v>0</v>
      </c>
      <c r="BS66">
        <v>0</v>
      </c>
      <c r="BT66">
        <v>0</v>
      </c>
      <c r="BU66">
        <v>0</v>
      </c>
      <c r="BV66">
        <v>0</v>
      </c>
      <c r="BW66">
        <v>0</v>
      </c>
      <c r="BX66">
        <v>0</v>
      </c>
      <c r="BY66">
        <v>0</v>
      </c>
      <c r="BZ66">
        <v>0</v>
      </c>
      <c r="CA66">
        <v>0</v>
      </c>
      <c r="CB66">
        <v>0</v>
      </c>
      <c r="CC66">
        <v>0</v>
      </c>
      <c r="CD66">
        <v>0</v>
      </c>
      <c r="CE66">
        <v>1</v>
      </c>
      <c r="CF66">
        <v>0</v>
      </c>
      <c r="CG66">
        <v>0</v>
      </c>
      <c r="CH66">
        <v>0</v>
      </c>
      <c r="CI66">
        <v>0</v>
      </c>
      <c r="CJ66">
        <v>0</v>
      </c>
      <c r="CK66">
        <v>0</v>
      </c>
      <c r="CL66">
        <v>0</v>
      </c>
      <c r="CM66">
        <v>0</v>
      </c>
      <c r="CN66">
        <v>0</v>
      </c>
      <c r="CO66">
        <v>0</v>
      </c>
      <c r="CP66">
        <v>0</v>
      </c>
      <c r="CQ66">
        <v>3</v>
      </c>
      <c r="CR66">
        <v>0</v>
      </c>
      <c r="CS66">
        <v>0</v>
      </c>
      <c r="CT66">
        <v>2</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2</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1</v>
      </c>
      <c r="FW66">
        <v>0</v>
      </c>
      <c r="FX66">
        <v>1</v>
      </c>
      <c r="FY66">
        <v>0</v>
      </c>
      <c r="FZ66">
        <v>0</v>
      </c>
      <c r="GA66">
        <v>0</v>
      </c>
      <c r="GB66">
        <v>0</v>
      </c>
      <c r="GC66">
        <v>0</v>
      </c>
      <c r="GD66">
        <v>0</v>
      </c>
      <c r="GE66">
        <v>0</v>
      </c>
      <c r="GF66">
        <v>0</v>
      </c>
      <c r="GG66">
        <v>0</v>
      </c>
      <c r="GH66">
        <v>3</v>
      </c>
      <c r="GI66">
        <v>0</v>
      </c>
      <c r="GJ66">
        <v>0</v>
      </c>
      <c r="GK66">
        <v>0</v>
      </c>
      <c r="GL66">
        <v>0</v>
      </c>
      <c r="GM66">
        <v>0</v>
      </c>
      <c r="GN66">
        <v>0</v>
      </c>
      <c r="GO66">
        <v>0</v>
      </c>
      <c r="GP66">
        <v>0</v>
      </c>
      <c r="GQ66">
        <v>0</v>
      </c>
    </row>
    <row r="67" spans="1:199">
      <c r="A67">
        <v>0</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2</v>
      </c>
      <c r="DB67">
        <v>1</v>
      </c>
      <c r="DC67">
        <v>0</v>
      </c>
      <c r="DD67">
        <v>0</v>
      </c>
      <c r="DE67">
        <v>0</v>
      </c>
      <c r="DF67">
        <v>1</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1</v>
      </c>
      <c r="FB67">
        <v>0</v>
      </c>
      <c r="FC67">
        <v>0</v>
      </c>
      <c r="FD67">
        <v>0</v>
      </c>
      <c r="FE67">
        <v>0</v>
      </c>
      <c r="FF67">
        <v>0</v>
      </c>
      <c r="FG67">
        <v>0</v>
      </c>
      <c r="FH67">
        <v>0</v>
      </c>
      <c r="FI67">
        <v>1</v>
      </c>
      <c r="FJ67">
        <v>0</v>
      </c>
      <c r="FK67">
        <v>0</v>
      </c>
      <c r="FL67">
        <v>0</v>
      </c>
      <c r="FM67">
        <v>0</v>
      </c>
      <c r="FN67">
        <v>0</v>
      </c>
      <c r="FO67">
        <v>0</v>
      </c>
      <c r="FP67">
        <v>0</v>
      </c>
      <c r="FQ67">
        <v>0</v>
      </c>
      <c r="FR67">
        <v>0</v>
      </c>
      <c r="FS67">
        <v>0</v>
      </c>
      <c r="FT67">
        <v>0</v>
      </c>
      <c r="FU67">
        <v>0</v>
      </c>
      <c r="FV67">
        <v>1</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row>
    <row r="68" spans="1:199">
      <c r="A68">
        <v>0</v>
      </c>
      <c r="B68">
        <v>0</v>
      </c>
      <c r="C68">
        <v>0</v>
      </c>
      <c r="D68">
        <v>0</v>
      </c>
      <c r="E68">
        <v>0</v>
      </c>
      <c r="F68">
        <v>0</v>
      </c>
      <c r="G68">
        <v>0</v>
      </c>
      <c r="H68">
        <v>0</v>
      </c>
      <c r="I68">
        <v>0</v>
      </c>
      <c r="J68">
        <v>5</v>
      </c>
      <c r="K68">
        <v>0</v>
      </c>
      <c r="L68">
        <v>0</v>
      </c>
      <c r="M68">
        <v>0</v>
      </c>
      <c r="N68">
        <v>0</v>
      </c>
      <c r="O68">
        <v>2</v>
      </c>
      <c r="P68">
        <v>0</v>
      </c>
      <c r="Q68">
        <v>0</v>
      </c>
      <c r="R68">
        <v>1</v>
      </c>
      <c r="S68">
        <v>0</v>
      </c>
      <c r="T68">
        <v>0</v>
      </c>
      <c r="U68">
        <v>0</v>
      </c>
      <c r="V68">
        <v>0</v>
      </c>
      <c r="W68">
        <v>0</v>
      </c>
      <c r="X68">
        <v>0</v>
      </c>
      <c r="Y68">
        <v>0</v>
      </c>
      <c r="Z68">
        <v>0</v>
      </c>
      <c r="AA68">
        <v>0</v>
      </c>
      <c r="AB68">
        <v>0</v>
      </c>
      <c r="AC68">
        <v>0</v>
      </c>
      <c r="AD68">
        <v>0</v>
      </c>
      <c r="AE68">
        <v>0</v>
      </c>
      <c r="AF68">
        <v>0</v>
      </c>
      <c r="AG68">
        <v>3</v>
      </c>
      <c r="AH68">
        <v>6</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1</v>
      </c>
      <c r="BS68">
        <v>2</v>
      </c>
      <c r="BT68">
        <v>0</v>
      </c>
      <c r="BU68">
        <v>0</v>
      </c>
      <c r="BV68">
        <v>0</v>
      </c>
      <c r="BW68">
        <v>1</v>
      </c>
      <c r="BX68">
        <v>1</v>
      </c>
      <c r="BY68">
        <v>0</v>
      </c>
      <c r="BZ68">
        <v>0</v>
      </c>
      <c r="CA68">
        <v>0</v>
      </c>
      <c r="CB68">
        <v>1</v>
      </c>
      <c r="CC68">
        <v>1</v>
      </c>
      <c r="CD68">
        <v>0</v>
      </c>
      <c r="CE68">
        <v>0</v>
      </c>
      <c r="CF68">
        <v>0</v>
      </c>
      <c r="CG68">
        <v>0</v>
      </c>
      <c r="CH68">
        <v>0</v>
      </c>
      <c r="CI68">
        <v>0</v>
      </c>
      <c r="CJ68">
        <v>0</v>
      </c>
      <c r="CK68">
        <v>1</v>
      </c>
      <c r="CL68">
        <v>0</v>
      </c>
      <c r="CM68">
        <v>0</v>
      </c>
      <c r="CN68">
        <v>0</v>
      </c>
      <c r="CO68">
        <v>1</v>
      </c>
      <c r="CP68">
        <v>0</v>
      </c>
      <c r="CQ68">
        <v>0</v>
      </c>
      <c r="CR68">
        <v>0</v>
      </c>
      <c r="CS68">
        <v>0</v>
      </c>
      <c r="CT68">
        <v>0</v>
      </c>
      <c r="CU68">
        <v>0</v>
      </c>
      <c r="CV68">
        <v>0</v>
      </c>
      <c r="CW68">
        <v>0</v>
      </c>
      <c r="CX68">
        <v>0</v>
      </c>
      <c r="CY68">
        <v>1</v>
      </c>
      <c r="CZ68">
        <v>0</v>
      </c>
      <c r="DA68">
        <v>0</v>
      </c>
      <c r="DB68">
        <v>0</v>
      </c>
      <c r="DC68">
        <v>0</v>
      </c>
      <c r="DD68">
        <v>0</v>
      </c>
      <c r="DE68">
        <v>0</v>
      </c>
      <c r="DF68">
        <v>1</v>
      </c>
      <c r="DG68">
        <v>0</v>
      </c>
      <c r="DH68">
        <v>0</v>
      </c>
      <c r="DI68">
        <v>0</v>
      </c>
      <c r="DJ68">
        <v>0</v>
      </c>
      <c r="DK68">
        <v>0</v>
      </c>
      <c r="DL68">
        <v>0</v>
      </c>
      <c r="DM68">
        <v>0</v>
      </c>
      <c r="DN68">
        <v>0</v>
      </c>
      <c r="DO68">
        <v>0</v>
      </c>
      <c r="DP68">
        <v>0</v>
      </c>
      <c r="DQ68">
        <v>0</v>
      </c>
      <c r="DR68">
        <v>0</v>
      </c>
      <c r="DS68">
        <v>1</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2</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1</v>
      </c>
      <c r="FW68">
        <v>0</v>
      </c>
      <c r="FX68">
        <v>0</v>
      </c>
      <c r="FY68">
        <v>0</v>
      </c>
      <c r="FZ68">
        <v>0</v>
      </c>
      <c r="GA68">
        <v>0</v>
      </c>
      <c r="GB68">
        <v>0</v>
      </c>
      <c r="GC68">
        <v>8</v>
      </c>
      <c r="GD68">
        <v>0</v>
      </c>
      <c r="GE68">
        <v>0</v>
      </c>
      <c r="GF68">
        <v>0</v>
      </c>
      <c r="GG68">
        <v>0</v>
      </c>
      <c r="GH68">
        <v>0</v>
      </c>
      <c r="GI68">
        <v>1</v>
      </c>
      <c r="GJ68">
        <v>0</v>
      </c>
      <c r="GK68">
        <v>0</v>
      </c>
      <c r="GL68">
        <v>0</v>
      </c>
      <c r="GM68">
        <v>0</v>
      </c>
      <c r="GN68">
        <v>0</v>
      </c>
      <c r="GO68">
        <v>2</v>
      </c>
      <c r="GP68">
        <v>0</v>
      </c>
      <c r="GQ68">
        <v>0</v>
      </c>
    </row>
    <row r="69" spans="1:199">
      <c r="A69">
        <v>9</v>
      </c>
      <c r="B69">
        <v>0</v>
      </c>
      <c r="C69">
        <v>0</v>
      </c>
      <c r="D69">
        <v>2</v>
      </c>
      <c r="E69">
        <v>1</v>
      </c>
      <c r="F69">
        <v>5</v>
      </c>
      <c r="G69">
        <v>6</v>
      </c>
      <c r="H69">
        <v>4</v>
      </c>
      <c r="I69">
        <v>3</v>
      </c>
      <c r="J69">
        <v>3</v>
      </c>
      <c r="K69">
        <v>3</v>
      </c>
      <c r="L69">
        <v>1</v>
      </c>
      <c r="M69">
        <v>3</v>
      </c>
      <c r="N69">
        <v>4</v>
      </c>
      <c r="O69">
        <v>3</v>
      </c>
      <c r="P69">
        <v>6</v>
      </c>
      <c r="Q69">
        <v>0</v>
      </c>
      <c r="R69">
        <v>3</v>
      </c>
      <c r="S69">
        <v>2</v>
      </c>
      <c r="T69">
        <v>0</v>
      </c>
      <c r="U69">
        <v>0</v>
      </c>
      <c r="V69">
        <v>3</v>
      </c>
      <c r="W69">
        <v>1</v>
      </c>
      <c r="X69">
        <v>0</v>
      </c>
      <c r="Y69">
        <v>7</v>
      </c>
      <c r="Z69">
        <v>6</v>
      </c>
      <c r="AA69">
        <v>0</v>
      </c>
      <c r="AB69">
        <v>0</v>
      </c>
      <c r="AC69">
        <v>1</v>
      </c>
      <c r="AD69">
        <v>0</v>
      </c>
      <c r="AE69">
        <v>0</v>
      </c>
      <c r="AF69">
        <v>4</v>
      </c>
      <c r="AG69">
        <v>1</v>
      </c>
      <c r="AH69">
        <v>3</v>
      </c>
      <c r="AI69">
        <v>0</v>
      </c>
      <c r="AJ69">
        <v>2</v>
      </c>
      <c r="AK69">
        <v>4</v>
      </c>
      <c r="AL69">
        <v>5</v>
      </c>
      <c r="AM69">
        <v>4</v>
      </c>
      <c r="AN69">
        <v>3</v>
      </c>
      <c r="AO69">
        <v>9</v>
      </c>
      <c r="AP69">
        <v>2</v>
      </c>
      <c r="AQ69">
        <v>2</v>
      </c>
      <c r="AR69">
        <v>2</v>
      </c>
      <c r="AS69">
        <v>1</v>
      </c>
      <c r="AT69">
        <v>0</v>
      </c>
      <c r="AU69">
        <v>1</v>
      </c>
      <c r="AV69">
        <v>1</v>
      </c>
      <c r="AW69">
        <v>3</v>
      </c>
      <c r="AX69">
        <v>3</v>
      </c>
      <c r="AY69">
        <v>4</v>
      </c>
      <c r="AZ69">
        <v>3</v>
      </c>
      <c r="BA69">
        <v>9</v>
      </c>
      <c r="BB69">
        <v>3</v>
      </c>
      <c r="BC69">
        <v>1</v>
      </c>
      <c r="BD69">
        <v>1</v>
      </c>
      <c r="BE69">
        <v>6</v>
      </c>
      <c r="BF69">
        <v>6</v>
      </c>
      <c r="BG69">
        <v>5</v>
      </c>
      <c r="BH69">
        <v>3</v>
      </c>
      <c r="BI69">
        <v>3</v>
      </c>
      <c r="BJ69">
        <v>3</v>
      </c>
      <c r="BK69">
        <v>4</v>
      </c>
      <c r="BL69">
        <v>7</v>
      </c>
      <c r="BM69">
        <v>4</v>
      </c>
      <c r="BN69">
        <v>5</v>
      </c>
      <c r="BO69">
        <v>4</v>
      </c>
      <c r="BP69">
        <v>8</v>
      </c>
      <c r="BQ69">
        <v>3</v>
      </c>
      <c r="BR69">
        <v>2</v>
      </c>
      <c r="BS69">
        <v>5</v>
      </c>
      <c r="BT69">
        <v>1</v>
      </c>
      <c r="BU69">
        <v>6</v>
      </c>
      <c r="BV69">
        <v>1</v>
      </c>
      <c r="BW69">
        <v>5</v>
      </c>
      <c r="BX69">
        <v>3</v>
      </c>
      <c r="BY69">
        <v>6</v>
      </c>
      <c r="BZ69">
        <v>6</v>
      </c>
      <c r="CA69">
        <v>2</v>
      </c>
      <c r="CB69">
        <v>1</v>
      </c>
      <c r="CC69">
        <v>3</v>
      </c>
      <c r="CD69">
        <v>3</v>
      </c>
      <c r="CE69">
        <v>5</v>
      </c>
      <c r="CF69">
        <v>3</v>
      </c>
      <c r="CG69">
        <v>1</v>
      </c>
      <c r="CH69">
        <v>6</v>
      </c>
      <c r="CI69">
        <v>0</v>
      </c>
      <c r="CJ69">
        <v>0</v>
      </c>
      <c r="CK69">
        <v>4</v>
      </c>
      <c r="CL69">
        <v>5</v>
      </c>
      <c r="CM69">
        <v>4</v>
      </c>
      <c r="CN69">
        <v>1</v>
      </c>
      <c r="CO69">
        <v>5</v>
      </c>
      <c r="CP69">
        <v>4</v>
      </c>
      <c r="CQ69">
        <v>6</v>
      </c>
      <c r="CR69">
        <v>5</v>
      </c>
      <c r="CS69">
        <v>4</v>
      </c>
      <c r="CT69">
        <v>3</v>
      </c>
      <c r="CU69">
        <v>4</v>
      </c>
      <c r="CV69">
        <v>4</v>
      </c>
      <c r="CW69">
        <v>2</v>
      </c>
      <c r="CX69">
        <v>3</v>
      </c>
      <c r="CY69">
        <v>2</v>
      </c>
      <c r="CZ69">
        <v>6</v>
      </c>
      <c r="DA69">
        <v>3</v>
      </c>
      <c r="DB69">
        <v>4</v>
      </c>
      <c r="DC69">
        <v>3</v>
      </c>
      <c r="DD69">
        <v>3</v>
      </c>
      <c r="DE69">
        <v>1</v>
      </c>
      <c r="DF69">
        <v>5</v>
      </c>
      <c r="DG69">
        <v>2</v>
      </c>
      <c r="DH69">
        <v>4</v>
      </c>
      <c r="DI69">
        <v>6</v>
      </c>
      <c r="DJ69">
        <v>2</v>
      </c>
      <c r="DK69">
        <v>4</v>
      </c>
      <c r="DL69">
        <v>2</v>
      </c>
      <c r="DM69">
        <v>4</v>
      </c>
      <c r="DN69">
        <v>0</v>
      </c>
      <c r="DO69">
        <v>1</v>
      </c>
      <c r="DP69">
        <v>9</v>
      </c>
      <c r="DQ69">
        <v>2</v>
      </c>
      <c r="DR69">
        <v>3</v>
      </c>
      <c r="DS69">
        <v>1</v>
      </c>
      <c r="DT69">
        <v>1</v>
      </c>
      <c r="DU69">
        <v>0</v>
      </c>
      <c r="DV69">
        <v>1</v>
      </c>
      <c r="DW69">
        <v>4</v>
      </c>
      <c r="DX69">
        <v>9</v>
      </c>
      <c r="DY69">
        <v>7</v>
      </c>
      <c r="DZ69">
        <v>0</v>
      </c>
      <c r="EA69">
        <v>6</v>
      </c>
      <c r="EB69">
        <v>1</v>
      </c>
      <c r="EC69">
        <v>7</v>
      </c>
      <c r="ED69">
        <v>3</v>
      </c>
      <c r="EE69">
        <v>4</v>
      </c>
      <c r="EF69">
        <v>1</v>
      </c>
      <c r="EG69">
        <v>3</v>
      </c>
      <c r="EH69">
        <v>4</v>
      </c>
      <c r="EI69">
        <v>1</v>
      </c>
      <c r="EJ69">
        <v>1</v>
      </c>
      <c r="EK69">
        <v>2</v>
      </c>
      <c r="EL69">
        <v>2</v>
      </c>
      <c r="EM69">
        <v>0</v>
      </c>
      <c r="EN69">
        <v>5</v>
      </c>
      <c r="EO69">
        <v>4</v>
      </c>
      <c r="EP69">
        <v>3</v>
      </c>
      <c r="EQ69">
        <v>3</v>
      </c>
      <c r="ER69">
        <v>3</v>
      </c>
      <c r="ES69">
        <v>4</v>
      </c>
      <c r="ET69">
        <v>1</v>
      </c>
      <c r="EU69">
        <v>0</v>
      </c>
      <c r="EV69">
        <v>4</v>
      </c>
      <c r="EW69">
        <v>5</v>
      </c>
      <c r="EX69">
        <v>4</v>
      </c>
      <c r="EY69">
        <v>1</v>
      </c>
      <c r="EZ69">
        <v>2</v>
      </c>
      <c r="FA69">
        <v>8</v>
      </c>
      <c r="FB69">
        <v>6</v>
      </c>
      <c r="FC69">
        <v>3</v>
      </c>
      <c r="FD69">
        <v>2</v>
      </c>
      <c r="FE69">
        <v>2</v>
      </c>
      <c r="FF69">
        <v>0</v>
      </c>
      <c r="FG69">
        <v>1</v>
      </c>
      <c r="FH69">
        <v>2</v>
      </c>
      <c r="FI69">
        <v>5</v>
      </c>
      <c r="FJ69">
        <v>0</v>
      </c>
      <c r="FK69">
        <v>6</v>
      </c>
      <c r="FL69">
        <v>3</v>
      </c>
      <c r="FM69">
        <v>2</v>
      </c>
      <c r="FN69">
        <v>1</v>
      </c>
      <c r="FO69">
        <v>5</v>
      </c>
      <c r="FP69">
        <v>0</v>
      </c>
      <c r="FQ69">
        <v>5</v>
      </c>
      <c r="FR69">
        <v>6</v>
      </c>
      <c r="FS69">
        <v>3</v>
      </c>
      <c r="FT69">
        <v>4</v>
      </c>
      <c r="FU69">
        <v>1</v>
      </c>
      <c r="FV69">
        <v>8</v>
      </c>
      <c r="FW69">
        <v>8</v>
      </c>
      <c r="FX69">
        <v>4</v>
      </c>
      <c r="FY69">
        <v>8</v>
      </c>
      <c r="FZ69">
        <v>4</v>
      </c>
      <c r="GA69">
        <v>4</v>
      </c>
      <c r="GB69">
        <v>2</v>
      </c>
      <c r="GC69">
        <v>8</v>
      </c>
      <c r="GD69">
        <v>9</v>
      </c>
      <c r="GE69">
        <v>1</v>
      </c>
      <c r="GF69">
        <v>4</v>
      </c>
      <c r="GG69">
        <v>4</v>
      </c>
      <c r="GH69">
        <v>4</v>
      </c>
      <c r="GI69">
        <v>1</v>
      </c>
      <c r="GJ69">
        <v>3</v>
      </c>
      <c r="GK69">
        <v>3</v>
      </c>
      <c r="GL69">
        <v>5</v>
      </c>
      <c r="GM69">
        <v>2</v>
      </c>
      <c r="GN69">
        <v>3</v>
      </c>
      <c r="GO69">
        <v>3</v>
      </c>
      <c r="GP69">
        <v>2</v>
      </c>
      <c r="GQ69">
        <v>1</v>
      </c>
    </row>
    <row r="70" spans="1:199">
      <c r="A70">
        <v>5</v>
      </c>
      <c r="B70">
        <v>0</v>
      </c>
      <c r="C70">
        <v>0</v>
      </c>
      <c r="D70">
        <v>0</v>
      </c>
      <c r="E70">
        <v>0</v>
      </c>
      <c r="F70">
        <v>2</v>
      </c>
      <c r="G70">
        <v>2</v>
      </c>
      <c r="H70">
        <v>0</v>
      </c>
      <c r="I70">
        <v>2</v>
      </c>
      <c r="J70">
        <v>0</v>
      </c>
      <c r="K70">
        <v>1</v>
      </c>
      <c r="L70">
        <v>1</v>
      </c>
      <c r="M70">
        <v>2</v>
      </c>
      <c r="N70">
        <v>2</v>
      </c>
      <c r="O70">
        <v>2</v>
      </c>
      <c r="P70">
        <v>2</v>
      </c>
      <c r="Q70">
        <v>0</v>
      </c>
      <c r="R70">
        <v>0</v>
      </c>
      <c r="S70">
        <v>1</v>
      </c>
      <c r="T70">
        <v>0</v>
      </c>
      <c r="U70">
        <v>0</v>
      </c>
      <c r="V70">
        <v>0</v>
      </c>
      <c r="W70">
        <v>0</v>
      </c>
      <c r="X70">
        <v>0</v>
      </c>
      <c r="Y70">
        <v>0</v>
      </c>
      <c r="Z70">
        <v>3</v>
      </c>
      <c r="AA70">
        <v>0</v>
      </c>
      <c r="AB70">
        <v>0</v>
      </c>
      <c r="AC70">
        <v>0</v>
      </c>
      <c r="AD70">
        <v>0</v>
      </c>
      <c r="AE70">
        <v>0</v>
      </c>
      <c r="AF70">
        <v>0</v>
      </c>
      <c r="AG70">
        <v>0</v>
      </c>
      <c r="AH70">
        <v>2</v>
      </c>
      <c r="AI70">
        <v>0</v>
      </c>
      <c r="AJ70">
        <v>0</v>
      </c>
      <c r="AK70">
        <v>0</v>
      </c>
      <c r="AL70">
        <v>1</v>
      </c>
      <c r="AM70">
        <v>0</v>
      </c>
      <c r="AN70">
        <v>1</v>
      </c>
      <c r="AO70">
        <v>6</v>
      </c>
      <c r="AP70">
        <v>1</v>
      </c>
      <c r="AQ70">
        <v>1</v>
      </c>
      <c r="AR70">
        <v>0</v>
      </c>
      <c r="AS70">
        <v>1</v>
      </c>
      <c r="AT70">
        <v>0</v>
      </c>
      <c r="AU70">
        <v>1</v>
      </c>
      <c r="AV70">
        <v>0</v>
      </c>
      <c r="AW70">
        <v>1</v>
      </c>
      <c r="AX70">
        <v>0</v>
      </c>
      <c r="AY70">
        <v>1</v>
      </c>
      <c r="AZ70">
        <v>1</v>
      </c>
      <c r="BA70">
        <v>0</v>
      </c>
      <c r="BB70">
        <v>0</v>
      </c>
      <c r="BC70">
        <v>0</v>
      </c>
      <c r="BD70">
        <v>1</v>
      </c>
      <c r="BE70">
        <v>0</v>
      </c>
      <c r="BF70">
        <v>1</v>
      </c>
      <c r="BG70">
        <v>0</v>
      </c>
      <c r="BH70">
        <v>2</v>
      </c>
      <c r="BI70">
        <v>0</v>
      </c>
      <c r="BJ70">
        <v>0</v>
      </c>
      <c r="BK70">
        <v>0</v>
      </c>
      <c r="BL70">
        <v>1</v>
      </c>
      <c r="BM70">
        <v>2</v>
      </c>
      <c r="BN70">
        <v>1</v>
      </c>
      <c r="BO70">
        <v>1</v>
      </c>
      <c r="BP70">
        <v>4</v>
      </c>
      <c r="BQ70">
        <v>0</v>
      </c>
      <c r="BR70">
        <v>1</v>
      </c>
      <c r="BS70">
        <v>3</v>
      </c>
      <c r="BT70">
        <v>0</v>
      </c>
      <c r="BU70">
        <v>0</v>
      </c>
      <c r="BV70">
        <v>1</v>
      </c>
      <c r="BW70">
        <v>0</v>
      </c>
      <c r="BX70">
        <v>0</v>
      </c>
      <c r="BY70">
        <v>2</v>
      </c>
      <c r="BZ70">
        <v>4</v>
      </c>
      <c r="CA70">
        <v>0</v>
      </c>
      <c r="CB70">
        <v>1</v>
      </c>
      <c r="CC70">
        <v>0</v>
      </c>
      <c r="CD70">
        <v>1</v>
      </c>
      <c r="CE70">
        <v>2</v>
      </c>
      <c r="CF70">
        <v>0</v>
      </c>
      <c r="CG70">
        <v>0</v>
      </c>
      <c r="CH70">
        <v>1</v>
      </c>
      <c r="CI70">
        <v>0</v>
      </c>
      <c r="CJ70">
        <v>0</v>
      </c>
      <c r="CK70">
        <v>1</v>
      </c>
      <c r="CL70">
        <v>2</v>
      </c>
      <c r="CM70">
        <v>1</v>
      </c>
      <c r="CN70">
        <v>1</v>
      </c>
      <c r="CO70">
        <v>0</v>
      </c>
      <c r="CP70">
        <v>2</v>
      </c>
      <c r="CQ70">
        <v>3</v>
      </c>
      <c r="CR70">
        <v>2</v>
      </c>
      <c r="CS70">
        <v>3</v>
      </c>
      <c r="CT70">
        <v>1</v>
      </c>
      <c r="CU70">
        <v>1</v>
      </c>
      <c r="CV70">
        <v>0</v>
      </c>
      <c r="CW70">
        <v>1</v>
      </c>
      <c r="CX70">
        <v>1</v>
      </c>
      <c r="CY70">
        <v>0</v>
      </c>
      <c r="CZ70">
        <v>0</v>
      </c>
      <c r="DA70">
        <v>1</v>
      </c>
      <c r="DB70">
        <v>0</v>
      </c>
      <c r="DC70">
        <v>0</v>
      </c>
      <c r="DD70">
        <v>0</v>
      </c>
      <c r="DE70">
        <v>0</v>
      </c>
      <c r="DF70">
        <v>0</v>
      </c>
      <c r="DG70">
        <v>1</v>
      </c>
      <c r="DH70">
        <v>0</v>
      </c>
      <c r="DI70">
        <v>0</v>
      </c>
      <c r="DJ70">
        <v>0</v>
      </c>
      <c r="DK70">
        <v>0</v>
      </c>
      <c r="DL70">
        <v>0</v>
      </c>
      <c r="DM70">
        <v>0</v>
      </c>
      <c r="DN70">
        <v>0</v>
      </c>
      <c r="DO70">
        <v>0</v>
      </c>
      <c r="DP70">
        <v>0</v>
      </c>
      <c r="DQ70">
        <v>0</v>
      </c>
      <c r="DR70">
        <v>0</v>
      </c>
      <c r="DS70">
        <v>0</v>
      </c>
      <c r="DT70">
        <v>0</v>
      </c>
      <c r="DU70">
        <v>0</v>
      </c>
      <c r="DV70">
        <v>0</v>
      </c>
      <c r="DW70">
        <v>0</v>
      </c>
      <c r="DX70">
        <v>0</v>
      </c>
      <c r="DY70">
        <v>0</v>
      </c>
      <c r="DZ70">
        <v>0</v>
      </c>
      <c r="EA70">
        <v>1</v>
      </c>
      <c r="EB70">
        <v>0</v>
      </c>
      <c r="EC70">
        <v>0</v>
      </c>
      <c r="ED70">
        <v>0</v>
      </c>
      <c r="EE70">
        <v>0</v>
      </c>
      <c r="EF70">
        <v>0</v>
      </c>
      <c r="EG70">
        <v>0</v>
      </c>
      <c r="EH70">
        <v>1</v>
      </c>
      <c r="EI70">
        <v>0</v>
      </c>
      <c r="EJ70">
        <v>0</v>
      </c>
      <c r="EK70">
        <v>0</v>
      </c>
      <c r="EL70">
        <v>0</v>
      </c>
      <c r="EM70">
        <v>0</v>
      </c>
      <c r="EN70">
        <v>0</v>
      </c>
      <c r="EO70">
        <v>0</v>
      </c>
      <c r="EP70">
        <v>0</v>
      </c>
      <c r="EQ70">
        <v>0</v>
      </c>
      <c r="ER70">
        <v>0</v>
      </c>
      <c r="ES70">
        <v>2</v>
      </c>
      <c r="ET70">
        <v>0</v>
      </c>
      <c r="EU70">
        <v>0</v>
      </c>
      <c r="EV70">
        <v>3</v>
      </c>
      <c r="EW70">
        <v>1</v>
      </c>
      <c r="EX70">
        <v>1</v>
      </c>
      <c r="EY70">
        <v>1</v>
      </c>
      <c r="EZ70">
        <v>0</v>
      </c>
      <c r="FA70">
        <v>2</v>
      </c>
      <c r="FB70">
        <v>1</v>
      </c>
      <c r="FC70">
        <v>2</v>
      </c>
      <c r="FD70">
        <v>1</v>
      </c>
      <c r="FE70">
        <v>0</v>
      </c>
      <c r="FF70">
        <v>0</v>
      </c>
      <c r="FG70">
        <v>1</v>
      </c>
      <c r="FH70">
        <v>1</v>
      </c>
      <c r="FI70">
        <v>1</v>
      </c>
      <c r="FJ70">
        <v>0</v>
      </c>
      <c r="FK70">
        <v>1</v>
      </c>
      <c r="FL70">
        <v>3</v>
      </c>
      <c r="FM70">
        <v>0</v>
      </c>
      <c r="FN70">
        <v>1</v>
      </c>
      <c r="FO70">
        <v>0</v>
      </c>
      <c r="FP70">
        <v>0</v>
      </c>
      <c r="FQ70">
        <v>1</v>
      </c>
      <c r="FR70">
        <v>2</v>
      </c>
      <c r="FS70">
        <v>2</v>
      </c>
      <c r="FT70">
        <v>2</v>
      </c>
      <c r="FU70">
        <v>1</v>
      </c>
      <c r="FV70">
        <v>1</v>
      </c>
      <c r="FW70">
        <v>0</v>
      </c>
      <c r="FX70">
        <v>1</v>
      </c>
      <c r="FY70">
        <v>1</v>
      </c>
      <c r="FZ70">
        <v>1</v>
      </c>
      <c r="GA70">
        <v>2</v>
      </c>
      <c r="GB70">
        <v>2</v>
      </c>
      <c r="GC70">
        <v>4</v>
      </c>
      <c r="GD70">
        <v>3</v>
      </c>
      <c r="GE70">
        <v>0</v>
      </c>
      <c r="GF70">
        <v>2</v>
      </c>
      <c r="GG70">
        <v>1</v>
      </c>
      <c r="GH70">
        <v>0</v>
      </c>
      <c r="GI70">
        <v>1</v>
      </c>
      <c r="GJ70">
        <v>1</v>
      </c>
      <c r="GK70">
        <v>1</v>
      </c>
      <c r="GL70">
        <v>1</v>
      </c>
      <c r="GM70">
        <v>0</v>
      </c>
      <c r="GN70">
        <v>0</v>
      </c>
      <c r="GO70">
        <v>2</v>
      </c>
      <c r="GP70">
        <v>0</v>
      </c>
      <c r="GQ70">
        <v>0</v>
      </c>
    </row>
    <row r="71" spans="1:199">
      <c r="A71">
        <v>9</v>
      </c>
      <c r="B71">
        <v>0</v>
      </c>
      <c r="C71">
        <v>0</v>
      </c>
      <c r="D71">
        <v>0</v>
      </c>
      <c r="E71">
        <v>0</v>
      </c>
      <c r="F71">
        <v>3</v>
      </c>
      <c r="G71">
        <v>1</v>
      </c>
      <c r="H71">
        <v>0</v>
      </c>
      <c r="I71">
        <v>1</v>
      </c>
      <c r="J71">
        <v>0</v>
      </c>
      <c r="K71">
        <v>1</v>
      </c>
      <c r="L71">
        <v>0</v>
      </c>
      <c r="M71">
        <v>0</v>
      </c>
      <c r="N71">
        <v>1</v>
      </c>
      <c r="O71">
        <v>1</v>
      </c>
      <c r="P71">
        <v>0</v>
      </c>
      <c r="Q71">
        <v>0</v>
      </c>
      <c r="R71">
        <v>1</v>
      </c>
      <c r="S71">
        <v>0</v>
      </c>
      <c r="T71">
        <v>0</v>
      </c>
      <c r="U71">
        <v>0</v>
      </c>
      <c r="V71">
        <v>2</v>
      </c>
      <c r="W71">
        <v>0</v>
      </c>
      <c r="X71">
        <v>0</v>
      </c>
      <c r="Y71">
        <v>7</v>
      </c>
      <c r="Z71">
        <v>0</v>
      </c>
      <c r="AA71">
        <v>0</v>
      </c>
      <c r="AB71">
        <v>0</v>
      </c>
      <c r="AC71">
        <v>0</v>
      </c>
      <c r="AD71">
        <v>0</v>
      </c>
      <c r="AE71">
        <v>0</v>
      </c>
      <c r="AF71">
        <v>0</v>
      </c>
      <c r="AG71">
        <v>0</v>
      </c>
      <c r="AH71">
        <v>1</v>
      </c>
      <c r="AI71">
        <v>0</v>
      </c>
      <c r="AJ71">
        <v>1</v>
      </c>
      <c r="AK71">
        <v>0</v>
      </c>
      <c r="AL71">
        <v>1</v>
      </c>
      <c r="AM71">
        <v>1</v>
      </c>
      <c r="AN71">
        <v>2</v>
      </c>
      <c r="AO71">
        <v>0</v>
      </c>
      <c r="AP71">
        <v>0</v>
      </c>
      <c r="AQ71">
        <v>1</v>
      </c>
      <c r="AR71">
        <v>2</v>
      </c>
      <c r="AS71">
        <v>0</v>
      </c>
      <c r="AT71">
        <v>0</v>
      </c>
      <c r="AU71">
        <v>0</v>
      </c>
      <c r="AV71">
        <v>0</v>
      </c>
      <c r="AW71">
        <v>0</v>
      </c>
      <c r="AX71">
        <v>0</v>
      </c>
      <c r="AY71">
        <v>3</v>
      </c>
      <c r="AZ71">
        <v>1</v>
      </c>
      <c r="BA71">
        <v>0</v>
      </c>
      <c r="BB71">
        <v>0</v>
      </c>
      <c r="BC71">
        <v>0</v>
      </c>
      <c r="BD71">
        <v>0</v>
      </c>
      <c r="BE71">
        <v>1</v>
      </c>
      <c r="BF71">
        <v>4</v>
      </c>
      <c r="BG71">
        <v>0</v>
      </c>
      <c r="BH71">
        <v>0</v>
      </c>
      <c r="BI71">
        <v>1</v>
      </c>
      <c r="BJ71">
        <v>0</v>
      </c>
      <c r="BK71">
        <v>2</v>
      </c>
      <c r="BL71">
        <v>0</v>
      </c>
      <c r="BM71">
        <v>0</v>
      </c>
      <c r="BN71">
        <v>1</v>
      </c>
      <c r="BO71">
        <v>0</v>
      </c>
      <c r="BP71">
        <v>8</v>
      </c>
      <c r="BQ71">
        <v>2</v>
      </c>
      <c r="BR71">
        <v>0</v>
      </c>
      <c r="BS71">
        <v>0</v>
      </c>
      <c r="BT71">
        <v>1</v>
      </c>
      <c r="BU71">
        <v>0</v>
      </c>
      <c r="BV71">
        <v>1</v>
      </c>
      <c r="BW71">
        <v>1</v>
      </c>
      <c r="BX71">
        <v>0</v>
      </c>
      <c r="BY71">
        <v>3</v>
      </c>
      <c r="BZ71">
        <v>5</v>
      </c>
      <c r="CA71">
        <v>2</v>
      </c>
      <c r="CB71">
        <v>1</v>
      </c>
      <c r="CC71">
        <v>1</v>
      </c>
      <c r="CD71">
        <v>1</v>
      </c>
      <c r="CE71">
        <v>2</v>
      </c>
      <c r="CF71">
        <v>0</v>
      </c>
      <c r="CG71">
        <v>0</v>
      </c>
      <c r="CH71">
        <v>1</v>
      </c>
      <c r="CI71">
        <v>0</v>
      </c>
      <c r="CJ71">
        <v>0</v>
      </c>
      <c r="CK71">
        <v>4</v>
      </c>
      <c r="CL71">
        <v>4</v>
      </c>
      <c r="CM71">
        <v>3</v>
      </c>
      <c r="CN71">
        <v>1</v>
      </c>
      <c r="CO71">
        <v>3</v>
      </c>
      <c r="CP71">
        <v>2</v>
      </c>
      <c r="CQ71">
        <v>1</v>
      </c>
      <c r="CR71">
        <v>0</v>
      </c>
      <c r="CS71">
        <v>0</v>
      </c>
      <c r="CT71">
        <v>2</v>
      </c>
      <c r="CU71">
        <v>0</v>
      </c>
      <c r="CV71">
        <v>0</v>
      </c>
      <c r="CW71">
        <v>0</v>
      </c>
      <c r="CX71">
        <v>0</v>
      </c>
      <c r="CY71">
        <v>1</v>
      </c>
      <c r="CZ71">
        <v>0</v>
      </c>
      <c r="DA71">
        <v>3</v>
      </c>
      <c r="DB71">
        <v>0</v>
      </c>
      <c r="DC71">
        <v>0</v>
      </c>
      <c r="DD71">
        <v>0</v>
      </c>
      <c r="DE71">
        <v>0</v>
      </c>
      <c r="DF71">
        <v>3</v>
      </c>
      <c r="DG71">
        <v>2</v>
      </c>
      <c r="DH71">
        <v>2</v>
      </c>
      <c r="DI71">
        <v>0</v>
      </c>
      <c r="DJ71">
        <v>2</v>
      </c>
      <c r="DK71">
        <v>0</v>
      </c>
      <c r="DL71">
        <v>0</v>
      </c>
      <c r="DM71">
        <v>0</v>
      </c>
      <c r="DN71">
        <v>0</v>
      </c>
      <c r="DO71">
        <v>0</v>
      </c>
      <c r="DP71">
        <v>0</v>
      </c>
      <c r="DQ71">
        <v>0</v>
      </c>
      <c r="DR71">
        <v>0</v>
      </c>
      <c r="DS71">
        <v>0</v>
      </c>
      <c r="DT71">
        <v>0</v>
      </c>
      <c r="DU71">
        <v>0</v>
      </c>
      <c r="DV71">
        <v>0</v>
      </c>
      <c r="DW71">
        <v>0</v>
      </c>
      <c r="DX71">
        <v>0</v>
      </c>
      <c r="DY71">
        <v>0</v>
      </c>
      <c r="DZ71">
        <v>0</v>
      </c>
      <c r="EA71">
        <v>2</v>
      </c>
      <c r="EB71">
        <v>0</v>
      </c>
      <c r="EC71">
        <v>0</v>
      </c>
      <c r="ED71">
        <v>0</v>
      </c>
      <c r="EE71">
        <v>0</v>
      </c>
      <c r="EF71">
        <v>0</v>
      </c>
      <c r="EG71">
        <v>0</v>
      </c>
      <c r="EH71">
        <v>0</v>
      </c>
      <c r="EI71">
        <v>0</v>
      </c>
      <c r="EJ71">
        <v>0</v>
      </c>
      <c r="EK71">
        <v>0</v>
      </c>
      <c r="EL71">
        <v>2</v>
      </c>
      <c r="EM71">
        <v>0</v>
      </c>
      <c r="EN71">
        <v>0</v>
      </c>
      <c r="EO71">
        <v>0</v>
      </c>
      <c r="EP71">
        <v>1</v>
      </c>
      <c r="EQ71">
        <v>1</v>
      </c>
      <c r="ER71">
        <v>1</v>
      </c>
      <c r="ES71">
        <v>2</v>
      </c>
      <c r="ET71">
        <v>0</v>
      </c>
      <c r="EU71">
        <v>0</v>
      </c>
      <c r="EV71">
        <v>0</v>
      </c>
      <c r="EW71">
        <v>0</v>
      </c>
      <c r="EX71">
        <v>0</v>
      </c>
      <c r="EY71">
        <v>1</v>
      </c>
      <c r="EZ71">
        <v>2</v>
      </c>
      <c r="FA71">
        <v>0</v>
      </c>
      <c r="FB71">
        <v>5</v>
      </c>
      <c r="FC71">
        <v>2</v>
      </c>
      <c r="FD71">
        <v>0</v>
      </c>
      <c r="FE71">
        <v>0</v>
      </c>
      <c r="FF71">
        <v>0</v>
      </c>
      <c r="FG71">
        <v>0</v>
      </c>
      <c r="FH71">
        <v>1</v>
      </c>
      <c r="FI71">
        <v>0</v>
      </c>
      <c r="FJ71">
        <v>0</v>
      </c>
      <c r="FK71">
        <v>0</v>
      </c>
      <c r="FL71">
        <v>0</v>
      </c>
      <c r="FM71">
        <v>0</v>
      </c>
      <c r="FN71">
        <v>0</v>
      </c>
      <c r="FO71">
        <v>0</v>
      </c>
      <c r="FP71">
        <v>0</v>
      </c>
      <c r="FQ71">
        <v>4</v>
      </c>
      <c r="FR71">
        <v>1</v>
      </c>
      <c r="FS71">
        <v>0</v>
      </c>
      <c r="FT71">
        <v>1</v>
      </c>
      <c r="FU71">
        <v>1</v>
      </c>
      <c r="FV71">
        <v>7</v>
      </c>
      <c r="FW71">
        <v>4</v>
      </c>
      <c r="FX71">
        <v>2</v>
      </c>
      <c r="FY71">
        <v>8</v>
      </c>
      <c r="FZ71">
        <v>0</v>
      </c>
      <c r="GA71">
        <v>1</v>
      </c>
      <c r="GB71">
        <v>0</v>
      </c>
      <c r="GC71">
        <v>1</v>
      </c>
      <c r="GD71">
        <v>9</v>
      </c>
      <c r="GE71">
        <v>0</v>
      </c>
      <c r="GF71">
        <v>1</v>
      </c>
      <c r="GG71">
        <v>3</v>
      </c>
      <c r="GH71">
        <v>3</v>
      </c>
      <c r="GI71">
        <v>0</v>
      </c>
      <c r="GJ71">
        <v>1</v>
      </c>
      <c r="GK71">
        <v>0</v>
      </c>
      <c r="GL71">
        <v>3</v>
      </c>
      <c r="GM71">
        <v>0</v>
      </c>
      <c r="GN71">
        <v>0</v>
      </c>
      <c r="GO71">
        <v>1</v>
      </c>
      <c r="GP71">
        <v>0</v>
      </c>
      <c r="GQ71">
        <v>0</v>
      </c>
    </row>
    <row r="72" spans="1:199">
      <c r="A72">
        <v>5</v>
      </c>
      <c r="B72">
        <v>0</v>
      </c>
      <c r="C72">
        <v>0</v>
      </c>
      <c r="D72">
        <v>0</v>
      </c>
      <c r="E72">
        <v>0</v>
      </c>
      <c r="F72">
        <v>1</v>
      </c>
      <c r="G72">
        <v>0</v>
      </c>
      <c r="H72">
        <v>0</v>
      </c>
      <c r="I72">
        <v>0</v>
      </c>
      <c r="J72">
        <v>0</v>
      </c>
      <c r="K72">
        <v>2</v>
      </c>
      <c r="L72">
        <v>0</v>
      </c>
      <c r="M72">
        <v>0</v>
      </c>
      <c r="N72">
        <v>1</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1</v>
      </c>
      <c r="AK72">
        <v>0</v>
      </c>
      <c r="AL72">
        <v>0</v>
      </c>
      <c r="AM72">
        <v>1</v>
      </c>
      <c r="AN72">
        <v>1</v>
      </c>
      <c r="AO72">
        <v>0</v>
      </c>
      <c r="AP72">
        <v>0</v>
      </c>
      <c r="AQ72">
        <v>0</v>
      </c>
      <c r="AR72">
        <v>2</v>
      </c>
      <c r="AS72">
        <v>0</v>
      </c>
      <c r="AT72">
        <v>0</v>
      </c>
      <c r="AU72">
        <v>0</v>
      </c>
      <c r="AV72">
        <v>0</v>
      </c>
      <c r="AW72">
        <v>0</v>
      </c>
      <c r="AX72">
        <v>0</v>
      </c>
      <c r="AY72">
        <v>2</v>
      </c>
      <c r="AZ72">
        <v>0</v>
      </c>
      <c r="BA72">
        <v>1</v>
      </c>
      <c r="BB72">
        <v>0</v>
      </c>
      <c r="BC72">
        <v>0</v>
      </c>
      <c r="BD72">
        <v>0</v>
      </c>
      <c r="BE72">
        <v>1</v>
      </c>
      <c r="BF72">
        <v>0</v>
      </c>
      <c r="BG72">
        <v>0</v>
      </c>
      <c r="BH72">
        <v>0</v>
      </c>
      <c r="BI72">
        <v>0</v>
      </c>
      <c r="BJ72">
        <v>0</v>
      </c>
      <c r="BK72">
        <v>0</v>
      </c>
      <c r="BL72">
        <v>0</v>
      </c>
      <c r="BM72">
        <v>0</v>
      </c>
      <c r="BN72">
        <v>1</v>
      </c>
      <c r="BO72">
        <v>0</v>
      </c>
      <c r="BP72">
        <v>2</v>
      </c>
      <c r="BQ72">
        <v>0</v>
      </c>
      <c r="BR72">
        <v>0</v>
      </c>
      <c r="BS72">
        <v>1</v>
      </c>
      <c r="BT72">
        <v>0</v>
      </c>
      <c r="BU72">
        <v>0</v>
      </c>
      <c r="BV72">
        <v>0</v>
      </c>
      <c r="BW72">
        <v>1</v>
      </c>
      <c r="BX72">
        <v>0</v>
      </c>
      <c r="BY72">
        <v>3</v>
      </c>
      <c r="BZ72">
        <v>0</v>
      </c>
      <c r="CA72">
        <v>0</v>
      </c>
      <c r="CB72">
        <v>0</v>
      </c>
      <c r="CC72">
        <v>0</v>
      </c>
      <c r="CD72">
        <v>1</v>
      </c>
      <c r="CE72">
        <v>1</v>
      </c>
      <c r="CF72">
        <v>0</v>
      </c>
      <c r="CG72">
        <v>0</v>
      </c>
      <c r="CH72">
        <v>0</v>
      </c>
      <c r="CI72">
        <v>0</v>
      </c>
      <c r="CJ72">
        <v>0</v>
      </c>
      <c r="CK72">
        <v>1</v>
      </c>
      <c r="CL72">
        <v>0</v>
      </c>
      <c r="CM72">
        <v>1</v>
      </c>
      <c r="CN72">
        <v>0</v>
      </c>
      <c r="CO72">
        <v>0</v>
      </c>
      <c r="CP72">
        <v>0</v>
      </c>
      <c r="CQ72">
        <v>1</v>
      </c>
      <c r="CR72">
        <v>0</v>
      </c>
      <c r="CS72">
        <v>0</v>
      </c>
      <c r="CT72">
        <v>0</v>
      </c>
      <c r="CU72">
        <v>0</v>
      </c>
      <c r="CV72">
        <v>1</v>
      </c>
      <c r="CW72">
        <v>0</v>
      </c>
      <c r="CX72">
        <v>0</v>
      </c>
      <c r="CY72">
        <v>1</v>
      </c>
      <c r="CZ72">
        <v>0</v>
      </c>
      <c r="DA72">
        <v>1</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5</v>
      </c>
      <c r="DY72">
        <v>0</v>
      </c>
      <c r="DZ72">
        <v>0</v>
      </c>
      <c r="EA72">
        <v>0</v>
      </c>
      <c r="EB72">
        <v>0</v>
      </c>
      <c r="EC72">
        <v>0</v>
      </c>
      <c r="ED72">
        <v>4</v>
      </c>
      <c r="EE72">
        <v>0</v>
      </c>
      <c r="EF72">
        <v>0</v>
      </c>
      <c r="EG72">
        <v>0</v>
      </c>
      <c r="EH72">
        <v>0</v>
      </c>
      <c r="EI72">
        <v>0</v>
      </c>
      <c r="EJ72">
        <v>0</v>
      </c>
      <c r="EK72">
        <v>0</v>
      </c>
      <c r="EL72">
        <v>1</v>
      </c>
      <c r="EM72">
        <v>0</v>
      </c>
      <c r="EN72">
        <v>0</v>
      </c>
      <c r="EO72">
        <v>0</v>
      </c>
      <c r="EP72">
        <v>0</v>
      </c>
      <c r="EQ72">
        <v>0</v>
      </c>
      <c r="ER72">
        <v>0</v>
      </c>
      <c r="ES72">
        <v>0</v>
      </c>
      <c r="ET72">
        <v>0</v>
      </c>
      <c r="EU72">
        <v>0</v>
      </c>
      <c r="EV72">
        <v>0</v>
      </c>
      <c r="EW72">
        <v>0</v>
      </c>
      <c r="EX72">
        <v>2</v>
      </c>
      <c r="EY72">
        <v>0</v>
      </c>
      <c r="EZ72">
        <v>0</v>
      </c>
      <c r="FA72">
        <v>1</v>
      </c>
      <c r="FB72">
        <v>0</v>
      </c>
      <c r="FC72">
        <v>1</v>
      </c>
      <c r="FD72">
        <v>0</v>
      </c>
      <c r="FE72">
        <v>0</v>
      </c>
      <c r="FF72">
        <v>0</v>
      </c>
      <c r="FG72">
        <v>0</v>
      </c>
      <c r="FH72">
        <v>0</v>
      </c>
      <c r="FI72">
        <v>1</v>
      </c>
      <c r="FJ72">
        <v>0</v>
      </c>
      <c r="FK72">
        <v>2</v>
      </c>
      <c r="FL72">
        <v>0</v>
      </c>
      <c r="FM72">
        <v>0</v>
      </c>
      <c r="FN72">
        <v>1</v>
      </c>
      <c r="FO72">
        <v>0</v>
      </c>
      <c r="FP72">
        <v>0</v>
      </c>
      <c r="FQ72">
        <v>1</v>
      </c>
      <c r="FR72">
        <v>1</v>
      </c>
      <c r="FS72">
        <v>1</v>
      </c>
      <c r="FT72">
        <v>1</v>
      </c>
      <c r="FU72">
        <v>0</v>
      </c>
      <c r="FV72">
        <v>2</v>
      </c>
      <c r="FW72">
        <v>0</v>
      </c>
      <c r="FX72">
        <v>0</v>
      </c>
      <c r="FY72">
        <v>0</v>
      </c>
      <c r="FZ72">
        <v>0</v>
      </c>
      <c r="GA72">
        <v>0</v>
      </c>
      <c r="GB72">
        <v>0</v>
      </c>
      <c r="GC72">
        <v>0</v>
      </c>
      <c r="GD72">
        <v>1</v>
      </c>
      <c r="GE72">
        <v>1</v>
      </c>
      <c r="GF72">
        <v>1</v>
      </c>
      <c r="GG72">
        <v>0</v>
      </c>
      <c r="GH72">
        <v>1</v>
      </c>
      <c r="GI72">
        <v>0</v>
      </c>
      <c r="GJ72">
        <v>0</v>
      </c>
      <c r="GK72">
        <v>0</v>
      </c>
      <c r="GL72">
        <v>0</v>
      </c>
      <c r="GM72">
        <v>0</v>
      </c>
      <c r="GN72">
        <v>0</v>
      </c>
      <c r="GO72">
        <v>1</v>
      </c>
      <c r="GP72">
        <v>0</v>
      </c>
      <c r="GQ72">
        <v>1</v>
      </c>
    </row>
    <row r="73" spans="1:199">
      <c r="A73">
        <v>9</v>
      </c>
      <c r="B73">
        <v>0</v>
      </c>
      <c r="C73">
        <v>0</v>
      </c>
      <c r="D73">
        <v>0</v>
      </c>
      <c r="E73">
        <v>0</v>
      </c>
      <c r="F73">
        <v>2</v>
      </c>
      <c r="G73">
        <v>2</v>
      </c>
      <c r="H73">
        <v>0</v>
      </c>
      <c r="I73">
        <v>1</v>
      </c>
      <c r="J73">
        <v>1</v>
      </c>
      <c r="K73">
        <v>2</v>
      </c>
      <c r="L73">
        <v>0</v>
      </c>
      <c r="M73">
        <v>2</v>
      </c>
      <c r="N73">
        <v>3</v>
      </c>
      <c r="O73">
        <v>0</v>
      </c>
      <c r="P73">
        <v>4</v>
      </c>
      <c r="Q73">
        <v>0</v>
      </c>
      <c r="R73">
        <v>1</v>
      </c>
      <c r="S73">
        <v>1</v>
      </c>
      <c r="T73">
        <v>0</v>
      </c>
      <c r="U73">
        <v>0</v>
      </c>
      <c r="V73">
        <v>0</v>
      </c>
      <c r="W73">
        <v>0</v>
      </c>
      <c r="X73">
        <v>0</v>
      </c>
      <c r="Y73">
        <v>0</v>
      </c>
      <c r="Z73">
        <v>2</v>
      </c>
      <c r="AA73">
        <v>0</v>
      </c>
      <c r="AB73">
        <v>0</v>
      </c>
      <c r="AC73">
        <v>1</v>
      </c>
      <c r="AD73">
        <v>0</v>
      </c>
      <c r="AE73">
        <v>0</v>
      </c>
      <c r="AF73">
        <v>1</v>
      </c>
      <c r="AG73">
        <v>0</v>
      </c>
      <c r="AH73">
        <v>0</v>
      </c>
      <c r="AI73">
        <v>0</v>
      </c>
      <c r="AJ73">
        <v>1</v>
      </c>
      <c r="AK73">
        <v>0</v>
      </c>
      <c r="AL73">
        <v>1</v>
      </c>
      <c r="AM73">
        <v>2</v>
      </c>
      <c r="AN73">
        <v>1</v>
      </c>
      <c r="AO73">
        <v>4</v>
      </c>
      <c r="AP73">
        <v>1</v>
      </c>
      <c r="AQ73">
        <v>1</v>
      </c>
      <c r="AR73">
        <v>2</v>
      </c>
      <c r="AS73">
        <v>1</v>
      </c>
      <c r="AT73">
        <v>0</v>
      </c>
      <c r="AU73">
        <v>1</v>
      </c>
      <c r="AV73">
        <v>1</v>
      </c>
      <c r="AW73">
        <v>1</v>
      </c>
      <c r="AX73">
        <v>1</v>
      </c>
      <c r="AY73">
        <v>2</v>
      </c>
      <c r="AZ73">
        <v>2</v>
      </c>
      <c r="BA73">
        <v>1</v>
      </c>
      <c r="BB73">
        <v>3</v>
      </c>
      <c r="BC73">
        <v>1</v>
      </c>
      <c r="BD73">
        <v>1</v>
      </c>
      <c r="BE73">
        <v>1</v>
      </c>
      <c r="BF73">
        <v>2</v>
      </c>
      <c r="BG73">
        <v>5</v>
      </c>
      <c r="BH73">
        <v>3</v>
      </c>
      <c r="BI73">
        <v>2</v>
      </c>
      <c r="BJ73">
        <v>2</v>
      </c>
      <c r="BK73">
        <v>4</v>
      </c>
      <c r="BL73">
        <v>3</v>
      </c>
      <c r="BM73">
        <v>2</v>
      </c>
      <c r="BN73">
        <v>3</v>
      </c>
      <c r="BO73">
        <v>0</v>
      </c>
      <c r="BP73">
        <v>1</v>
      </c>
      <c r="BQ73">
        <v>0</v>
      </c>
      <c r="BR73">
        <v>1</v>
      </c>
      <c r="BS73">
        <v>3</v>
      </c>
      <c r="BT73">
        <v>0</v>
      </c>
      <c r="BU73">
        <v>0</v>
      </c>
      <c r="BV73">
        <v>1</v>
      </c>
      <c r="BW73">
        <v>1</v>
      </c>
      <c r="BX73">
        <v>1</v>
      </c>
      <c r="BY73">
        <v>4</v>
      </c>
      <c r="BZ73">
        <v>0</v>
      </c>
      <c r="CA73">
        <v>1</v>
      </c>
      <c r="CB73">
        <v>1</v>
      </c>
      <c r="CC73">
        <v>1</v>
      </c>
      <c r="CD73">
        <v>1</v>
      </c>
      <c r="CE73">
        <v>2</v>
      </c>
      <c r="CF73">
        <v>0</v>
      </c>
      <c r="CG73">
        <v>1</v>
      </c>
      <c r="CH73">
        <v>1</v>
      </c>
      <c r="CI73">
        <v>0</v>
      </c>
      <c r="CJ73">
        <v>0</v>
      </c>
      <c r="CK73">
        <v>2</v>
      </c>
      <c r="CL73">
        <v>0</v>
      </c>
      <c r="CM73">
        <v>1</v>
      </c>
      <c r="CN73">
        <v>1</v>
      </c>
      <c r="CO73">
        <v>2</v>
      </c>
      <c r="CP73">
        <v>1</v>
      </c>
      <c r="CQ73">
        <v>2</v>
      </c>
      <c r="CR73">
        <v>4</v>
      </c>
      <c r="CS73">
        <v>3</v>
      </c>
      <c r="CT73">
        <v>1</v>
      </c>
      <c r="CU73">
        <v>3</v>
      </c>
      <c r="CV73">
        <v>1</v>
      </c>
      <c r="CW73">
        <v>1</v>
      </c>
      <c r="CX73">
        <v>2</v>
      </c>
      <c r="CY73">
        <v>1</v>
      </c>
      <c r="CZ73">
        <v>2</v>
      </c>
      <c r="DA73">
        <v>1</v>
      </c>
      <c r="DB73">
        <v>2</v>
      </c>
      <c r="DC73">
        <v>0</v>
      </c>
      <c r="DD73">
        <v>0</v>
      </c>
      <c r="DE73">
        <v>0</v>
      </c>
      <c r="DF73">
        <v>0</v>
      </c>
      <c r="DG73">
        <v>0</v>
      </c>
      <c r="DH73">
        <v>0</v>
      </c>
      <c r="DI73">
        <v>0</v>
      </c>
      <c r="DJ73">
        <v>0</v>
      </c>
      <c r="DK73">
        <v>3</v>
      </c>
      <c r="DL73">
        <v>2</v>
      </c>
      <c r="DM73">
        <v>0</v>
      </c>
      <c r="DN73">
        <v>0</v>
      </c>
      <c r="DO73">
        <v>0</v>
      </c>
      <c r="DP73">
        <v>6</v>
      </c>
      <c r="DQ73">
        <v>0</v>
      </c>
      <c r="DR73">
        <v>2</v>
      </c>
      <c r="DS73">
        <v>0</v>
      </c>
      <c r="DT73">
        <v>1</v>
      </c>
      <c r="DU73">
        <v>0</v>
      </c>
      <c r="DV73">
        <v>1</v>
      </c>
      <c r="DW73">
        <v>0</v>
      </c>
      <c r="DX73">
        <v>9</v>
      </c>
      <c r="DY73">
        <v>0</v>
      </c>
      <c r="DZ73">
        <v>0</v>
      </c>
      <c r="EA73">
        <v>1</v>
      </c>
      <c r="EB73">
        <v>1</v>
      </c>
      <c r="EC73">
        <v>7</v>
      </c>
      <c r="ED73">
        <v>0</v>
      </c>
      <c r="EE73">
        <v>0</v>
      </c>
      <c r="EF73">
        <v>1</v>
      </c>
      <c r="EG73">
        <v>1</v>
      </c>
      <c r="EH73">
        <v>1</v>
      </c>
      <c r="EI73">
        <v>1</v>
      </c>
      <c r="EJ73">
        <v>0</v>
      </c>
      <c r="EK73">
        <v>0</v>
      </c>
      <c r="EL73">
        <v>0</v>
      </c>
      <c r="EM73">
        <v>0</v>
      </c>
      <c r="EN73">
        <v>3</v>
      </c>
      <c r="EO73">
        <v>0</v>
      </c>
      <c r="EP73">
        <v>2</v>
      </c>
      <c r="EQ73">
        <v>0</v>
      </c>
      <c r="ER73">
        <v>1</v>
      </c>
      <c r="ES73">
        <v>0</v>
      </c>
      <c r="ET73">
        <v>1</v>
      </c>
      <c r="EU73">
        <v>0</v>
      </c>
      <c r="EV73">
        <v>3</v>
      </c>
      <c r="EW73">
        <v>1</v>
      </c>
      <c r="EX73">
        <v>2</v>
      </c>
      <c r="EY73">
        <v>1</v>
      </c>
      <c r="EZ73">
        <v>2</v>
      </c>
      <c r="FA73">
        <v>3</v>
      </c>
      <c r="FB73">
        <v>5</v>
      </c>
      <c r="FC73">
        <v>1</v>
      </c>
      <c r="FD73">
        <v>1</v>
      </c>
      <c r="FE73">
        <v>0</v>
      </c>
      <c r="FF73">
        <v>0</v>
      </c>
      <c r="FG73">
        <v>0</v>
      </c>
      <c r="FH73">
        <v>1</v>
      </c>
      <c r="FI73">
        <v>1</v>
      </c>
      <c r="FJ73">
        <v>0</v>
      </c>
      <c r="FK73">
        <v>3</v>
      </c>
      <c r="FL73">
        <v>1</v>
      </c>
      <c r="FM73">
        <v>0</v>
      </c>
      <c r="FN73">
        <v>1</v>
      </c>
      <c r="FO73">
        <v>1</v>
      </c>
      <c r="FP73">
        <v>0</v>
      </c>
      <c r="FQ73">
        <v>2</v>
      </c>
      <c r="FR73">
        <v>6</v>
      </c>
      <c r="FS73">
        <v>3</v>
      </c>
      <c r="FT73">
        <v>2</v>
      </c>
      <c r="FU73">
        <v>1</v>
      </c>
      <c r="FV73">
        <v>1</v>
      </c>
      <c r="FW73">
        <v>0</v>
      </c>
      <c r="FX73">
        <v>1</v>
      </c>
      <c r="FY73">
        <v>4</v>
      </c>
      <c r="FZ73">
        <v>1</v>
      </c>
      <c r="GA73">
        <v>3</v>
      </c>
      <c r="GB73">
        <v>0</v>
      </c>
      <c r="GC73">
        <v>3</v>
      </c>
      <c r="GD73">
        <v>2</v>
      </c>
      <c r="GE73">
        <v>1</v>
      </c>
      <c r="GF73">
        <v>1</v>
      </c>
      <c r="GG73">
        <v>1</v>
      </c>
      <c r="GH73">
        <v>1</v>
      </c>
      <c r="GI73">
        <v>0</v>
      </c>
      <c r="GJ73">
        <v>3</v>
      </c>
      <c r="GK73">
        <v>3</v>
      </c>
      <c r="GL73">
        <v>2</v>
      </c>
      <c r="GM73">
        <v>2</v>
      </c>
      <c r="GN73">
        <v>1</v>
      </c>
      <c r="GO73">
        <v>1</v>
      </c>
      <c r="GP73">
        <v>2</v>
      </c>
      <c r="GQ73">
        <v>0</v>
      </c>
    </row>
    <row r="74" spans="1:199">
      <c r="A74">
        <v>5</v>
      </c>
      <c r="B74">
        <v>0</v>
      </c>
      <c r="C74">
        <v>0</v>
      </c>
      <c r="D74">
        <v>0</v>
      </c>
      <c r="E74">
        <v>0</v>
      </c>
      <c r="F74">
        <v>0</v>
      </c>
      <c r="G74">
        <v>5</v>
      </c>
      <c r="H74">
        <v>0</v>
      </c>
      <c r="I74">
        <v>2</v>
      </c>
      <c r="J74">
        <v>1</v>
      </c>
      <c r="K74">
        <v>0</v>
      </c>
      <c r="L74">
        <v>1</v>
      </c>
      <c r="M74">
        <v>0</v>
      </c>
      <c r="N74">
        <v>1</v>
      </c>
      <c r="O74">
        <v>1</v>
      </c>
      <c r="P74">
        <v>1</v>
      </c>
      <c r="Q74">
        <v>0</v>
      </c>
      <c r="R74">
        <v>0</v>
      </c>
      <c r="S74">
        <v>1</v>
      </c>
      <c r="T74">
        <v>0</v>
      </c>
      <c r="U74">
        <v>0</v>
      </c>
      <c r="V74">
        <v>0</v>
      </c>
      <c r="W74">
        <v>0</v>
      </c>
      <c r="X74">
        <v>0</v>
      </c>
      <c r="Y74">
        <v>0</v>
      </c>
      <c r="Z74">
        <v>0</v>
      </c>
      <c r="AA74">
        <v>0</v>
      </c>
      <c r="AB74">
        <v>0</v>
      </c>
      <c r="AC74">
        <v>0</v>
      </c>
      <c r="AD74">
        <v>0</v>
      </c>
      <c r="AE74">
        <v>0</v>
      </c>
      <c r="AF74">
        <v>1</v>
      </c>
      <c r="AG74">
        <v>0</v>
      </c>
      <c r="AH74">
        <v>0</v>
      </c>
      <c r="AI74">
        <v>0</v>
      </c>
      <c r="AJ74">
        <v>0</v>
      </c>
      <c r="AK74">
        <v>0</v>
      </c>
      <c r="AL74">
        <v>0</v>
      </c>
      <c r="AM74">
        <v>2</v>
      </c>
      <c r="AN74">
        <v>2</v>
      </c>
      <c r="AO74">
        <v>3</v>
      </c>
      <c r="AP74">
        <v>0</v>
      </c>
      <c r="AQ74">
        <v>1</v>
      </c>
      <c r="AR74">
        <v>2</v>
      </c>
      <c r="AS74">
        <v>1</v>
      </c>
      <c r="AT74">
        <v>0</v>
      </c>
      <c r="AU74">
        <v>1</v>
      </c>
      <c r="AV74">
        <v>1</v>
      </c>
      <c r="AW74">
        <v>1</v>
      </c>
      <c r="AX74">
        <v>1</v>
      </c>
      <c r="AY74">
        <v>0</v>
      </c>
      <c r="AZ74">
        <v>0</v>
      </c>
      <c r="BA74">
        <v>0</v>
      </c>
      <c r="BB74">
        <v>0</v>
      </c>
      <c r="BC74">
        <v>0</v>
      </c>
      <c r="BD74">
        <v>0</v>
      </c>
      <c r="BE74">
        <v>1</v>
      </c>
      <c r="BF74">
        <v>3</v>
      </c>
      <c r="BG74">
        <v>5</v>
      </c>
      <c r="BH74">
        <v>3</v>
      </c>
      <c r="BI74">
        <v>1</v>
      </c>
      <c r="BJ74">
        <v>0</v>
      </c>
      <c r="BK74">
        <v>1</v>
      </c>
      <c r="BL74">
        <v>0</v>
      </c>
      <c r="BM74">
        <v>3</v>
      </c>
      <c r="BN74">
        <v>3</v>
      </c>
      <c r="BO74">
        <v>0</v>
      </c>
      <c r="BP74">
        <v>1</v>
      </c>
      <c r="BQ74">
        <v>2</v>
      </c>
      <c r="BR74">
        <v>1</v>
      </c>
      <c r="BS74">
        <v>1</v>
      </c>
      <c r="BT74">
        <v>0</v>
      </c>
      <c r="BU74">
        <v>0</v>
      </c>
      <c r="BV74">
        <v>0</v>
      </c>
      <c r="BW74">
        <v>3</v>
      </c>
      <c r="BX74">
        <v>1</v>
      </c>
      <c r="BY74">
        <v>3</v>
      </c>
      <c r="BZ74">
        <v>4</v>
      </c>
      <c r="CA74">
        <v>1</v>
      </c>
      <c r="CB74">
        <v>1</v>
      </c>
      <c r="CC74">
        <v>0</v>
      </c>
      <c r="CD74">
        <v>1</v>
      </c>
      <c r="CE74">
        <v>2</v>
      </c>
      <c r="CF74">
        <v>0</v>
      </c>
      <c r="CG74">
        <v>1</v>
      </c>
      <c r="CH74">
        <v>2</v>
      </c>
      <c r="CI74">
        <v>0</v>
      </c>
      <c r="CJ74">
        <v>0</v>
      </c>
      <c r="CK74">
        <v>4</v>
      </c>
      <c r="CL74">
        <v>5</v>
      </c>
      <c r="CM74">
        <v>3</v>
      </c>
      <c r="CN74">
        <v>1</v>
      </c>
      <c r="CO74">
        <v>1</v>
      </c>
      <c r="CP74">
        <v>2</v>
      </c>
      <c r="CQ74">
        <v>4</v>
      </c>
      <c r="CR74">
        <v>1</v>
      </c>
      <c r="CS74">
        <v>0</v>
      </c>
      <c r="CT74">
        <v>0</v>
      </c>
      <c r="CU74">
        <v>1</v>
      </c>
      <c r="CV74">
        <v>1</v>
      </c>
      <c r="CW74">
        <v>0</v>
      </c>
      <c r="CX74">
        <v>0</v>
      </c>
      <c r="CY74">
        <v>1</v>
      </c>
      <c r="CZ74">
        <v>1</v>
      </c>
      <c r="DA74">
        <v>1</v>
      </c>
      <c r="DB74">
        <v>2</v>
      </c>
      <c r="DC74">
        <v>0</v>
      </c>
      <c r="DD74">
        <v>1</v>
      </c>
      <c r="DE74">
        <v>0</v>
      </c>
      <c r="DF74">
        <v>1</v>
      </c>
      <c r="DG74">
        <v>0</v>
      </c>
      <c r="DH74">
        <v>0</v>
      </c>
      <c r="DI74">
        <v>0</v>
      </c>
      <c r="DJ74">
        <v>1</v>
      </c>
      <c r="DK74">
        <v>0</v>
      </c>
      <c r="DL74">
        <v>2</v>
      </c>
      <c r="DM74">
        <v>0</v>
      </c>
      <c r="DN74">
        <v>0</v>
      </c>
      <c r="DO74">
        <v>1</v>
      </c>
      <c r="DP74">
        <v>0</v>
      </c>
      <c r="DQ74">
        <v>0</v>
      </c>
      <c r="DR74">
        <v>1</v>
      </c>
      <c r="DS74">
        <v>0</v>
      </c>
      <c r="DT74">
        <v>0</v>
      </c>
      <c r="DU74">
        <v>0</v>
      </c>
      <c r="DV74">
        <v>0</v>
      </c>
      <c r="DW74">
        <v>0</v>
      </c>
      <c r="DX74">
        <v>0</v>
      </c>
      <c r="DY74">
        <v>0</v>
      </c>
      <c r="DZ74">
        <v>0</v>
      </c>
      <c r="EA74">
        <v>2</v>
      </c>
      <c r="EB74">
        <v>1</v>
      </c>
      <c r="EC74">
        <v>0</v>
      </c>
      <c r="ED74">
        <v>1</v>
      </c>
      <c r="EE74">
        <v>0</v>
      </c>
      <c r="EF74">
        <v>1</v>
      </c>
      <c r="EG74">
        <v>0</v>
      </c>
      <c r="EH74">
        <v>0</v>
      </c>
      <c r="EI74">
        <v>0</v>
      </c>
      <c r="EJ74">
        <v>1</v>
      </c>
      <c r="EK74">
        <v>0</v>
      </c>
      <c r="EL74">
        <v>1</v>
      </c>
      <c r="EM74">
        <v>0</v>
      </c>
      <c r="EN74">
        <v>0</v>
      </c>
      <c r="EO74">
        <v>0</v>
      </c>
      <c r="EP74">
        <v>1</v>
      </c>
      <c r="EQ74">
        <v>1</v>
      </c>
      <c r="ER74">
        <v>0</v>
      </c>
      <c r="ES74">
        <v>3</v>
      </c>
      <c r="ET74">
        <v>0</v>
      </c>
      <c r="EU74">
        <v>0</v>
      </c>
      <c r="EV74">
        <v>3</v>
      </c>
      <c r="EW74">
        <v>1</v>
      </c>
      <c r="EX74">
        <v>1</v>
      </c>
      <c r="EY74">
        <v>1</v>
      </c>
      <c r="EZ74">
        <v>2</v>
      </c>
      <c r="FA74">
        <v>0</v>
      </c>
      <c r="FB74">
        <v>5</v>
      </c>
      <c r="FC74">
        <v>1</v>
      </c>
      <c r="FD74">
        <v>1</v>
      </c>
      <c r="FE74">
        <v>0</v>
      </c>
      <c r="FF74">
        <v>0</v>
      </c>
      <c r="FG74">
        <v>0</v>
      </c>
      <c r="FH74">
        <v>0</v>
      </c>
      <c r="FI74">
        <v>2</v>
      </c>
      <c r="FJ74">
        <v>0</v>
      </c>
      <c r="FK74">
        <v>4</v>
      </c>
      <c r="FL74">
        <v>3</v>
      </c>
      <c r="FM74">
        <v>0</v>
      </c>
      <c r="FN74">
        <v>1</v>
      </c>
      <c r="FO74">
        <v>0</v>
      </c>
      <c r="FP74">
        <v>0</v>
      </c>
      <c r="FQ74">
        <v>4</v>
      </c>
      <c r="FR74">
        <v>1</v>
      </c>
      <c r="FS74">
        <v>3</v>
      </c>
      <c r="FT74">
        <v>0</v>
      </c>
      <c r="FU74">
        <v>1</v>
      </c>
      <c r="FV74">
        <v>2</v>
      </c>
      <c r="FW74">
        <v>4</v>
      </c>
      <c r="FX74">
        <v>1</v>
      </c>
      <c r="FY74">
        <v>0</v>
      </c>
      <c r="FZ74">
        <v>3</v>
      </c>
      <c r="GA74">
        <v>2</v>
      </c>
      <c r="GB74">
        <v>0</v>
      </c>
      <c r="GC74">
        <v>6</v>
      </c>
      <c r="GD74">
        <v>2</v>
      </c>
      <c r="GE74">
        <v>1</v>
      </c>
      <c r="GF74">
        <v>3</v>
      </c>
      <c r="GG74">
        <v>0</v>
      </c>
      <c r="GH74">
        <v>2</v>
      </c>
      <c r="GI74">
        <v>0</v>
      </c>
      <c r="GJ74">
        <v>0</v>
      </c>
      <c r="GK74">
        <v>1</v>
      </c>
      <c r="GL74">
        <v>0</v>
      </c>
      <c r="GM74">
        <v>0</v>
      </c>
      <c r="GN74">
        <v>0</v>
      </c>
      <c r="GO74">
        <v>3</v>
      </c>
      <c r="GP74">
        <v>2</v>
      </c>
      <c r="GQ74">
        <v>0</v>
      </c>
    </row>
    <row r="75" spans="1:199">
      <c r="A75">
        <v>5</v>
      </c>
      <c r="B75">
        <v>0</v>
      </c>
      <c r="C75">
        <v>0</v>
      </c>
      <c r="D75">
        <v>0</v>
      </c>
      <c r="E75">
        <v>0</v>
      </c>
      <c r="F75">
        <v>1</v>
      </c>
      <c r="G75">
        <v>1</v>
      </c>
      <c r="H75">
        <v>1</v>
      </c>
      <c r="I75">
        <v>0</v>
      </c>
      <c r="J75">
        <v>1</v>
      </c>
      <c r="K75">
        <v>1</v>
      </c>
      <c r="L75">
        <v>0</v>
      </c>
      <c r="M75">
        <v>0</v>
      </c>
      <c r="N75">
        <v>2</v>
      </c>
      <c r="O75">
        <v>1</v>
      </c>
      <c r="P75">
        <v>0</v>
      </c>
      <c r="Q75">
        <v>0</v>
      </c>
      <c r="R75">
        <v>0</v>
      </c>
      <c r="S75">
        <v>1</v>
      </c>
      <c r="T75">
        <v>0</v>
      </c>
      <c r="U75">
        <v>0</v>
      </c>
      <c r="V75">
        <v>0</v>
      </c>
      <c r="W75">
        <v>0</v>
      </c>
      <c r="X75">
        <v>0</v>
      </c>
      <c r="Y75">
        <v>2</v>
      </c>
      <c r="Z75">
        <v>2</v>
      </c>
      <c r="AA75">
        <v>0</v>
      </c>
      <c r="AB75">
        <v>0</v>
      </c>
      <c r="AC75">
        <v>1</v>
      </c>
      <c r="AD75">
        <v>0</v>
      </c>
      <c r="AE75">
        <v>0</v>
      </c>
      <c r="AF75">
        <v>0</v>
      </c>
      <c r="AG75">
        <v>0</v>
      </c>
      <c r="AH75">
        <v>0</v>
      </c>
      <c r="AI75">
        <v>0</v>
      </c>
      <c r="AJ75">
        <v>1</v>
      </c>
      <c r="AK75">
        <v>0</v>
      </c>
      <c r="AL75">
        <v>1</v>
      </c>
      <c r="AM75">
        <v>2</v>
      </c>
      <c r="AN75">
        <v>1</v>
      </c>
      <c r="AO75">
        <v>1</v>
      </c>
      <c r="AP75">
        <v>1</v>
      </c>
      <c r="AQ75">
        <v>0</v>
      </c>
      <c r="AR75">
        <v>0</v>
      </c>
      <c r="AS75">
        <v>0</v>
      </c>
      <c r="AT75">
        <v>0</v>
      </c>
      <c r="AU75">
        <v>1</v>
      </c>
      <c r="AV75">
        <v>1</v>
      </c>
      <c r="AW75">
        <v>1</v>
      </c>
      <c r="AX75">
        <v>1</v>
      </c>
      <c r="AY75">
        <v>2</v>
      </c>
      <c r="AZ75">
        <v>2</v>
      </c>
      <c r="BA75">
        <v>5</v>
      </c>
      <c r="BB75">
        <v>0</v>
      </c>
      <c r="BC75">
        <v>1</v>
      </c>
      <c r="BD75">
        <v>1</v>
      </c>
      <c r="BE75">
        <v>1</v>
      </c>
      <c r="BF75">
        <v>1</v>
      </c>
      <c r="BG75">
        <v>5</v>
      </c>
      <c r="BH75">
        <v>1</v>
      </c>
      <c r="BI75">
        <v>1</v>
      </c>
      <c r="BJ75">
        <v>0</v>
      </c>
      <c r="BK75">
        <v>2</v>
      </c>
      <c r="BL75">
        <v>1</v>
      </c>
      <c r="BM75">
        <v>0</v>
      </c>
      <c r="BN75">
        <v>1</v>
      </c>
      <c r="BO75">
        <v>0</v>
      </c>
      <c r="BP75">
        <v>4</v>
      </c>
      <c r="BQ75">
        <v>2</v>
      </c>
      <c r="BR75">
        <v>1</v>
      </c>
      <c r="BS75">
        <v>1</v>
      </c>
      <c r="BT75">
        <v>0</v>
      </c>
      <c r="BU75">
        <v>0</v>
      </c>
      <c r="BV75">
        <v>1</v>
      </c>
      <c r="BW75">
        <v>1</v>
      </c>
      <c r="BX75">
        <v>0</v>
      </c>
      <c r="BY75">
        <v>2</v>
      </c>
      <c r="BZ75">
        <v>2</v>
      </c>
      <c r="CA75">
        <v>0</v>
      </c>
      <c r="CB75">
        <v>1</v>
      </c>
      <c r="CC75">
        <v>1</v>
      </c>
      <c r="CD75">
        <v>1</v>
      </c>
      <c r="CE75">
        <v>1</v>
      </c>
      <c r="CF75">
        <v>0</v>
      </c>
      <c r="CG75">
        <v>1</v>
      </c>
      <c r="CH75">
        <v>0</v>
      </c>
      <c r="CI75">
        <v>0</v>
      </c>
      <c r="CJ75">
        <v>0</v>
      </c>
      <c r="CK75">
        <v>2</v>
      </c>
      <c r="CL75">
        <v>0</v>
      </c>
      <c r="CM75">
        <v>2</v>
      </c>
      <c r="CN75">
        <v>0</v>
      </c>
      <c r="CO75">
        <v>2</v>
      </c>
      <c r="CP75">
        <v>1</v>
      </c>
      <c r="CQ75">
        <v>1</v>
      </c>
      <c r="CR75">
        <v>4</v>
      </c>
      <c r="CS75">
        <v>0</v>
      </c>
      <c r="CT75">
        <v>0</v>
      </c>
      <c r="CU75">
        <v>0</v>
      </c>
      <c r="CV75">
        <v>1</v>
      </c>
      <c r="CW75">
        <v>0</v>
      </c>
      <c r="CX75">
        <v>0</v>
      </c>
      <c r="CY75">
        <v>1</v>
      </c>
      <c r="CZ75">
        <v>1</v>
      </c>
      <c r="DA75">
        <v>1</v>
      </c>
      <c r="DB75">
        <v>0</v>
      </c>
      <c r="DC75">
        <v>3</v>
      </c>
      <c r="DD75">
        <v>0</v>
      </c>
      <c r="DE75">
        <v>0</v>
      </c>
      <c r="DF75">
        <v>1</v>
      </c>
      <c r="DG75">
        <v>0</v>
      </c>
      <c r="DH75">
        <v>0</v>
      </c>
      <c r="DI75">
        <v>6</v>
      </c>
      <c r="DJ75">
        <v>0</v>
      </c>
      <c r="DK75">
        <v>0</v>
      </c>
      <c r="DL75">
        <v>0</v>
      </c>
      <c r="DM75">
        <v>0</v>
      </c>
      <c r="DN75">
        <v>0</v>
      </c>
      <c r="DO75">
        <v>0</v>
      </c>
      <c r="DP75">
        <v>0</v>
      </c>
      <c r="DQ75">
        <v>0</v>
      </c>
      <c r="DR75">
        <v>1</v>
      </c>
      <c r="DS75">
        <v>0</v>
      </c>
      <c r="DT75">
        <v>0</v>
      </c>
      <c r="DU75">
        <v>0</v>
      </c>
      <c r="DV75">
        <v>1</v>
      </c>
      <c r="DW75">
        <v>0</v>
      </c>
      <c r="DX75">
        <v>0</v>
      </c>
      <c r="DY75">
        <v>0</v>
      </c>
      <c r="DZ75">
        <v>0</v>
      </c>
      <c r="EA75">
        <v>0</v>
      </c>
      <c r="EB75">
        <v>0</v>
      </c>
      <c r="EC75">
        <v>0</v>
      </c>
      <c r="ED75">
        <v>0</v>
      </c>
      <c r="EE75">
        <v>0</v>
      </c>
      <c r="EF75">
        <v>0</v>
      </c>
      <c r="EG75">
        <v>0</v>
      </c>
      <c r="EH75">
        <v>0</v>
      </c>
      <c r="EI75">
        <v>0</v>
      </c>
      <c r="EJ75">
        <v>0</v>
      </c>
      <c r="EK75">
        <v>2</v>
      </c>
      <c r="EL75">
        <v>0</v>
      </c>
      <c r="EM75">
        <v>0</v>
      </c>
      <c r="EN75">
        <v>1</v>
      </c>
      <c r="EO75">
        <v>0</v>
      </c>
      <c r="EP75">
        <v>0</v>
      </c>
      <c r="EQ75">
        <v>1</v>
      </c>
      <c r="ER75">
        <v>0</v>
      </c>
      <c r="ES75">
        <v>0</v>
      </c>
      <c r="ET75">
        <v>0</v>
      </c>
      <c r="EU75">
        <v>0</v>
      </c>
      <c r="EV75">
        <v>3</v>
      </c>
      <c r="EW75">
        <v>2</v>
      </c>
      <c r="EX75">
        <v>1</v>
      </c>
      <c r="EY75">
        <v>1</v>
      </c>
      <c r="EZ75">
        <v>0</v>
      </c>
      <c r="FA75">
        <v>2</v>
      </c>
      <c r="FB75">
        <v>4</v>
      </c>
      <c r="FC75">
        <v>1</v>
      </c>
      <c r="FD75">
        <v>2</v>
      </c>
      <c r="FE75">
        <v>0</v>
      </c>
      <c r="FF75">
        <v>0</v>
      </c>
      <c r="FG75">
        <v>0</v>
      </c>
      <c r="FH75">
        <v>1</v>
      </c>
      <c r="FI75">
        <v>0</v>
      </c>
      <c r="FJ75">
        <v>0</v>
      </c>
      <c r="FK75">
        <v>1</v>
      </c>
      <c r="FL75">
        <v>3</v>
      </c>
      <c r="FM75">
        <v>0</v>
      </c>
      <c r="FN75">
        <v>0</v>
      </c>
      <c r="FO75">
        <v>0</v>
      </c>
      <c r="FP75">
        <v>0</v>
      </c>
      <c r="FQ75">
        <v>1</v>
      </c>
      <c r="FR75">
        <v>1</v>
      </c>
      <c r="FS75">
        <v>0</v>
      </c>
      <c r="FT75">
        <v>0</v>
      </c>
      <c r="FU75">
        <v>0</v>
      </c>
      <c r="FV75">
        <v>1</v>
      </c>
      <c r="FW75">
        <v>4</v>
      </c>
      <c r="FX75">
        <v>1</v>
      </c>
      <c r="FY75">
        <v>0</v>
      </c>
      <c r="FZ75">
        <v>2</v>
      </c>
      <c r="GA75">
        <v>2</v>
      </c>
      <c r="GB75">
        <v>0</v>
      </c>
      <c r="GC75">
        <v>1</v>
      </c>
      <c r="GD75">
        <v>2</v>
      </c>
      <c r="GE75">
        <v>1</v>
      </c>
      <c r="GF75">
        <v>1</v>
      </c>
      <c r="GG75">
        <v>3</v>
      </c>
      <c r="GH75">
        <v>2</v>
      </c>
      <c r="GI75">
        <v>0</v>
      </c>
      <c r="GJ75">
        <v>3</v>
      </c>
      <c r="GK75">
        <v>0</v>
      </c>
      <c r="GL75">
        <v>3</v>
      </c>
      <c r="GM75">
        <v>0</v>
      </c>
      <c r="GN75">
        <v>0</v>
      </c>
      <c r="GO75">
        <v>0</v>
      </c>
      <c r="GP75">
        <v>1</v>
      </c>
      <c r="GQ75">
        <v>1</v>
      </c>
    </row>
    <row r="76" spans="1:199">
      <c r="A76">
        <v>5</v>
      </c>
      <c r="B76">
        <v>0</v>
      </c>
      <c r="C76">
        <v>0</v>
      </c>
      <c r="D76">
        <v>0</v>
      </c>
      <c r="E76">
        <v>0</v>
      </c>
      <c r="F76">
        <v>0</v>
      </c>
      <c r="G76">
        <v>2</v>
      </c>
      <c r="H76">
        <v>0</v>
      </c>
      <c r="I76">
        <v>0</v>
      </c>
      <c r="J76">
        <v>1</v>
      </c>
      <c r="K76">
        <v>0</v>
      </c>
      <c r="L76">
        <v>0</v>
      </c>
      <c r="M76">
        <v>0</v>
      </c>
      <c r="N76">
        <v>0</v>
      </c>
      <c r="O76">
        <v>0</v>
      </c>
      <c r="P76">
        <v>1</v>
      </c>
      <c r="Q76">
        <v>0</v>
      </c>
      <c r="R76">
        <v>0</v>
      </c>
      <c r="S76">
        <v>0</v>
      </c>
      <c r="T76">
        <v>0</v>
      </c>
      <c r="U76">
        <v>0</v>
      </c>
      <c r="V76">
        <v>0</v>
      </c>
      <c r="W76">
        <v>0</v>
      </c>
      <c r="X76">
        <v>0</v>
      </c>
      <c r="Y76">
        <v>0</v>
      </c>
      <c r="Z76">
        <v>1</v>
      </c>
      <c r="AA76">
        <v>0</v>
      </c>
      <c r="AB76">
        <v>0</v>
      </c>
      <c r="AC76">
        <v>1</v>
      </c>
      <c r="AD76">
        <v>0</v>
      </c>
      <c r="AE76">
        <v>0</v>
      </c>
      <c r="AF76">
        <v>1</v>
      </c>
      <c r="AG76">
        <v>0</v>
      </c>
      <c r="AH76">
        <v>0</v>
      </c>
      <c r="AI76">
        <v>0</v>
      </c>
      <c r="AJ76">
        <v>0</v>
      </c>
      <c r="AK76">
        <v>1</v>
      </c>
      <c r="AL76">
        <v>1</v>
      </c>
      <c r="AM76">
        <v>1</v>
      </c>
      <c r="AN76">
        <v>2</v>
      </c>
      <c r="AO76">
        <v>0</v>
      </c>
      <c r="AP76">
        <v>0</v>
      </c>
      <c r="AQ76">
        <v>1</v>
      </c>
      <c r="AR76">
        <v>0</v>
      </c>
      <c r="AS76">
        <v>0</v>
      </c>
      <c r="AT76">
        <v>0</v>
      </c>
      <c r="AU76">
        <v>0</v>
      </c>
      <c r="AV76">
        <v>1</v>
      </c>
      <c r="AW76">
        <v>1</v>
      </c>
      <c r="AX76">
        <v>0</v>
      </c>
      <c r="AY76">
        <v>1</v>
      </c>
      <c r="AZ76">
        <v>0</v>
      </c>
      <c r="BA76">
        <v>0</v>
      </c>
      <c r="BB76">
        <v>0</v>
      </c>
      <c r="BC76">
        <v>0</v>
      </c>
      <c r="BD76">
        <v>0</v>
      </c>
      <c r="BE76">
        <v>0</v>
      </c>
      <c r="BF76">
        <v>0</v>
      </c>
      <c r="BG76">
        <v>0</v>
      </c>
      <c r="BH76">
        <v>0</v>
      </c>
      <c r="BI76">
        <v>0</v>
      </c>
      <c r="BJ76">
        <v>2</v>
      </c>
      <c r="BK76">
        <v>2</v>
      </c>
      <c r="BL76">
        <v>0</v>
      </c>
      <c r="BM76">
        <v>0</v>
      </c>
      <c r="BN76">
        <v>1</v>
      </c>
      <c r="BO76">
        <v>0</v>
      </c>
      <c r="BP76">
        <v>1</v>
      </c>
      <c r="BQ76">
        <v>1</v>
      </c>
      <c r="BR76">
        <v>0</v>
      </c>
      <c r="BS76">
        <v>0</v>
      </c>
      <c r="BT76">
        <v>0</v>
      </c>
      <c r="BU76">
        <v>0</v>
      </c>
      <c r="BV76">
        <v>0</v>
      </c>
      <c r="BW76">
        <v>2</v>
      </c>
      <c r="BX76">
        <v>0</v>
      </c>
      <c r="BY76">
        <v>2</v>
      </c>
      <c r="BZ76">
        <v>4</v>
      </c>
      <c r="CA76">
        <v>0</v>
      </c>
      <c r="CB76">
        <v>1</v>
      </c>
      <c r="CC76">
        <v>0</v>
      </c>
      <c r="CD76">
        <v>1</v>
      </c>
      <c r="CE76">
        <v>2</v>
      </c>
      <c r="CF76">
        <v>0</v>
      </c>
      <c r="CG76">
        <v>0</v>
      </c>
      <c r="CH76">
        <v>0</v>
      </c>
      <c r="CI76">
        <v>0</v>
      </c>
      <c r="CJ76">
        <v>0</v>
      </c>
      <c r="CK76">
        <v>0</v>
      </c>
      <c r="CL76">
        <v>2</v>
      </c>
      <c r="CM76">
        <v>0</v>
      </c>
      <c r="CN76">
        <v>0</v>
      </c>
      <c r="CO76">
        <v>1</v>
      </c>
      <c r="CP76">
        <v>3</v>
      </c>
      <c r="CQ76">
        <v>0</v>
      </c>
      <c r="CR76">
        <v>2</v>
      </c>
      <c r="CS76">
        <v>0</v>
      </c>
      <c r="CT76">
        <v>3</v>
      </c>
      <c r="CU76">
        <v>2</v>
      </c>
      <c r="CV76">
        <v>0</v>
      </c>
      <c r="CW76">
        <v>0</v>
      </c>
      <c r="CX76">
        <v>0</v>
      </c>
      <c r="CY76">
        <v>0</v>
      </c>
      <c r="CZ76">
        <v>4</v>
      </c>
      <c r="DA76">
        <v>3</v>
      </c>
      <c r="DB76">
        <v>2</v>
      </c>
      <c r="DC76">
        <v>0</v>
      </c>
      <c r="DD76">
        <v>3</v>
      </c>
      <c r="DE76">
        <v>0</v>
      </c>
      <c r="DF76">
        <v>0</v>
      </c>
      <c r="DG76">
        <v>0</v>
      </c>
      <c r="DH76">
        <v>0</v>
      </c>
      <c r="DI76">
        <v>0</v>
      </c>
      <c r="DJ76">
        <v>0</v>
      </c>
      <c r="DK76">
        <v>0</v>
      </c>
      <c r="DL76">
        <v>0</v>
      </c>
      <c r="DM76">
        <v>0</v>
      </c>
      <c r="DN76">
        <v>0</v>
      </c>
      <c r="DO76">
        <v>1</v>
      </c>
      <c r="DP76">
        <v>0</v>
      </c>
      <c r="DQ76">
        <v>0</v>
      </c>
      <c r="DR76">
        <v>0</v>
      </c>
      <c r="DS76">
        <v>0</v>
      </c>
      <c r="DT76">
        <v>1</v>
      </c>
      <c r="DU76">
        <v>0</v>
      </c>
      <c r="DV76">
        <v>0</v>
      </c>
      <c r="DW76">
        <v>1</v>
      </c>
      <c r="DX76">
        <v>0</v>
      </c>
      <c r="DY76">
        <v>0</v>
      </c>
      <c r="DZ76">
        <v>0</v>
      </c>
      <c r="EA76">
        <v>3</v>
      </c>
      <c r="EB76">
        <v>0</v>
      </c>
      <c r="EC76">
        <v>0</v>
      </c>
      <c r="ED76">
        <v>3</v>
      </c>
      <c r="EE76">
        <v>0</v>
      </c>
      <c r="EF76">
        <v>0</v>
      </c>
      <c r="EG76">
        <v>0</v>
      </c>
      <c r="EH76">
        <v>0</v>
      </c>
      <c r="EI76">
        <v>0</v>
      </c>
      <c r="EJ76">
        <v>0</v>
      </c>
      <c r="EK76">
        <v>1</v>
      </c>
      <c r="EL76">
        <v>1</v>
      </c>
      <c r="EM76">
        <v>0</v>
      </c>
      <c r="EN76">
        <v>0</v>
      </c>
      <c r="EO76">
        <v>0</v>
      </c>
      <c r="EP76">
        <v>0</v>
      </c>
      <c r="EQ76">
        <v>0</v>
      </c>
      <c r="ER76">
        <v>1</v>
      </c>
      <c r="ES76">
        <v>1</v>
      </c>
      <c r="ET76">
        <v>0</v>
      </c>
      <c r="EU76">
        <v>0</v>
      </c>
      <c r="EV76">
        <v>0</v>
      </c>
      <c r="EW76">
        <v>0</v>
      </c>
      <c r="EX76">
        <v>0</v>
      </c>
      <c r="EY76">
        <v>0</v>
      </c>
      <c r="EZ76">
        <v>0</v>
      </c>
      <c r="FA76">
        <v>6</v>
      </c>
      <c r="FB76">
        <v>1</v>
      </c>
      <c r="FC76">
        <v>0</v>
      </c>
      <c r="FD76">
        <v>0</v>
      </c>
      <c r="FE76">
        <v>0</v>
      </c>
      <c r="FF76">
        <v>0</v>
      </c>
      <c r="FG76">
        <v>0</v>
      </c>
      <c r="FH76">
        <v>1</v>
      </c>
      <c r="FI76">
        <v>0</v>
      </c>
      <c r="FJ76">
        <v>0</v>
      </c>
      <c r="FK76">
        <v>0</v>
      </c>
      <c r="FL76">
        <v>0</v>
      </c>
      <c r="FM76">
        <v>0</v>
      </c>
      <c r="FN76">
        <v>0</v>
      </c>
      <c r="FO76">
        <v>0</v>
      </c>
      <c r="FP76">
        <v>0</v>
      </c>
      <c r="FQ76">
        <v>2</v>
      </c>
      <c r="FR76">
        <v>4</v>
      </c>
      <c r="FS76">
        <v>0</v>
      </c>
      <c r="FT76">
        <v>0</v>
      </c>
      <c r="FU76">
        <v>0</v>
      </c>
      <c r="FV76">
        <v>1</v>
      </c>
      <c r="FW76">
        <v>0</v>
      </c>
      <c r="FX76">
        <v>1</v>
      </c>
      <c r="FY76">
        <v>0</v>
      </c>
      <c r="FZ76">
        <v>0</v>
      </c>
      <c r="GA76">
        <v>2</v>
      </c>
      <c r="GB76">
        <v>0</v>
      </c>
      <c r="GC76">
        <v>5</v>
      </c>
      <c r="GD76">
        <v>2</v>
      </c>
      <c r="GE76">
        <v>0</v>
      </c>
      <c r="GF76">
        <v>2</v>
      </c>
      <c r="GG76">
        <v>3</v>
      </c>
      <c r="GH76">
        <v>2</v>
      </c>
      <c r="GI76">
        <v>0</v>
      </c>
      <c r="GJ76">
        <v>0</v>
      </c>
      <c r="GK76">
        <v>0</v>
      </c>
      <c r="GL76">
        <v>0</v>
      </c>
      <c r="GM76">
        <v>0</v>
      </c>
      <c r="GN76">
        <v>0</v>
      </c>
      <c r="GO76">
        <v>0</v>
      </c>
      <c r="GP76">
        <v>0</v>
      </c>
      <c r="GQ76">
        <v>0</v>
      </c>
    </row>
    <row r="77" spans="1:199">
      <c r="A77">
        <v>5</v>
      </c>
      <c r="B77">
        <v>0</v>
      </c>
      <c r="C77">
        <v>0</v>
      </c>
      <c r="D77">
        <v>0</v>
      </c>
      <c r="E77">
        <v>0</v>
      </c>
      <c r="F77">
        <v>0</v>
      </c>
      <c r="G77">
        <v>0</v>
      </c>
      <c r="H77">
        <v>0</v>
      </c>
      <c r="I77">
        <v>0</v>
      </c>
      <c r="J77">
        <v>0</v>
      </c>
      <c r="K77">
        <v>0</v>
      </c>
      <c r="L77">
        <v>0</v>
      </c>
      <c r="M77">
        <v>0</v>
      </c>
      <c r="N77">
        <v>1</v>
      </c>
      <c r="O77">
        <v>1</v>
      </c>
      <c r="P77">
        <v>0</v>
      </c>
      <c r="Q77">
        <v>0</v>
      </c>
      <c r="R77">
        <v>1</v>
      </c>
      <c r="S77">
        <v>1</v>
      </c>
      <c r="T77">
        <v>0</v>
      </c>
      <c r="U77">
        <v>0</v>
      </c>
      <c r="V77">
        <v>0</v>
      </c>
      <c r="W77">
        <v>1</v>
      </c>
      <c r="X77">
        <v>0</v>
      </c>
      <c r="Y77">
        <v>0</v>
      </c>
      <c r="Z77">
        <v>0</v>
      </c>
      <c r="AA77">
        <v>0</v>
      </c>
      <c r="AB77">
        <v>0</v>
      </c>
      <c r="AC77">
        <v>0</v>
      </c>
      <c r="AD77">
        <v>0</v>
      </c>
      <c r="AE77">
        <v>0</v>
      </c>
      <c r="AF77">
        <v>0</v>
      </c>
      <c r="AG77">
        <v>0</v>
      </c>
      <c r="AH77">
        <v>0</v>
      </c>
      <c r="AI77">
        <v>0</v>
      </c>
      <c r="AJ77">
        <v>0</v>
      </c>
      <c r="AK77">
        <v>0</v>
      </c>
      <c r="AL77">
        <v>0</v>
      </c>
      <c r="AM77">
        <v>0</v>
      </c>
      <c r="AN77">
        <v>2</v>
      </c>
      <c r="AO77">
        <v>0</v>
      </c>
      <c r="AP77">
        <v>0</v>
      </c>
      <c r="AQ77">
        <v>4</v>
      </c>
      <c r="AR77">
        <v>0</v>
      </c>
      <c r="AS77">
        <v>0</v>
      </c>
      <c r="AT77">
        <v>0</v>
      </c>
      <c r="AU77">
        <v>0</v>
      </c>
      <c r="AV77">
        <v>0</v>
      </c>
      <c r="AW77">
        <v>0</v>
      </c>
      <c r="AX77">
        <v>2</v>
      </c>
      <c r="AY77">
        <v>0</v>
      </c>
      <c r="AZ77">
        <v>0</v>
      </c>
      <c r="BA77">
        <v>0</v>
      </c>
      <c r="BB77">
        <v>1</v>
      </c>
      <c r="BC77">
        <v>0</v>
      </c>
      <c r="BD77">
        <v>0</v>
      </c>
      <c r="BE77">
        <v>0</v>
      </c>
      <c r="BF77">
        <v>0</v>
      </c>
      <c r="BG77">
        <v>0</v>
      </c>
      <c r="BH77">
        <v>0</v>
      </c>
      <c r="BI77">
        <v>3</v>
      </c>
      <c r="BJ77">
        <v>2</v>
      </c>
      <c r="BK77">
        <v>1</v>
      </c>
      <c r="BL77">
        <v>0</v>
      </c>
      <c r="BM77">
        <v>0</v>
      </c>
      <c r="BN77">
        <v>3</v>
      </c>
      <c r="BO77">
        <v>0</v>
      </c>
      <c r="BP77">
        <v>0</v>
      </c>
      <c r="BQ77">
        <v>0</v>
      </c>
      <c r="BR77">
        <v>0</v>
      </c>
      <c r="BS77">
        <v>0</v>
      </c>
      <c r="BT77">
        <v>0</v>
      </c>
      <c r="BU77">
        <v>0</v>
      </c>
      <c r="BV77">
        <v>0</v>
      </c>
      <c r="BW77">
        <v>0</v>
      </c>
      <c r="BX77">
        <v>1</v>
      </c>
      <c r="BY77">
        <v>0</v>
      </c>
      <c r="BZ77">
        <v>0</v>
      </c>
      <c r="CA77">
        <v>0</v>
      </c>
      <c r="CB77">
        <v>0</v>
      </c>
      <c r="CC77">
        <v>0</v>
      </c>
      <c r="CD77">
        <v>0</v>
      </c>
      <c r="CE77">
        <v>1</v>
      </c>
      <c r="CF77">
        <v>1</v>
      </c>
      <c r="CG77">
        <v>1</v>
      </c>
      <c r="CH77">
        <v>1</v>
      </c>
      <c r="CI77">
        <v>0</v>
      </c>
      <c r="CJ77">
        <v>0</v>
      </c>
      <c r="CK77">
        <v>0</v>
      </c>
      <c r="CL77">
        <v>0</v>
      </c>
      <c r="CM77">
        <v>0</v>
      </c>
      <c r="CN77">
        <v>1</v>
      </c>
      <c r="CO77">
        <v>0</v>
      </c>
      <c r="CP77">
        <v>1</v>
      </c>
      <c r="CQ77">
        <v>2</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1</v>
      </c>
      <c r="EQ77">
        <v>0</v>
      </c>
      <c r="ER77">
        <v>0</v>
      </c>
      <c r="ES77">
        <v>0</v>
      </c>
      <c r="ET77">
        <v>0</v>
      </c>
      <c r="EU77">
        <v>0</v>
      </c>
      <c r="EV77">
        <v>0</v>
      </c>
      <c r="EW77">
        <v>0</v>
      </c>
      <c r="EX77">
        <v>0</v>
      </c>
      <c r="EY77">
        <v>1</v>
      </c>
      <c r="EZ77">
        <v>0</v>
      </c>
      <c r="FA77">
        <v>0</v>
      </c>
      <c r="FB77">
        <v>0</v>
      </c>
      <c r="FC77">
        <v>0</v>
      </c>
      <c r="FD77">
        <v>0</v>
      </c>
      <c r="FE77">
        <v>0</v>
      </c>
      <c r="FF77">
        <v>0</v>
      </c>
      <c r="FG77">
        <v>0</v>
      </c>
      <c r="FH77">
        <v>0</v>
      </c>
      <c r="FI77">
        <v>1</v>
      </c>
      <c r="FJ77">
        <v>0</v>
      </c>
      <c r="FK77">
        <v>0</v>
      </c>
      <c r="FL77">
        <v>0</v>
      </c>
      <c r="FM77">
        <v>0</v>
      </c>
      <c r="FN77">
        <v>0</v>
      </c>
      <c r="FO77">
        <v>0</v>
      </c>
      <c r="FP77">
        <v>0</v>
      </c>
      <c r="FQ77">
        <v>0</v>
      </c>
      <c r="FR77">
        <v>0</v>
      </c>
      <c r="FS77">
        <v>0</v>
      </c>
      <c r="FT77">
        <v>0</v>
      </c>
      <c r="FU77">
        <v>0</v>
      </c>
      <c r="FV77">
        <v>1</v>
      </c>
      <c r="FW77">
        <v>0</v>
      </c>
      <c r="FX77">
        <v>0</v>
      </c>
      <c r="FY77">
        <v>0</v>
      </c>
      <c r="FZ77">
        <v>5</v>
      </c>
      <c r="GA77">
        <v>2</v>
      </c>
      <c r="GB77">
        <v>0</v>
      </c>
      <c r="GC77">
        <v>0</v>
      </c>
      <c r="GD77">
        <v>0</v>
      </c>
      <c r="GE77">
        <v>0</v>
      </c>
      <c r="GF77">
        <v>3</v>
      </c>
      <c r="GG77">
        <v>0</v>
      </c>
      <c r="GH77">
        <v>0</v>
      </c>
      <c r="GI77">
        <v>0</v>
      </c>
      <c r="GJ77">
        <v>0</v>
      </c>
      <c r="GK77">
        <v>0</v>
      </c>
      <c r="GL77">
        <v>0</v>
      </c>
      <c r="GM77">
        <v>0</v>
      </c>
      <c r="GN77">
        <v>0</v>
      </c>
      <c r="GO77">
        <v>2</v>
      </c>
      <c r="GP77">
        <v>0</v>
      </c>
      <c r="GQ77">
        <v>0</v>
      </c>
    </row>
    <row r="78" spans="1:199">
      <c r="A78">
        <v>5</v>
      </c>
      <c r="B78">
        <v>0</v>
      </c>
      <c r="C78">
        <v>0</v>
      </c>
      <c r="D78">
        <v>0</v>
      </c>
      <c r="E78">
        <v>0</v>
      </c>
      <c r="F78">
        <v>0</v>
      </c>
      <c r="G78">
        <v>0</v>
      </c>
      <c r="H78">
        <v>0</v>
      </c>
      <c r="I78">
        <v>0</v>
      </c>
      <c r="J78">
        <v>0</v>
      </c>
      <c r="K78">
        <v>0</v>
      </c>
      <c r="L78">
        <v>0</v>
      </c>
      <c r="M78">
        <v>0</v>
      </c>
      <c r="N78">
        <v>0</v>
      </c>
      <c r="O78">
        <v>1</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1</v>
      </c>
      <c r="AY78">
        <v>0</v>
      </c>
      <c r="AZ78">
        <v>0</v>
      </c>
      <c r="BA78">
        <v>0</v>
      </c>
      <c r="BB78">
        <v>0</v>
      </c>
      <c r="BC78">
        <v>0</v>
      </c>
      <c r="BD78">
        <v>0</v>
      </c>
      <c r="BE78">
        <v>0</v>
      </c>
      <c r="BF78">
        <v>0</v>
      </c>
      <c r="BG78">
        <v>0</v>
      </c>
      <c r="BH78">
        <v>0</v>
      </c>
      <c r="BI78">
        <v>0</v>
      </c>
      <c r="BJ78">
        <v>0</v>
      </c>
      <c r="BK78">
        <v>1</v>
      </c>
      <c r="BL78">
        <v>1</v>
      </c>
      <c r="BM78">
        <v>0</v>
      </c>
      <c r="BN78">
        <v>2</v>
      </c>
      <c r="BO78">
        <v>0</v>
      </c>
      <c r="BP78">
        <v>0</v>
      </c>
      <c r="BQ78">
        <v>0</v>
      </c>
      <c r="BR78">
        <v>0</v>
      </c>
      <c r="BS78">
        <v>0</v>
      </c>
      <c r="BT78">
        <v>0</v>
      </c>
      <c r="BU78">
        <v>0</v>
      </c>
      <c r="BV78">
        <v>0</v>
      </c>
      <c r="BW78">
        <v>0</v>
      </c>
      <c r="BX78">
        <v>0</v>
      </c>
      <c r="BY78">
        <v>1</v>
      </c>
      <c r="BZ78">
        <v>0</v>
      </c>
      <c r="CA78">
        <v>0</v>
      </c>
      <c r="CB78">
        <v>0</v>
      </c>
      <c r="CC78">
        <v>0</v>
      </c>
      <c r="CD78">
        <v>0</v>
      </c>
      <c r="CE78">
        <v>1</v>
      </c>
      <c r="CF78">
        <v>0</v>
      </c>
      <c r="CG78">
        <v>0</v>
      </c>
      <c r="CH78">
        <v>1</v>
      </c>
      <c r="CI78">
        <v>0</v>
      </c>
      <c r="CJ78">
        <v>0</v>
      </c>
      <c r="CK78">
        <v>0</v>
      </c>
      <c r="CL78">
        <v>0</v>
      </c>
      <c r="CM78">
        <v>0</v>
      </c>
      <c r="CN78">
        <v>1</v>
      </c>
      <c r="CO78">
        <v>0</v>
      </c>
      <c r="CP78">
        <v>0</v>
      </c>
      <c r="CQ78">
        <v>0</v>
      </c>
      <c r="CR78">
        <v>0</v>
      </c>
      <c r="CS78">
        <v>0</v>
      </c>
      <c r="CT78">
        <v>0</v>
      </c>
      <c r="CU78">
        <v>0</v>
      </c>
      <c r="CV78">
        <v>0</v>
      </c>
      <c r="CW78">
        <v>0</v>
      </c>
      <c r="CX78">
        <v>0</v>
      </c>
      <c r="CY78">
        <v>0</v>
      </c>
      <c r="CZ78">
        <v>0</v>
      </c>
      <c r="DA78">
        <v>0</v>
      </c>
      <c r="DB78">
        <v>0</v>
      </c>
      <c r="DC78">
        <v>0</v>
      </c>
      <c r="DD78">
        <v>0</v>
      </c>
      <c r="DE78">
        <v>0</v>
      </c>
      <c r="DF78">
        <v>1</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1</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2</v>
      </c>
      <c r="GG78">
        <v>0</v>
      </c>
      <c r="GH78">
        <v>0</v>
      </c>
      <c r="GI78">
        <v>0</v>
      </c>
      <c r="GJ78">
        <v>0</v>
      </c>
      <c r="GK78">
        <v>0</v>
      </c>
      <c r="GL78">
        <v>0</v>
      </c>
      <c r="GM78">
        <v>0</v>
      </c>
      <c r="GN78">
        <v>0</v>
      </c>
      <c r="GO78">
        <v>1</v>
      </c>
      <c r="GP78">
        <v>0</v>
      </c>
      <c r="GQ78">
        <v>0</v>
      </c>
    </row>
    <row r="79" spans="1:199">
      <c r="A79">
        <v>0</v>
      </c>
      <c r="B79">
        <v>0</v>
      </c>
      <c r="C79">
        <v>0</v>
      </c>
      <c r="D79">
        <v>0</v>
      </c>
      <c r="E79">
        <v>0</v>
      </c>
      <c r="F79">
        <v>0</v>
      </c>
      <c r="G79">
        <v>0</v>
      </c>
      <c r="H79">
        <v>0</v>
      </c>
      <c r="I79">
        <v>0</v>
      </c>
      <c r="J79">
        <v>0</v>
      </c>
      <c r="K79">
        <v>0</v>
      </c>
      <c r="L79">
        <v>0</v>
      </c>
      <c r="M79">
        <v>0</v>
      </c>
      <c r="N79">
        <v>1</v>
      </c>
      <c r="O79">
        <v>0</v>
      </c>
      <c r="P79">
        <v>0</v>
      </c>
      <c r="Q79">
        <v>0</v>
      </c>
      <c r="R79">
        <v>0</v>
      </c>
      <c r="S79">
        <v>0</v>
      </c>
      <c r="T79">
        <v>0</v>
      </c>
      <c r="U79">
        <v>0</v>
      </c>
      <c r="V79">
        <v>0</v>
      </c>
      <c r="W79">
        <v>0</v>
      </c>
      <c r="X79">
        <v>0</v>
      </c>
      <c r="Y79">
        <v>0</v>
      </c>
      <c r="Z79">
        <v>0</v>
      </c>
      <c r="AA79">
        <v>0</v>
      </c>
      <c r="AB79">
        <v>0</v>
      </c>
      <c r="AC79">
        <v>0</v>
      </c>
      <c r="AD79">
        <v>0</v>
      </c>
      <c r="AE79">
        <v>0</v>
      </c>
      <c r="AF79">
        <v>0</v>
      </c>
      <c r="AG79">
        <v>0</v>
      </c>
      <c r="AH79">
        <v>1</v>
      </c>
      <c r="AI79">
        <v>0</v>
      </c>
      <c r="AJ79">
        <v>0</v>
      </c>
      <c r="AK79">
        <v>0</v>
      </c>
      <c r="AL79">
        <v>0</v>
      </c>
      <c r="AM79">
        <v>1</v>
      </c>
      <c r="AN79">
        <v>0</v>
      </c>
      <c r="AO79">
        <v>2</v>
      </c>
      <c r="AP79">
        <v>0</v>
      </c>
      <c r="AQ79">
        <v>0</v>
      </c>
      <c r="AR79">
        <v>0</v>
      </c>
      <c r="AS79">
        <v>0</v>
      </c>
      <c r="AT79">
        <v>0</v>
      </c>
      <c r="AU79">
        <v>0</v>
      </c>
      <c r="AV79">
        <v>0</v>
      </c>
      <c r="AW79">
        <v>0</v>
      </c>
      <c r="AX79">
        <v>0</v>
      </c>
      <c r="AY79">
        <v>0</v>
      </c>
      <c r="AZ79">
        <v>1</v>
      </c>
      <c r="BA79">
        <v>0</v>
      </c>
      <c r="BB79">
        <v>0</v>
      </c>
      <c r="BC79">
        <v>0</v>
      </c>
      <c r="BD79">
        <v>0</v>
      </c>
      <c r="BE79">
        <v>1</v>
      </c>
      <c r="BF79">
        <v>0</v>
      </c>
      <c r="BG79">
        <v>0</v>
      </c>
      <c r="BH79">
        <v>0</v>
      </c>
      <c r="BI79">
        <v>0</v>
      </c>
      <c r="BJ79">
        <v>2</v>
      </c>
      <c r="BK79">
        <v>0</v>
      </c>
      <c r="BL79">
        <v>0</v>
      </c>
      <c r="BM79">
        <v>0</v>
      </c>
      <c r="BN79">
        <v>0</v>
      </c>
      <c r="BO79">
        <v>0</v>
      </c>
      <c r="BP79">
        <v>1</v>
      </c>
      <c r="BQ79">
        <v>1</v>
      </c>
      <c r="BR79">
        <v>0</v>
      </c>
      <c r="BS79">
        <v>0</v>
      </c>
      <c r="BT79">
        <v>0</v>
      </c>
      <c r="BU79">
        <v>0</v>
      </c>
      <c r="BV79">
        <v>0</v>
      </c>
      <c r="BW79">
        <v>0</v>
      </c>
      <c r="BX79">
        <v>0</v>
      </c>
      <c r="BY79">
        <v>1</v>
      </c>
      <c r="BZ79">
        <v>0</v>
      </c>
      <c r="CA79">
        <v>0</v>
      </c>
      <c r="CB79">
        <v>0</v>
      </c>
      <c r="CC79">
        <v>0</v>
      </c>
      <c r="CD79">
        <v>0</v>
      </c>
      <c r="CE79">
        <v>8</v>
      </c>
      <c r="CF79">
        <v>0</v>
      </c>
      <c r="CG79">
        <v>2</v>
      </c>
      <c r="CH79">
        <v>3</v>
      </c>
      <c r="CI79">
        <v>0</v>
      </c>
      <c r="CJ79">
        <v>0</v>
      </c>
      <c r="CK79">
        <v>1</v>
      </c>
      <c r="CL79">
        <v>0</v>
      </c>
      <c r="CM79">
        <v>0</v>
      </c>
      <c r="CN79">
        <v>0</v>
      </c>
      <c r="CO79">
        <v>0</v>
      </c>
      <c r="CP79">
        <v>0</v>
      </c>
      <c r="CQ79">
        <v>2</v>
      </c>
      <c r="CR79">
        <v>2</v>
      </c>
      <c r="CS79">
        <v>0</v>
      </c>
      <c r="CT79">
        <v>0</v>
      </c>
      <c r="CU79">
        <v>0</v>
      </c>
      <c r="CV79">
        <v>0</v>
      </c>
      <c r="CW79">
        <v>0</v>
      </c>
      <c r="CX79">
        <v>0</v>
      </c>
      <c r="CY79">
        <v>1</v>
      </c>
      <c r="CZ79">
        <v>0</v>
      </c>
      <c r="DA79">
        <v>5</v>
      </c>
      <c r="DB79">
        <v>0</v>
      </c>
      <c r="DC79">
        <v>0</v>
      </c>
      <c r="DD79">
        <v>0</v>
      </c>
      <c r="DE79">
        <v>0</v>
      </c>
      <c r="DF79">
        <v>1</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1</v>
      </c>
      <c r="EZ79">
        <v>0</v>
      </c>
      <c r="FA79">
        <v>0</v>
      </c>
      <c r="FB79">
        <v>0</v>
      </c>
      <c r="FC79">
        <v>0</v>
      </c>
      <c r="FD79">
        <v>0</v>
      </c>
      <c r="FE79">
        <v>0</v>
      </c>
      <c r="FF79">
        <v>0</v>
      </c>
      <c r="FG79">
        <v>0</v>
      </c>
      <c r="FH79">
        <v>0</v>
      </c>
      <c r="FI79">
        <v>0</v>
      </c>
      <c r="FJ79">
        <v>0</v>
      </c>
      <c r="FK79">
        <v>0</v>
      </c>
      <c r="FL79">
        <v>0</v>
      </c>
      <c r="FM79">
        <v>0</v>
      </c>
      <c r="FN79">
        <v>0</v>
      </c>
      <c r="FO79">
        <v>0</v>
      </c>
      <c r="FP79">
        <v>0</v>
      </c>
      <c r="FQ79">
        <v>0</v>
      </c>
      <c r="FR79">
        <v>2</v>
      </c>
      <c r="FS79">
        <v>0</v>
      </c>
      <c r="FT79">
        <v>0</v>
      </c>
      <c r="FU79">
        <v>0</v>
      </c>
      <c r="FV79">
        <v>0</v>
      </c>
      <c r="FW79">
        <v>0</v>
      </c>
      <c r="FX79">
        <v>0</v>
      </c>
      <c r="FY79">
        <v>0</v>
      </c>
      <c r="FZ79">
        <v>0</v>
      </c>
      <c r="GA79">
        <v>0</v>
      </c>
      <c r="GB79">
        <v>0</v>
      </c>
      <c r="GC79">
        <v>0</v>
      </c>
      <c r="GD79">
        <v>0</v>
      </c>
      <c r="GE79">
        <v>0</v>
      </c>
      <c r="GF79">
        <v>1</v>
      </c>
      <c r="GG79">
        <v>0</v>
      </c>
      <c r="GH79">
        <v>2</v>
      </c>
      <c r="GI79">
        <v>0</v>
      </c>
      <c r="GJ79">
        <v>0</v>
      </c>
      <c r="GK79">
        <v>0</v>
      </c>
      <c r="GL79">
        <v>0</v>
      </c>
      <c r="GM79">
        <v>0</v>
      </c>
      <c r="GN79">
        <v>0</v>
      </c>
      <c r="GO79">
        <v>2</v>
      </c>
      <c r="GP79">
        <v>0</v>
      </c>
      <c r="GQ79">
        <v>1</v>
      </c>
    </row>
    <row r="80" spans="1:199">
      <c r="A80">
        <v>0</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3</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2</v>
      </c>
      <c r="BO80">
        <v>1</v>
      </c>
      <c r="BP80">
        <v>0</v>
      </c>
      <c r="BQ80">
        <v>0</v>
      </c>
      <c r="BR80">
        <v>0</v>
      </c>
      <c r="BS80">
        <v>0</v>
      </c>
      <c r="BT80">
        <v>0</v>
      </c>
      <c r="BU80">
        <v>1</v>
      </c>
      <c r="BV80">
        <v>0</v>
      </c>
      <c r="BW80">
        <v>0</v>
      </c>
      <c r="BX80">
        <v>0</v>
      </c>
      <c r="BY80">
        <v>0</v>
      </c>
      <c r="BZ80">
        <v>0</v>
      </c>
      <c r="CA80">
        <v>0</v>
      </c>
      <c r="CB80">
        <v>0</v>
      </c>
      <c r="CC80">
        <v>0</v>
      </c>
      <c r="CD80">
        <v>0</v>
      </c>
      <c r="CE80">
        <v>2</v>
      </c>
      <c r="CF80">
        <v>0</v>
      </c>
      <c r="CG80">
        <v>0</v>
      </c>
      <c r="CH80">
        <v>0</v>
      </c>
      <c r="CI80">
        <v>1</v>
      </c>
      <c r="CJ80">
        <v>0</v>
      </c>
      <c r="CK80">
        <v>0</v>
      </c>
      <c r="CL80">
        <v>0</v>
      </c>
      <c r="CM80">
        <v>0</v>
      </c>
      <c r="CN80">
        <v>0</v>
      </c>
      <c r="CO80">
        <v>0</v>
      </c>
      <c r="CP80">
        <v>1</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1</v>
      </c>
      <c r="DP80">
        <v>0</v>
      </c>
      <c r="DQ80">
        <v>0</v>
      </c>
      <c r="DR80">
        <v>0</v>
      </c>
      <c r="DS80">
        <v>0</v>
      </c>
      <c r="DT80">
        <v>0</v>
      </c>
      <c r="DU80">
        <v>0</v>
      </c>
      <c r="DV80">
        <v>3</v>
      </c>
      <c r="DW80">
        <v>0</v>
      </c>
      <c r="DX80">
        <v>0</v>
      </c>
      <c r="DY80">
        <v>0</v>
      </c>
      <c r="DZ80">
        <v>0</v>
      </c>
      <c r="EA80">
        <v>0</v>
      </c>
      <c r="EB80">
        <v>0</v>
      </c>
      <c r="EC80">
        <v>0</v>
      </c>
      <c r="ED80">
        <v>0</v>
      </c>
      <c r="EE80">
        <v>0</v>
      </c>
      <c r="EF80">
        <v>0</v>
      </c>
      <c r="EG80">
        <v>0</v>
      </c>
      <c r="EH80">
        <v>0</v>
      </c>
      <c r="EI80">
        <v>0</v>
      </c>
      <c r="EJ80">
        <v>1</v>
      </c>
      <c r="EK80">
        <v>0</v>
      </c>
      <c r="EL80">
        <v>0</v>
      </c>
      <c r="EM80">
        <v>0</v>
      </c>
      <c r="EN80">
        <v>0</v>
      </c>
      <c r="EO80">
        <v>0</v>
      </c>
      <c r="EP80">
        <v>0</v>
      </c>
      <c r="EQ80">
        <v>0</v>
      </c>
      <c r="ER80">
        <v>0</v>
      </c>
      <c r="ES80">
        <v>0</v>
      </c>
      <c r="ET80">
        <v>1</v>
      </c>
      <c r="EU80">
        <v>0</v>
      </c>
      <c r="EV80">
        <v>0</v>
      </c>
      <c r="EW80">
        <v>0</v>
      </c>
      <c r="EX80">
        <v>0</v>
      </c>
      <c r="EY80">
        <v>0</v>
      </c>
      <c r="EZ80">
        <v>0</v>
      </c>
      <c r="FA80">
        <v>1</v>
      </c>
      <c r="FB80">
        <v>0</v>
      </c>
      <c r="FC80">
        <v>0</v>
      </c>
      <c r="FD80">
        <v>0</v>
      </c>
      <c r="FE80">
        <v>0</v>
      </c>
      <c r="FF80">
        <v>0</v>
      </c>
      <c r="FG80">
        <v>0</v>
      </c>
      <c r="FH80">
        <v>0</v>
      </c>
      <c r="FI80">
        <v>0</v>
      </c>
      <c r="FJ80">
        <v>0</v>
      </c>
      <c r="FK80">
        <v>0</v>
      </c>
      <c r="FL80">
        <v>0</v>
      </c>
      <c r="FM80">
        <v>0</v>
      </c>
      <c r="FN80">
        <v>0</v>
      </c>
      <c r="FO80">
        <v>0</v>
      </c>
      <c r="FP80">
        <v>0</v>
      </c>
      <c r="FQ80">
        <v>0</v>
      </c>
      <c r="FR80">
        <v>0</v>
      </c>
      <c r="FS80">
        <v>2</v>
      </c>
      <c r="FT80">
        <v>1</v>
      </c>
      <c r="FU80">
        <v>0</v>
      </c>
      <c r="FV80">
        <v>0</v>
      </c>
      <c r="FW80">
        <v>0</v>
      </c>
      <c r="FX80">
        <v>0</v>
      </c>
      <c r="FY80">
        <v>0</v>
      </c>
      <c r="FZ80">
        <v>0</v>
      </c>
      <c r="GA80">
        <v>0</v>
      </c>
      <c r="GB80">
        <v>0</v>
      </c>
      <c r="GC80">
        <v>0</v>
      </c>
      <c r="GD80">
        <v>0</v>
      </c>
      <c r="GE80">
        <v>0</v>
      </c>
      <c r="GF80">
        <v>1</v>
      </c>
      <c r="GG80">
        <v>0</v>
      </c>
      <c r="GH80">
        <v>0</v>
      </c>
      <c r="GI80">
        <v>0</v>
      </c>
      <c r="GJ80">
        <v>0</v>
      </c>
      <c r="GK80">
        <v>0</v>
      </c>
      <c r="GL80">
        <v>0</v>
      </c>
      <c r="GM80">
        <v>0</v>
      </c>
      <c r="GN80">
        <v>0</v>
      </c>
      <c r="GO80">
        <v>0</v>
      </c>
      <c r="GP80">
        <v>0</v>
      </c>
      <c r="GQ80">
        <v>1</v>
      </c>
    </row>
    <row r="81" spans="1:199">
      <c r="A81">
        <v>0</v>
      </c>
      <c r="B81">
        <v>0</v>
      </c>
      <c r="C81">
        <v>0</v>
      </c>
      <c r="D81">
        <v>0</v>
      </c>
      <c r="E81">
        <v>0</v>
      </c>
      <c r="F81">
        <v>0</v>
      </c>
      <c r="G81">
        <v>0</v>
      </c>
      <c r="H81">
        <v>0</v>
      </c>
      <c r="I81">
        <v>0</v>
      </c>
      <c r="J81">
        <v>0</v>
      </c>
      <c r="K81">
        <v>1</v>
      </c>
      <c r="L81">
        <v>0</v>
      </c>
      <c r="M81">
        <v>0</v>
      </c>
      <c r="N81">
        <v>0</v>
      </c>
      <c r="O81">
        <v>0</v>
      </c>
      <c r="P81">
        <v>0</v>
      </c>
      <c r="Q81">
        <v>0</v>
      </c>
      <c r="R81">
        <v>0</v>
      </c>
      <c r="S81">
        <v>0</v>
      </c>
      <c r="T81">
        <v>0</v>
      </c>
      <c r="U81">
        <v>0</v>
      </c>
      <c r="V81">
        <v>0</v>
      </c>
      <c r="W81">
        <v>0</v>
      </c>
      <c r="X81">
        <v>0</v>
      </c>
      <c r="Y81">
        <v>0</v>
      </c>
      <c r="Z81">
        <v>0</v>
      </c>
      <c r="AA81">
        <v>0</v>
      </c>
      <c r="AB81">
        <v>2</v>
      </c>
      <c r="AC81">
        <v>0</v>
      </c>
      <c r="AD81">
        <v>0</v>
      </c>
      <c r="AE81">
        <v>0</v>
      </c>
      <c r="AF81">
        <v>1</v>
      </c>
      <c r="AG81">
        <v>1</v>
      </c>
      <c r="AH81">
        <v>0</v>
      </c>
      <c r="AI81">
        <v>0</v>
      </c>
      <c r="AJ81">
        <v>0</v>
      </c>
      <c r="AK81">
        <v>0</v>
      </c>
      <c r="AL81">
        <v>0</v>
      </c>
      <c r="AM81">
        <v>0</v>
      </c>
      <c r="AN81">
        <v>3</v>
      </c>
      <c r="AO81">
        <v>0</v>
      </c>
      <c r="AP81">
        <v>2</v>
      </c>
      <c r="AQ81">
        <v>0</v>
      </c>
      <c r="AR81">
        <v>0</v>
      </c>
      <c r="AS81">
        <v>0</v>
      </c>
      <c r="AT81">
        <v>0</v>
      </c>
      <c r="AU81">
        <v>0</v>
      </c>
      <c r="AV81">
        <v>0</v>
      </c>
      <c r="AW81">
        <v>1</v>
      </c>
      <c r="AX81">
        <v>0</v>
      </c>
      <c r="AY81">
        <v>0</v>
      </c>
      <c r="AZ81">
        <v>0</v>
      </c>
      <c r="BA81">
        <v>0</v>
      </c>
      <c r="BB81">
        <v>0</v>
      </c>
      <c r="BC81">
        <v>0</v>
      </c>
      <c r="BD81">
        <v>0</v>
      </c>
      <c r="BE81">
        <v>3</v>
      </c>
      <c r="BF81">
        <v>0</v>
      </c>
      <c r="BG81">
        <v>0</v>
      </c>
      <c r="BH81">
        <v>0</v>
      </c>
      <c r="BI81">
        <v>1</v>
      </c>
      <c r="BJ81">
        <v>0</v>
      </c>
      <c r="BK81">
        <v>0</v>
      </c>
      <c r="BL81">
        <v>0</v>
      </c>
      <c r="BM81">
        <v>0</v>
      </c>
      <c r="BN81">
        <v>3</v>
      </c>
      <c r="BO81">
        <v>4</v>
      </c>
      <c r="BP81">
        <v>0</v>
      </c>
      <c r="BQ81">
        <v>0</v>
      </c>
      <c r="BR81">
        <v>0</v>
      </c>
      <c r="BS81">
        <v>0</v>
      </c>
      <c r="BT81">
        <v>1</v>
      </c>
      <c r="BU81">
        <v>0</v>
      </c>
      <c r="BV81">
        <v>0</v>
      </c>
      <c r="BW81">
        <v>1</v>
      </c>
      <c r="BX81">
        <v>0</v>
      </c>
      <c r="BY81">
        <v>0</v>
      </c>
      <c r="BZ81">
        <v>0</v>
      </c>
      <c r="CA81">
        <v>1</v>
      </c>
      <c r="CB81">
        <v>0</v>
      </c>
      <c r="CC81">
        <v>0</v>
      </c>
      <c r="CD81">
        <v>1</v>
      </c>
      <c r="CE81">
        <v>4</v>
      </c>
      <c r="CF81">
        <v>0</v>
      </c>
      <c r="CG81">
        <v>0</v>
      </c>
      <c r="CH81">
        <v>1</v>
      </c>
      <c r="CI81">
        <v>3</v>
      </c>
      <c r="CJ81">
        <v>0</v>
      </c>
      <c r="CK81">
        <v>0</v>
      </c>
      <c r="CL81">
        <v>0</v>
      </c>
      <c r="CM81">
        <v>0</v>
      </c>
      <c r="CN81">
        <v>1</v>
      </c>
      <c r="CO81">
        <v>1</v>
      </c>
      <c r="CP81">
        <v>1</v>
      </c>
      <c r="CQ81">
        <v>0</v>
      </c>
      <c r="CR81">
        <v>2</v>
      </c>
      <c r="CS81">
        <v>1</v>
      </c>
      <c r="CT81">
        <v>0</v>
      </c>
      <c r="CU81">
        <v>0</v>
      </c>
      <c r="CV81">
        <v>0</v>
      </c>
      <c r="CW81">
        <v>0</v>
      </c>
      <c r="CX81">
        <v>0</v>
      </c>
      <c r="CY81">
        <v>3</v>
      </c>
      <c r="CZ81">
        <v>0</v>
      </c>
      <c r="DA81">
        <v>0</v>
      </c>
      <c r="DB81">
        <v>0</v>
      </c>
      <c r="DC81">
        <v>0</v>
      </c>
      <c r="DD81">
        <v>0</v>
      </c>
      <c r="DE81">
        <v>0</v>
      </c>
      <c r="DF81">
        <v>0</v>
      </c>
      <c r="DG81">
        <v>0</v>
      </c>
      <c r="DH81">
        <v>0</v>
      </c>
      <c r="DI81">
        <v>0</v>
      </c>
      <c r="DJ81">
        <v>0</v>
      </c>
      <c r="DK81">
        <v>0</v>
      </c>
      <c r="DL81">
        <v>0</v>
      </c>
      <c r="DM81">
        <v>0</v>
      </c>
      <c r="DN81">
        <v>0</v>
      </c>
      <c r="DO81">
        <v>3</v>
      </c>
      <c r="DP81">
        <v>0</v>
      </c>
      <c r="DQ81">
        <v>0</v>
      </c>
      <c r="DR81">
        <v>0</v>
      </c>
      <c r="DS81">
        <v>0</v>
      </c>
      <c r="DT81">
        <v>0</v>
      </c>
      <c r="DU81">
        <v>0</v>
      </c>
      <c r="DV81">
        <v>6</v>
      </c>
      <c r="DW81">
        <v>0</v>
      </c>
      <c r="DX81">
        <v>0</v>
      </c>
      <c r="DY81">
        <v>0</v>
      </c>
      <c r="DZ81">
        <v>0</v>
      </c>
      <c r="EA81">
        <v>0</v>
      </c>
      <c r="EB81">
        <v>0</v>
      </c>
      <c r="EC81">
        <v>0</v>
      </c>
      <c r="ED81">
        <v>0</v>
      </c>
      <c r="EE81">
        <v>0</v>
      </c>
      <c r="EF81">
        <v>0</v>
      </c>
      <c r="EG81">
        <v>0</v>
      </c>
      <c r="EH81">
        <v>0</v>
      </c>
      <c r="EI81">
        <v>0</v>
      </c>
      <c r="EJ81">
        <v>2</v>
      </c>
      <c r="EK81">
        <v>0</v>
      </c>
      <c r="EL81">
        <v>0</v>
      </c>
      <c r="EM81">
        <v>0</v>
      </c>
      <c r="EN81">
        <v>0</v>
      </c>
      <c r="EO81">
        <v>0</v>
      </c>
      <c r="EP81">
        <v>0</v>
      </c>
      <c r="EQ81">
        <v>0</v>
      </c>
      <c r="ER81">
        <v>0</v>
      </c>
      <c r="ES81">
        <v>0</v>
      </c>
      <c r="ET81">
        <v>1</v>
      </c>
      <c r="EU81">
        <v>0</v>
      </c>
      <c r="EV81">
        <v>0</v>
      </c>
      <c r="EW81">
        <v>0</v>
      </c>
      <c r="EX81">
        <v>0</v>
      </c>
      <c r="EY81">
        <v>0</v>
      </c>
      <c r="EZ81">
        <v>0</v>
      </c>
      <c r="FA81">
        <v>0</v>
      </c>
      <c r="FB81">
        <v>0</v>
      </c>
      <c r="FC81">
        <v>0</v>
      </c>
      <c r="FD81">
        <v>0</v>
      </c>
      <c r="FE81">
        <v>0</v>
      </c>
      <c r="FF81">
        <v>0</v>
      </c>
      <c r="FG81">
        <v>1</v>
      </c>
      <c r="FH81">
        <v>0</v>
      </c>
      <c r="FI81">
        <v>3</v>
      </c>
      <c r="FJ81">
        <v>0</v>
      </c>
      <c r="FK81">
        <v>0</v>
      </c>
      <c r="FL81">
        <v>0</v>
      </c>
      <c r="FM81">
        <v>0</v>
      </c>
      <c r="FN81">
        <v>0</v>
      </c>
      <c r="FO81">
        <v>0</v>
      </c>
      <c r="FP81">
        <v>0</v>
      </c>
      <c r="FQ81">
        <v>1</v>
      </c>
      <c r="FR81">
        <v>0</v>
      </c>
      <c r="FS81">
        <v>2</v>
      </c>
      <c r="FT81">
        <v>0</v>
      </c>
      <c r="FU81">
        <v>0</v>
      </c>
      <c r="FV81">
        <v>0</v>
      </c>
      <c r="FW81">
        <v>0</v>
      </c>
      <c r="FX81">
        <v>0</v>
      </c>
      <c r="FY81">
        <v>0</v>
      </c>
      <c r="FZ81">
        <v>2</v>
      </c>
      <c r="GA81">
        <v>0</v>
      </c>
      <c r="GB81">
        <v>0</v>
      </c>
      <c r="GC81">
        <v>0</v>
      </c>
      <c r="GD81">
        <v>0</v>
      </c>
      <c r="GE81">
        <v>0</v>
      </c>
      <c r="GF81">
        <v>5</v>
      </c>
      <c r="GG81">
        <v>0</v>
      </c>
      <c r="GH81">
        <v>0</v>
      </c>
      <c r="GI81">
        <v>0</v>
      </c>
      <c r="GJ81">
        <v>0</v>
      </c>
      <c r="GK81">
        <v>0</v>
      </c>
      <c r="GL81">
        <v>0</v>
      </c>
      <c r="GM81">
        <v>0</v>
      </c>
      <c r="GN81">
        <v>0</v>
      </c>
      <c r="GO81">
        <v>1</v>
      </c>
      <c r="GP81">
        <v>0</v>
      </c>
      <c r="GQ81">
        <v>1</v>
      </c>
    </row>
    <row r="82" spans="1:199">
      <c r="A82">
        <v>0</v>
      </c>
      <c r="B82">
        <v>0</v>
      </c>
      <c r="C82">
        <v>0</v>
      </c>
      <c r="D82">
        <v>0</v>
      </c>
      <c r="E82">
        <v>0</v>
      </c>
      <c r="F82">
        <v>0</v>
      </c>
      <c r="G82">
        <v>0</v>
      </c>
      <c r="H82">
        <v>0</v>
      </c>
      <c r="I82">
        <v>0</v>
      </c>
      <c r="J82">
        <v>0</v>
      </c>
      <c r="K82">
        <v>1</v>
      </c>
      <c r="L82">
        <v>0</v>
      </c>
      <c r="M82">
        <v>0</v>
      </c>
      <c r="N82">
        <v>0</v>
      </c>
      <c r="O82">
        <v>0</v>
      </c>
      <c r="P82">
        <v>0</v>
      </c>
      <c r="Q82">
        <v>0</v>
      </c>
      <c r="R82">
        <v>0</v>
      </c>
      <c r="S82">
        <v>0</v>
      </c>
      <c r="T82">
        <v>0</v>
      </c>
      <c r="U82">
        <v>0</v>
      </c>
      <c r="V82">
        <v>0</v>
      </c>
      <c r="W82">
        <v>0</v>
      </c>
      <c r="X82">
        <v>0</v>
      </c>
      <c r="Y82">
        <v>0</v>
      </c>
      <c r="Z82">
        <v>0</v>
      </c>
      <c r="AA82">
        <v>0</v>
      </c>
      <c r="AB82">
        <v>0</v>
      </c>
      <c r="AC82">
        <v>0</v>
      </c>
      <c r="AD82">
        <v>0</v>
      </c>
      <c r="AE82">
        <v>0</v>
      </c>
      <c r="AF82">
        <v>1</v>
      </c>
      <c r="AG82">
        <v>0</v>
      </c>
      <c r="AH82">
        <v>0</v>
      </c>
      <c r="AI82">
        <v>0</v>
      </c>
      <c r="AJ82">
        <v>0</v>
      </c>
      <c r="AK82">
        <v>0</v>
      </c>
      <c r="AL82">
        <v>0</v>
      </c>
      <c r="AM82">
        <v>0</v>
      </c>
      <c r="AN82">
        <v>2</v>
      </c>
      <c r="AO82">
        <v>0</v>
      </c>
      <c r="AP82">
        <v>0</v>
      </c>
      <c r="AQ82">
        <v>1</v>
      </c>
      <c r="AR82">
        <v>0</v>
      </c>
      <c r="AS82">
        <v>0</v>
      </c>
      <c r="AT82">
        <v>0</v>
      </c>
      <c r="AU82">
        <v>0</v>
      </c>
      <c r="AV82">
        <v>0</v>
      </c>
      <c r="AW82">
        <v>1</v>
      </c>
      <c r="AX82">
        <v>0</v>
      </c>
      <c r="AY82">
        <v>0</v>
      </c>
      <c r="AZ82">
        <v>0</v>
      </c>
      <c r="BA82">
        <v>0</v>
      </c>
      <c r="BB82">
        <v>0</v>
      </c>
      <c r="BC82">
        <v>0</v>
      </c>
      <c r="BD82">
        <v>0</v>
      </c>
      <c r="BE82">
        <v>0</v>
      </c>
      <c r="BF82">
        <v>0</v>
      </c>
      <c r="BG82">
        <v>0</v>
      </c>
      <c r="BH82">
        <v>0</v>
      </c>
      <c r="BI82">
        <v>1</v>
      </c>
      <c r="BJ82">
        <v>0</v>
      </c>
      <c r="BK82">
        <v>0</v>
      </c>
      <c r="BL82">
        <v>1</v>
      </c>
      <c r="BM82">
        <v>0</v>
      </c>
      <c r="BN82">
        <v>2</v>
      </c>
      <c r="BO82">
        <v>0</v>
      </c>
      <c r="BP82">
        <v>0</v>
      </c>
      <c r="BQ82">
        <v>0</v>
      </c>
      <c r="BR82">
        <v>0</v>
      </c>
      <c r="BS82">
        <v>0</v>
      </c>
      <c r="BT82">
        <v>0</v>
      </c>
      <c r="BU82">
        <v>1</v>
      </c>
      <c r="BV82">
        <v>0</v>
      </c>
      <c r="BW82">
        <v>0</v>
      </c>
      <c r="BX82">
        <v>0</v>
      </c>
      <c r="BY82">
        <v>0</v>
      </c>
      <c r="BZ82">
        <v>0</v>
      </c>
      <c r="CA82">
        <v>0</v>
      </c>
      <c r="CB82">
        <v>0</v>
      </c>
      <c r="CC82">
        <v>0</v>
      </c>
      <c r="CD82">
        <v>1</v>
      </c>
      <c r="CE82">
        <v>4</v>
      </c>
      <c r="CF82">
        <v>0</v>
      </c>
      <c r="CG82">
        <v>0</v>
      </c>
      <c r="CH82">
        <v>1</v>
      </c>
      <c r="CI82">
        <v>0</v>
      </c>
      <c r="CJ82">
        <v>0</v>
      </c>
      <c r="CK82">
        <v>0</v>
      </c>
      <c r="CL82">
        <v>0</v>
      </c>
      <c r="CM82">
        <v>0</v>
      </c>
      <c r="CN82">
        <v>0</v>
      </c>
      <c r="CO82">
        <v>0</v>
      </c>
      <c r="CP82">
        <v>0</v>
      </c>
      <c r="CQ82">
        <v>1</v>
      </c>
      <c r="CR82">
        <v>1</v>
      </c>
      <c r="CS82">
        <v>1</v>
      </c>
      <c r="CT82">
        <v>0</v>
      </c>
      <c r="CU82">
        <v>0</v>
      </c>
      <c r="CV82">
        <v>0</v>
      </c>
      <c r="CW82">
        <v>0</v>
      </c>
      <c r="CX82">
        <v>0</v>
      </c>
      <c r="CY82">
        <v>1</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2</v>
      </c>
      <c r="DW82">
        <v>1</v>
      </c>
      <c r="DX82">
        <v>9</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1</v>
      </c>
      <c r="FC82">
        <v>0</v>
      </c>
      <c r="FD82">
        <v>0</v>
      </c>
      <c r="FE82">
        <v>0</v>
      </c>
      <c r="FF82">
        <v>0</v>
      </c>
      <c r="FG82">
        <v>0</v>
      </c>
      <c r="FH82">
        <v>1</v>
      </c>
      <c r="FI82">
        <v>2</v>
      </c>
      <c r="FJ82">
        <v>0</v>
      </c>
      <c r="FK82">
        <v>0</v>
      </c>
      <c r="FL82">
        <v>0</v>
      </c>
      <c r="FM82">
        <v>0</v>
      </c>
      <c r="FN82">
        <v>0</v>
      </c>
      <c r="FO82">
        <v>0</v>
      </c>
      <c r="FP82">
        <v>0</v>
      </c>
      <c r="FQ82">
        <v>0</v>
      </c>
      <c r="FR82">
        <v>1</v>
      </c>
      <c r="FS82">
        <v>2</v>
      </c>
      <c r="FT82">
        <v>0</v>
      </c>
      <c r="FU82">
        <v>0</v>
      </c>
      <c r="FV82">
        <v>1</v>
      </c>
      <c r="FW82">
        <v>0</v>
      </c>
      <c r="FX82">
        <v>0</v>
      </c>
      <c r="FY82">
        <v>0</v>
      </c>
      <c r="FZ82">
        <v>1</v>
      </c>
      <c r="GA82">
        <v>1</v>
      </c>
      <c r="GB82">
        <v>0</v>
      </c>
      <c r="GC82">
        <v>1</v>
      </c>
      <c r="GD82">
        <v>0</v>
      </c>
      <c r="GE82">
        <v>0</v>
      </c>
      <c r="GF82">
        <v>4</v>
      </c>
      <c r="GG82">
        <v>0</v>
      </c>
      <c r="GH82">
        <v>0</v>
      </c>
      <c r="GI82">
        <v>0</v>
      </c>
      <c r="GJ82">
        <v>0</v>
      </c>
      <c r="GK82">
        <v>0</v>
      </c>
      <c r="GL82">
        <v>0</v>
      </c>
      <c r="GM82">
        <v>0</v>
      </c>
      <c r="GN82">
        <v>0</v>
      </c>
      <c r="GO82">
        <v>0</v>
      </c>
      <c r="GP82">
        <v>0</v>
      </c>
      <c r="GQ82">
        <v>1</v>
      </c>
    </row>
    <row r="83" spans="1:199">
      <c r="A83">
        <v>0</v>
      </c>
      <c r="B83">
        <v>0</v>
      </c>
      <c r="C83">
        <v>0</v>
      </c>
      <c r="D83">
        <v>0</v>
      </c>
      <c r="E83">
        <v>0</v>
      </c>
      <c r="F83">
        <v>1</v>
      </c>
      <c r="G83">
        <v>1</v>
      </c>
      <c r="H83">
        <v>0</v>
      </c>
      <c r="I83">
        <v>0</v>
      </c>
      <c r="J83">
        <v>2</v>
      </c>
      <c r="K83">
        <v>6</v>
      </c>
      <c r="L83">
        <v>0</v>
      </c>
      <c r="M83">
        <v>0</v>
      </c>
      <c r="N83">
        <v>1</v>
      </c>
      <c r="O83">
        <v>0</v>
      </c>
      <c r="P83">
        <v>0</v>
      </c>
      <c r="Q83">
        <v>0</v>
      </c>
      <c r="R83">
        <v>1</v>
      </c>
      <c r="S83">
        <v>1</v>
      </c>
      <c r="T83">
        <v>0</v>
      </c>
      <c r="U83">
        <v>0</v>
      </c>
      <c r="V83">
        <v>0</v>
      </c>
      <c r="W83">
        <v>0</v>
      </c>
      <c r="X83">
        <v>0</v>
      </c>
      <c r="Y83">
        <v>0</v>
      </c>
      <c r="Z83">
        <v>1</v>
      </c>
      <c r="AA83">
        <v>0</v>
      </c>
      <c r="AB83">
        <v>0</v>
      </c>
      <c r="AC83">
        <v>2</v>
      </c>
      <c r="AD83">
        <v>0</v>
      </c>
      <c r="AE83">
        <v>0</v>
      </c>
      <c r="AF83">
        <v>0</v>
      </c>
      <c r="AG83">
        <v>1</v>
      </c>
      <c r="AH83">
        <v>0</v>
      </c>
      <c r="AI83">
        <v>0</v>
      </c>
      <c r="AJ83">
        <v>0</v>
      </c>
      <c r="AK83">
        <v>0</v>
      </c>
      <c r="AL83">
        <v>0</v>
      </c>
      <c r="AM83">
        <v>0</v>
      </c>
      <c r="AN83">
        <v>2</v>
      </c>
      <c r="AO83">
        <v>1</v>
      </c>
      <c r="AP83">
        <v>0</v>
      </c>
      <c r="AQ83">
        <v>1</v>
      </c>
      <c r="AR83">
        <v>2</v>
      </c>
      <c r="AS83">
        <v>0</v>
      </c>
      <c r="AT83">
        <v>4</v>
      </c>
      <c r="AU83">
        <v>0</v>
      </c>
      <c r="AV83">
        <v>0</v>
      </c>
      <c r="AW83">
        <v>3</v>
      </c>
      <c r="AX83">
        <v>1</v>
      </c>
      <c r="AY83">
        <v>1</v>
      </c>
      <c r="AZ83">
        <v>1</v>
      </c>
      <c r="BA83">
        <v>0</v>
      </c>
      <c r="BB83">
        <v>0</v>
      </c>
      <c r="BC83">
        <v>0</v>
      </c>
      <c r="BD83">
        <v>0</v>
      </c>
      <c r="BE83">
        <v>0</v>
      </c>
      <c r="BF83">
        <v>1</v>
      </c>
      <c r="BG83">
        <v>5</v>
      </c>
      <c r="BH83">
        <v>3</v>
      </c>
      <c r="BI83">
        <v>1</v>
      </c>
      <c r="BJ83">
        <v>0</v>
      </c>
      <c r="BK83">
        <v>1</v>
      </c>
      <c r="BL83">
        <v>2</v>
      </c>
      <c r="BM83">
        <v>0</v>
      </c>
      <c r="BN83">
        <v>0</v>
      </c>
      <c r="BO83">
        <v>1</v>
      </c>
      <c r="BP83">
        <v>3</v>
      </c>
      <c r="BQ83">
        <v>0</v>
      </c>
      <c r="BR83">
        <v>0</v>
      </c>
      <c r="BS83">
        <v>1</v>
      </c>
      <c r="BT83">
        <v>0</v>
      </c>
      <c r="BU83">
        <v>1</v>
      </c>
      <c r="BV83">
        <v>1</v>
      </c>
      <c r="BW83">
        <v>0</v>
      </c>
      <c r="BX83">
        <v>0</v>
      </c>
      <c r="BY83">
        <v>2</v>
      </c>
      <c r="BZ83">
        <v>0</v>
      </c>
      <c r="CA83">
        <v>1</v>
      </c>
      <c r="CB83">
        <v>0</v>
      </c>
      <c r="CC83">
        <v>0</v>
      </c>
      <c r="CD83">
        <v>0</v>
      </c>
      <c r="CE83">
        <v>1</v>
      </c>
      <c r="CF83">
        <v>0</v>
      </c>
      <c r="CG83">
        <v>0</v>
      </c>
      <c r="CH83">
        <v>1</v>
      </c>
      <c r="CI83">
        <v>0</v>
      </c>
      <c r="CJ83">
        <v>0</v>
      </c>
      <c r="CK83">
        <v>1</v>
      </c>
      <c r="CL83">
        <v>0</v>
      </c>
      <c r="CM83">
        <v>0</v>
      </c>
      <c r="CN83">
        <v>1</v>
      </c>
      <c r="CO83">
        <v>0</v>
      </c>
      <c r="CP83">
        <v>0</v>
      </c>
      <c r="CQ83">
        <v>1</v>
      </c>
      <c r="CR83">
        <v>0</v>
      </c>
      <c r="CS83">
        <v>1</v>
      </c>
      <c r="CT83">
        <v>4</v>
      </c>
      <c r="CU83">
        <v>0</v>
      </c>
      <c r="CV83">
        <v>1</v>
      </c>
      <c r="CW83">
        <v>0</v>
      </c>
      <c r="CX83">
        <v>0</v>
      </c>
      <c r="CY83">
        <v>2</v>
      </c>
      <c r="CZ83">
        <v>1</v>
      </c>
      <c r="DA83">
        <v>1</v>
      </c>
      <c r="DB83">
        <v>1</v>
      </c>
      <c r="DC83">
        <v>0</v>
      </c>
      <c r="DD83">
        <v>0</v>
      </c>
      <c r="DE83">
        <v>0</v>
      </c>
      <c r="DF83">
        <v>0</v>
      </c>
      <c r="DG83">
        <v>0</v>
      </c>
      <c r="DH83">
        <v>0</v>
      </c>
      <c r="DI83">
        <v>0</v>
      </c>
      <c r="DJ83">
        <v>0</v>
      </c>
      <c r="DK83">
        <v>0</v>
      </c>
      <c r="DL83">
        <v>0</v>
      </c>
      <c r="DM83">
        <v>0</v>
      </c>
      <c r="DN83">
        <v>0</v>
      </c>
      <c r="DO83">
        <v>6</v>
      </c>
      <c r="DP83">
        <v>0</v>
      </c>
      <c r="DQ83">
        <v>3</v>
      </c>
      <c r="DR83">
        <v>0</v>
      </c>
      <c r="DS83">
        <v>0</v>
      </c>
      <c r="DT83">
        <v>0</v>
      </c>
      <c r="DU83">
        <v>0</v>
      </c>
      <c r="DV83">
        <v>0</v>
      </c>
      <c r="DW83">
        <v>0</v>
      </c>
      <c r="DX83">
        <v>0</v>
      </c>
      <c r="DY83">
        <v>0</v>
      </c>
      <c r="DZ83">
        <v>0</v>
      </c>
      <c r="EA83">
        <v>0</v>
      </c>
      <c r="EB83">
        <v>0</v>
      </c>
      <c r="EC83">
        <v>0</v>
      </c>
      <c r="ED83">
        <v>0</v>
      </c>
      <c r="EE83">
        <v>0</v>
      </c>
      <c r="EF83">
        <v>0</v>
      </c>
      <c r="EG83">
        <v>0</v>
      </c>
      <c r="EH83">
        <v>0</v>
      </c>
      <c r="EI83">
        <v>1</v>
      </c>
      <c r="EJ83">
        <v>0</v>
      </c>
      <c r="EK83">
        <v>0</v>
      </c>
      <c r="EL83">
        <v>0</v>
      </c>
      <c r="EM83">
        <v>0</v>
      </c>
      <c r="EN83">
        <v>0</v>
      </c>
      <c r="EO83">
        <v>0</v>
      </c>
      <c r="EP83">
        <v>0</v>
      </c>
      <c r="EQ83">
        <v>0</v>
      </c>
      <c r="ER83">
        <v>5</v>
      </c>
      <c r="ES83">
        <v>0</v>
      </c>
      <c r="ET83">
        <v>0</v>
      </c>
      <c r="EU83">
        <v>0</v>
      </c>
      <c r="EV83">
        <v>3</v>
      </c>
      <c r="EW83">
        <v>0</v>
      </c>
      <c r="EX83">
        <v>5</v>
      </c>
      <c r="EY83">
        <v>1</v>
      </c>
      <c r="EZ83">
        <v>0</v>
      </c>
      <c r="FA83">
        <v>0</v>
      </c>
      <c r="FB83">
        <v>0</v>
      </c>
      <c r="FC83">
        <v>1</v>
      </c>
      <c r="FD83">
        <v>0</v>
      </c>
      <c r="FE83">
        <v>0</v>
      </c>
      <c r="FF83">
        <v>0</v>
      </c>
      <c r="FG83">
        <v>0</v>
      </c>
      <c r="FH83">
        <v>0</v>
      </c>
      <c r="FI83">
        <v>0</v>
      </c>
      <c r="FJ83">
        <v>0</v>
      </c>
      <c r="FK83">
        <v>0</v>
      </c>
      <c r="FL83">
        <v>0</v>
      </c>
      <c r="FM83">
        <v>0</v>
      </c>
      <c r="FN83">
        <v>0</v>
      </c>
      <c r="FO83">
        <v>0</v>
      </c>
      <c r="FP83">
        <v>0</v>
      </c>
      <c r="FQ83">
        <v>1</v>
      </c>
      <c r="FR83">
        <v>0</v>
      </c>
      <c r="FS83">
        <v>0</v>
      </c>
      <c r="FT83">
        <v>3</v>
      </c>
      <c r="FU83">
        <v>0</v>
      </c>
      <c r="FV83">
        <v>0</v>
      </c>
      <c r="FW83">
        <v>1</v>
      </c>
      <c r="FX83">
        <v>0</v>
      </c>
      <c r="FY83">
        <v>0</v>
      </c>
      <c r="FZ83">
        <v>1</v>
      </c>
      <c r="GA83">
        <v>0</v>
      </c>
      <c r="GB83">
        <v>0</v>
      </c>
      <c r="GC83">
        <v>2</v>
      </c>
      <c r="GD83">
        <v>1</v>
      </c>
      <c r="GE83">
        <v>0</v>
      </c>
      <c r="GF83">
        <v>1</v>
      </c>
      <c r="GG83">
        <v>0</v>
      </c>
      <c r="GH83">
        <v>0</v>
      </c>
      <c r="GI83">
        <v>1</v>
      </c>
      <c r="GJ83">
        <v>0</v>
      </c>
      <c r="GK83">
        <v>2</v>
      </c>
      <c r="GL83">
        <v>0</v>
      </c>
      <c r="GM83">
        <v>0</v>
      </c>
      <c r="GN83">
        <v>0</v>
      </c>
      <c r="GO83">
        <v>2</v>
      </c>
      <c r="GP83">
        <v>0</v>
      </c>
      <c r="GQ83">
        <v>0</v>
      </c>
    </row>
    <row r="84" spans="1:199">
      <c r="A84">
        <v>0</v>
      </c>
      <c r="B84">
        <v>0</v>
      </c>
      <c r="C84">
        <v>0</v>
      </c>
      <c r="D84">
        <v>0</v>
      </c>
      <c r="E84">
        <v>0</v>
      </c>
      <c r="F84">
        <v>0</v>
      </c>
      <c r="G84">
        <v>0</v>
      </c>
      <c r="H84">
        <v>0</v>
      </c>
      <c r="I84">
        <v>0</v>
      </c>
      <c r="J84">
        <v>0</v>
      </c>
      <c r="K84">
        <v>0</v>
      </c>
      <c r="L84">
        <v>0</v>
      </c>
      <c r="M84">
        <v>3</v>
      </c>
      <c r="N84">
        <v>1</v>
      </c>
      <c r="O84">
        <v>0</v>
      </c>
      <c r="P84">
        <v>1</v>
      </c>
      <c r="Q84">
        <v>0</v>
      </c>
      <c r="R84">
        <v>0</v>
      </c>
      <c r="S84">
        <v>0</v>
      </c>
      <c r="T84">
        <v>0</v>
      </c>
      <c r="U84">
        <v>0</v>
      </c>
      <c r="V84">
        <v>1</v>
      </c>
      <c r="W84">
        <v>0</v>
      </c>
      <c r="X84">
        <v>0</v>
      </c>
      <c r="Y84">
        <v>0</v>
      </c>
      <c r="Z84">
        <v>0</v>
      </c>
      <c r="AA84">
        <v>0</v>
      </c>
      <c r="AB84">
        <v>0</v>
      </c>
      <c r="AC84">
        <v>0</v>
      </c>
      <c r="AD84">
        <v>0</v>
      </c>
      <c r="AE84">
        <v>0</v>
      </c>
      <c r="AF84">
        <v>0</v>
      </c>
      <c r="AG84">
        <v>0</v>
      </c>
      <c r="AH84">
        <v>1</v>
      </c>
      <c r="AI84">
        <v>1</v>
      </c>
      <c r="AJ84">
        <v>0</v>
      </c>
      <c r="AK84">
        <v>0</v>
      </c>
      <c r="AL84">
        <v>0</v>
      </c>
      <c r="AM84">
        <v>1</v>
      </c>
      <c r="AN84">
        <v>2</v>
      </c>
      <c r="AO84">
        <v>1</v>
      </c>
      <c r="AP84">
        <v>0</v>
      </c>
      <c r="AQ84">
        <v>1</v>
      </c>
      <c r="AR84">
        <v>0</v>
      </c>
      <c r="AS84">
        <v>1</v>
      </c>
      <c r="AT84">
        <v>0</v>
      </c>
      <c r="AU84">
        <v>0</v>
      </c>
      <c r="AV84">
        <v>0</v>
      </c>
      <c r="AW84">
        <v>3</v>
      </c>
      <c r="AX84">
        <v>0</v>
      </c>
      <c r="AY84">
        <v>1</v>
      </c>
      <c r="AZ84">
        <v>0</v>
      </c>
      <c r="BA84">
        <v>0</v>
      </c>
      <c r="BB84">
        <v>0</v>
      </c>
      <c r="BC84">
        <v>1</v>
      </c>
      <c r="BD84">
        <v>5</v>
      </c>
      <c r="BE84">
        <v>0</v>
      </c>
      <c r="BF84">
        <v>0</v>
      </c>
      <c r="BG84">
        <v>0</v>
      </c>
      <c r="BH84">
        <v>0</v>
      </c>
      <c r="BI84">
        <v>1</v>
      </c>
      <c r="BJ84">
        <v>0</v>
      </c>
      <c r="BK84">
        <v>0</v>
      </c>
      <c r="BL84">
        <v>0</v>
      </c>
      <c r="BM84">
        <v>0</v>
      </c>
      <c r="BN84">
        <v>2</v>
      </c>
      <c r="BO84">
        <v>0</v>
      </c>
      <c r="BP84">
        <v>2</v>
      </c>
      <c r="BQ84">
        <v>0</v>
      </c>
      <c r="BR84">
        <v>0</v>
      </c>
      <c r="BS84">
        <v>0</v>
      </c>
      <c r="BT84">
        <v>0</v>
      </c>
      <c r="BU84">
        <v>2</v>
      </c>
      <c r="BV84">
        <v>0</v>
      </c>
      <c r="BW84">
        <v>0</v>
      </c>
      <c r="BX84">
        <v>0</v>
      </c>
      <c r="BY84">
        <v>2</v>
      </c>
      <c r="BZ84">
        <v>1</v>
      </c>
      <c r="CA84">
        <v>0</v>
      </c>
      <c r="CB84">
        <v>0</v>
      </c>
      <c r="CC84">
        <v>0</v>
      </c>
      <c r="CD84">
        <v>3</v>
      </c>
      <c r="CE84">
        <v>2</v>
      </c>
      <c r="CF84">
        <v>0</v>
      </c>
      <c r="CG84">
        <v>0</v>
      </c>
      <c r="CH84">
        <v>0</v>
      </c>
      <c r="CI84">
        <v>0</v>
      </c>
      <c r="CJ84">
        <v>0</v>
      </c>
      <c r="CK84">
        <v>0</v>
      </c>
      <c r="CL84">
        <v>0</v>
      </c>
      <c r="CM84">
        <v>0</v>
      </c>
      <c r="CN84">
        <v>1</v>
      </c>
      <c r="CO84">
        <v>1</v>
      </c>
      <c r="CP84">
        <v>1</v>
      </c>
      <c r="CQ84">
        <v>1</v>
      </c>
      <c r="CR84">
        <v>0</v>
      </c>
      <c r="CS84">
        <v>0</v>
      </c>
      <c r="CT84">
        <v>0</v>
      </c>
      <c r="CU84">
        <v>0</v>
      </c>
      <c r="CV84">
        <v>0</v>
      </c>
      <c r="CW84">
        <v>0</v>
      </c>
      <c r="CX84">
        <v>0</v>
      </c>
      <c r="CY84">
        <v>0</v>
      </c>
      <c r="CZ84">
        <v>1</v>
      </c>
      <c r="DA84">
        <v>1</v>
      </c>
      <c r="DB84">
        <v>1</v>
      </c>
      <c r="DC84">
        <v>0</v>
      </c>
      <c r="DD84">
        <v>0</v>
      </c>
      <c r="DE84">
        <v>0</v>
      </c>
      <c r="DF84">
        <v>1</v>
      </c>
      <c r="DG84">
        <v>1</v>
      </c>
      <c r="DH84">
        <v>0</v>
      </c>
      <c r="DI84">
        <v>0</v>
      </c>
      <c r="DJ84">
        <v>1</v>
      </c>
      <c r="DK84">
        <v>0</v>
      </c>
      <c r="DL84">
        <v>1</v>
      </c>
      <c r="DM84">
        <v>1</v>
      </c>
      <c r="DN84">
        <v>0</v>
      </c>
      <c r="DO84">
        <v>0</v>
      </c>
      <c r="DP84">
        <v>0</v>
      </c>
      <c r="DQ84">
        <v>0</v>
      </c>
      <c r="DR84">
        <v>0</v>
      </c>
      <c r="DS84">
        <v>0</v>
      </c>
      <c r="DT84">
        <v>0</v>
      </c>
      <c r="DU84">
        <v>0</v>
      </c>
      <c r="DV84">
        <v>0</v>
      </c>
      <c r="DW84">
        <v>0</v>
      </c>
      <c r="DX84">
        <v>0</v>
      </c>
      <c r="DY84">
        <v>0</v>
      </c>
      <c r="DZ84">
        <v>0</v>
      </c>
      <c r="EA84">
        <v>0</v>
      </c>
      <c r="EB84">
        <v>0</v>
      </c>
      <c r="EC84">
        <v>0</v>
      </c>
      <c r="ED84">
        <v>0</v>
      </c>
      <c r="EE84">
        <v>0</v>
      </c>
      <c r="EF84">
        <v>1</v>
      </c>
      <c r="EG84">
        <v>0</v>
      </c>
      <c r="EH84">
        <v>1</v>
      </c>
      <c r="EI84">
        <v>0</v>
      </c>
      <c r="EJ84">
        <v>0</v>
      </c>
      <c r="EK84">
        <v>0</v>
      </c>
      <c r="EL84">
        <v>0</v>
      </c>
      <c r="EM84">
        <v>0</v>
      </c>
      <c r="EN84">
        <v>0</v>
      </c>
      <c r="EO84">
        <v>0</v>
      </c>
      <c r="EP84">
        <v>4</v>
      </c>
      <c r="EQ84">
        <v>0</v>
      </c>
      <c r="ER84">
        <v>0</v>
      </c>
      <c r="ES84">
        <v>0</v>
      </c>
      <c r="ET84">
        <v>0</v>
      </c>
      <c r="EU84">
        <v>0</v>
      </c>
      <c r="EV84">
        <v>3</v>
      </c>
      <c r="EW84">
        <v>0</v>
      </c>
      <c r="EX84">
        <v>1</v>
      </c>
      <c r="EY84">
        <v>1</v>
      </c>
      <c r="EZ84">
        <v>0</v>
      </c>
      <c r="FA84">
        <v>0</v>
      </c>
      <c r="FB84">
        <v>0</v>
      </c>
      <c r="FC84">
        <v>2</v>
      </c>
      <c r="FD84">
        <v>0</v>
      </c>
      <c r="FE84">
        <v>0</v>
      </c>
      <c r="FF84">
        <v>2</v>
      </c>
      <c r="FG84">
        <v>5</v>
      </c>
      <c r="FH84">
        <v>1</v>
      </c>
      <c r="FI84">
        <v>1</v>
      </c>
      <c r="FJ84">
        <v>0</v>
      </c>
      <c r="FK84">
        <v>1</v>
      </c>
      <c r="FL84">
        <v>0</v>
      </c>
      <c r="FM84">
        <v>0</v>
      </c>
      <c r="FN84">
        <v>0</v>
      </c>
      <c r="FO84">
        <v>0</v>
      </c>
      <c r="FP84">
        <v>0</v>
      </c>
      <c r="FQ84">
        <v>0</v>
      </c>
      <c r="FR84">
        <v>0</v>
      </c>
      <c r="FS84">
        <v>0</v>
      </c>
      <c r="FT84">
        <v>0</v>
      </c>
      <c r="FU84">
        <v>0</v>
      </c>
      <c r="FV84">
        <v>2</v>
      </c>
      <c r="FW84">
        <v>1</v>
      </c>
      <c r="FX84">
        <v>0</v>
      </c>
      <c r="FY84">
        <v>0</v>
      </c>
      <c r="FZ84">
        <v>0</v>
      </c>
      <c r="GA84">
        <v>0</v>
      </c>
      <c r="GB84">
        <v>0</v>
      </c>
      <c r="GC84">
        <v>1</v>
      </c>
      <c r="GD84">
        <v>1</v>
      </c>
      <c r="GE84">
        <v>0</v>
      </c>
      <c r="GF84">
        <v>2</v>
      </c>
      <c r="GG84">
        <v>0</v>
      </c>
      <c r="GH84">
        <v>1</v>
      </c>
      <c r="GI84">
        <v>0</v>
      </c>
      <c r="GJ84">
        <v>8</v>
      </c>
      <c r="GK84">
        <v>0</v>
      </c>
      <c r="GL84">
        <v>1</v>
      </c>
      <c r="GM84">
        <v>0</v>
      </c>
      <c r="GN84">
        <v>0</v>
      </c>
      <c r="GO84">
        <v>2</v>
      </c>
      <c r="GP84">
        <v>1</v>
      </c>
      <c r="GQ84">
        <v>1</v>
      </c>
    </row>
    <row r="85" spans="1:199">
      <c r="A85">
        <v>0</v>
      </c>
      <c r="B85">
        <v>0</v>
      </c>
      <c r="C85">
        <v>0</v>
      </c>
      <c r="D85">
        <v>0</v>
      </c>
      <c r="E85">
        <v>0</v>
      </c>
      <c r="F85">
        <v>0</v>
      </c>
      <c r="G85">
        <v>0</v>
      </c>
      <c r="H85">
        <v>0</v>
      </c>
      <c r="I85">
        <v>0</v>
      </c>
      <c r="J85">
        <v>0</v>
      </c>
      <c r="K85">
        <v>0</v>
      </c>
      <c r="L85">
        <v>0</v>
      </c>
      <c r="M85">
        <v>0</v>
      </c>
      <c r="N85">
        <v>1</v>
      </c>
      <c r="O85">
        <v>0</v>
      </c>
      <c r="P85">
        <v>0</v>
      </c>
      <c r="Q85">
        <v>0</v>
      </c>
      <c r="R85">
        <v>0</v>
      </c>
      <c r="S85">
        <v>0</v>
      </c>
      <c r="T85">
        <v>0</v>
      </c>
      <c r="U85">
        <v>0</v>
      </c>
      <c r="V85">
        <v>0</v>
      </c>
      <c r="W85">
        <v>0</v>
      </c>
      <c r="X85">
        <v>0</v>
      </c>
      <c r="Y85">
        <v>0</v>
      </c>
      <c r="Z85">
        <v>0</v>
      </c>
      <c r="AA85">
        <v>0</v>
      </c>
      <c r="AB85">
        <v>0</v>
      </c>
      <c r="AC85">
        <v>0</v>
      </c>
      <c r="AD85">
        <v>0</v>
      </c>
      <c r="AE85">
        <v>0</v>
      </c>
      <c r="AF85">
        <v>0</v>
      </c>
      <c r="AG85">
        <v>0</v>
      </c>
      <c r="AH85">
        <v>4</v>
      </c>
      <c r="AI85">
        <v>1</v>
      </c>
      <c r="AJ85">
        <v>0</v>
      </c>
      <c r="AK85">
        <v>0</v>
      </c>
      <c r="AL85">
        <v>3</v>
      </c>
      <c r="AM85">
        <v>0</v>
      </c>
      <c r="AN85">
        <v>5</v>
      </c>
      <c r="AO85">
        <v>0</v>
      </c>
      <c r="AP85">
        <v>0</v>
      </c>
      <c r="AQ85">
        <v>2</v>
      </c>
      <c r="AR85">
        <v>0</v>
      </c>
      <c r="AS85">
        <v>0</v>
      </c>
      <c r="AT85">
        <v>0</v>
      </c>
      <c r="AU85">
        <v>0</v>
      </c>
      <c r="AV85">
        <v>0</v>
      </c>
      <c r="AW85">
        <v>0</v>
      </c>
      <c r="AX85">
        <v>1</v>
      </c>
      <c r="AY85">
        <v>0</v>
      </c>
      <c r="AZ85">
        <v>0</v>
      </c>
      <c r="BA85">
        <v>0</v>
      </c>
      <c r="BB85">
        <v>0</v>
      </c>
      <c r="BC85">
        <v>0</v>
      </c>
      <c r="BD85">
        <v>0</v>
      </c>
      <c r="BE85">
        <v>1</v>
      </c>
      <c r="BF85">
        <v>0</v>
      </c>
      <c r="BG85">
        <v>5</v>
      </c>
      <c r="BH85">
        <v>0</v>
      </c>
      <c r="BI85">
        <v>1</v>
      </c>
      <c r="BJ85">
        <v>2</v>
      </c>
      <c r="BK85">
        <v>0</v>
      </c>
      <c r="BL85">
        <v>0</v>
      </c>
      <c r="BM85">
        <v>0</v>
      </c>
      <c r="BN85">
        <v>0</v>
      </c>
      <c r="BO85">
        <v>2</v>
      </c>
      <c r="BP85">
        <v>1</v>
      </c>
      <c r="BQ85">
        <v>0</v>
      </c>
      <c r="BR85">
        <v>1</v>
      </c>
      <c r="BS85">
        <v>0</v>
      </c>
      <c r="BT85">
        <v>0</v>
      </c>
      <c r="BU85">
        <v>0</v>
      </c>
      <c r="BV85">
        <v>0</v>
      </c>
      <c r="BW85">
        <v>0</v>
      </c>
      <c r="BX85">
        <v>0</v>
      </c>
      <c r="BY85">
        <v>1</v>
      </c>
      <c r="BZ85">
        <v>0</v>
      </c>
      <c r="CA85">
        <v>0</v>
      </c>
      <c r="CB85">
        <v>1</v>
      </c>
      <c r="CC85">
        <v>0</v>
      </c>
      <c r="CD85">
        <v>3</v>
      </c>
      <c r="CE85">
        <v>1</v>
      </c>
      <c r="CF85">
        <v>0</v>
      </c>
      <c r="CG85">
        <v>0</v>
      </c>
      <c r="CH85">
        <v>0</v>
      </c>
      <c r="CI85">
        <v>0</v>
      </c>
      <c r="CJ85">
        <v>0</v>
      </c>
      <c r="CK85">
        <v>0</v>
      </c>
      <c r="CL85">
        <v>0</v>
      </c>
      <c r="CM85">
        <v>0</v>
      </c>
      <c r="CN85">
        <v>0</v>
      </c>
      <c r="CO85">
        <v>0</v>
      </c>
      <c r="CP85">
        <v>0</v>
      </c>
      <c r="CQ85">
        <v>0</v>
      </c>
      <c r="CR85">
        <v>0</v>
      </c>
      <c r="CS85">
        <v>0</v>
      </c>
      <c r="CT85">
        <v>0</v>
      </c>
      <c r="CU85">
        <v>1</v>
      </c>
      <c r="CV85">
        <v>0</v>
      </c>
      <c r="CW85">
        <v>0</v>
      </c>
      <c r="CX85">
        <v>0</v>
      </c>
      <c r="CY85">
        <v>0</v>
      </c>
      <c r="CZ85">
        <v>0</v>
      </c>
      <c r="DA85">
        <v>2</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5</v>
      </c>
      <c r="DY85">
        <v>0</v>
      </c>
      <c r="DZ85">
        <v>0</v>
      </c>
      <c r="EA85">
        <v>0</v>
      </c>
      <c r="EB85">
        <v>0</v>
      </c>
      <c r="EC85">
        <v>0</v>
      </c>
      <c r="ED85">
        <v>0</v>
      </c>
      <c r="EE85">
        <v>0</v>
      </c>
      <c r="EF85">
        <v>0</v>
      </c>
      <c r="EG85">
        <v>5</v>
      </c>
      <c r="EH85">
        <v>0</v>
      </c>
      <c r="EI85">
        <v>0</v>
      </c>
      <c r="EJ85">
        <v>0</v>
      </c>
      <c r="EK85">
        <v>0</v>
      </c>
      <c r="EL85">
        <v>0</v>
      </c>
      <c r="EM85">
        <v>0</v>
      </c>
      <c r="EN85">
        <v>0</v>
      </c>
      <c r="EO85">
        <v>0</v>
      </c>
      <c r="EP85">
        <v>0</v>
      </c>
      <c r="EQ85">
        <v>0</v>
      </c>
      <c r="ER85">
        <v>0</v>
      </c>
      <c r="ES85">
        <v>0</v>
      </c>
      <c r="ET85">
        <v>0</v>
      </c>
      <c r="EU85">
        <v>0</v>
      </c>
      <c r="EV85">
        <v>0</v>
      </c>
      <c r="EW85">
        <v>0</v>
      </c>
      <c r="EX85">
        <v>0</v>
      </c>
      <c r="EY85">
        <v>0</v>
      </c>
      <c r="EZ85">
        <v>0</v>
      </c>
      <c r="FA85">
        <v>1</v>
      </c>
      <c r="FB85">
        <v>0</v>
      </c>
      <c r="FC85">
        <v>1</v>
      </c>
      <c r="FD85">
        <v>0</v>
      </c>
      <c r="FE85">
        <v>0</v>
      </c>
      <c r="FF85">
        <v>0</v>
      </c>
      <c r="FG85">
        <v>0</v>
      </c>
      <c r="FH85">
        <v>0</v>
      </c>
      <c r="FI85">
        <v>0</v>
      </c>
      <c r="FJ85">
        <v>0</v>
      </c>
      <c r="FK85">
        <v>1</v>
      </c>
      <c r="FL85">
        <v>0</v>
      </c>
      <c r="FM85">
        <v>0</v>
      </c>
      <c r="FN85">
        <v>0</v>
      </c>
      <c r="FO85">
        <v>0</v>
      </c>
      <c r="FP85">
        <v>0</v>
      </c>
      <c r="FQ85">
        <v>0</v>
      </c>
      <c r="FR85">
        <v>2</v>
      </c>
      <c r="FS85">
        <v>0</v>
      </c>
      <c r="FT85">
        <v>5</v>
      </c>
      <c r="FU85">
        <v>2</v>
      </c>
      <c r="FV85">
        <v>2</v>
      </c>
      <c r="FW85">
        <v>0</v>
      </c>
      <c r="FX85">
        <v>0</v>
      </c>
      <c r="FY85">
        <v>0</v>
      </c>
      <c r="FZ85">
        <v>0</v>
      </c>
      <c r="GA85">
        <v>0</v>
      </c>
      <c r="GB85">
        <v>0</v>
      </c>
      <c r="GC85">
        <v>0</v>
      </c>
      <c r="GD85">
        <v>0</v>
      </c>
      <c r="GE85">
        <v>0</v>
      </c>
      <c r="GF85">
        <v>2</v>
      </c>
      <c r="GG85">
        <v>0</v>
      </c>
      <c r="GH85">
        <v>0</v>
      </c>
      <c r="GI85">
        <v>1</v>
      </c>
      <c r="GJ85">
        <v>0</v>
      </c>
      <c r="GK85">
        <v>0</v>
      </c>
      <c r="GL85">
        <v>0</v>
      </c>
      <c r="GM85">
        <v>0</v>
      </c>
      <c r="GN85">
        <v>0</v>
      </c>
      <c r="GO85">
        <v>0</v>
      </c>
      <c r="GP85">
        <v>0</v>
      </c>
      <c r="GQ85">
        <v>0</v>
      </c>
    </row>
    <row r="86" spans="1:199">
      <c r="A86">
        <v>0</v>
      </c>
      <c r="B86">
        <v>5</v>
      </c>
      <c r="C86">
        <v>0</v>
      </c>
      <c r="D86">
        <v>0</v>
      </c>
      <c r="E86">
        <v>0</v>
      </c>
      <c r="F86">
        <v>0</v>
      </c>
      <c r="G86">
        <v>0</v>
      </c>
      <c r="H86">
        <v>0</v>
      </c>
      <c r="I86">
        <v>0</v>
      </c>
      <c r="J86">
        <v>0</v>
      </c>
      <c r="K86">
        <v>0</v>
      </c>
      <c r="L86">
        <v>0</v>
      </c>
      <c r="M86">
        <v>0</v>
      </c>
      <c r="N86">
        <v>1</v>
      </c>
      <c r="O86">
        <v>2</v>
      </c>
      <c r="P86">
        <v>0</v>
      </c>
      <c r="Q86">
        <v>0</v>
      </c>
      <c r="R86">
        <v>1</v>
      </c>
      <c r="S86">
        <v>1</v>
      </c>
      <c r="T86">
        <v>0</v>
      </c>
      <c r="U86">
        <v>0</v>
      </c>
      <c r="V86">
        <v>1</v>
      </c>
      <c r="W86">
        <v>2</v>
      </c>
      <c r="X86">
        <v>0</v>
      </c>
      <c r="Y86">
        <v>0</v>
      </c>
      <c r="Z86">
        <v>0</v>
      </c>
      <c r="AA86">
        <v>0</v>
      </c>
      <c r="AB86">
        <v>0</v>
      </c>
      <c r="AC86">
        <v>0</v>
      </c>
      <c r="AD86">
        <v>0</v>
      </c>
      <c r="AE86">
        <v>0</v>
      </c>
      <c r="AF86">
        <v>3</v>
      </c>
      <c r="AG86">
        <v>0</v>
      </c>
      <c r="AH86">
        <v>0</v>
      </c>
      <c r="AI86">
        <v>0</v>
      </c>
      <c r="AJ86">
        <v>0</v>
      </c>
      <c r="AK86">
        <v>0</v>
      </c>
      <c r="AL86">
        <v>1</v>
      </c>
      <c r="AM86">
        <v>1</v>
      </c>
      <c r="AN86">
        <v>3</v>
      </c>
      <c r="AO86">
        <v>2</v>
      </c>
      <c r="AP86">
        <v>0</v>
      </c>
      <c r="AQ86">
        <v>1</v>
      </c>
      <c r="AR86">
        <v>0</v>
      </c>
      <c r="AS86">
        <v>0</v>
      </c>
      <c r="AT86">
        <v>0</v>
      </c>
      <c r="AU86">
        <v>0</v>
      </c>
      <c r="AV86">
        <v>1</v>
      </c>
      <c r="AW86">
        <v>8</v>
      </c>
      <c r="AX86">
        <v>0</v>
      </c>
      <c r="AY86">
        <v>1</v>
      </c>
      <c r="AZ86">
        <v>0</v>
      </c>
      <c r="BA86">
        <v>0</v>
      </c>
      <c r="BB86">
        <v>0</v>
      </c>
      <c r="BC86">
        <v>0</v>
      </c>
      <c r="BD86">
        <v>0</v>
      </c>
      <c r="BE86">
        <v>0</v>
      </c>
      <c r="BF86">
        <v>0</v>
      </c>
      <c r="BG86">
        <v>0</v>
      </c>
      <c r="BH86">
        <v>1</v>
      </c>
      <c r="BI86">
        <v>0</v>
      </c>
      <c r="BJ86">
        <v>1</v>
      </c>
      <c r="BK86">
        <v>2</v>
      </c>
      <c r="BL86">
        <v>0</v>
      </c>
      <c r="BM86">
        <v>1</v>
      </c>
      <c r="BN86">
        <v>1</v>
      </c>
      <c r="BO86">
        <v>0</v>
      </c>
      <c r="BP86">
        <v>1</v>
      </c>
      <c r="BQ86">
        <v>0</v>
      </c>
      <c r="BR86">
        <v>0</v>
      </c>
      <c r="BS86">
        <v>0</v>
      </c>
      <c r="BT86">
        <v>2</v>
      </c>
      <c r="BU86">
        <v>2</v>
      </c>
      <c r="BV86">
        <v>1</v>
      </c>
      <c r="BW86">
        <v>0</v>
      </c>
      <c r="BX86">
        <v>0</v>
      </c>
      <c r="BY86">
        <v>4</v>
      </c>
      <c r="BZ86">
        <v>0</v>
      </c>
      <c r="CA86">
        <v>1</v>
      </c>
      <c r="CB86">
        <v>0</v>
      </c>
      <c r="CC86">
        <v>0</v>
      </c>
      <c r="CD86">
        <v>3</v>
      </c>
      <c r="CE86">
        <v>2</v>
      </c>
      <c r="CF86">
        <v>1</v>
      </c>
      <c r="CG86">
        <v>0</v>
      </c>
      <c r="CH86">
        <v>0</v>
      </c>
      <c r="CI86">
        <v>0</v>
      </c>
      <c r="CJ86">
        <v>0</v>
      </c>
      <c r="CK86">
        <v>0</v>
      </c>
      <c r="CL86">
        <v>1</v>
      </c>
      <c r="CM86">
        <v>0</v>
      </c>
      <c r="CN86">
        <v>1</v>
      </c>
      <c r="CO86">
        <v>2</v>
      </c>
      <c r="CP86">
        <v>2</v>
      </c>
      <c r="CQ86">
        <v>1</v>
      </c>
      <c r="CR86">
        <v>1</v>
      </c>
      <c r="CS86">
        <v>1</v>
      </c>
      <c r="CT86">
        <v>0</v>
      </c>
      <c r="CU86">
        <v>0</v>
      </c>
      <c r="CV86">
        <v>1</v>
      </c>
      <c r="CW86">
        <v>0</v>
      </c>
      <c r="CX86">
        <v>0</v>
      </c>
      <c r="CY86">
        <v>0</v>
      </c>
      <c r="CZ86">
        <v>1</v>
      </c>
      <c r="DA86">
        <v>2</v>
      </c>
      <c r="DB86">
        <v>0</v>
      </c>
      <c r="DC86">
        <v>0</v>
      </c>
      <c r="DD86">
        <v>0</v>
      </c>
      <c r="DE86">
        <v>0</v>
      </c>
      <c r="DF86">
        <v>1</v>
      </c>
      <c r="DG86">
        <v>0</v>
      </c>
      <c r="DH86">
        <v>0</v>
      </c>
      <c r="DI86">
        <v>0</v>
      </c>
      <c r="DJ86">
        <v>0</v>
      </c>
      <c r="DK86">
        <v>0</v>
      </c>
      <c r="DL86">
        <v>4</v>
      </c>
      <c r="DM86">
        <v>0</v>
      </c>
      <c r="DN86">
        <v>0</v>
      </c>
      <c r="DO86">
        <v>0</v>
      </c>
      <c r="DP86">
        <v>0</v>
      </c>
      <c r="DQ86">
        <v>0</v>
      </c>
      <c r="DR86">
        <v>1</v>
      </c>
      <c r="DS86">
        <v>0</v>
      </c>
      <c r="DT86">
        <v>0</v>
      </c>
      <c r="DU86">
        <v>0</v>
      </c>
      <c r="DV86">
        <v>0</v>
      </c>
      <c r="DW86">
        <v>0</v>
      </c>
      <c r="DX86">
        <v>0</v>
      </c>
      <c r="DY86">
        <v>0</v>
      </c>
      <c r="DZ86">
        <v>0</v>
      </c>
      <c r="EA86">
        <v>0</v>
      </c>
      <c r="EB86">
        <v>0</v>
      </c>
      <c r="EC86">
        <v>0</v>
      </c>
      <c r="ED86">
        <v>0</v>
      </c>
      <c r="EE86">
        <v>0</v>
      </c>
      <c r="EF86">
        <v>0</v>
      </c>
      <c r="EG86">
        <v>0</v>
      </c>
      <c r="EH86">
        <v>0</v>
      </c>
      <c r="EI86">
        <v>0</v>
      </c>
      <c r="EJ86">
        <v>0</v>
      </c>
      <c r="EK86">
        <v>7</v>
      </c>
      <c r="EL86">
        <v>1</v>
      </c>
      <c r="EM86">
        <v>0</v>
      </c>
      <c r="EN86">
        <v>0</v>
      </c>
      <c r="EO86">
        <v>0</v>
      </c>
      <c r="EP86">
        <v>0</v>
      </c>
      <c r="EQ86">
        <v>0</v>
      </c>
      <c r="ER86">
        <v>0</v>
      </c>
      <c r="ES86">
        <v>0</v>
      </c>
      <c r="ET86">
        <v>1</v>
      </c>
      <c r="EU86">
        <v>0</v>
      </c>
      <c r="EV86">
        <v>0</v>
      </c>
      <c r="EW86">
        <v>0</v>
      </c>
      <c r="EX86">
        <v>0</v>
      </c>
      <c r="EY86">
        <v>0</v>
      </c>
      <c r="EZ86">
        <v>0</v>
      </c>
      <c r="FA86">
        <v>0</v>
      </c>
      <c r="FB86">
        <v>0</v>
      </c>
      <c r="FC86">
        <v>3</v>
      </c>
      <c r="FD86">
        <v>1</v>
      </c>
      <c r="FE86">
        <v>0</v>
      </c>
      <c r="FF86">
        <v>0</v>
      </c>
      <c r="FG86">
        <v>0</v>
      </c>
      <c r="FH86">
        <v>2</v>
      </c>
      <c r="FI86">
        <v>0</v>
      </c>
      <c r="FJ86">
        <v>0</v>
      </c>
      <c r="FK86">
        <v>0</v>
      </c>
      <c r="FL86">
        <v>0</v>
      </c>
      <c r="FM86">
        <v>0</v>
      </c>
      <c r="FN86">
        <v>0</v>
      </c>
      <c r="FO86">
        <v>0</v>
      </c>
      <c r="FP86">
        <v>0</v>
      </c>
      <c r="FQ86">
        <v>1</v>
      </c>
      <c r="FR86">
        <v>0</v>
      </c>
      <c r="FS86">
        <v>0</v>
      </c>
      <c r="FT86">
        <v>0</v>
      </c>
      <c r="FU86">
        <v>0</v>
      </c>
      <c r="FV86">
        <v>1</v>
      </c>
      <c r="FW86">
        <v>0</v>
      </c>
      <c r="FX86">
        <v>0</v>
      </c>
      <c r="FY86">
        <v>0</v>
      </c>
      <c r="FZ86">
        <v>0</v>
      </c>
      <c r="GA86">
        <v>0</v>
      </c>
      <c r="GB86">
        <v>0</v>
      </c>
      <c r="GC86">
        <v>1</v>
      </c>
      <c r="GD86">
        <v>0</v>
      </c>
      <c r="GE86">
        <v>0</v>
      </c>
      <c r="GF86">
        <v>5</v>
      </c>
      <c r="GG86">
        <v>0</v>
      </c>
      <c r="GH86">
        <v>0</v>
      </c>
      <c r="GI86">
        <v>1</v>
      </c>
      <c r="GJ86">
        <v>0</v>
      </c>
      <c r="GK86">
        <v>0</v>
      </c>
      <c r="GL86">
        <v>1</v>
      </c>
      <c r="GM86">
        <v>0</v>
      </c>
      <c r="GN86">
        <v>0</v>
      </c>
      <c r="GO86">
        <v>3</v>
      </c>
      <c r="GP86">
        <v>1</v>
      </c>
      <c r="GQ86">
        <v>2</v>
      </c>
    </row>
    <row r="87" spans="1:199">
      <c r="A87">
        <v>0</v>
      </c>
      <c r="B87">
        <v>0</v>
      </c>
      <c r="C87">
        <v>1</v>
      </c>
      <c r="D87">
        <v>1</v>
      </c>
      <c r="E87">
        <v>0</v>
      </c>
      <c r="F87">
        <v>0</v>
      </c>
      <c r="G87">
        <v>0</v>
      </c>
      <c r="H87">
        <v>0</v>
      </c>
      <c r="I87">
        <v>0</v>
      </c>
      <c r="J87">
        <v>1</v>
      </c>
      <c r="K87">
        <v>0</v>
      </c>
      <c r="L87">
        <v>0</v>
      </c>
      <c r="M87">
        <v>4</v>
      </c>
      <c r="N87">
        <v>0</v>
      </c>
      <c r="O87">
        <v>0</v>
      </c>
      <c r="P87">
        <v>0</v>
      </c>
      <c r="Q87">
        <v>0</v>
      </c>
      <c r="R87">
        <v>0</v>
      </c>
      <c r="S87">
        <v>0</v>
      </c>
      <c r="T87">
        <v>0</v>
      </c>
      <c r="U87">
        <v>0</v>
      </c>
      <c r="V87">
        <v>2</v>
      </c>
      <c r="W87">
        <v>0</v>
      </c>
      <c r="X87">
        <v>0</v>
      </c>
      <c r="Y87">
        <v>2</v>
      </c>
      <c r="Z87">
        <v>0</v>
      </c>
      <c r="AA87">
        <v>0</v>
      </c>
      <c r="AB87">
        <v>0</v>
      </c>
      <c r="AC87">
        <v>0</v>
      </c>
      <c r="AD87">
        <v>0</v>
      </c>
      <c r="AE87">
        <v>0</v>
      </c>
      <c r="AF87">
        <v>0</v>
      </c>
      <c r="AG87">
        <v>4</v>
      </c>
      <c r="AH87">
        <v>0</v>
      </c>
      <c r="AI87">
        <v>0</v>
      </c>
      <c r="AJ87">
        <v>1</v>
      </c>
      <c r="AK87">
        <v>0</v>
      </c>
      <c r="AL87">
        <v>1</v>
      </c>
      <c r="AM87">
        <v>0</v>
      </c>
      <c r="AN87">
        <v>3</v>
      </c>
      <c r="AO87">
        <v>2</v>
      </c>
      <c r="AP87">
        <v>1</v>
      </c>
      <c r="AQ87">
        <v>1</v>
      </c>
      <c r="AR87">
        <v>0</v>
      </c>
      <c r="AS87">
        <v>0</v>
      </c>
      <c r="AT87">
        <v>0</v>
      </c>
      <c r="AU87">
        <v>0</v>
      </c>
      <c r="AV87">
        <v>0</v>
      </c>
      <c r="AW87">
        <v>0</v>
      </c>
      <c r="AX87">
        <v>1</v>
      </c>
      <c r="AY87">
        <v>1</v>
      </c>
      <c r="AZ87">
        <v>0</v>
      </c>
      <c r="BA87">
        <v>0</v>
      </c>
      <c r="BB87">
        <v>0</v>
      </c>
      <c r="BC87">
        <v>3</v>
      </c>
      <c r="BD87">
        <v>5</v>
      </c>
      <c r="BE87">
        <v>0</v>
      </c>
      <c r="BF87">
        <v>0</v>
      </c>
      <c r="BG87">
        <v>0</v>
      </c>
      <c r="BH87">
        <v>0</v>
      </c>
      <c r="BI87">
        <v>1</v>
      </c>
      <c r="BJ87">
        <v>1</v>
      </c>
      <c r="BK87">
        <v>0</v>
      </c>
      <c r="BL87">
        <v>1</v>
      </c>
      <c r="BM87">
        <v>0</v>
      </c>
      <c r="BN87">
        <v>0</v>
      </c>
      <c r="BO87">
        <v>0</v>
      </c>
      <c r="BP87">
        <v>1</v>
      </c>
      <c r="BQ87">
        <v>0</v>
      </c>
      <c r="BR87">
        <v>3</v>
      </c>
      <c r="BS87">
        <v>2</v>
      </c>
      <c r="BT87">
        <v>1</v>
      </c>
      <c r="BU87">
        <v>0</v>
      </c>
      <c r="BV87">
        <v>0</v>
      </c>
      <c r="BW87">
        <v>1</v>
      </c>
      <c r="BX87">
        <v>0</v>
      </c>
      <c r="BY87">
        <v>0</v>
      </c>
      <c r="BZ87">
        <v>2</v>
      </c>
      <c r="CA87">
        <v>1</v>
      </c>
      <c r="CB87">
        <v>0</v>
      </c>
      <c r="CC87">
        <v>0</v>
      </c>
      <c r="CD87">
        <v>3</v>
      </c>
      <c r="CE87">
        <v>1</v>
      </c>
      <c r="CF87">
        <v>0</v>
      </c>
      <c r="CG87">
        <v>0</v>
      </c>
      <c r="CH87">
        <v>0</v>
      </c>
      <c r="CI87">
        <v>0</v>
      </c>
      <c r="CJ87">
        <v>0</v>
      </c>
      <c r="CK87">
        <v>1</v>
      </c>
      <c r="CL87">
        <v>0</v>
      </c>
      <c r="CM87">
        <v>0</v>
      </c>
      <c r="CN87">
        <v>1</v>
      </c>
      <c r="CO87">
        <v>0</v>
      </c>
      <c r="CP87">
        <v>4</v>
      </c>
      <c r="CQ87">
        <v>7</v>
      </c>
      <c r="CR87">
        <v>2</v>
      </c>
      <c r="CS87">
        <v>0</v>
      </c>
      <c r="CT87">
        <v>0</v>
      </c>
      <c r="CU87">
        <v>0</v>
      </c>
      <c r="CV87">
        <v>0</v>
      </c>
      <c r="CW87">
        <v>0</v>
      </c>
      <c r="CX87">
        <v>0</v>
      </c>
      <c r="CY87">
        <v>1</v>
      </c>
      <c r="CZ87">
        <v>1</v>
      </c>
      <c r="DA87">
        <v>0</v>
      </c>
      <c r="DB87">
        <v>0</v>
      </c>
      <c r="DC87">
        <v>0</v>
      </c>
      <c r="DD87">
        <v>0</v>
      </c>
      <c r="DE87">
        <v>0</v>
      </c>
      <c r="DF87">
        <v>1</v>
      </c>
      <c r="DG87">
        <v>0</v>
      </c>
      <c r="DH87">
        <v>0</v>
      </c>
      <c r="DI87">
        <v>2</v>
      </c>
      <c r="DJ87">
        <v>2</v>
      </c>
      <c r="DK87">
        <v>0</v>
      </c>
      <c r="DL87">
        <v>0</v>
      </c>
      <c r="DM87">
        <v>0</v>
      </c>
      <c r="DN87">
        <v>0</v>
      </c>
      <c r="DO87">
        <v>1</v>
      </c>
      <c r="DP87">
        <v>0</v>
      </c>
      <c r="DQ87">
        <v>4</v>
      </c>
      <c r="DR87">
        <v>0</v>
      </c>
      <c r="DS87">
        <v>1</v>
      </c>
      <c r="DT87">
        <v>0</v>
      </c>
      <c r="DU87">
        <v>0</v>
      </c>
      <c r="DV87">
        <v>0</v>
      </c>
      <c r="DW87">
        <v>0</v>
      </c>
      <c r="DX87">
        <v>5</v>
      </c>
      <c r="DY87">
        <v>0</v>
      </c>
      <c r="DZ87">
        <v>0</v>
      </c>
      <c r="EA87">
        <v>0</v>
      </c>
      <c r="EB87">
        <v>0</v>
      </c>
      <c r="EC87">
        <v>0</v>
      </c>
      <c r="ED87">
        <v>0</v>
      </c>
      <c r="EE87">
        <v>0</v>
      </c>
      <c r="EF87">
        <v>0</v>
      </c>
      <c r="EG87">
        <v>0</v>
      </c>
      <c r="EH87">
        <v>0</v>
      </c>
      <c r="EI87">
        <v>0</v>
      </c>
      <c r="EJ87">
        <v>0</v>
      </c>
      <c r="EK87">
        <v>0</v>
      </c>
      <c r="EL87">
        <v>1</v>
      </c>
      <c r="EM87">
        <v>0</v>
      </c>
      <c r="EN87">
        <v>1</v>
      </c>
      <c r="EO87">
        <v>0</v>
      </c>
      <c r="EP87">
        <v>0</v>
      </c>
      <c r="EQ87">
        <v>3</v>
      </c>
      <c r="ER87">
        <v>0</v>
      </c>
      <c r="ES87">
        <v>0</v>
      </c>
      <c r="ET87">
        <v>0</v>
      </c>
      <c r="EU87">
        <v>0</v>
      </c>
      <c r="EV87">
        <v>6</v>
      </c>
      <c r="EW87">
        <v>1</v>
      </c>
      <c r="EX87">
        <v>6</v>
      </c>
      <c r="EY87">
        <v>3</v>
      </c>
      <c r="EZ87">
        <v>0</v>
      </c>
      <c r="FA87">
        <v>1</v>
      </c>
      <c r="FB87">
        <v>0</v>
      </c>
      <c r="FC87">
        <v>4</v>
      </c>
      <c r="FD87">
        <v>0</v>
      </c>
      <c r="FE87">
        <v>0</v>
      </c>
      <c r="FF87">
        <v>0</v>
      </c>
      <c r="FG87">
        <v>1</v>
      </c>
      <c r="FH87">
        <v>3</v>
      </c>
      <c r="FI87">
        <v>0</v>
      </c>
      <c r="FJ87">
        <v>0</v>
      </c>
      <c r="FK87">
        <v>0</v>
      </c>
      <c r="FL87">
        <v>0</v>
      </c>
      <c r="FM87">
        <v>0</v>
      </c>
      <c r="FN87">
        <v>0</v>
      </c>
      <c r="FO87">
        <v>0</v>
      </c>
      <c r="FP87">
        <v>0</v>
      </c>
      <c r="FQ87">
        <v>0</v>
      </c>
      <c r="FR87">
        <v>2</v>
      </c>
      <c r="FS87">
        <v>0</v>
      </c>
      <c r="FT87">
        <v>0</v>
      </c>
      <c r="FU87">
        <v>2</v>
      </c>
      <c r="FV87">
        <v>3</v>
      </c>
      <c r="FW87">
        <v>1</v>
      </c>
      <c r="FX87">
        <v>1</v>
      </c>
      <c r="FY87">
        <v>0</v>
      </c>
      <c r="FZ87">
        <v>0</v>
      </c>
      <c r="GA87">
        <v>0</v>
      </c>
      <c r="GB87">
        <v>0</v>
      </c>
      <c r="GC87">
        <v>1</v>
      </c>
      <c r="GD87">
        <v>1</v>
      </c>
      <c r="GE87">
        <v>0</v>
      </c>
      <c r="GF87">
        <v>1</v>
      </c>
      <c r="GG87">
        <v>0</v>
      </c>
      <c r="GH87">
        <v>0</v>
      </c>
      <c r="GI87">
        <v>0</v>
      </c>
      <c r="GJ87">
        <v>0</v>
      </c>
      <c r="GK87">
        <v>0</v>
      </c>
      <c r="GL87">
        <v>1</v>
      </c>
      <c r="GM87">
        <v>0</v>
      </c>
      <c r="GN87">
        <v>0</v>
      </c>
      <c r="GO87">
        <v>1</v>
      </c>
      <c r="GP87">
        <v>1</v>
      </c>
      <c r="GQ87">
        <v>0</v>
      </c>
    </row>
    <row r="88" spans="1:199">
      <c r="A88">
        <v>0</v>
      </c>
      <c r="B88">
        <v>0</v>
      </c>
      <c r="C88">
        <v>0</v>
      </c>
      <c r="D88">
        <v>0</v>
      </c>
      <c r="E88">
        <v>0</v>
      </c>
      <c r="F88">
        <v>1</v>
      </c>
      <c r="G88">
        <v>0</v>
      </c>
      <c r="H88">
        <v>0</v>
      </c>
      <c r="I88">
        <v>1</v>
      </c>
      <c r="J88">
        <v>0</v>
      </c>
      <c r="K88">
        <v>0</v>
      </c>
      <c r="L88">
        <v>0</v>
      </c>
      <c r="M88">
        <v>0</v>
      </c>
      <c r="N88">
        <v>1</v>
      </c>
      <c r="O88">
        <v>0</v>
      </c>
      <c r="P88">
        <v>0</v>
      </c>
      <c r="Q88">
        <v>0</v>
      </c>
      <c r="R88">
        <v>0</v>
      </c>
      <c r="S88">
        <v>0</v>
      </c>
      <c r="T88">
        <v>0</v>
      </c>
      <c r="U88">
        <v>0</v>
      </c>
      <c r="V88">
        <v>0</v>
      </c>
      <c r="W88">
        <v>0</v>
      </c>
      <c r="X88">
        <v>0</v>
      </c>
      <c r="Y88">
        <v>0</v>
      </c>
      <c r="Z88">
        <v>0</v>
      </c>
      <c r="AA88">
        <v>0</v>
      </c>
      <c r="AB88">
        <v>0</v>
      </c>
      <c r="AC88">
        <v>0</v>
      </c>
      <c r="AD88">
        <v>0</v>
      </c>
      <c r="AE88">
        <v>0</v>
      </c>
      <c r="AF88">
        <v>1</v>
      </c>
      <c r="AG88">
        <v>0</v>
      </c>
      <c r="AH88">
        <v>0</v>
      </c>
      <c r="AI88">
        <v>0</v>
      </c>
      <c r="AJ88">
        <v>2</v>
      </c>
      <c r="AK88">
        <v>1</v>
      </c>
      <c r="AL88">
        <v>0</v>
      </c>
      <c r="AM88">
        <v>1</v>
      </c>
      <c r="AN88">
        <v>3</v>
      </c>
      <c r="AO88">
        <v>8</v>
      </c>
      <c r="AP88">
        <v>0</v>
      </c>
      <c r="AQ88">
        <v>0</v>
      </c>
      <c r="AR88">
        <v>2</v>
      </c>
      <c r="AS88">
        <v>0</v>
      </c>
      <c r="AT88">
        <v>0</v>
      </c>
      <c r="AU88">
        <v>0</v>
      </c>
      <c r="AV88">
        <v>0</v>
      </c>
      <c r="AW88">
        <v>0</v>
      </c>
      <c r="AX88">
        <v>0</v>
      </c>
      <c r="AY88">
        <v>0</v>
      </c>
      <c r="AZ88">
        <v>1</v>
      </c>
      <c r="BA88">
        <v>0</v>
      </c>
      <c r="BB88">
        <v>0</v>
      </c>
      <c r="BC88">
        <v>0</v>
      </c>
      <c r="BD88">
        <v>0</v>
      </c>
      <c r="BE88">
        <v>3</v>
      </c>
      <c r="BF88">
        <v>0</v>
      </c>
      <c r="BG88">
        <v>0</v>
      </c>
      <c r="BH88">
        <v>0</v>
      </c>
      <c r="BI88">
        <v>2</v>
      </c>
      <c r="BJ88">
        <v>5</v>
      </c>
      <c r="BK88">
        <v>0</v>
      </c>
      <c r="BL88">
        <v>0</v>
      </c>
      <c r="BM88">
        <v>1</v>
      </c>
      <c r="BN88">
        <v>1</v>
      </c>
      <c r="BO88">
        <v>0</v>
      </c>
      <c r="BP88">
        <v>2</v>
      </c>
      <c r="BQ88">
        <v>0</v>
      </c>
      <c r="BR88">
        <v>2</v>
      </c>
      <c r="BS88">
        <v>0</v>
      </c>
      <c r="BT88">
        <v>0</v>
      </c>
      <c r="BU88">
        <v>1</v>
      </c>
      <c r="BV88">
        <v>0</v>
      </c>
      <c r="BW88">
        <v>1</v>
      </c>
      <c r="BX88">
        <v>0</v>
      </c>
      <c r="BY88">
        <v>2</v>
      </c>
      <c r="BZ88">
        <v>0</v>
      </c>
      <c r="CA88">
        <v>5</v>
      </c>
      <c r="CB88">
        <v>0</v>
      </c>
      <c r="CC88">
        <v>0</v>
      </c>
      <c r="CD88">
        <v>0</v>
      </c>
      <c r="CE88">
        <v>1</v>
      </c>
      <c r="CF88">
        <v>0</v>
      </c>
      <c r="CG88">
        <v>0</v>
      </c>
      <c r="CH88">
        <v>1</v>
      </c>
      <c r="CI88">
        <v>0</v>
      </c>
      <c r="CJ88">
        <v>1</v>
      </c>
      <c r="CK88">
        <v>0</v>
      </c>
      <c r="CL88">
        <v>0</v>
      </c>
      <c r="CM88">
        <v>0</v>
      </c>
      <c r="CN88">
        <v>1</v>
      </c>
      <c r="CO88">
        <v>0</v>
      </c>
      <c r="CP88">
        <v>2</v>
      </c>
      <c r="CQ88">
        <v>2</v>
      </c>
      <c r="CR88">
        <v>0</v>
      </c>
      <c r="CS88">
        <v>0</v>
      </c>
      <c r="CT88">
        <v>5</v>
      </c>
      <c r="CU88">
        <v>3</v>
      </c>
      <c r="CV88">
        <v>0</v>
      </c>
      <c r="CW88">
        <v>0</v>
      </c>
      <c r="CX88">
        <v>0</v>
      </c>
      <c r="CY88">
        <v>3</v>
      </c>
      <c r="CZ88">
        <v>0</v>
      </c>
      <c r="DA88">
        <v>1</v>
      </c>
      <c r="DB88">
        <v>5</v>
      </c>
      <c r="DC88">
        <v>0</v>
      </c>
      <c r="DD88">
        <v>6</v>
      </c>
      <c r="DE88">
        <v>0</v>
      </c>
      <c r="DF88">
        <v>1</v>
      </c>
      <c r="DG88">
        <v>0</v>
      </c>
      <c r="DH88">
        <v>0</v>
      </c>
      <c r="DI88">
        <v>0</v>
      </c>
      <c r="DJ88">
        <v>1</v>
      </c>
      <c r="DK88">
        <v>2</v>
      </c>
      <c r="DL88">
        <v>2</v>
      </c>
      <c r="DM88">
        <v>0</v>
      </c>
      <c r="DN88">
        <v>0</v>
      </c>
      <c r="DO88">
        <v>0</v>
      </c>
      <c r="DP88">
        <v>0</v>
      </c>
      <c r="DQ88">
        <v>0</v>
      </c>
      <c r="DR88">
        <v>0</v>
      </c>
      <c r="DS88">
        <v>1</v>
      </c>
      <c r="DT88">
        <v>0</v>
      </c>
      <c r="DU88">
        <v>0</v>
      </c>
      <c r="DV88">
        <v>0</v>
      </c>
      <c r="DW88">
        <v>0</v>
      </c>
      <c r="DX88">
        <v>5</v>
      </c>
      <c r="DY88">
        <v>0</v>
      </c>
      <c r="DZ88">
        <v>0</v>
      </c>
      <c r="EA88">
        <v>0</v>
      </c>
      <c r="EB88">
        <v>0</v>
      </c>
      <c r="EC88">
        <v>0</v>
      </c>
      <c r="ED88">
        <v>0</v>
      </c>
      <c r="EE88">
        <v>0</v>
      </c>
      <c r="EF88">
        <v>0</v>
      </c>
      <c r="EG88">
        <v>0</v>
      </c>
      <c r="EH88">
        <v>0</v>
      </c>
      <c r="EI88">
        <v>0</v>
      </c>
      <c r="EJ88">
        <v>0</v>
      </c>
      <c r="EK88">
        <v>0</v>
      </c>
      <c r="EL88">
        <v>1</v>
      </c>
      <c r="EM88">
        <v>0</v>
      </c>
      <c r="EN88">
        <v>0</v>
      </c>
      <c r="EO88">
        <v>6</v>
      </c>
      <c r="EP88">
        <v>0</v>
      </c>
      <c r="EQ88">
        <v>0</v>
      </c>
      <c r="ER88">
        <v>0</v>
      </c>
      <c r="ES88">
        <v>4</v>
      </c>
      <c r="ET88">
        <v>0</v>
      </c>
      <c r="EU88">
        <v>0</v>
      </c>
      <c r="EV88">
        <v>0</v>
      </c>
      <c r="EW88">
        <v>0</v>
      </c>
      <c r="EX88">
        <v>1</v>
      </c>
      <c r="EY88">
        <v>1</v>
      </c>
      <c r="EZ88">
        <v>0</v>
      </c>
      <c r="FA88">
        <v>0</v>
      </c>
      <c r="FB88">
        <v>0</v>
      </c>
      <c r="FC88">
        <v>4</v>
      </c>
      <c r="FD88">
        <v>0</v>
      </c>
      <c r="FE88">
        <v>0</v>
      </c>
      <c r="FF88">
        <v>4</v>
      </c>
      <c r="FG88">
        <v>0</v>
      </c>
      <c r="FH88">
        <v>0</v>
      </c>
      <c r="FI88">
        <v>0</v>
      </c>
      <c r="FJ88">
        <v>0</v>
      </c>
      <c r="FK88">
        <v>2</v>
      </c>
      <c r="FL88">
        <v>5</v>
      </c>
      <c r="FM88">
        <v>0</v>
      </c>
      <c r="FN88">
        <v>0</v>
      </c>
      <c r="FO88">
        <v>0</v>
      </c>
      <c r="FP88">
        <v>0</v>
      </c>
      <c r="FQ88">
        <v>2</v>
      </c>
      <c r="FR88">
        <v>0</v>
      </c>
      <c r="FS88">
        <v>0</v>
      </c>
      <c r="FT88">
        <v>0</v>
      </c>
      <c r="FU88">
        <v>2</v>
      </c>
      <c r="FV88">
        <v>2</v>
      </c>
      <c r="FW88">
        <v>1</v>
      </c>
      <c r="FX88">
        <v>1</v>
      </c>
      <c r="FY88">
        <v>0</v>
      </c>
      <c r="FZ88">
        <v>0</v>
      </c>
      <c r="GA88">
        <v>0</v>
      </c>
      <c r="GB88">
        <v>0</v>
      </c>
      <c r="GC88">
        <v>1</v>
      </c>
      <c r="GD88">
        <v>1</v>
      </c>
      <c r="GE88">
        <v>0</v>
      </c>
      <c r="GF88">
        <v>1</v>
      </c>
      <c r="GG88">
        <v>0</v>
      </c>
      <c r="GH88">
        <v>0</v>
      </c>
      <c r="GI88">
        <v>0</v>
      </c>
      <c r="GJ88">
        <v>0</v>
      </c>
      <c r="GK88">
        <v>4</v>
      </c>
      <c r="GL88">
        <v>1</v>
      </c>
      <c r="GM88">
        <v>0</v>
      </c>
      <c r="GN88">
        <v>0</v>
      </c>
      <c r="GO88">
        <v>1</v>
      </c>
      <c r="GP88">
        <v>1</v>
      </c>
      <c r="GQ88">
        <v>1</v>
      </c>
    </row>
    <row r="89" spans="1:199">
      <c r="A89">
        <v>0</v>
      </c>
      <c r="B89">
        <v>0</v>
      </c>
      <c r="C89">
        <v>1</v>
      </c>
      <c r="D89">
        <v>6</v>
      </c>
      <c r="E89">
        <v>0</v>
      </c>
      <c r="F89">
        <v>3</v>
      </c>
      <c r="G89">
        <v>1</v>
      </c>
      <c r="H89">
        <v>0</v>
      </c>
      <c r="I89">
        <v>0</v>
      </c>
      <c r="J89">
        <v>2</v>
      </c>
      <c r="K89">
        <v>0</v>
      </c>
      <c r="L89">
        <v>1</v>
      </c>
      <c r="M89">
        <v>4</v>
      </c>
      <c r="N89">
        <v>0</v>
      </c>
      <c r="O89">
        <v>0</v>
      </c>
      <c r="P89">
        <v>0</v>
      </c>
      <c r="Q89">
        <v>0</v>
      </c>
      <c r="R89">
        <v>2</v>
      </c>
      <c r="S89">
        <v>0</v>
      </c>
      <c r="T89">
        <v>0</v>
      </c>
      <c r="U89">
        <v>0</v>
      </c>
      <c r="V89">
        <v>3</v>
      </c>
      <c r="W89">
        <v>1</v>
      </c>
      <c r="X89">
        <v>0</v>
      </c>
      <c r="Y89">
        <v>0</v>
      </c>
      <c r="Z89">
        <v>0</v>
      </c>
      <c r="AA89">
        <v>0</v>
      </c>
      <c r="AB89">
        <v>0</v>
      </c>
      <c r="AC89">
        <v>0</v>
      </c>
      <c r="AD89">
        <v>0</v>
      </c>
      <c r="AE89">
        <v>0</v>
      </c>
      <c r="AF89">
        <v>0</v>
      </c>
      <c r="AG89">
        <v>4</v>
      </c>
      <c r="AH89">
        <v>2</v>
      </c>
      <c r="AI89">
        <v>0</v>
      </c>
      <c r="AJ89">
        <v>1</v>
      </c>
      <c r="AK89">
        <v>0</v>
      </c>
      <c r="AL89">
        <v>2</v>
      </c>
      <c r="AM89">
        <v>1</v>
      </c>
      <c r="AN89">
        <v>6</v>
      </c>
      <c r="AO89">
        <v>3</v>
      </c>
      <c r="AP89">
        <v>2</v>
      </c>
      <c r="AQ89">
        <v>0</v>
      </c>
      <c r="AR89">
        <v>0</v>
      </c>
      <c r="AS89">
        <v>1</v>
      </c>
      <c r="AT89">
        <v>0</v>
      </c>
      <c r="AU89">
        <v>0</v>
      </c>
      <c r="AV89">
        <v>0</v>
      </c>
      <c r="AW89">
        <v>0</v>
      </c>
      <c r="AX89">
        <v>1</v>
      </c>
      <c r="AY89">
        <v>0</v>
      </c>
      <c r="AZ89">
        <v>0</v>
      </c>
      <c r="BA89">
        <v>0</v>
      </c>
      <c r="BB89">
        <v>0</v>
      </c>
      <c r="BC89">
        <v>0</v>
      </c>
      <c r="BD89">
        <v>5</v>
      </c>
      <c r="BE89">
        <v>0</v>
      </c>
      <c r="BF89">
        <v>1</v>
      </c>
      <c r="BG89">
        <v>0</v>
      </c>
      <c r="BH89">
        <v>3</v>
      </c>
      <c r="BI89">
        <v>1</v>
      </c>
      <c r="BJ89">
        <v>2</v>
      </c>
      <c r="BK89">
        <v>2</v>
      </c>
      <c r="BL89">
        <v>2</v>
      </c>
      <c r="BM89">
        <v>0</v>
      </c>
      <c r="BN89">
        <v>1</v>
      </c>
      <c r="BO89">
        <v>2</v>
      </c>
      <c r="BP89">
        <v>2</v>
      </c>
      <c r="BQ89">
        <v>0</v>
      </c>
      <c r="BR89">
        <v>4</v>
      </c>
      <c r="BS89">
        <v>2</v>
      </c>
      <c r="BT89">
        <v>2</v>
      </c>
      <c r="BU89">
        <v>2</v>
      </c>
      <c r="BV89">
        <v>0</v>
      </c>
      <c r="BW89">
        <v>2</v>
      </c>
      <c r="BX89">
        <v>2</v>
      </c>
      <c r="BY89">
        <v>1</v>
      </c>
      <c r="BZ89">
        <v>2</v>
      </c>
      <c r="CA89">
        <v>0</v>
      </c>
      <c r="CB89">
        <v>0</v>
      </c>
      <c r="CC89">
        <v>0</v>
      </c>
      <c r="CD89">
        <v>3</v>
      </c>
      <c r="CE89">
        <v>5</v>
      </c>
      <c r="CF89">
        <v>2</v>
      </c>
      <c r="CG89">
        <v>1</v>
      </c>
      <c r="CH89">
        <v>4</v>
      </c>
      <c r="CI89">
        <v>0</v>
      </c>
      <c r="CJ89">
        <v>0</v>
      </c>
      <c r="CK89">
        <v>4</v>
      </c>
      <c r="CL89">
        <v>1</v>
      </c>
      <c r="CM89">
        <v>2</v>
      </c>
      <c r="CN89">
        <v>2</v>
      </c>
      <c r="CO89">
        <v>1</v>
      </c>
      <c r="CP89">
        <v>1</v>
      </c>
      <c r="CQ89">
        <v>6</v>
      </c>
      <c r="CR89">
        <v>6</v>
      </c>
      <c r="CS89">
        <v>5</v>
      </c>
      <c r="CT89">
        <v>2</v>
      </c>
      <c r="CU89">
        <v>0</v>
      </c>
      <c r="CV89">
        <v>0</v>
      </c>
      <c r="CW89">
        <v>5</v>
      </c>
      <c r="CX89">
        <v>1</v>
      </c>
      <c r="CY89">
        <v>3</v>
      </c>
      <c r="CZ89">
        <v>1</v>
      </c>
      <c r="DA89">
        <v>3</v>
      </c>
      <c r="DB89">
        <v>0</v>
      </c>
      <c r="DC89">
        <v>0</v>
      </c>
      <c r="DD89">
        <v>1</v>
      </c>
      <c r="DE89">
        <v>0</v>
      </c>
      <c r="DF89">
        <v>6</v>
      </c>
      <c r="DG89">
        <v>7</v>
      </c>
      <c r="DH89">
        <v>2</v>
      </c>
      <c r="DI89">
        <v>0</v>
      </c>
      <c r="DJ89">
        <v>5</v>
      </c>
      <c r="DK89">
        <v>0</v>
      </c>
      <c r="DL89">
        <v>2</v>
      </c>
      <c r="DM89">
        <v>1</v>
      </c>
      <c r="DN89">
        <v>0</v>
      </c>
      <c r="DO89">
        <v>0</v>
      </c>
      <c r="DP89">
        <v>0</v>
      </c>
      <c r="DQ89">
        <v>3</v>
      </c>
      <c r="DR89">
        <v>0</v>
      </c>
      <c r="DS89">
        <v>1</v>
      </c>
      <c r="DT89">
        <v>1</v>
      </c>
      <c r="DU89">
        <v>0</v>
      </c>
      <c r="DV89">
        <v>0</v>
      </c>
      <c r="DW89">
        <v>0</v>
      </c>
      <c r="DX89">
        <v>9</v>
      </c>
      <c r="DY89">
        <v>0</v>
      </c>
      <c r="DZ89">
        <v>0</v>
      </c>
      <c r="EA89">
        <v>1</v>
      </c>
      <c r="EB89">
        <v>0</v>
      </c>
      <c r="EC89">
        <v>0</v>
      </c>
      <c r="ED89">
        <v>0</v>
      </c>
      <c r="EE89">
        <v>0</v>
      </c>
      <c r="EF89">
        <v>0</v>
      </c>
      <c r="EG89">
        <v>1</v>
      </c>
      <c r="EH89">
        <v>0</v>
      </c>
      <c r="EI89">
        <v>1</v>
      </c>
      <c r="EJ89">
        <v>0</v>
      </c>
      <c r="EK89">
        <v>1</v>
      </c>
      <c r="EL89">
        <v>2</v>
      </c>
      <c r="EM89">
        <v>0</v>
      </c>
      <c r="EN89">
        <v>0</v>
      </c>
      <c r="EO89">
        <v>0</v>
      </c>
      <c r="EP89">
        <v>0</v>
      </c>
      <c r="EQ89">
        <v>3</v>
      </c>
      <c r="ER89">
        <v>0</v>
      </c>
      <c r="ES89">
        <v>0</v>
      </c>
      <c r="ET89">
        <v>0</v>
      </c>
      <c r="EU89">
        <v>0</v>
      </c>
      <c r="EV89">
        <v>5</v>
      </c>
      <c r="EW89">
        <v>1</v>
      </c>
      <c r="EX89">
        <v>3</v>
      </c>
      <c r="EY89">
        <v>1</v>
      </c>
      <c r="EZ89">
        <v>0</v>
      </c>
      <c r="FA89">
        <v>4</v>
      </c>
      <c r="FB89">
        <v>0</v>
      </c>
      <c r="FC89">
        <v>4</v>
      </c>
      <c r="FD89">
        <v>1</v>
      </c>
      <c r="FE89">
        <v>4</v>
      </c>
      <c r="FF89">
        <v>0</v>
      </c>
      <c r="FG89">
        <v>0</v>
      </c>
      <c r="FH89">
        <v>1</v>
      </c>
      <c r="FI89">
        <v>1</v>
      </c>
      <c r="FJ89">
        <v>0</v>
      </c>
      <c r="FK89">
        <v>2</v>
      </c>
      <c r="FL89">
        <v>0</v>
      </c>
      <c r="FM89">
        <v>3</v>
      </c>
      <c r="FN89">
        <v>0</v>
      </c>
      <c r="FO89">
        <v>2</v>
      </c>
      <c r="FP89">
        <v>0</v>
      </c>
      <c r="FQ89">
        <v>1</v>
      </c>
      <c r="FR89">
        <v>0</v>
      </c>
      <c r="FS89">
        <v>1</v>
      </c>
      <c r="FT89">
        <v>0</v>
      </c>
      <c r="FU89">
        <v>4</v>
      </c>
      <c r="FV89">
        <v>9</v>
      </c>
      <c r="FW89">
        <v>9</v>
      </c>
      <c r="FX89">
        <v>5</v>
      </c>
      <c r="FY89">
        <v>9</v>
      </c>
      <c r="FZ89">
        <v>1</v>
      </c>
      <c r="GA89">
        <v>0</v>
      </c>
      <c r="GB89">
        <v>0</v>
      </c>
      <c r="GC89">
        <v>1</v>
      </c>
      <c r="GD89">
        <v>4</v>
      </c>
      <c r="GE89">
        <v>2</v>
      </c>
      <c r="GF89">
        <v>6</v>
      </c>
      <c r="GG89">
        <v>0</v>
      </c>
      <c r="GH89">
        <v>0</v>
      </c>
      <c r="GI89">
        <v>0</v>
      </c>
      <c r="GJ89">
        <v>0</v>
      </c>
      <c r="GK89">
        <v>0</v>
      </c>
      <c r="GL89">
        <v>1</v>
      </c>
      <c r="GM89">
        <v>0</v>
      </c>
      <c r="GN89">
        <v>0</v>
      </c>
      <c r="GO89">
        <v>3</v>
      </c>
      <c r="GP89">
        <v>3</v>
      </c>
      <c r="GQ89">
        <v>0</v>
      </c>
    </row>
    <row r="90" spans="1:199">
      <c r="A90">
        <v>0</v>
      </c>
      <c r="B90">
        <v>9</v>
      </c>
      <c r="C90">
        <v>0</v>
      </c>
      <c r="D90">
        <v>2</v>
      </c>
      <c r="E90">
        <v>3</v>
      </c>
      <c r="F90">
        <v>5</v>
      </c>
      <c r="G90">
        <v>0</v>
      </c>
      <c r="H90">
        <v>0</v>
      </c>
      <c r="I90">
        <v>1</v>
      </c>
      <c r="J90">
        <v>2</v>
      </c>
      <c r="K90">
        <v>4</v>
      </c>
      <c r="L90">
        <v>0</v>
      </c>
      <c r="M90">
        <v>6</v>
      </c>
      <c r="N90">
        <v>1</v>
      </c>
      <c r="O90">
        <v>0</v>
      </c>
      <c r="P90">
        <v>4</v>
      </c>
      <c r="Q90">
        <v>0</v>
      </c>
      <c r="R90">
        <v>2</v>
      </c>
      <c r="S90">
        <v>1</v>
      </c>
      <c r="T90">
        <v>0</v>
      </c>
      <c r="U90">
        <v>0</v>
      </c>
      <c r="V90">
        <v>3</v>
      </c>
      <c r="W90">
        <v>0</v>
      </c>
      <c r="X90">
        <v>0</v>
      </c>
      <c r="Y90">
        <v>9</v>
      </c>
      <c r="Z90">
        <v>1</v>
      </c>
      <c r="AA90">
        <v>2</v>
      </c>
      <c r="AB90">
        <v>0</v>
      </c>
      <c r="AC90">
        <v>0</v>
      </c>
      <c r="AD90">
        <v>2</v>
      </c>
      <c r="AE90">
        <v>0</v>
      </c>
      <c r="AF90">
        <v>1</v>
      </c>
      <c r="AG90">
        <v>0</v>
      </c>
      <c r="AH90">
        <v>5</v>
      </c>
      <c r="AI90">
        <v>0</v>
      </c>
      <c r="AJ90">
        <v>1</v>
      </c>
      <c r="AK90">
        <v>0</v>
      </c>
      <c r="AL90">
        <v>1</v>
      </c>
      <c r="AM90">
        <v>6</v>
      </c>
      <c r="AN90">
        <v>4</v>
      </c>
      <c r="AO90">
        <v>3</v>
      </c>
      <c r="AP90">
        <v>2</v>
      </c>
      <c r="AQ90">
        <v>4</v>
      </c>
      <c r="AR90">
        <v>2</v>
      </c>
      <c r="AS90">
        <v>0</v>
      </c>
      <c r="AT90">
        <v>0</v>
      </c>
      <c r="AU90">
        <v>1</v>
      </c>
      <c r="AV90">
        <v>3</v>
      </c>
      <c r="AW90">
        <v>5</v>
      </c>
      <c r="AX90">
        <v>2</v>
      </c>
      <c r="AY90">
        <v>4</v>
      </c>
      <c r="AZ90">
        <v>1</v>
      </c>
      <c r="BA90">
        <v>0</v>
      </c>
      <c r="BB90">
        <v>1</v>
      </c>
      <c r="BC90">
        <v>3</v>
      </c>
      <c r="BD90">
        <v>0</v>
      </c>
      <c r="BE90">
        <v>9</v>
      </c>
      <c r="BF90">
        <v>6</v>
      </c>
      <c r="BG90">
        <v>5</v>
      </c>
      <c r="BH90">
        <v>3</v>
      </c>
      <c r="BI90">
        <v>4</v>
      </c>
      <c r="BJ90">
        <v>3</v>
      </c>
      <c r="BK90">
        <v>5</v>
      </c>
      <c r="BL90">
        <v>3</v>
      </c>
      <c r="BM90">
        <v>6</v>
      </c>
      <c r="BN90">
        <v>1</v>
      </c>
      <c r="BO90">
        <v>1</v>
      </c>
      <c r="BP90">
        <v>7</v>
      </c>
      <c r="BQ90">
        <v>1</v>
      </c>
      <c r="BR90">
        <v>3</v>
      </c>
      <c r="BS90">
        <v>0</v>
      </c>
      <c r="BT90">
        <v>2</v>
      </c>
      <c r="BU90">
        <v>2</v>
      </c>
      <c r="BV90">
        <v>1</v>
      </c>
      <c r="BW90">
        <v>2</v>
      </c>
      <c r="BX90">
        <v>1</v>
      </c>
      <c r="BY90">
        <v>3</v>
      </c>
      <c r="BZ90">
        <v>2</v>
      </c>
      <c r="CA90">
        <v>2</v>
      </c>
      <c r="CB90">
        <v>0</v>
      </c>
      <c r="CC90">
        <v>1</v>
      </c>
      <c r="CD90">
        <v>3</v>
      </c>
      <c r="CE90">
        <v>5</v>
      </c>
      <c r="CF90">
        <v>2</v>
      </c>
      <c r="CG90">
        <v>0</v>
      </c>
      <c r="CH90">
        <v>0</v>
      </c>
      <c r="CI90">
        <v>0</v>
      </c>
      <c r="CJ90">
        <v>1</v>
      </c>
      <c r="CK90">
        <v>2</v>
      </c>
      <c r="CL90">
        <v>0</v>
      </c>
      <c r="CM90">
        <v>0</v>
      </c>
      <c r="CN90">
        <v>4</v>
      </c>
      <c r="CO90">
        <v>6</v>
      </c>
      <c r="CP90">
        <v>3</v>
      </c>
      <c r="CQ90">
        <v>4</v>
      </c>
      <c r="CR90">
        <v>3</v>
      </c>
      <c r="CS90">
        <v>0</v>
      </c>
      <c r="CT90">
        <v>1</v>
      </c>
      <c r="CU90">
        <v>0</v>
      </c>
      <c r="CV90">
        <v>0</v>
      </c>
      <c r="CW90">
        <v>0</v>
      </c>
      <c r="CX90">
        <v>0</v>
      </c>
      <c r="CY90">
        <v>3</v>
      </c>
      <c r="CZ90">
        <v>1</v>
      </c>
      <c r="DA90">
        <v>5</v>
      </c>
      <c r="DB90">
        <v>2</v>
      </c>
      <c r="DC90">
        <v>0</v>
      </c>
      <c r="DD90">
        <v>0</v>
      </c>
      <c r="DE90">
        <v>0</v>
      </c>
      <c r="DF90">
        <v>3</v>
      </c>
      <c r="DG90">
        <v>0</v>
      </c>
      <c r="DH90">
        <v>1</v>
      </c>
      <c r="DI90">
        <v>9</v>
      </c>
      <c r="DJ90">
        <v>6</v>
      </c>
      <c r="DK90">
        <v>2</v>
      </c>
      <c r="DL90">
        <v>7</v>
      </c>
      <c r="DM90">
        <v>3</v>
      </c>
      <c r="DN90">
        <v>0</v>
      </c>
      <c r="DO90">
        <v>1</v>
      </c>
      <c r="DP90">
        <v>3</v>
      </c>
      <c r="DQ90">
        <v>2</v>
      </c>
      <c r="DR90">
        <v>6</v>
      </c>
      <c r="DS90">
        <v>0</v>
      </c>
      <c r="DT90">
        <v>2</v>
      </c>
      <c r="DU90">
        <v>0</v>
      </c>
      <c r="DV90">
        <v>0</v>
      </c>
      <c r="DW90">
        <v>0</v>
      </c>
      <c r="DX90">
        <v>5</v>
      </c>
      <c r="DY90">
        <v>0</v>
      </c>
      <c r="DZ90">
        <v>0</v>
      </c>
      <c r="EA90">
        <v>1</v>
      </c>
      <c r="EB90">
        <v>3</v>
      </c>
      <c r="EC90">
        <v>0</v>
      </c>
      <c r="ED90">
        <v>0</v>
      </c>
      <c r="EE90">
        <v>0</v>
      </c>
      <c r="EF90">
        <v>1</v>
      </c>
      <c r="EG90">
        <v>0</v>
      </c>
      <c r="EH90">
        <v>0</v>
      </c>
      <c r="EI90">
        <v>0</v>
      </c>
      <c r="EJ90">
        <v>5</v>
      </c>
      <c r="EK90">
        <v>1</v>
      </c>
      <c r="EL90">
        <v>1</v>
      </c>
      <c r="EM90">
        <v>4</v>
      </c>
      <c r="EN90">
        <v>6</v>
      </c>
      <c r="EO90">
        <v>0</v>
      </c>
      <c r="EP90">
        <v>2</v>
      </c>
      <c r="EQ90">
        <v>2</v>
      </c>
      <c r="ER90">
        <v>0</v>
      </c>
      <c r="ES90">
        <v>3</v>
      </c>
      <c r="ET90">
        <v>3</v>
      </c>
      <c r="EU90">
        <v>0</v>
      </c>
      <c r="EV90">
        <v>3</v>
      </c>
      <c r="EW90">
        <v>0</v>
      </c>
      <c r="EX90">
        <v>2</v>
      </c>
      <c r="EY90">
        <v>1</v>
      </c>
      <c r="EZ90">
        <v>2</v>
      </c>
      <c r="FA90">
        <v>1</v>
      </c>
      <c r="FB90">
        <v>2</v>
      </c>
      <c r="FC90">
        <v>1</v>
      </c>
      <c r="FD90">
        <v>1</v>
      </c>
      <c r="FE90">
        <v>1</v>
      </c>
      <c r="FF90">
        <v>1</v>
      </c>
      <c r="FG90">
        <v>5</v>
      </c>
      <c r="FH90">
        <v>4</v>
      </c>
      <c r="FI90">
        <v>4</v>
      </c>
      <c r="FJ90">
        <v>2</v>
      </c>
      <c r="FK90">
        <v>1</v>
      </c>
      <c r="FL90">
        <v>4</v>
      </c>
      <c r="FM90">
        <v>2</v>
      </c>
      <c r="FN90">
        <v>0</v>
      </c>
      <c r="FO90">
        <v>2</v>
      </c>
      <c r="FP90">
        <v>0</v>
      </c>
      <c r="FQ90">
        <v>1</v>
      </c>
      <c r="FR90">
        <v>2</v>
      </c>
      <c r="FS90">
        <v>8</v>
      </c>
      <c r="FT90">
        <v>3</v>
      </c>
      <c r="FU90">
        <v>1</v>
      </c>
      <c r="FV90">
        <v>8</v>
      </c>
      <c r="FW90">
        <v>6</v>
      </c>
      <c r="FX90">
        <v>5</v>
      </c>
      <c r="FY90">
        <v>8</v>
      </c>
      <c r="FZ90">
        <v>2</v>
      </c>
      <c r="GA90">
        <v>1</v>
      </c>
      <c r="GB90">
        <v>0</v>
      </c>
      <c r="GC90">
        <v>4</v>
      </c>
      <c r="GD90">
        <v>4</v>
      </c>
      <c r="GE90">
        <v>1</v>
      </c>
      <c r="GF90">
        <v>3</v>
      </c>
      <c r="GG90">
        <v>1</v>
      </c>
      <c r="GH90">
        <v>2</v>
      </c>
      <c r="GI90">
        <v>1</v>
      </c>
      <c r="GJ90">
        <v>8</v>
      </c>
      <c r="GK90">
        <v>2</v>
      </c>
      <c r="GL90">
        <v>3</v>
      </c>
      <c r="GM90">
        <v>1</v>
      </c>
      <c r="GN90">
        <v>0</v>
      </c>
      <c r="GO90">
        <v>1</v>
      </c>
      <c r="GP90">
        <v>0</v>
      </c>
      <c r="GQ90">
        <v>1</v>
      </c>
    </row>
    <row r="91" spans="1:199">
      <c r="A91">
        <v>0</v>
      </c>
      <c r="B91">
        <v>0</v>
      </c>
      <c r="C91">
        <v>0</v>
      </c>
      <c r="D91">
        <v>0</v>
      </c>
      <c r="E91">
        <v>0</v>
      </c>
      <c r="F91">
        <v>6</v>
      </c>
      <c r="G91">
        <v>1</v>
      </c>
      <c r="H91">
        <v>2</v>
      </c>
      <c r="I91">
        <v>0</v>
      </c>
      <c r="J91">
        <v>0</v>
      </c>
      <c r="K91">
        <v>2</v>
      </c>
      <c r="L91">
        <v>0</v>
      </c>
      <c r="M91">
        <v>0</v>
      </c>
      <c r="N91">
        <v>3</v>
      </c>
      <c r="O91">
        <v>0</v>
      </c>
      <c r="P91">
        <v>0</v>
      </c>
      <c r="Q91">
        <v>0</v>
      </c>
      <c r="R91">
        <v>2</v>
      </c>
      <c r="S91">
        <v>0</v>
      </c>
      <c r="T91">
        <v>0</v>
      </c>
      <c r="U91">
        <v>0</v>
      </c>
      <c r="V91">
        <v>0</v>
      </c>
      <c r="W91">
        <v>1</v>
      </c>
      <c r="X91">
        <v>0</v>
      </c>
      <c r="Y91">
        <v>0</v>
      </c>
      <c r="Z91">
        <v>0</v>
      </c>
      <c r="AA91">
        <v>0</v>
      </c>
      <c r="AB91">
        <v>0</v>
      </c>
      <c r="AC91">
        <v>1</v>
      </c>
      <c r="AD91">
        <v>0</v>
      </c>
      <c r="AE91">
        <v>0</v>
      </c>
      <c r="AF91">
        <v>0</v>
      </c>
      <c r="AG91">
        <v>0</v>
      </c>
      <c r="AH91">
        <v>0</v>
      </c>
      <c r="AI91">
        <v>0</v>
      </c>
      <c r="AJ91">
        <v>3</v>
      </c>
      <c r="AK91">
        <v>0</v>
      </c>
      <c r="AL91">
        <v>1</v>
      </c>
      <c r="AM91">
        <v>0</v>
      </c>
      <c r="AN91">
        <v>2</v>
      </c>
      <c r="AO91">
        <v>0</v>
      </c>
      <c r="AP91">
        <v>0</v>
      </c>
      <c r="AQ91">
        <v>0</v>
      </c>
      <c r="AR91">
        <v>0</v>
      </c>
      <c r="AS91">
        <v>0</v>
      </c>
      <c r="AT91">
        <v>0</v>
      </c>
      <c r="AU91">
        <v>0</v>
      </c>
      <c r="AV91">
        <v>0</v>
      </c>
      <c r="AW91">
        <v>0</v>
      </c>
      <c r="AX91">
        <v>0</v>
      </c>
      <c r="AY91">
        <v>2</v>
      </c>
      <c r="AZ91">
        <v>1</v>
      </c>
      <c r="BA91">
        <v>0</v>
      </c>
      <c r="BB91">
        <v>0</v>
      </c>
      <c r="BC91">
        <v>0</v>
      </c>
      <c r="BD91">
        <v>0</v>
      </c>
      <c r="BE91">
        <v>1</v>
      </c>
      <c r="BF91">
        <v>0</v>
      </c>
      <c r="BG91">
        <v>1</v>
      </c>
      <c r="BH91">
        <v>2</v>
      </c>
      <c r="BI91">
        <v>2</v>
      </c>
      <c r="BJ91">
        <v>0</v>
      </c>
      <c r="BK91">
        <v>1</v>
      </c>
      <c r="BL91">
        <v>1</v>
      </c>
      <c r="BM91">
        <v>1</v>
      </c>
      <c r="BN91">
        <v>2</v>
      </c>
      <c r="BO91">
        <v>1</v>
      </c>
      <c r="BP91">
        <v>3</v>
      </c>
      <c r="BQ91">
        <v>0</v>
      </c>
      <c r="BR91">
        <v>0</v>
      </c>
      <c r="BS91">
        <v>3</v>
      </c>
      <c r="BT91">
        <v>2</v>
      </c>
      <c r="BU91">
        <v>0</v>
      </c>
      <c r="BV91">
        <v>1</v>
      </c>
      <c r="BW91">
        <v>2</v>
      </c>
      <c r="BX91">
        <v>0</v>
      </c>
      <c r="BY91">
        <v>2</v>
      </c>
      <c r="BZ91">
        <v>1</v>
      </c>
      <c r="CA91">
        <v>5</v>
      </c>
      <c r="CB91">
        <v>1</v>
      </c>
      <c r="CC91">
        <v>1</v>
      </c>
      <c r="CD91">
        <v>1</v>
      </c>
      <c r="CE91">
        <v>1</v>
      </c>
      <c r="CF91">
        <v>0</v>
      </c>
      <c r="CG91">
        <v>0</v>
      </c>
      <c r="CH91">
        <v>1</v>
      </c>
      <c r="CI91">
        <v>0</v>
      </c>
      <c r="CJ91">
        <v>0</v>
      </c>
      <c r="CK91">
        <v>0</v>
      </c>
      <c r="CL91">
        <v>0</v>
      </c>
      <c r="CM91">
        <v>0</v>
      </c>
      <c r="CN91">
        <v>0</v>
      </c>
      <c r="CO91">
        <v>2</v>
      </c>
      <c r="CP91">
        <v>1</v>
      </c>
      <c r="CQ91">
        <v>1</v>
      </c>
      <c r="CR91">
        <v>1</v>
      </c>
      <c r="CS91">
        <v>0</v>
      </c>
      <c r="CT91">
        <v>0</v>
      </c>
      <c r="CU91">
        <v>0</v>
      </c>
      <c r="CV91">
        <v>1</v>
      </c>
      <c r="CW91">
        <v>0</v>
      </c>
      <c r="CX91">
        <v>0</v>
      </c>
      <c r="CY91">
        <v>5</v>
      </c>
      <c r="CZ91">
        <v>5</v>
      </c>
      <c r="DA91">
        <v>3</v>
      </c>
      <c r="DB91">
        <v>3</v>
      </c>
      <c r="DC91">
        <v>3</v>
      </c>
      <c r="DD91">
        <v>0</v>
      </c>
      <c r="DE91">
        <v>0</v>
      </c>
      <c r="DF91">
        <v>4</v>
      </c>
      <c r="DG91">
        <v>0</v>
      </c>
      <c r="DH91">
        <v>6</v>
      </c>
      <c r="DI91">
        <v>0</v>
      </c>
      <c r="DJ91">
        <v>0</v>
      </c>
      <c r="DK91">
        <v>0</v>
      </c>
      <c r="DL91">
        <v>1</v>
      </c>
      <c r="DM91">
        <v>0</v>
      </c>
      <c r="DN91">
        <v>0</v>
      </c>
      <c r="DO91">
        <v>0</v>
      </c>
      <c r="DP91">
        <v>0</v>
      </c>
      <c r="DQ91">
        <v>0</v>
      </c>
      <c r="DR91">
        <v>2</v>
      </c>
      <c r="DS91">
        <v>0</v>
      </c>
      <c r="DT91">
        <v>0</v>
      </c>
      <c r="DU91">
        <v>0</v>
      </c>
      <c r="DV91">
        <v>1</v>
      </c>
      <c r="DW91">
        <v>0</v>
      </c>
      <c r="DX91">
        <v>0</v>
      </c>
      <c r="DY91">
        <v>0</v>
      </c>
      <c r="DZ91">
        <v>9</v>
      </c>
      <c r="EA91">
        <v>1</v>
      </c>
      <c r="EB91">
        <v>0</v>
      </c>
      <c r="EC91">
        <v>0</v>
      </c>
      <c r="ED91">
        <v>2</v>
      </c>
      <c r="EE91">
        <v>6</v>
      </c>
      <c r="EF91">
        <v>1</v>
      </c>
      <c r="EG91">
        <v>0</v>
      </c>
      <c r="EH91">
        <v>0</v>
      </c>
      <c r="EI91">
        <v>5</v>
      </c>
      <c r="EJ91">
        <v>0</v>
      </c>
      <c r="EK91">
        <v>0</v>
      </c>
      <c r="EL91">
        <v>0</v>
      </c>
      <c r="EM91">
        <v>0</v>
      </c>
      <c r="EN91">
        <v>1</v>
      </c>
      <c r="EO91">
        <v>0</v>
      </c>
      <c r="EP91">
        <v>0</v>
      </c>
      <c r="EQ91">
        <v>0</v>
      </c>
      <c r="ER91">
        <v>0</v>
      </c>
      <c r="ES91">
        <v>0</v>
      </c>
      <c r="ET91">
        <v>0</v>
      </c>
      <c r="EU91">
        <v>0</v>
      </c>
      <c r="EV91">
        <v>3</v>
      </c>
      <c r="EW91">
        <v>0</v>
      </c>
      <c r="EX91">
        <v>1</v>
      </c>
      <c r="EY91">
        <v>0</v>
      </c>
      <c r="EZ91">
        <v>2</v>
      </c>
      <c r="FA91">
        <v>0</v>
      </c>
      <c r="FB91">
        <v>0</v>
      </c>
      <c r="FC91">
        <v>1</v>
      </c>
      <c r="FD91">
        <v>1</v>
      </c>
      <c r="FE91">
        <v>0</v>
      </c>
      <c r="FF91">
        <v>0</v>
      </c>
      <c r="FG91">
        <v>0</v>
      </c>
      <c r="FH91">
        <v>2</v>
      </c>
      <c r="FI91">
        <v>5</v>
      </c>
      <c r="FJ91">
        <v>0</v>
      </c>
      <c r="FK91">
        <v>1</v>
      </c>
      <c r="FL91">
        <v>0</v>
      </c>
      <c r="FM91">
        <v>0</v>
      </c>
      <c r="FN91">
        <v>1</v>
      </c>
      <c r="FO91">
        <v>0</v>
      </c>
      <c r="FP91">
        <v>0</v>
      </c>
      <c r="FQ91">
        <v>0</v>
      </c>
      <c r="FR91">
        <v>0</v>
      </c>
      <c r="FS91">
        <v>0</v>
      </c>
      <c r="FT91">
        <v>0</v>
      </c>
      <c r="FU91">
        <v>0</v>
      </c>
      <c r="FV91">
        <v>2</v>
      </c>
      <c r="FW91">
        <v>6</v>
      </c>
      <c r="FX91">
        <v>2</v>
      </c>
      <c r="FY91">
        <v>2</v>
      </c>
      <c r="FZ91">
        <v>0</v>
      </c>
      <c r="GA91">
        <v>0</v>
      </c>
      <c r="GB91">
        <v>0</v>
      </c>
      <c r="GC91">
        <v>3</v>
      </c>
      <c r="GD91">
        <v>1</v>
      </c>
      <c r="GE91">
        <v>0</v>
      </c>
      <c r="GF91">
        <v>4</v>
      </c>
      <c r="GG91">
        <v>2</v>
      </c>
      <c r="GH91">
        <v>2</v>
      </c>
      <c r="GI91">
        <v>0</v>
      </c>
      <c r="GJ91">
        <v>1</v>
      </c>
      <c r="GK91">
        <v>0</v>
      </c>
      <c r="GL91">
        <v>0</v>
      </c>
      <c r="GM91">
        <v>0</v>
      </c>
      <c r="GN91">
        <v>4</v>
      </c>
      <c r="GO91">
        <v>1</v>
      </c>
      <c r="GP91">
        <v>0</v>
      </c>
      <c r="GQ91">
        <v>1</v>
      </c>
    </row>
    <row r="92" spans="1:199">
      <c r="A92">
        <v>0</v>
      </c>
      <c r="B92">
        <v>0</v>
      </c>
      <c r="C92">
        <v>0</v>
      </c>
      <c r="D92">
        <v>0</v>
      </c>
      <c r="E92">
        <v>0</v>
      </c>
      <c r="F92">
        <v>0</v>
      </c>
      <c r="G92">
        <v>0</v>
      </c>
      <c r="H92">
        <v>0</v>
      </c>
      <c r="I92">
        <v>0</v>
      </c>
      <c r="J92">
        <v>1</v>
      </c>
      <c r="K92">
        <v>0</v>
      </c>
      <c r="L92">
        <v>0</v>
      </c>
      <c r="M92">
        <v>0</v>
      </c>
      <c r="N92">
        <v>0</v>
      </c>
      <c r="O92">
        <v>0</v>
      </c>
      <c r="P92">
        <v>0</v>
      </c>
      <c r="Q92">
        <v>0</v>
      </c>
      <c r="R92">
        <v>2</v>
      </c>
      <c r="S92">
        <v>0</v>
      </c>
      <c r="T92">
        <v>0</v>
      </c>
      <c r="U92">
        <v>0</v>
      </c>
      <c r="V92">
        <v>0</v>
      </c>
      <c r="W92">
        <v>0</v>
      </c>
      <c r="X92">
        <v>0</v>
      </c>
      <c r="Y92">
        <v>0</v>
      </c>
      <c r="Z92">
        <v>0</v>
      </c>
      <c r="AA92">
        <v>0</v>
      </c>
      <c r="AB92">
        <v>0</v>
      </c>
      <c r="AC92">
        <v>0</v>
      </c>
      <c r="AD92">
        <v>0</v>
      </c>
      <c r="AE92">
        <v>0</v>
      </c>
      <c r="AF92">
        <v>0</v>
      </c>
      <c r="AG92">
        <v>0</v>
      </c>
      <c r="AH92">
        <v>0</v>
      </c>
      <c r="AI92">
        <v>0</v>
      </c>
      <c r="AJ92">
        <v>0</v>
      </c>
      <c r="AK92">
        <v>0</v>
      </c>
      <c r="AL92">
        <v>4</v>
      </c>
      <c r="AM92">
        <v>0</v>
      </c>
      <c r="AN92">
        <v>1</v>
      </c>
      <c r="AO92">
        <v>0</v>
      </c>
      <c r="AP92">
        <v>0</v>
      </c>
      <c r="AQ92">
        <v>0</v>
      </c>
      <c r="AR92">
        <v>0</v>
      </c>
      <c r="AS92">
        <v>0</v>
      </c>
      <c r="AT92">
        <v>0</v>
      </c>
      <c r="AU92">
        <v>1</v>
      </c>
      <c r="AV92">
        <v>0</v>
      </c>
      <c r="AW92">
        <v>0</v>
      </c>
      <c r="AX92">
        <v>0</v>
      </c>
      <c r="AY92">
        <v>0</v>
      </c>
      <c r="AZ92">
        <v>0</v>
      </c>
      <c r="BA92">
        <v>0</v>
      </c>
      <c r="BB92">
        <v>0</v>
      </c>
      <c r="BC92">
        <v>0</v>
      </c>
      <c r="BD92">
        <v>0</v>
      </c>
      <c r="BE92">
        <v>0</v>
      </c>
      <c r="BF92">
        <v>0</v>
      </c>
      <c r="BG92">
        <v>0</v>
      </c>
      <c r="BH92">
        <v>0</v>
      </c>
      <c r="BI92">
        <v>1</v>
      </c>
      <c r="BJ92">
        <v>0</v>
      </c>
      <c r="BK92">
        <v>1</v>
      </c>
      <c r="BL92">
        <v>0</v>
      </c>
      <c r="BM92">
        <v>1</v>
      </c>
      <c r="BN92">
        <v>1</v>
      </c>
      <c r="BO92">
        <v>1</v>
      </c>
      <c r="BP92">
        <v>1</v>
      </c>
      <c r="BQ92">
        <v>0</v>
      </c>
      <c r="BR92">
        <v>0</v>
      </c>
      <c r="BS92">
        <v>1</v>
      </c>
      <c r="BT92">
        <v>1</v>
      </c>
      <c r="BU92">
        <v>1</v>
      </c>
      <c r="BV92">
        <v>0</v>
      </c>
      <c r="BW92">
        <v>0</v>
      </c>
      <c r="BX92">
        <v>0</v>
      </c>
      <c r="BY92">
        <v>0</v>
      </c>
      <c r="BZ92">
        <v>0</v>
      </c>
      <c r="CA92">
        <v>0</v>
      </c>
      <c r="CB92">
        <v>0</v>
      </c>
      <c r="CC92">
        <v>0</v>
      </c>
      <c r="CD92">
        <v>0</v>
      </c>
      <c r="CE92">
        <v>3</v>
      </c>
      <c r="CF92">
        <v>0</v>
      </c>
      <c r="CG92">
        <v>0</v>
      </c>
      <c r="CH92">
        <v>0</v>
      </c>
      <c r="CI92">
        <v>0</v>
      </c>
      <c r="CJ92">
        <v>2</v>
      </c>
      <c r="CK92">
        <v>0</v>
      </c>
      <c r="CL92">
        <v>0</v>
      </c>
      <c r="CM92">
        <v>0</v>
      </c>
      <c r="CN92">
        <v>0</v>
      </c>
      <c r="CO92">
        <v>0</v>
      </c>
      <c r="CP92">
        <v>1</v>
      </c>
      <c r="CQ92">
        <v>0</v>
      </c>
      <c r="CR92">
        <v>0</v>
      </c>
      <c r="CS92">
        <v>0</v>
      </c>
      <c r="CT92">
        <v>0</v>
      </c>
      <c r="CU92">
        <v>0</v>
      </c>
      <c r="CV92">
        <v>0</v>
      </c>
      <c r="CW92">
        <v>1</v>
      </c>
      <c r="CX92">
        <v>0</v>
      </c>
      <c r="CY92">
        <v>2</v>
      </c>
      <c r="CZ92">
        <v>0</v>
      </c>
      <c r="DA92">
        <v>2</v>
      </c>
      <c r="DB92">
        <v>0</v>
      </c>
      <c r="DC92">
        <v>0</v>
      </c>
      <c r="DD92">
        <v>0</v>
      </c>
      <c r="DE92">
        <v>0</v>
      </c>
      <c r="DF92">
        <v>0</v>
      </c>
      <c r="DG92">
        <v>0</v>
      </c>
      <c r="DH92">
        <v>0</v>
      </c>
      <c r="DI92">
        <v>0</v>
      </c>
      <c r="DJ92">
        <v>0</v>
      </c>
      <c r="DK92">
        <v>0</v>
      </c>
      <c r="DL92">
        <v>0</v>
      </c>
      <c r="DM92">
        <v>0</v>
      </c>
      <c r="DN92">
        <v>0</v>
      </c>
      <c r="DO92">
        <v>0</v>
      </c>
      <c r="DP92">
        <v>0</v>
      </c>
      <c r="DQ92">
        <v>0</v>
      </c>
      <c r="DR92">
        <v>1</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2</v>
      </c>
      <c r="EQ92">
        <v>0</v>
      </c>
      <c r="ER92">
        <v>0</v>
      </c>
      <c r="ES92">
        <v>0</v>
      </c>
      <c r="ET92">
        <v>0</v>
      </c>
      <c r="EU92">
        <v>0</v>
      </c>
      <c r="EV92">
        <v>0</v>
      </c>
      <c r="EW92">
        <v>0</v>
      </c>
      <c r="EX92">
        <v>0</v>
      </c>
      <c r="EY92">
        <v>1</v>
      </c>
      <c r="EZ92">
        <v>0</v>
      </c>
      <c r="FA92">
        <v>0</v>
      </c>
      <c r="FB92">
        <v>0</v>
      </c>
      <c r="FC92">
        <v>1</v>
      </c>
      <c r="FD92">
        <v>1</v>
      </c>
      <c r="FE92">
        <v>0</v>
      </c>
      <c r="FF92">
        <v>0</v>
      </c>
      <c r="FG92">
        <v>0</v>
      </c>
      <c r="FH92">
        <v>0</v>
      </c>
      <c r="FI92">
        <v>0</v>
      </c>
      <c r="FJ92">
        <v>0</v>
      </c>
      <c r="FK92">
        <v>0</v>
      </c>
      <c r="FL92">
        <v>0</v>
      </c>
      <c r="FM92">
        <v>0</v>
      </c>
      <c r="FN92">
        <v>1</v>
      </c>
      <c r="FO92">
        <v>2</v>
      </c>
      <c r="FP92">
        <v>0</v>
      </c>
      <c r="FQ92">
        <v>2</v>
      </c>
      <c r="FR92">
        <v>0</v>
      </c>
      <c r="FS92">
        <v>2</v>
      </c>
      <c r="FT92">
        <v>4</v>
      </c>
      <c r="FU92">
        <v>2</v>
      </c>
      <c r="FV92">
        <v>1</v>
      </c>
      <c r="FW92">
        <v>0</v>
      </c>
      <c r="FX92">
        <v>0</v>
      </c>
      <c r="FY92">
        <v>0</v>
      </c>
      <c r="FZ92">
        <v>1</v>
      </c>
      <c r="GA92">
        <v>0</v>
      </c>
      <c r="GB92">
        <v>2</v>
      </c>
      <c r="GC92">
        <v>0</v>
      </c>
      <c r="GD92">
        <v>0</v>
      </c>
      <c r="GE92">
        <v>0</v>
      </c>
      <c r="GF92">
        <v>3</v>
      </c>
      <c r="GG92">
        <v>0</v>
      </c>
      <c r="GH92">
        <v>0</v>
      </c>
      <c r="GI92">
        <v>0</v>
      </c>
      <c r="GJ92">
        <v>0</v>
      </c>
      <c r="GK92">
        <v>0</v>
      </c>
      <c r="GL92">
        <v>0</v>
      </c>
      <c r="GM92">
        <v>0</v>
      </c>
      <c r="GN92">
        <v>1</v>
      </c>
      <c r="GO92">
        <v>0</v>
      </c>
      <c r="GP92">
        <v>0</v>
      </c>
      <c r="GQ92">
        <v>1</v>
      </c>
    </row>
    <row r="93" spans="1:199">
      <c r="A93">
        <v>0</v>
      </c>
      <c r="B93">
        <v>0</v>
      </c>
      <c r="C93">
        <v>0</v>
      </c>
      <c r="D93">
        <v>0</v>
      </c>
      <c r="E93">
        <v>0</v>
      </c>
      <c r="F93">
        <v>2</v>
      </c>
      <c r="G93">
        <v>0</v>
      </c>
      <c r="H93">
        <v>0</v>
      </c>
      <c r="I93">
        <v>0</v>
      </c>
      <c r="J93">
        <v>2</v>
      </c>
      <c r="K93">
        <v>0</v>
      </c>
      <c r="L93">
        <v>0</v>
      </c>
      <c r="M93">
        <v>0</v>
      </c>
      <c r="N93">
        <v>0</v>
      </c>
      <c r="O93">
        <v>0</v>
      </c>
      <c r="P93">
        <v>0</v>
      </c>
      <c r="Q93">
        <v>0</v>
      </c>
      <c r="R93">
        <v>1</v>
      </c>
      <c r="S93">
        <v>0</v>
      </c>
      <c r="T93">
        <v>0</v>
      </c>
      <c r="U93">
        <v>0</v>
      </c>
      <c r="V93">
        <v>0</v>
      </c>
      <c r="W93">
        <v>0</v>
      </c>
      <c r="X93">
        <v>0</v>
      </c>
      <c r="Y93">
        <v>0</v>
      </c>
      <c r="Z93">
        <v>0</v>
      </c>
      <c r="AA93">
        <v>0</v>
      </c>
      <c r="AB93">
        <v>0</v>
      </c>
      <c r="AC93">
        <v>0</v>
      </c>
      <c r="AD93">
        <v>0</v>
      </c>
      <c r="AE93">
        <v>0</v>
      </c>
      <c r="AF93">
        <v>2</v>
      </c>
      <c r="AG93">
        <v>0</v>
      </c>
      <c r="AH93">
        <v>2</v>
      </c>
      <c r="AI93">
        <v>0</v>
      </c>
      <c r="AJ93">
        <v>0</v>
      </c>
      <c r="AK93">
        <v>1</v>
      </c>
      <c r="AL93">
        <v>3</v>
      </c>
      <c r="AM93">
        <v>1</v>
      </c>
      <c r="AN93">
        <v>3</v>
      </c>
      <c r="AO93">
        <v>0</v>
      </c>
      <c r="AP93">
        <v>0</v>
      </c>
      <c r="AQ93">
        <v>1</v>
      </c>
      <c r="AR93">
        <v>0</v>
      </c>
      <c r="AS93">
        <v>0</v>
      </c>
      <c r="AT93">
        <v>0</v>
      </c>
      <c r="AU93">
        <v>1</v>
      </c>
      <c r="AV93">
        <v>0</v>
      </c>
      <c r="AW93">
        <v>0</v>
      </c>
      <c r="AX93">
        <v>1</v>
      </c>
      <c r="AY93">
        <v>0</v>
      </c>
      <c r="AZ93">
        <v>0</v>
      </c>
      <c r="BA93">
        <v>0</v>
      </c>
      <c r="BB93">
        <v>0</v>
      </c>
      <c r="BC93">
        <v>0</v>
      </c>
      <c r="BD93">
        <v>0</v>
      </c>
      <c r="BE93">
        <v>0</v>
      </c>
      <c r="BF93">
        <v>0</v>
      </c>
      <c r="BG93">
        <v>1</v>
      </c>
      <c r="BH93">
        <v>0</v>
      </c>
      <c r="BI93">
        <v>2</v>
      </c>
      <c r="BJ93">
        <v>0</v>
      </c>
      <c r="BK93">
        <v>2</v>
      </c>
      <c r="BL93">
        <v>0</v>
      </c>
      <c r="BM93">
        <v>0</v>
      </c>
      <c r="BN93">
        <v>2</v>
      </c>
      <c r="BO93">
        <v>2</v>
      </c>
      <c r="BP93">
        <v>2</v>
      </c>
      <c r="BQ93">
        <v>1</v>
      </c>
      <c r="BR93">
        <v>1</v>
      </c>
      <c r="BS93">
        <v>0</v>
      </c>
      <c r="BT93">
        <v>2</v>
      </c>
      <c r="BU93">
        <v>2</v>
      </c>
      <c r="BV93">
        <v>0</v>
      </c>
      <c r="BW93">
        <v>0</v>
      </c>
      <c r="BX93">
        <v>0</v>
      </c>
      <c r="BY93">
        <v>1</v>
      </c>
      <c r="BZ93">
        <v>0</v>
      </c>
      <c r="CA93">
        <v>0</v>
      </c>
      <c r="CB93">
        <v>1</v>
      </c>
      <c r="CC93">
        <v>0</v>
      </c>
      <c r="CD93">
        <v>0</v>
      </c>
      <c r="CE93">
        <v>3</v>
      </c>
      <c r="CF93">
        <v>1</v>
      </c>
      <c r="CG93">
        <v>1</v>
      </c>
      <c r="CH93">
        <v>0</v>
      </c>
      <c r="CI93">
        <v>0</v>
      </c>
      <c r="CJ93">
        <v>0</v>
      </c>
      <c r="CK93">
        <v>0</v>
      </c>
      <c r="CL93">
        <v>0</v>
      </c>
      <c r="CM93">
        <v>0</v>
      </c>
      <c r="CN93">
        <v>0</v>
      </c>
      <c r="CO93">
        <v>0</v>
      </c>
      <c r="CP93">
        <v>0</v>
      </c>
      <c r="CQ93">
        <v>0</v>
      </c>
      <c r="CR93">
        <v>0</v>
      </c>
      <c r="CS93">
        <v>0</v>
      </c>
      <c r="CT93">
        <v>2</v>
      </c>
      <c r="CU93">
        <v>0</v>
      </c>
      <c r="CV93">
        <v>0</v>
      </c>
      <c r="CW93">
        <v>0</v>
      </c>
      <c r="CX93">
        <v>0</v>
      </c>
      <c r="CY93">
        <v>1</v>
      </c>
      <c r="CZ93">
        <v>0</v>
      </c>
      <c r="DA93">
        <v>1</v>
      </c>
      <c r="DB93">
        <v>1</v>
      </c>
      <c r="DC93">
        <v>0</v>
      </c>
      <c r="DD93">
        <v>0</v>
      </c>
      <c r="DE93">
        <v>0</v>
      </c>
      <c r="DF93">
        <v>0</v>
      </c>
      <c r="DG93">
        <v>0</v>
      </c>
      <c r="DH93">
        <v>0</v>
      </c>
      <c r="DI93">
        <v>0</v>
      </c>
      <c r="DJ93">
        <v>0</v>
      </c>
      <c r="DK93">
        <v>0</v>
      </c>
      <c r="DL93">
        <v>1</v>
      </c>
      <c r="DM93">
        <v>0</v>
      </c>
      <c r="DN93">
        <v>0</v>
      </c>
      <c r="DO93">
        <v>1</v>
      </c>
      <c r="DP93">
        <v>0</v>
      </c>
      <c r="DQ93">
        <v>0</v>
      </c>
      <c r="DR93">
        <v>1</v>
      </c>
      <c r="DS93">
        <v>0</v>
      </c>
      <c r="DT93">
        <v>0</v>
      </c>
      <c r="DU93">
        <v>0</v>
      </c>
      <c r="DV93">
        <v>3</v>
      </c>
      <c r="DW93">
        <v>0</v>
      </c>
      <c r="DX93">
        <v>0</v>
      </c>
      <c r="DY93">
        <v>0</v>
      </c>
      <c r="DZ93">
        <v>0</v>
      </c>
      <c r="EA93">
        <v>0</v>
      </c>
      <c r="EB93">
        <v>0</v>
      </c>
      <c r="EC93">
        <v>0</v>
      </c>
      <c r="ED93">
        <v>0</v>
      </c>
      <c r="EE93">
        <v>0</v>
      </c>
      <c r="EF93">
        <v>1</v>
      </c>
      <c r="EG93">
        <v>0</v>
      </c>
      <c r="EH93">
        <v>0</v>
      </c>
      <c r="EI93">
        <v>0</v>
      </c>
      <c r="EJ93">
        <v>0</v>
      </c>
      <c r="EK93">
        <v>0</v>
      </c>
      <c r="EL93">
        <v>0</v>
      </c>
      <c r="EM93">
        <v>0</v>
      </c>
      <c r="EN93">
        <v>0</v>
      </c>
      <c r="EO93">
        <v>0</v>
      </c>
      <c r="EP93">
        <v>1</v>
      </c>
      <c r="EQ93">
        <v>1</v>
      </c>
      <c r="ER93">
        <v>0</v>
      </c>
      <c r="ES93">
        <v>0</v>
      </c>
      <c r="ET93">
        <v>2</v>
      </c>
      <c r="EU93">
        <v>0</v>
      </c>
      <c r="EV93">
        <v>3</v>
      </c>
      <c r="EW93">
        <v>0</v>
      </c>
      <c r="EX93">
        <v>0</v>
      </c>
      <c r="EY93">
        <v>0</v>
      </c>
      <c r="EZ93">
        <v>0</v>
      </c>
      <c r="FA93">
        <v>0</v>
      </c>
      <c r="FB93">
        <v>0</v>
      </c>
      <c r="FC93">
        <v>1</v>
      </c>
      <c r="FD93">
        <v>0</v>
      </c>
      <c r="FE93">
        <v>0</v>
      </c>
      <c r="FF93">
        <v>0</v>
      </c>
      <c r="FG93">
        <v>0</v>
      </c>
      <c r="FH93">
        <v>1</v>
      </c>
      <c r="FI93">
        <v>1</v>
      </c>
      <c r="FJ93">
        <v>0</v>
      </c>
      <c r="FK93">
        <v>1</v>
      </c>
      <c r="FL93">
        <v>0</v>
      </c>
      <c r="FM93">
        <v>0</v>
      </c>
      <c r="FN93">
        <v>0</v>
      </c>
      <c r="FO93">
        <v>0</v>
      </c>
      <c r="FP93">
        <v>0</v>
      </c>
      <c r="FQ93">
        <v>3</v>
      </c>
      <c r="FR93">
        <v>0</v>
      </c>
      <c r="FS93">
        <v>1</v>
      </c>
      <c r="FT93">
        <v>8</v>
      </c>
      <c r="FU93">
        <v>0</v>
      </c>
      <c r="FV93">
        <v>1</v>
      </c>
      <c r="FW93">
        <v>1</v>
      </c>
      <c r="FX93">
        <v>1</v>
      </c>
      <c r="FY93">
        <v>0</v>
      </c>
      <c r="FZ93">
        <v>0</v>
      </c>
      <c r="GA93">
        <v>0</v>
      </c>
      <c r="GB93">
        <v>2</v>
      </c>
      <c r="GC93">
        <v>1</v>
      </c>
      <c r="GD93">
        <v>0</v>
      </c>
      <c r="GE93">
        <v>0</v>
      </c>
      <c r="GF93">
        <v>6</v>
      </c>
      <c r="GG93">
        <v>0</v>
      </c>
      <c r="GH93">
        <v>0</v>
      </c>
      <c r="GI93">
        <v>0</v>
      </c>
      <c r="GJ93">
        <v>0</v>
      </c>
      <c r="GK93">
        <v>0</v>
      </c>
      <c r="GL93">
        <v>1</v>
      </c>
      <c r="GM93">
        <v>0</v>
      </c>
      <c r="GN93">
        <v>0</v>
      </c>
      <c r="GO93">
        <v>0</v>
      </c>
      <c r="GP93">
        <v>0</v>
      </c>
      <c r="GQ93">
        <v>1</v>
      </c>
    </row>
    <row r="94" spans="1:199">
      <c r="A94">
        <v>7</v>
      </c>
      <c r="B94">
        <v>0</v>
      </c>
      <c r="C94">
        <v>0</v>
      </c>
      <c r="D94">
        <v>2</v>
      </c>
      <c r="E94">
        <v>0</v>
      </c>
      <c r="F94">
        <v>3</v>
      </c>
      <c r="G94">
        <v>0</v>
      </c>
      <c r="H94">
        <v>0</v>
      </c>
      <c r="I94">
        <v>0</v>
      </c>
      <c r="J94">
        <v>2</v>
      </c>
      <c r="K94">
        <v>0</v>
      </c>
      <c r="L94">
        <v>0</v>
      </c>
      <c r="M94">
        <v>1</v>
      </c>
      <c r="N94">
        <v>5</v>
      </c>
      <c r="O94">
        <v>1</v>
      </c>
      <c r="P94">
        <v>1</v>
      </c>
      <c r="Q94">
        <v>0</v>
      </c>
      <c r="R94">
        <v>3</v>
      </c>
      <c r="S94">
        <v>0</v>
      </c>
      <c r="T94">
        <v>0</v>
      </c>
      <c r="U94">
        <v>0</v>
      </c>
      <c r="V94">
        <v>0</v>
      </c>
      <c r="W94">
        <v>0</v>
      </c>
      <c r="X94">
        <v>0</v>
      </c>
      <c r="Y94">
        <v>0</v>
      </c>
      <c r="Z94">
        <v>0</v>
      </c>
      <c r="AA94">
        <v>0</v>
      </c>
      <c r="AB94">
        <v>0</v>
      </c>
      <c r="AC94">
        <v>0</v>
      </c>
      <c r="AD94">
        <v>0</v>
      </c>
      <c r="AE94">
        <v>0</v>
      </c>
      <c r="AF94">
        <v>1</v>
      </c>
      <c r="AG94">
        <v>0</v>
      </c>
      <c r="AH94">
        <v>3</v>
      </c>
      <c r="AI94">
        <v>0</v>
      </c>
      <c r="AJ94">
        <v>0</v>
      </c>
      <c r="AK94">
        <v>1</v>
      </c>
      <c r="AL94">
        <v>5</v>
      </c>
      <c r="AM94">
        <v>4</v>
      </c>
      <c r="AN94">
        <v>3</v>
      </c>
      <c r="AO94">
        <v>4</v>
      </c>
      <c r="AP94">
        <v>1</v>
      </c>
      <c r="AQ94">
        <v>1</v>
      </c>
      <c r="AR94">
        <v>0</v>
      </c>
      <c r="AS94">
        <v>1</v>
      </c>
      <c r="AT94">
        <v>0</v>
      </c>
      <c r="AU94">
        <v>1</v>
      </c>
      <c r="AV94">
        <v>1</v>
      </c>
      <c r="AW94">
        <v>0</v>
      </c>
      <c r="AX94">
        <v>2</v>
      </c>
      <c r="AY94">
        <v>4</v>
      </c>
      <c r="AZ94">
        <v>1</v>
      </c>
      <c r="BA94">
        <v>0</v>
      </c>
      <c r="BB94">
        <v>1</v>
      </c>
      <c r="BC94">
        <v>0</v>
      </c>
      <c r="BD94">
        <v>0</v>
      </c>
      <c r="BE94">
        <v>1</v>
      </c>
      <c r="BF94">
        <v>1</v>
      </c>
      <c r="BG94">
        <v>9</v>
      </c>
      <c r="BH94">
        <v>3</v>
      </c>
      <c r="BI94">
        <v>3</v>
      </c>
      <c r="BJ94">
        <v>0</v>
      </c>
      <c r="BK94">
        <v>7</v>
      </c>
      <c r="BL94">
        <v>3</v>
      </c>
      <c r="BM94">
        <v>1</v>
      </c>
      <c r="BN94">
        <v>2</v>
      </c>
      <c r="BO94">
        <v>4</v>
      </c>
      <c r="BP94">
        <v>5</v>
      </c>
      <c r="BQ94">
        <v>0</v>
      </c>
      <c r="BR94">
        <v>1</v>
      </c>
      <c r="BS94">
        <v>1</v>
      </c>
      <c r="BT94">
        <v>1</v>
      </c>
      <c r="BU94">
        <v>0</v>
      </c>
      <c r="BV94">
        <v>0</v>
      </c>
      <c r="BW94">
        <v>0</v>
      </c>
      <c r="BX94">
        <v>1</v>
      </c>
      <c r="BY94">
        <v>2</v>
      </c>
      <c r="BZ94">
        <v>1</v>
      </c>
      <c r="CA94">
        <v>4</v>
      </c>
      <c r="CB94">
        <v>1</v>
      </c>
      <c r="CC94">
        <v>0</v>
      </c>
      <c r="CD94">
        <v>0</v>
      </c>
      <c r="CE94">
        <v>4</v>
      </c>
      <c r="CF94">
        <v>3</v>
      </c>
      <c r="CG94">
        <v>1</v>
      </c>
      <c r="CH94">
        <v>2</v>
      </c>
      <c r="CI94">
        <v>2</v>
      </c>
      <c r="CJ94">
        <v>2</v>
      </c>
      <c r="CK94">
        <v>1</v>
      </c>
      <c r="CL94">
        <v>1</v>
      </c>
      <c r="CM94">
        <v>1</v>
      </c>
      <c r="CN94">
        <v>1</v>
      </c>
      <c r="CO94">
        <v>2</v>
      </c>
      <c r="CP94">
        <v>1</v>
      </c>
      <c r="CQ94">
        <v>0</v>
      </c>
      <c r="CR94">
        <v>0</v>
      </c>
      <c r="CS94">
        <v>0</v>
      </c>
      <c r="CT94">
        <v>1</v>
      </c>
      <c r="CU94">
        <v>0</v>
      </c>
      <c r="CV94">
        <v>0</v>
      </c>
      <c r="CW94">
        <v>0</v>
      </c>
      <c r="CX94">
        <v>0</v>
      </c>
      <c r="CY94">
        <v>2</v>
      </c>
      <c r="CZ94">
        <v>0</v>
      </c>
      <c r="DA94">
        <v>1</v>
      </c>
      <c r="DB94">
        <v>1</v>
      </c>
      <c r="DC94">
        <v>0</v>
      </c>
      <c r="DD94">
        <v>0</v>
      </c>
      <c r="DE94">
        <v>0</v>
      </c>
      <c r="DF94">
        <v>0</v>
      </c>
      <c r="DG94">
        <v>0</v>
      </c>
      <c r="DH94">
        <v>0</v>
      </c>
      <c r="DI94">
        <v>0</v>
      </c>
      <c r="DJ94">
        <v>0</v>
      </c>
      <c r="DK94">
        <v>0</v>
      </c>
      <c r="DL94">
        <v>1</v>
      </c>
      <c r="DM94">
        <v>0</v>
      </c>
      <c r="DN94">
        <v>0</v>
      </c>
      <c r="DO94">
        <v>1</v>
      </c>
      <c r="DP94">
        <v>0</v>
      </c>
      <c r="DQ94">
        <v>0</v>
      </c>
      <c r="DR94">
        <v>4</v>
      </c>
      <c r="DS94">
        <v>0</v>
      </c>
      <c r="DT94">
        <v>1</v>
      </c>
      <c r="DU94">
        <v>0</v>
      </c>
      <c r="DV94">
        <v>4</v>
      </c>
      <c r="DW94">
        <v>0</v>
      </c>
      <c r="DX94">
        <v>9</v>
      </c>
      <c r="DY94">
        <v>0</v>
      </c>
      <c r="DZ94">
        <v>0</v>
      </c>
      <c r="EA94">
        <v>0</v>
      </c>
      <c r="EB94">
        <v>0</v>
      </c>
      <c r="EC94">
        <v>0</v>
      </c>
      <c r="ED94">
        <v>0</v>
      </c>
      <c r="EE94">
        <v>0</v>
      </c>
      <c r="EF94">
        <v>0</v>
      </c>
      <c r="EG94">
        <v>0</v>
      </c>
      <c r="EH94">
        <v>0</v>
      </c>
      <c r="EI94">
        <v>1</v>
      </c>
      <c r="EJ94">
        <v>5</v>
      </c>
      <c r="EK94">
        <v>1</v>
      </c>
      <c r="EL94">
        <v>2</v>
      </c>
      <c r="EM94">
        <v>0</v>
      </c>
      <c r="EN94">
        <v>0</v>
      </c>
      <c r="EO94">
        <v>0</v>
      </c>
      <c r="EP94">
        <v>3</v>
      </c>
      <c r="EQ94">
        <v>2</v>
      </c>
      <c r="ER94">
        <v>0</v>
      </c>
      <c r="ES94">
        <v>0</v>
      </c>
      <c r="ET94">
        <v>3</v>
      </c>
      <c r="EU94">
        <v>0</v>
      </c>
      <c r="EV94">
        <v>3</v>
      </c>
      <c r="EW94">
        <v>0</v>
      </c>
      <c r="EX94">
        <v>1</v>
      </c>
      <c r="EY94">
        <v>1</v>
      </c>
      <c r="EZ94">
        <v>0</v>
      </c>
      <c r="FA94">
        <v>0</v>
      </c>
      <c r="FB94">
        <v>1</v>
      </c>
      <c r="FC94">
        <v>2</v>
      </c>
      <c r="FD94">
        <v>0</v>
      </c>
      <c r="FE94">
        <v>0</v>
      </c>
      <c r="FF94">
        <v>0</v>
      </c>
      <c r="FG94">
        <v>1</v>
      </c>
      <c r="FH94">
        <v>0</v>
      </c>
      <c r="FI94">
        <v>2</v>
      </c>
      <c r="FJ94">
        <v>0</v>
      </c>
      <c r="FK94">
        <v>1</v>
      </c>
      <c r="FL94">
        <v>0</v>
      </c>
      <c r="FM94">
        <v>0</v>
      </c>
      <c r="FN94">
        <v>1</v>
      </c>
      <c r="FO94">
        <v>0</v>
      </c>
      <c r="FP94">
        <v>0</v>
      </c>
      <c r="FQ94">
        <v>3</v>
      </c>
      <c r="FR94">
        <v>2</v>
      </c>
      <c r="FS94">
        <v>2</v>
      </c>
      <c r="FT94">
        <v>8</v>
      </c>
      <c r="FU94">
        <v>2</v>
      </c>
      <c r="FV94">
        <v>2</v>
      </c>
      <c r="FW94">
        <v>1</v>
      </c>
      <c r="FX94">
        <v>3</v>
      </c>
      <c r="FY94">
        <v>0</v>
      </c>
      <c r="FZ94">
        <v>0</v>
      </c>
      <c r="GA94">
        <v>2</v>
      </c>
      <c r="GB94">
        <v>3</v>
      </c>
      <c r="GC94">
        <v>1</v>
      </c>
      <c r="GD94">
        <v>4</v>
      </c>
      <c r="GE94">
        <v>0</v>
      </c>
      <c r="GF94">
        <v>4</v>
      </c>
      <c r="GG94">
        <v>0</v>
      </c>
      <c r="GH94">
        <v>0</v>
      </c>
      <c r="GI94">
        <v>8</v>
      </c>
      <c r="GJ94">
        <v>0</v>
      </c>
      <c r="GK94">
        <v>2</v>
      </c>
      <c r="GL94">
        <v>3</v>
      </c>
      <c r="GM94">
        <v>0</v>
      </c>
      <c r="GN94">
        <v>2</v>
      </c>
      <c r="GO94">
        <v>1</v>
      </c>
      <c r="GP94">
        <v>0</v>
      </c>
      <c r="GQ94">
        <v>3</v>
      </c>
    </row>
    <row r="95" spans="1:199">
      <c r="A95">
        <v>0</v>
      </c>
      <c r="B95">
        <v>0</v>
      </c>
      <c r="C95">
        <v>0</v>
      </c>
      <c r="D95">
        <v>0</v>
      </c>
      <c r="E95">
        <v>0</v>
      </c>
      <c r="F95">
        <v>1</v>
      </c>
      <c r="G95">
        <v>0</v>
      </c>
      <c r="H95">
        <v>0</v>
      </c>
      <c r="I95">
        <v>1</v>
      </c>
      <c r="J95">
        <v>0</v>
      </c>
      <c r="K95">
        <v>0</v>
      </c>
      <c r="L95">
        <v>0</v>
      </c>
      <c r="M95">
        <v>0</v>
      </c>
      <c r="N95">
        <v>1</v>
      </c>
      <c r="O95">
        <v>0</v>
      </c>
      <c r="P95">
        <v>1</v>
      </c>
      <c r="Q95">
        <v>0</v>
      </c>
      <c r="R95">
        <v>0</v>
      </c>
      <c r="S95">
        <v>0</v>
      </c>
      <c r="T95">
        <v>0</v>
      </c>
      <c r="U95">
        <v>0</v>
      </c>
      <c r="V95">
        <v>0</v>
      </c>
      <c r="W95">
        <v>0</v>
      </c>
      <c r="X95">
        <v>0</v>
      </c>
      <c r="Y95">
        <v>0</v>
      </c>
      <c r="Z95">
        <v>0</v>
      </c>
      <c r="AA95">
        <v>0</v>
      </c>
      <c r="AB95">
        <v>0</v>
      </c>
      <c r="AC95">
        <v>0</v>
      </c>
      <c r="AD95">
        <v>0</v>
      </c>
      <c r="AE95">
        <v>0</v>
      </c>
      <c r="AF95">
        <v>1</v>
      </c>
      <c r="AG95">
        <v>0</v>
      </c>
      <c r="AH95">
        <v>0</v>
      </c>
      <c r="AI95">
        <v>0</v>
      </c>
      <c r="AJ95">
        <v>1</v>
      </c>
      <c r="AK95">
        <v>0</v>
      </c>
      <c r="AL95">
        <v>0</v>
      </c>
      <c r="AM95">
        <v>0</v>
      </c>
      <c r="AN95">
        <v>1</v>
      </c>
      <c r="AO95">
        <v>8</v>
      </c>
      <c r="AP95">
        <v>0</v>
      </c>
      <c r="AQ95">
        <v>0</v>
      </c>
      <c r="AR95">
        <v>2</v>
      </c>
      <c r="AS95">
        <v>0</v>
      </c>
      <c r="AT95">
        <v>0</v>
      </c>
      <c r="AU95">
        <v>0</v>
      </c>
      <c r="AV95">
        <v>0</v>
      </c>
      <c r="AW95">
        <v>0</v>
      </c>
      <c r="AX95">
        <v>0</v>
      </c>
      <c r="AY95">
        <v>0</v>
      </c>
      <c r="AZ95">
        <v>1</v>
      </c>
      <c r="BA95">
        <v>0</v>
      </c>
      <c r="BB95">
        <v>0</v>
      </c>
      <c r="BC95">
        <v>0</v>
      </c>
      <c r="BD95">
        <v>0</v>
      </c>
      <c r="BE95">
        <v>3</v>
      </c>
      <c r="BF95">
        <v>0</v>
      </c>
      <c r="BG95">
        <v>0</v>
      </c>
      <c r="BH95">
        <v>0</v>
      </c>
      <c r="BI95">
        <v>2</v>
      </c>
      <c r="BJ95">
        <v>5</v>
      </c>
      <c r="BK95">
        <v>0</v>
      </c>
      <c r="BL95">
        <v>0</v>
      </c>
      <c r="BM95">
        <v>0</v>
      </c>
      <c r="BN95">
        <v>0</v>
      </c>
      <c r="BO95">
        <v>0</v>
      </c>
      <c r="BP95">
        <v>2</v>
      </c>
      <c r="BQ95">
        <v>0</v>
      </c>
      <c r="BR95">
        <v>2</v>
      </c>
      <c r="BS95">
        <v>0</v>
      </c>
      <c r="BT95">
        <v>0</v>
      </c>
      <c r="BU95">
        <v>1</v>
      </c>
      <c r="BV95">
        <v>0</v>
      </c>
      <c r="BW95">
        <v>1</v>
      </c>
      <c r="BX95">
        <v>0</v>
      </c>
      <c r="BY95">
        <v>2</v>
      </c>
      <c r="BZ95">
        <v>0</v>
      </c>
      <c r="CA95">
        <v>5</v>
      </c>
      <c r="CB95">
        <v>0</v>
      </c>
      <c r="CC95">
        <v>0</v>
      </c>
      <c r="CD95">
        <v>0</v>
      </c>
      <c r="CE95">
        <v>1</v>
      </c>
      <c r="CF95">
        <v>0</v>
      </c>
      <c r="CG95">
        <v>0</v>
      </c>
      <c r="CH95">
        <v>1</v>
      </c>
      <c r="CI95">
        <v>0</v>
      </c>
      <c r="CJ95">
        <v>1</v>
      </c>
      <c r="CK95">
        <v>0</v>
      </c>
      <c r="CL95">
        <v>0</v>
      </c>
      <c r="CM95">
        <v>0</v>
      </c>
      <c r="CN95">
        <v>0</v>
      </c>
      <c r="CO95">
        <v>0</v>
      </c>
      <c r="CP95">
        <v>0</v>
      </c>
      <c r="CQ95">
        <v>2</v>
      </c>
      <c r="CR95">
        <v>0</v>
      </c>
      <c r="CS95">
        <v>0</v>
      </c>
      <c r="CT95">
        <v>0</v>
      </c>
      <c r="CU95">
        <v>4</v>
      </c>
      <c r="CV95">
        <v>0</v>
      </c>
      <c r="CW95">
        <v>0</v>
      </c>
      <c r="CX95">
        <v>0</v>
      </c>
      <c r="CY95">
        <v>0</v>
      </c>
      <c r="CZ95">
        <v>0</v>
      </c>
      <c r="DA95">
        <v>2</v>
      </c>
      <c r="DB95">
        <v>5</v>
      </c>
      <c r="DC95">
        <v>0</v>
      </c>
      <c r="DD95">
        <v>6</v>
      </c>
      <c r="DE95">
        <v>0</v>
      </c>
      <c r="DF95">
        <v>1</v>
      </c>
      <c r="DG95">
        <v>0</v>
      </c>
      <c r="DH95">
        <v>0</v>
      </c>
      <c r="DI95">
        <v>0</v>
      </c>
      <c r="DJ95">
        <v>1</v>
      </c>
      <c r="DK95">
        <v>7</v>
      </c>
      <c r="DL95">
        <v>2</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1</v>
      </c>
      <c r="EM95">
        <v>0</v>
      </c>
      <c r="EN95">
        <v>0</v>
      </c>
      <c r="EO95">
        <v>6</v>
      </c>
      <c r="EP95">
        <v>0</v>
      </c>
      <c r="EQ95">
        <v>0</v>
      </c>
      <c r="ER95">
        <v>0</v>
      </c>
      <c r="ES95">
        <v>5</v>
      </c>
      <c r="ET95">
        <v>0</v>
      </c>
      <c r="EU95">
        <v>0</v>
      </c>
      <c r="EV95">
        <v>0</v>
      </c>
      <c r="EW95">
        <v>0</v>
      </c>
      <c r="EX95">
        <v>1</v>
      </c>
      <c r="EY95">
        <v>1</v>
      </c>
      <c r="EZ95">
        <v>0</v>
      </c>
      <c r="FA95">
        <v>0</v>
      </c>
      <c r="FB95">
        <v>0</v>
      </c>
      <c r="FC95">
        <v>5</v>
      </c>
      <c r="FD95">
        <v>0</v>
      </c>
      <c r="FE95">
        <v>0</v>
      </c>
      <c r="FF95">
        <v>5</v>
      </c>
      <c r="FG95">
        <v>0</v>
      </c>
      <c r="FH95">
        <v>0</v>
      </c>
      <c r="FI95">
        <v>0</v>
      </c>
      <c r="FJ95">
        <v>0</v>
      </c>
      <c r="FK95">
        <v>1</v>
      </c>
      <c r="FL95">
        <v>5</v>
      </c>
      <c r="FM95">
        <v>0</v>
      </c>
      <c r="FN95">
        <v>0</v>
      </c>
      <c r="FO95">
        <v>0</v>
      </c>
      <c r="FP95">
        <v>0</v>
      </c>
      <c r="FQ95">
        <v>3</v>
      </c>
      <c r="FR95">
        <v>1</v>
      </c>
      <c r="FS95">
        <v>0</v>
      </c>
      <c r="FT95">
        <v>0</v>
      </c>
      <c r="FU95">
        <v>0</v>
      </c>
      <c r="FV95">
        <v>1</v>
      </c>
      <c r="FW95">
        <v>0</v>
      </c>
      <c r="FX95">
        <v>0</v>
      </c>
      <c r="FY95">
        <v>0</v>
      </c>
      <c r="FZ95">
        <v>0</v>
      </c>
      <c r="GA95">
        <v>0</v>
      </c>
      <c r="GB95">
        <v>0</v>
      </c>
      <c r="GC95">
        <v>1</v>
      </c>
      <c r="GD95">
        <v>0</v>
      </c>
      <c r="GE95">
        <v>0</v>
      </c>
      <c r="GF95">
        <v>0</v>
      </c>
      <c r="GG95">
        <v>0</v>
      </c>
      <c r="GH95">
        <v>0</v>
      </c>
      <c r="GI95">
        <v>0</v>
      </c>
      <c r="GJ95">
        <v>0</v>
      </c>
      <c r="GK95">
        <v>4</v>
      </c>
      <c r="GL95">
        <v>1</v>
      </c>
      <c r="GM95">
        <v>0</v>
      </c>
      <c r="GN95">
        <v>0</v>
      </c>
      <c r="GO95">
        <v>1</v>
      </c>
      <c r="GP95">
        <v>1</v>
      </c>
      <c r="GQ95">
        <v>0</v>
      </c>
    </row>
    <row r="96" spans="1:199">
      <c r="A96">
        <v>0</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5</v>
      </c>
      <c r="BH96">
        <v>0</v>
      </c>
      <c r="BI96">
        <v>2</v>
      </c>
      <c r="BJ96">
        <v>0</v>
      </c>
      <c r="BK96">
        <v>5</v>
      </c>
      <c r="BL96">
        <v>0</v>
      </c>
      <c r="BM96">
        <v>0</v>
      </c>
      <c r="BN96">
        <v>3</v>
      </c>
      <c r="BO96">
        <v>0</v>
      </c>
      <c r="BP96">
        <v>0</v>
      </c>
      <c r="BQ96">
        <v>0</v>
      </c>
      <c r="BR96">
        <v>0</v>
      </c>
      <c r="BS96">
        <v>0</v>
      </c>
      <c r="BT96">
        <v>0</v>
      </c>
      <c r="BU96">
        <v>0</v>
      </c>
      <c r="BV96">
        <v>0</v>
      </c>
      <c r="BW96">
        <v>0</v>
      </c>
      <c r="BX96">
        <v>0</v>
      </c>
      <c r="BY96">
        <v>0</v>
      </c>
      <c r="BZ96">
        <v>0</v>
      </c>
      <c r="CA96">
        <v>8</v>
      </c>
      <c r="CB96">
        <v>0</v>
      </c>
      <c r="CC96">
        <v>0</v>
      </c>
      <c r="CD96">
        <v>0</v>
      </c>
      <c r="CE96">
        <v>3</v>
      </c>
      <c r="CF96">
        <v>3</v>
      </c>
      <c r="CG96">
        <v>0</v>
      </c>
      <c r="CH96">
        <v>1</v>
      </c>
      <c r="CI96">
        <v>0</v>
      </c>
      <c r="CJ96">
        <v>0</v>
      </c>
      <c r="CK96">
        <v>0</v>
      </c>
      <c r="CL96">
        <v>0</v>
      </c>
      <c r="CM96">
        <v>3</v>
      </c>
      <c r="CN96">
        <v>0</v>
      </c>
      <c r="CO96">
        <v>0</v>
      </c>
      <c r="CP96">
        <v>1</v>
      </c>
      <c r="CQ96">
        <v>0</v>
      </c>
      <c r="CR96">
        <v>0</v>
      </c>
      <c r="CS96">
        <v>0</v>
      </c>
      <c r="CT96">
        <v>0</v>
      </c>
      <c r="CU96">
        <v>0</v>
      </c>
      <c r="CV96">
        <v>0</v>
      </c>
      <c r="CW96">
        <v>0</v>
      </c>
      <c r="CX96">
        <v>0</v>
      </c>
      <c r="CY96">
        <v>4</v>
      </c>
      <c r="CZ96">
        <v>0</v>
      </c>
      <c r="DA96">
        <v>0</v>
      </c>
      <c r="DB96">
        <v>2</v>
      </c>
      <c r="DC96">
        <v>0</v>
      </c>
      <c r="DD96">
        <v>0</v>
      </c>
      <c r="DE96">
        <v>2</v>
      </c>
      <c r="DF96">
        <v>0</v>
      </c>
      <c r="DG96">
        <v>0</v>
      </c>
      <c r="DH96">
        <v>0</v>
      </c>
      <c r="DI96">
        <v>0</v>
      </c>
      <c r="DJ96">
        <v>0</v>
      </c>
      <c r="DK96">
        <v>0</v>
      </c>
      <c r="DL96">
        <v>3</v>
      </c>
      <c r="DM96">
        <v>0</v>
      </c>
      <c r="DN96">
        <v>0</v>
      </c>
      <c r="DO96">
        <v>0</v>
      </c>
      <c r="DP96">
        <v>0</v>
      </c>
      <c r="DQ96">
        <v>0</v>
      </c>
      <c r="DR96">
        <v>0</v>
      </c>
      <c r="DS96">
        <v>0</v>
      </c>
      <c r="DT96">
        <v>0</v>
      </c>
      <c r="DU96">
        <v>0</v>
      </c>
      <c r="DV96">
        <v>0</v>
      </c>
      <c r="DW96">
        <v>0</v>
      </c>
      <c r="DX96">
        <v>2</v>
      </c>
      <c r="DY96">
        <v>0</v>
      </c>
      <c r="DZ96">
        <v>0</v>
      </c>
      <c r="EA96">
        <v>0</v>
      </c>
      <c r="EB96">
        <v>0</v>
      </c>
      <c r="EC96">
        <v>0</v>
      </c>
      <c r="ED96">
        <v>0</v>
      </c>
      <c r="EE96">
        <v>0</v>
      </c>
      <c r="EF96">
        <v>0</v>
      </c>
      <c r="EG96">
        <v>0</v>
      </c>
      <c r="EH96">
        <v>0</v>
      </c>
      <c r="EI96">
        <v>0</v>
      </c>
      <c r="EJ96">
        <v>0</v>
      </c>
      <c r="EK96">
        <v>0</v>
      </c>
      <c r="EL96">
        <v>2</v>
      </c>
      <c r="EM96">
        <v>0</v>
      </c>
      <c r="EN96">
        <v>0</v>
      </c>
      <c r="EO96">
        <v>0</v>
      </c>
      <c r="EP96">
        <v>5</v>
      </c>
      <c r="EQ96">
        <v>0</v>
      </c>
      <c r="ER96">
        <v>0</v>
      </c>
      <c r="ES96">
        <v>0</v>
      </c>
      <c r="ET96">
        <v>0</v>
      </c>
      <c r="EU96">
        <v>0</v>
      </c>
      <c r="EV96">
        <v>0</v>
      </c>
      <c r="EW96">
        <v>0</v>
      </c>
      <c r="EX96">
        <v>1</v>
      </c>
      <c r="EY96">
        <v>0</v>
      </c>
      <c r="EZ96">
        <v>0</v>
      </c>
      <c r="FA96">
        <v>0</v>
      </c>
      <c r="FB96">
        <v>1</v>
      </c>
      <c r="FC96">
        <v>0</v>
      </c>
      <c r="FD96">
        <v>0</v>
      </c>
      <c r="FE96">
        <v>0</v>
      </c>
      <c r="FF96">
        <v>0</v>
      </c>
      <c r="FG96">
        <v>0</v>
      </c>
      <c r="FH96">
        <v>0</v>
      </c>
      <c r="FI96">
        <v>0</v>
      </c>
      <c r="FJ96">
        <v>0</v>
      </c>
      <c r="FK96">
        <v>0</v>
      </c>
      <c r="FL96">
        <v>0</v>
      </c>
      <c r="FM96">
        <v>0</v>
      </c>
      <c r="FN96">
        <v>0</v>
      </c>
      <c r="FO96">
        <v>0</v>
      </c>
      <c r="FP96">
        <v>0</v>
      </c>
      <c r="FQ96">
        <v>0</v>
      </c>
      <c r="FR96">
        <v>0</v>
      </c>
      <c r="FS96">
        <v>4</v>
      </c>
      <c r="FT96">
        <v>1</v>
      </c>
      <c r="FU96">
        <v>0</v>
      </c>
      <c r="FV96">
        <v>0</v>
      </c>
      <c r="FW96">
        <v>0</v>
      </c>
      <c r="FX96">
        <v>0</v>
      </c>
      <c r="FY96">
        <v>0</v>
      </c>
      <c r="FZ96">
        <v>0</v>
      </c>
      <c r="GA96">
        <v>0</v>
      </c>
      <c r="GB96">
        <v>0</v>
      </c>
      <c r="GC96">
        <v>0</v>
      </c>
      <c r="GD96">
        <v>0</v>
      </c>
      <c r="GE96">
        <v>0</v>
      </c>
      <c r="GF96">
        <v>1</v>
      </c>
      <c r="GG96">
        <v>0</v>
      </c>
      <c r="GH96">
        <v>0</v>
      </c>
      <c r="GI96">
        <v>0</v>
      </c>
      <c r="GJ96">
        <v>0</v>
      </c>
      <c r="GK96">
        <v>1</v>
      </c>
      <c r="GL96">
        <v>0</v>
      </c>
      <c r="GM96">
        <v>0</v>
      </c>
      <c r="GN96">
        <v>0</v>
      </c>
      <c r="GO96">
        <v>0</v>
      </c>
      <c r="GP96">
        <v>0</v>
      </c>
      <c r="GQ96">
        <v>0</v>
      </c>
    </row>
    <row r="97" spans="1:199">
      <c r="A97">
        <v>2</v>
      </c>
      <c r="B97">
        <v>0</v>
      </c>
      <c r="C97">
        <v>0</v>
      </c>
      <c r="D97">
        <v>0</v>
      </c>
      <c r="E97">
        <v>0</v>
      </c>
      <c r="F97">
        <v>3</v>
      </c>
      <c r="G97">
        <v>0</v>
      </c>
      <c r="H97">
        <v>0</v>
      </c>
      <c r="I97">
        <v>0</v>
      </c>
      <c r="J97">
        <v>0</v>
      </c>
      <c r="K97">
        <v>0</v>
      </c>
      <c r="L97">
        <v>0</v>
      </c>
      <c r="M97">
        <v>0</v>
      </c>
      <c r="N97">
        <v>4</v>
      </c>
      <c r="O97">
        <v>0</v>
      </c>
      <c r="P97">
        <v>0</v>
      </c>
      <c r="Q97">
        <v>0</v>
      </c>
      <c r="R97">
        <v>3</v>
      </c>
      <c r="S97">
        <v>0</v>
      </c>
      <c r="T97">
        <v>0</v>
      </c>
      <c r="U97">
        <v>0</v>
      </c>
      <c r="V97">
        <v>0</v>
      </c>
      <c r="W97">
        <v>1</v>
      </c>
      <c r="X97">
        <v>0</v>
      </c>
      <c r="Y97">
        <v>0</v>
      </c>
      <c r="Z97">
        <v>0</v>
      </c>
      <c r="AA97">
        <v>0</v>
      </c>
      <c r="AB97">
        <v>0</v>
      </c>
      <c r="AC97">
        <v>0</v>
      </c>
      <c r="AD97">
        <v>0</v>
      </c>
      <c r="AE97">
        <v>0</v>
      </c>
      <c r="AF97">
        <v>0</v>
      </c>
      <c r="AG97">
        <v>0</v>
      </c>
      <c r="AH97">
        <v>1</v>
      </c>
      <c r="AI97">
        <v>0</v>
      </c>
      <c r="AJ97">
        <v>1</v>
      </c>
      <c r="AK97">
        <v>0</v>
      </c>
      <c r="AL97">
        <v>1</v>
      </c>
      <c r="AM97">
        <v>0</v>
      </c>
      <c r="AN97">
        <v>3</v>
      </c>
      <c r="AO97">
        <v>0</v>
      </c>
      <c r="AP97">
        <v>3</v>
      </c>
      <c r="AQ97">
        <v>1</v>
      </c>
      <c r="AR97">
        <v>0</v>
      </c>
      <c r="AS97">
        <v>0</v>
      </c>
      <c r="AT97">
        <v>0</v>
      </c>
      <c r="AU97">
        <v>0</v>
      </c>
      <c r="AV97">
        <v>0</v>
      </c>
      <c r="AW97">
        <v>1</v>
      </c>
      <c r="AX97">
        <v>1</v>
      </c>
      <c r="AY97">
        <v>3</v>
      </c>
      <c r="AZ97">
        <v>2</v>
      </c>
      <c r="BA97">
        <v>0</v>
      </c>
      <c r="BB97">
        <v>0</v>
      </c>
      <c r="BC97">
        <v>0</v>
      </c>
      <c r="BD97">
        <v>0</v>
      </c>
      <c r="BE97">
        <v>0</v>
      </c>
      <c r="BF97">
        <v>0</v>
      </c>
      <c r="BG97">
        <v>0</v>
      </c>
      <c r="BH97">
        <v>0</v>
      </c>
      <c r="BI97">
        <v>2</v>
      </c>
      <c r="BJ97">
        <v>0</v>
      </c>
      <c r="BK97">
        <v>2</v>
      </c>
      <c r="BL97">
        <v>0</v>
      </c>
      <c r="BM97">
        <v>1</v>
      </c>
      <c r="BN97">
        <v>0</v>
      </c>
      <c r="BO97">
        <v>1</v>
      </c>
      <c r="BP97">
        <v>4</v>
      </c>
      <c r="BQ97">
        <v>1</v>
      </c>
      <c r="BR97">
        <v>1</v>
      </c>
      <c r="BS97">
        <v>0</v>
      </c>
      <c r="BT97">
        <v>0</v>
      </c>
      <c r="BU97">
        <v>0</v>
      </c>
      <c r="BV97">
        <v>0</v>
      </c>
      <c r="BW97">
        <v>1</v>
      </c>
      <c r="BX97">
        <v>0</v>
      </c>
      <c r="BY97">
        <v>2</v>
      </c>
      <c r="BZ97">
        <v>0</v>
      </c>
      <c r="CA97">
        <v>1</v>
      </c>
      <c r="CB97">
        <v>1</v>
      </c>
      <c r="CC97">
        <v>1</v>
      </c>
      <c r="CD97">
        <v>0</v>
      </c>
      <c r="CE97">
        <v>1</v>
      </c>
      <c r="CF97">
        <v>0</v>
      </c>
      <c r="CG97">
        <v>0</v>
      </c>
      <c r="CH97">
        <v>0</v>
      </c>
      <c r="CI97">
        <v>0</v>
      </c>
      <c r="CJ97">
        <v>0</v>
      </c>
      <c r="CK97">
        <v>0</v>
      </c>
      <c r="CL97">
        <v>0</v>
      </c>
      <c r="CM97">
        <v>0</v>
      </c>
      <c r="CN97">
        <v>2</v>
      </c>
      <c r="CO97">
        <v>1</v>
      </c>
      <c r="CP97">
        <v>0</v>
      </c>
      <c r="CQ97">
        <v>2</v>
      </c>
      <c r="CR97">
        <v>0</v>
      </c>
      <c r="CS97">
        <v>1</v>
      </c>
      <c r="CT97">
        <v>0</v>
      </c>
      <c r="CU97">
        <v>1</v>
      </c>
      <c r="CV97">
        <v>0</v>
      </c>
      <c r="CW97">
        <v>0</v>
      </c>
      <c r="CX97">
        <v>0</v>
      </c>
      <c r="CY97">
        <v>3</v>
      </c>
      <c r="CZ97">
        <v>1</v>
      </c>
      <c r="DA97">
        <v>1</v>
      </c>
      <c r="DB97">
        <v>0</v>
      </c>
      <c r="DC97">
        <v>0</v>
      </c>
      <c r="DD97">
        <v>0</v>
      </c>
      <c r="DE97">
        <v>0</v>
      </c>
      <c r="DF97">
        <v>0</v>
      </c>
      <c r="DG97">
        <v>0</v>
      </c>
      <c r="DH97">
        <v>0</v>
      </c>
      <c r="DI97">
        <v>0</v>
      </c>
      <c r="DJ97">
        <v>0</v>
      </c>
      <c r="DK97">
        <v>0</v>
      </c>
      <c r="DL97">
        <v>2</v>
      </c>
      <c r="DM97">
        <v>0</v>
      </c>
      <c r="DN97">
        <v>0</v>
      </c>
      <c r="DO97">
        <v>0</v>
      </c>
      <c r="DP97">
        <v>0</v>
      </c>
      <c r="DQ97">
        <v>0</v>
      </c>
      <c r="DR97">
        <v>0</v>
      </c>
      <c r="DS97">
        <v>0</v>
      </c>
      <c r="DT97">
        <v>0</v>
      </c>
      <c r="DU97">
        <v>0</v>
      </c>
      <c r="DV97">
        <v>3</v>
      </c>
      <c r="DW97">
        <v>1</v>
      </c>
      <c r="DX97">
        <v>9</v>
      </c>
      <c r="DY97">
        <v>0</v>
      </c>
      <c r="DZ97">
        <v>0</v>
      </c>
      <c r="EA97">
        <v>0</v>
      </c>
      <c r="EB97">
        <v>0</v>
      </c>
      <c r="EC97">
        <v>0</v>
      </c>
      <c r="ED97">
        <v>0</v>
      </c>
      <c r="EE97">
        <v>0</v>
      </c>
      <c r="EF97">
        <v>0</v>
      </c>
      <c r="EG97">
        <v>0</v>
      </c>
      <c r="EH97">
        <v>0</v>
      </c>
      <c r="EI97">
        <v>1</v>
      </c>
      <c r="EJ97">
        <v>4</v>
      </c>
      <c r="EK97">
        <v>0</v>
      </c>
      <c r="EL97">
        <v>1</v>
      </c>
      <c r="EM97">
        <v>0</v>
      </c>
      <c r="EN97">
        <v>0</v>
      </c>
      <c r="EO97">
        <v>1</v>
      </c>
      <c r="EP97">
        <v>3</v>
      </c>
      <c r="EQ97">
        <v>0</v>
      </c>
      <c r="ER97">
        <v>2</v>
      </c>
      <c r="ES97">
        <v>0</v>
      </c>
      <c r="ET97">
        <v>0</v>
      </c>
      <c r="EU97">
        <v>0</v>
      </c>
      <c r="EV97">
        <v>0</v>
      </c>
      <c r="EW97">
        <v>0</v>
      </c>
      <c r="EX97">
        <v>0</v>
      </c>
      <c r="EY97">
        <v>0</v>
      </c>
      <c r="EZ97">
        <v>0</v>
      </c>
      <c r="FA97">
        <v>1</v>
      </c>
      <c r="FB97">
        <v>0</v>
      </c>
      <c r="FC97">
        <v>1</v>
      </c>
      <c r="FD97">
        <v>0</v>
      </c>
      <c r="FE97">
        <v>0</v>
      </c>
      <c r="FF97">
        <v>0</v>
      </c>
      <c r="FG97">
        <v>0</v>
      </c>
      <c r="FH97">
        <v>0</v>
      </c>
      <c r="FI97">
        <v>0</v>
      </c>
      <c r="FJ97">
        <v>0</v>
      </c>
      <c r="FK97">
        <v>2</v>
      </c>
      <c r="FL97">
        <v>0</v>
      </c>
      <c r="FM97">
        <v>0</v>
      </c>
      <c r="FN97">
        <v>1</v>
      </c>
      <c r="FO97">
        <v>1</v>
      </c>
      <c r="FP97">
        <v>0</v>
      </c>
      <c r="FQ97">
        <v>0</v>
      </c>
      <c r="FR97">
        <v>0</v>
      </c>
      <c r="FS97">
        <v>2</v>
      </c>
      <c r="FT97">
        <v>6</v>
      </c>
      <c r="FU97">
        <v>0</v>
      </c>
      <c r="FV97">
        <v>1</v>
      </c>
      <c r="FW97">
        <v>0</v>
      </c>
      <c r="FX97">
        <v>1</v>
      </c>
      <c r="FY97">
        <v>0</v>
      </c>
      <c r="FZ97">
        <v>2</v>
      </c>
      <c r="GA97">
        <v>0</v>
      </c>
      <c r="GB97">
        <v>4</v>
      </c>
      <c r="GC97">
        <v>0</v>
      </c>
      <c r="GD97">
        <v>0</v>
      </c>
      <c r="GE97">
        <v>0</v>
      </c>
      <c r="GF97">
        <v>1</v>
      </c>
      <c r="GG97">
        <v>2</v>
      </c>
      <c r="GH97">
        <v>0</v>
      </c>
      <c r="GI97">
        <v>0</v>
      </c>
      <c r="GJ97">
        <v>1</v>
      </c>
      <c r="GK97">
        <v>1</v>
      </c>
      <c r="GL97">
        <v>1</v>
      </c>
      <c r="GM97">
        <v>2</v>
      </c>
      <c r="GN97">
        <v>0</v>
      </c>
      <c r="GO97">
        <v>0</v>
      </c>
      <c r="GP97">
        <v>0</v>
      </c>
      <c r="GQ97">
        <v>0</v>
      </c>
    </row>
    <row r="98" spans="1:199">
      <c r="A98">
        <v>0</v>
      </c>
      <c r="B98">
        <v>0</v>
      </c>
      <c r="C98">
        <v>0</v>
      </c>
      <c r="D98">
        <v>0</v>
      </c>
      <c r="E98">
        <v>0</v>
      </c>
      <c r="F98">
        <v>1</v>
      </c>
      <c r="G98">
        <v>1</v>
      </c>
      <c r="H98">
        <v>0</v>
      </c>
      <c r="I98">
        <v>2</v>
      </c>
      <c r="J98">
        <v>0</v>
      </c>
      <c r="K98">
        <v>0</v>
      </c>
      <c r="L98">
        <v>0</v>
      </c>
      <c r="M98">
        <v>0</v>
      </c>
      <c r="N98">
        <v>2</v>
      </c>
      <c r="O98">
        <v>0</v>
      </c>
      <c r="P98">
        <v>1</v>
      </c>
      <c r="Q98">
        <v>0</v>
      </c>
      <c r="R98">
        <v>0</v>
      </c>
      <c r="S98">
        <v>0</v>
      </c>
      <c r="T98">
        <v>0</v>
      </c>
      <c r="U98">
        <v>0</v>
      </c>
      <c r="V98">
        <v>0</v>
      </c>
      <c r="W98">
        <v>0</v>
      </c>
      <c r="X98">
        <v>0</v>
      </c>
      <c r="Y98">
        <v>0</v>
      </c>
      <c r="Z98">
        <v>1</v>
      </c>
      <c r="AA98">
        <v>0</v>
      </c>
      <c r="AB98">
        <v>0</v>
      </c>
      <c r="AC98">
        <v>0</v>
      </c>
      <c r="AD98">
        <v>0</v>
      </c>
      <c r="AE98">
        <v>0</v>
      </c>
      <c r="AF98">
        <v>0</v>
      </c>
      <c r="AG98">
        <v>0</v>
      </c>
      <c r="AH98">
        <v>0</v>
      </c>
      <c r="AI98">
        <v>0</v>
      </c>
      <c r="AJ98">
        <v>0</v>
      </c>
      <c r="AK98">
        <v>0</v>
      </c>
      <c r="AL98">
        <v>1</v>
      </c>
      <c r="AM98">
        <v>0</v>
      </c>
      <c r="AN98">
        <v>1</v>
      </c>
      <c r="AO98">
        <v>0</v>
      </c>
      <c r="AP98">
        <v>0</v>
      </c>
      <c r="AQ98">
        <v>0</v>
      </c>
      <c r="AR98">
        <v>0</v>
      </c>
      <c r="AS98">
        <v>0</v>
      </c>
      <c r="AT98">
        <v>1</v>
      </c>
      <c r="AU98">
        <v>0</v>
      </c>
      <c r="AV98">
        <v>0</v>
      </c>
      <c r="AW98">
        <v>0</v>
      </c>
      <c r="AX98">
        <v>0</v>
      </c>
      <c r="AY98">
        <v>1</v>
      </c>
      <c r="AZ98">
        <v>1</v>
      </c>
      <c r="BA98">
        <v>0</v>
      </c>
      <c r="BB98">
        <v>0</v>
      </c>
      <c r="BC98">
        <v>0</v>
      </c>
      <c r="BD98">
        <v>0</v>
      </c>
      <c r="BE98">
        <v>0</v>
      </c>
      <c r="BF98">
        <v>0</v>
      </c>
      <c r="BG98">
        <v>0</v>
      </c>
      <c r="BH98">
        <v>1</v>
      </c>
      <c r="BI98">
        <v>4</v>
      </c>
      <c r="BJ98">
        <v>0</v>
      </c>
      <c r="BK98">
        <v>1</v>
      </c>
      <c r="BL98">
        <v>0</v>
      </c>
      <c r="BM98">
        <v>0</v>
      </c>
      <c r="BN98">
        <v>0</v>
      </c>
      <c r="BO98">
        <v>0</v>
      </c>
      <c r="BP98">
        <v>4</v>
      </c>
      <c r="BQ98">
        <v>0</v>
      </c>
      <c r="BR98">
        <v>0</v>
      </c>
      <c r="BS98">
        <v>1</v>
      </c>
      <c r="BT98">
        <v>0</v>
      </c>
      <c r="BU98">
        <v>0</v>
      </c>
      <c r="BV98">
        <v>0</v>
      </c>
      <c r="BW98">
        <v>0</v>
      </c>
      <c r="BX98">
        <v>1</v>
      </c>
      <c r="BY98">
        <v>2</v>
      </c>
      <c r="BZ98">
        <v>0</v>
      </c>
      <c r="CA98">
        <v>0</v>
      </c>
      <c r="CB98">
        <v>1</v>
      </c>
      <c r="CC98">
        <v>0</v>
      </c>
      <c r="CD98">
        <v>0</v>
      </c>
      <c r="CE98">
        <v>1</v>
      </c>
      <c r="CF98">
        <v>0</v>
      </c>
      <c r="CG98">
        <v>0</v>
      </c>
      <c r="CH98">
        <v>0</v>
      </c>
      <c r="CI98">
        <v>0</v>
      </c>
      <c r="CJ98">
        <v>0</v>
      </c>
      <c r="CK98">
        <v>0</v>
      </c>
      <c r="CL98">
        <v>0</v>
      </c>
      <c r="CM98">
        <v>1</v>
      </c>
      <c r="CN98">
        <v>0</v>
      </c>
      <c r="CO98">
        <v>1</v>
      </c>
      <c r="CP98">
        <v>0</v>
      </c>
      <c r="CQ98">
        <v>1</v>
      </c>
      <c r="CR98">
        <v>0</v>
      </c>
      <c r="CS98">
        <v>0</v>
      </c>
      <c r="CT98">
        <v>0</v>
      </c>
      <c r="CU98">
        <v>1</v>
      </c>
      <c r="CV98">
        <v>0</v>
      </c>
      <c r="CW98">
        <v>0</v>
      </c>
      <c r="CX98">
        <v>2</v>
      </c>
      <c r="CY98">
        <v>2</v>
      </c>
      <c r="CZ98">
        <v>1</v>
      </c>
      <c r="DA98">
        <v>2</v>
      </c>
      <c r="DB98">
        <v>0</v>
      </c>
      <c r="DC98">
        <v>0</v>
      </c>
      <c r="DD98">
        <v>0</v>
      </c>
      <c r="DE98">
        <v>0</v>
      </c>
      <c r="DF98">
        <v>1</v>
      </c>
      <c r="DG98">
        <v>0</v>
      </c>
      <c r="DH98">
        <v>0</v>
      </c>
      <c r="DI98">
        <v>0</v>
      </c>
      <c r="DJ98">
        <v>0</v>
      </c>
      <c r="DK98">
        <v>0</v>
      </c>
      <c r="DL98">
        <v>0</v>
      </c>
      <c r="DM98">
        <v>0</v>
      </c>
      <c r="DN98">
        <v>0</v>
      </c>
      <c r="DO98">
        <v>0</v>
      </c>
      <c r="DP98">
        <v>0</v>
      </c>
      <c r="DQ98">
        <v>1</v>
      </c>
      <c r="DR98">
        <v>0</v>
      </c>
      <c r="DS98">
        <v>0</v>
      </c>
      <c r="DT98">
        <v>0</v>
      </c>
      <c r="DU98">
        <v>0</v>
      </c>
      <c r="DV98">
        <v>0</v>
      </c>
      <c r="DW98">
        <v>0</v>
      </c>
      <c r="DX98">
        <v>0</v>
      </c>
      <c r="DY98">
        <v>0</v>
      </c>
      <c r="DZ98">
        <v>0</v>
      </c>
      <c r="EA98">
        <v>0</v>
      </c>
      <c r="EB98">
        <v>0</v>
      </c>
      <c r="EC98">
        <v>0</v>
      </c>
      <c r="ED98">
        <v>0</v>
      </c>
      <c r="EE98">
        <v>0</v>
      </c>
      <c r="EF98">
        <v>0</v>
      </c>
      <c r="EG98">
        <v>0</v>
      </c>
      <c r="EH98">
        <v>0</v>
      </c>
      <c r="EI98">
        <v>0</v>
      </c>
      <c r="EJ98">
        <v>7</v>
      </c>
      <c r="EK98">
        <v>0</v>
      </c>
      <c r="EL98">
        <v>0</v>
      </c>
      <c r="EM98">
        <v>0</v>
      </c>
      <c r="EN98">
        <v>0</v>
      </c>
      <c r="EO98">
        <v>1</v>
      </c>
      <c r="EP98">
        <v>1</v>
      </c>
      <c r="EQ98">
        <v>0</v>
      </c>
      <c r="ER98">
        <v>0</v>
      </c>
      <c r="ES98">
        <v>0</v>
      </c>
      <c r="ET98">
        <v>0</v>
      </c>
      <c r="EU98">
        <v>0</v>
      </c>
      <c r="EV98">
        <v>0</v>
      </c>
      <c r="EW98">
        <v>0</v>
      </c>
      <c r="EX98">
        <v>1</v>
      </c>
      <c r="EY98">
        <v>0</v>
      </c>
      <c r="EZ98">
        <v>0</v>
      </c>
      <c r="FA98">
        <v>0</v>
      </c>
      <c r="FB98">
        <v>0</v>
      </c>
      <c r="FC98">
        <v>1</v>
      </c>
      <c r="FD98">
        <v>0</v>
      </c>
      <c r="FE98">
        <v>0</v>
      </c>
      <c r="FF98">
        <v>0</v>
      </c>
      <c r="FG98">
        <v>0</v>
      </c>
      <c r="FH98">
        <v>0</v>
      </c>
      <c r="FI98">
        <v>0</v>
      </c>
      <c r="FJ98">
        <v>0</v>
      </c>
      <c r="FK98">
        <v>0</v>
      </c>
      <c r="FL98">
        <v>0</v>
      </c>
      <c r="FM98">
        <v>0</v>
      </c>
      <c r="FN98">
        <v>0</v>
      </c>
      <c r="FO98">
        <v>0</v>
      </c>
      <c r="FP98">
        <v>0</v>
      </c>
      <c r="FQ98">
        <v>1</v>
      </c>
      <c r="FR98">
        <v>0</v>
      </c>
      <c r="FS98">
        <v>0</v>
      </c>
      <c r="FT98">
        <v>2</v>
      </c>
      <c r="FU98">
        <v>0</v>
      </c>
      <c r="FV98">
        <v>1</v>
      </c>
      <c r="FW98">
        <v>0</v>
      </c>
      <c r="FX98">
        <v>0</v>
      </c>
      <c r="FY98">
        <v>0</v>
      </c>
      <c r="FZ98">
        <v>0</v>
      </c>
      <c r="GA98">
        <v>0</v>
      </c>
      <c r="GB98">
        <v>0</v>
      </c>
      <c r="GC98">
        <v>1</v>
      </c>
      <c r="GD98">
        <v>1</v>
      </c>
      <c r="GE98">
        <v>0</v>
      </c>
      <c r="GF98">
        <v>0</v>
      </c>
      <c r="GG98">
        <v>0</v>
      </c>
      <c r="GH98">
        <v>4</v>
      </c>
      <c r="GI98">
        <v>1</v>
      </c>
      <c r="GJ98">
        <v>1</v>
      </c>
      <c r="GK98">
        <v>0</v>
      </c>
      <c r="GL98">
        <v>1</v>
      </c>
      <c r="GM98">
        <v>0</v>
      </c>
      <c r="GN98">
        <v>0</v>
      </c>
      <c r="GO98">
        <v>0</v>
      </c>
      <c r="GP98">
        <v>0</v>
      </c>
      <c r="GQ98">
        <v>0</v>
      </c>
    </row>
    <row r="99" spans="1:199">
      <c r="A99">
        <v>7</v>
      </c>
      <c r="B99">
        <v>0</v>
      </c>
      <c r="C99">
        <v>0</v>
      </c>
      <c r="D99">
        <v>0</v>
      </c>
      <c r="E99">
        <v>0</v>
      </c>
      <c r="F99">
        <v>1</v>
      </c>
      <c r="G99">
        <v>4</v>
      </c>
      <c r="H99">
        <v>0</v>
      </c>
      <c r="I99">
        <v>0</v>
      </c>
      <c r="J99">
        <v>0</v>
      </c>
      <c r="K99">
        <v>0</v>
      </c>
      <c r="L99">
        <v>0</v>
      </c>
      <c r="M99">
        <v>0</v>
      </c>
      <c r="N99">
        <v>0</v>
      </c>
      <c r="O99">
        <v>0</v>
      </c>
      <c r="P99">
        <v>1</v>
      </c>
      <c r="Q99">
        <v>0</v>
      </c>
      <c r="R99">
        <v>0</v>
      </c>
      <c r="S99">
        <v>1</v>
      </c>
      <c r="T99">
        <v>0</v>
      </c>
      <c r="U99">
        <v>0</v>
      </c>
      <c r="V99">
        <v>0</v>
      </c>
      <c r="W99">
        <v>0</v>
      </c>
      <c r="X99">
        <v>0</v>
      </c>
      <c r="Y99">
        <v>0</v>
      </c>
      <c r="Z99">
        <v>0</v>
      </c>
      <c r="AA99">
        <v>0</v>
      </c>
      <c r="AB99">
        <v>0</v>
      </c>
      <c r="AC99">
        <v>0</v>
      </c>
      <c r="AD99">
        <v>0</v>
      </c>
      <c r="AE99">
        <v>0</v>
      </c>
      <c r="AF99">
        <v>0</v>
      </c>
      <c r="AG99">
        <v>0</v>
      </c>
      <c r="AH99">
        <v>0</v>
      </c>
      <c r="AI99">
        <v>0</v>
      </c>
      <c r="AJ99">
        <v>1</v>
      </c>
      <c r="AK99">
        <v>0</v>
      </c>
      <c r="AL99">
        <v>1</v>
      </c>
      <c r="AM99">
        <v>1</v>
      </c>
      <c r="AN99">
        <v>1</v>
      </c>
      <c r="AO99">
        <v>0</v>
      </c>
      <c r="AP99">
        <v>0</v>
      </c>
      <c r="AQ99">
        <v>1</v>
      </c>
      <c r="AR99">
        <v>0</v>
      </c>
      <c r="AS99">
        <v>0</v>
      </c>
      <c r="AT99">
        <v>0</v>
      </c>
      <c r="AU99">
        <v>0</v>
      </c>
      <c r="AV99">
        <v>1</v>
      </c>
      <c r="AW99">
        <v>0</v>
      </c>
      <c r="AX99">
        <v>0</v>
      </c>
      <c r="AY99">
        <v>2</v>
      </c>
      <c r="AZ99">
        <v>3</v>
      </c>
      <c r="BA99">
        <v>0</v>
      </c>
      <c r="BB99">
        <v>0</v>
      </c>
      <c r="BC99">
        <v>0</v>
      </c>
      <c r="BD99">
        <v>1</v>
      </c>
      <c r="BE99">
        <v>1</v>
      </c>
      <c r="BF99">
        <v>0</v>
      </c>
      <c r="BG99">
        <v>5</v>
      </c>
      <c r="BH99">
        <v>3</v>
      </c>
      <c r="BI99">
        <v>3</v>
      </c>
      <c r="BJ99">
        <v>0</v>
      </c>
      <c r="BK99">
        <v>3</v>
      </c>
      <c r="BL99">
        <v>6</v>
      </c>
      <c r="BM99">
        <v>2</v>
      </c>
      <c r="BN99">
        <v>0</v>
      </c>
      <c r="BO99">
        <v>0</v>
      </c>
      <c r="BP99">
        <v>0</v>
      </c>
      <c r="BQ99">
        <v>0</v>
      </c>
      <c r="BR99">
        <v>1</v>
      </c>
      <c r="BS99">
        <v>0</v>
      </c>
      <c r="BT99">
        <v>0</v>
      </c>
      <c r="BU99">
        <v>0</v>
      </c>
      <c r="BV99">
        <v>1</v>
      </c>
      <c r="BW99">
        <v>0</v>
      </c>
      <c r="BX99">
        <v>1</v>
      </c>
      <c r="BY99">
        <v>3</v>
      </c>
      <c r="BZ99">
        <v>1</v>
      </c>
      <c r="CA99">
        <v>1</v>
      </c>
      <c r="CB99">
        <v>0</v>
      </c>
      <c r="CC99">
        <v>1</v>
      </c>
      <c r="CD99">
        <v>1</v>
      </c>
      <c r="CE99">
        <v>1</v>
      </c>
      <c r="CF99">
        <v>1</v>
      </c>
      <c r="CG99">
        <v>0</v>
      </c>
      <c r="CH99">
        <v>1</v>
      </c>
      <c r="CI99">
        <v>0</v>
      </c>
      <c r="CJ99">
        <v>0</v>
      </c>
      <c r="CK99">
        <v>1</v>
      </c>
      <c r="CL99">
        <v>0</v>
      </c>
      <c r="CM99">
        <v>1</v>
      </c>
      <c r="CN99">
        <v>0</v>
      </c>
      <c r="CO99">
        <v>0</v>
      </c>
      <c r="CP99">
        <v>0</v>
      </c>
      <c r="CQ99">
        <v>1</v>
      </c>
      <c r="CR99">
        <v>2</v>
      </c>
      <c r="CS99">
        <v>0</v>
      </c>
      <c r="CT99">
        <v>0</v>
      </c>
      <c r="CU99">
        <v>0</v>
      </c>
      <c r="CV99">
        <v>0</v>
      </c>
      <c r="CW99">
        <v>0</v>
      </c>
      <c r="CX99">
        <v>0</v>
      </c>
      <c r="CY99">
        <v>1</v>
      </c>
      <c r="CZ99">
        <v>2</v>
      </c>
      <c r="DA99">
        <v>1</v>
      </c>
      <c r="DB99">
        <v>3</v>
      </c>
      <c r="DC99">
        <v>1</v>
      </c>
      <c r="DD99">
        <v>0</v>
      </c>
      <c r="DE99">
        <v>0</v>
      </c>
      <c r="DF99">
        <v>0</v>
      </c>
      <c r="DG99">
        <v>0</v>
      </c>
      <c r="DH99">
        <v>3</v>
      </c>
      <c r="DI99">
        <v>0</v>
      </c>
      <c r="DJ99">
        <v>0</v>
      </c>
      <c r="DK99">
        <v>0</v>
      </c>
      <c r="DL99">
        <v>0</v>
      </c>
      <c r="DM99">
        <v>1</v>
      </c>
      <c r="DN99">
        <v>0</v>
      </c>
      <c r="DO99">
        <v>0</v>
      </c>
      <c r="DP99">
        <v>0</v>
      </c>
      <c r="DQ99">
        <v>0</v>
      </c>
      <c r="DR99">
        <v>5</v>
      </c>
      <c r="DS99">
        <v>0</v>
      </c>
      <c r="DT99">
        <v>0</v>
      </c>
      <c r="DU99">
        <v>0</v>
      </c>
      <c r="DV99">
        <v>1</v>
      </c>
      <c r="DW99">
        <v>0</v>
      </c>
      <c r="DX99">
        <v>9</v>
      </c>
      <c r="DY99">
        <v>0</v>
      </c>
      <c r="DZ99">
        <v>0</v>
      </c>
      <c r="EA99">
        <v>1</v>
      </c>
      <c r="EB99">
        <v>0</v>
      </c>
      <c r="EC99">
        <v>7</v>
      </c>
      <c r="ED99">
        <v>0</v>
      </c>
      <c r="EE99">
        <v>0</v>
      </c>
      <c r="EF99">
        <v>0</v>
      </c>
      <c r="EG99">
        <v>0</v>
      </c>
      <c r="EH99">
        <v>0</v>
      </c>
      <c r="EI99">
        <v>2</v>
      </c>
      <c r="EJ99">
        <v>5</v>
      </c>
      <c r="EK99">
        <v>1</v>
      </c>
      <c r="EL99">
        <v>1</v>
      </c>
      <c r="EM99">
        <v>0</v>
      </c>
      <c r="EN99">
        <v>0</v>
      </c>
      <c r="EO99">
        <v>4</v>
      </c>
      <c r="EP99">
        <v>1</v>
      </c>
      <c r="EQ99">
        <v>0</v>
      </c>
      <c r="ER99">
        <v>2</v>
      </c>
      <c r="ES99">
        <v>0</v>
      </c>
      <c r="ET99">
        <v>3</v>
      </c>
      <c r="EU99">
        <v>0</v>
      </c>
      <c r="EV99">
        <v>1</v>
      </c>
      <c r="EW99">
        <v>0</v>
      </c>
      <c r="EX99">
        <v>1</v>
      </c>
      <c r="EY99">
        <v>0</v>
      </c>
      <c r="EZ99">
        <v>0</v>
      </c>
      <c r="FA99">
        <v>0</v>
      </c>
      <c r="FB99">
        <v>3</v>
      </c>
      <c r="FC99">
        <v>0</v>
      </c>
      <c r="FD99">
        <v>0</v>
      </c>
      <c r="FE99">
        <v>0</v>
      </c>
      <c r="FF99">
        <v>0</v>
      </c>
      <c r="FG99">
        <v>1</v>
      </c>
      <c r="FH99">
        <v>1</v>
      </c>
      <c r="FI99">
        <v>0</v>
      </c>
      <c r="FJ99">
        <v>0</v>
      </c>
      <c r="FK99">
        <v>1</v>
      </c>
      <c r="FL99">
        <v>2</v>
      </c>
      <c r="FM99">
        <v>1</v>
      </c>
      <c r="FN99">
        <v>1</v>
      </c>
      <c r="FO99">
        <v>0</v>
      </c>
      <c r="FP99">
        <v>0</v>
      </c>
      <c r="FQ99">
        <v>6</v>
      </c>
      <c r="FR99">
        <v>0</v>
      </c>
      <c r="FS99">
        <v>2</v>
      </c>
      <c r="FT99">
        <v>2</v>
      </c>
      <c r="FU99">
        <v>0</v>
      </c>
      <c r="FV99">
        <v>1</v>
      </c>
      <c r="FW99">
        <v>0</v>
      </c>
      <c r="FX99">
        <v>0</v>
      </c>
      <c r="FY99">
        <v>0</v>
      </c>
      <c r="FZ99">
        <v>0</v>
      </c>
      <c r="GA99">
        <v>4</v>
      </c>
      <c r="GB99">
        <v>1</v>
      </c>
      <c r="GC99">
        <v>2</v>
      </c>
      <c r="GD99">
        <v>1</v>
      </c>
      <c r="GE99">
        <v>0</v>
      </c>
      <c r="GF99">
        <v>1</v>
      </c>
      <c r="GG99">
        <v>0</v>
      </c>
      <c r="GH99">
        <v>0</v>
      </c>
      <c r="GI99">
        <v>6</v>
      </c>
      <c r="GJ99">
        <v>1</v>
      </c>
      <c r="GK99">
        <v>0</v>
      </c>
      <c r="GL99">
        <v>2</v>
      </c>
      <c r="GM99">
        <v>0</v>
      </c>
      <c r="GN99">
        <v>1</v>
      </c>
      <c r="GO99">
        <v>0</v>
      </c>
      <c r="GP99">
        <v>0</v>
      </c>
      <c r="GQ99">
        <v>1</v>
      </c>
    </row>
    <row r="100" spans="1:199">
      <c r="A100">
        <v>2</v>
      </c>
      <c r="B100">
        <v>0</v>
      </c>
      <c r="C100">
        <v>0</v>
      </c>
      <c r="D100">
        <v>0</v>
      </c>
      <c r="E100">
        <v>0</v>
      </c>
      <c r="F100">
        <v>3</v>
      </c>
      <c r="G100">
        <v>1</v>
      </c>
      <c r="H100">
        <v>0</v>
      </c>
      <c r="I100">
        <v>0</v>
      </c>
      <c r="J100">
        <v>0</v>
      </c>
      <c r="K100">
        <v>0</v>
      </c>
      <c r="L100">
        <v>0</v>
      </c>
      <c r="M100">
        <v>1</v>
      </c>
      <c r="N100">
        <v>4</v>
      </c>
      <c r="O100">
        <v>0</v>
      </c>
      <c r="P100">
        <v>0</v>
      </c>
      <c r="Q100">
        <v>0</v>
      </c>
      <c r="R100">
        <v>0</v>
      </c>
      <c r="S100">
        <v>0</v>
      </c>
      <c r="T100">
        <v>0</v>
      </c>
      <c r="U100">
        <v>0</v>
      </c>
      <c r="V100">
        <v>0</v>
      </c>
      <c r="W100">
        <v>1</v>
      </c>
      <c r="X100">
        <v>0</v>
      </c>
      <c r="Y100">
        <v>0</v>
      </c>
      <c r="Z100">
        <v>0</v>
      </c>
      <c r="AA100">
        <v>0</v>
      </c>
      <c r="AB100">
        <v>0</v>
      </c>
      <c r="AC100">
        <v>0</v>
      </c>
      <c r="AD100">
        <v>0</v>
      </c>
      <c r="AE100">
        <v>0</v>
      </c>
      <c r="AF100">
        <v>0</v>
      </c>
      <c r="AG100">
        <v>0</v>
      </c>
      <c r="AH100">
        <v>1</v>
      </c>
      <c r="AI100">
        <v>0</v>
      </c>
      <c r="AJ100">
        <v>0</v>
      </c>
      <c r="AK100">
        <v>0</v>
      </c>
      <c r="AL100">
        <v>4</v>
      </c>
      <c r="AM100">
        <v>1</v>
      </c>
      <c r="AN100">
        <v>3</v>
      </c>
      <c r="AO100">
        <v>0</v>
      </c>
      <c r="AP100">
        <v>0</v>
      </c>
      <c r="AQ100">
        <v>1</v>
      </c>
      <c r="AR100">
        <v>0</v>
      </c>
      <c r="AS100">
        <v>0</v>
      </c>
      <c r="AT100">
        <v>1</v>
      </c>
      <c r="AU100">
        <v>0</v>
      </c>
      <c r="AV100">
        <v>0</v>
      </c>
      <c r="AW100">
        <v>1</v>
      </c>
      <c r="AX100">
        <v>1</v>
      </c>
      <c r="AY100">
        <v>0</v>
      </c>
      <c r="AZ100">
        <v>2</v>
      </c>
      <c r="BA100">
        <v>0</v>
      </c>
      <c r="BB100">
        <v>0</v>
      </c>
      <c r="BC100">
        <v>0</v>
      </c>
      <c r="BD100">
        <v>1</v>
      </c>
      <c r="BE100">
        <v>0</v>
      </c>
      <c r="BF100">
        <v>0</v>
      </c>
      <c r="BG100">
        <v>5</v>
      </c>
      <c r="BH100">
        <v>3</v>
      </c>
      <c r="BI100">
        <v>4</v>
      </c>
      <c r="BJ100">
        <v>0</v>
      </c>
      <c r="BK100">
        <v>5</v>
      </c>
      <c r="BL100">
        <v>0</v>
      </c>
      <c r="BM100">
        <v>1</v>
      </c>
      <c r="BN100">
        <v>2</v>
      </c>
      <c r="BO100">
        <v>2</v>
      </c>
      <c r="BP100">
        <v>7</v>
      </c>
      <c r="BQ100">
        <v>0</v>
      </c>
      <c r="BR100">
        <v>0</v>
      </c>
      <c r="BS100">
        <v>0</v>
      </c>
      <c r="BT100">
        <v>0</v>
      </c>
      <c r="BU100">
        <v>0</v>
      </c>
      <c r="BV100">
        <v>0</v>
      </c>
      <c r="BW100">
        <v>0</v>
      </c>
      <c r="BX100">
        <v>1</v>
      </c>
      <c r="BY100">
        <v>2</v>
      </c>
      <c r="BZ100">
        <v>2</v>
      </c>
      <c r="CA100">
        <v>0</v>
      </c>
      <c r="CB100">
        <v>1</v>
      </c>
      <c r="CC100">
        <v>0</v>
      </c>
      <c r="CD100">
        <v>0</v>
      </c>
      <c r="CE100">
        <v>2</v>
      </c>
      <c r="CF100">
        <v>1</v>
      </c>
      <c r="CG100">
        <v>0</v>
      </c>
      <c r="CH100">
        <v>1</v>
      </c>
      <c r="CI100">
        <v>0</v>
      </c>
      <c r="CJ100">
        <v>0</v>
      </c>
      <c r="CK100">
        <v>2</v>
      </c>
      <c r="CL100">
        <v>1</v>
      </c>
      <c r="CM100">
        <v>0</v>
      </c>
      <c r="CN100">
        <v>2</v>
      </c>
      <c r="CO100">
        <v>0</v>
      </c>
      <c r="CP100">
        <v>0</v>
      </c>
      <c r="CQ100">
        <v>0</v>
      </c>
      <c r="CR100">
        <v>1</v>
      </c>
      <c r="CS100">
        <v>0</v>
      </c>
      <c r="CT100">
        <v>0</v>
      </c>
      <c r="CU100">
        <v>0</v>
      </c>
      <c r="CV100">
        <v>0</v>
      </c>
      <c r="CW100">
        <v>2</v>
      </c>
      <c r="CX100">
        <v>2</v>
      </c>
      <c r="CY100">
        <v>1</v>
      </c>
      <c r="CZ100">
        <v>0</v>
      </c>
      <c r="DA100">
        <v>1</v>
      </c>
      <c r="DB100">
        <v>1</v>
      </c>
      <c r="DC100">
        <v>0</v>
      </c>
      <c r="DD100">
        <v>1</v>
      </c>
      <c r="DE100">
        <v>0</v>
      </c>
      <c r="DF100">
        <v>1</v>
      </c>
      <c r="DG100">
        <v>1</v>
      </c>
      <c r="DH100">
        <v>0</v>
      </c>
      <c r="DI100">
        <v>0</v>
      </c>
      <c r="DJ100">
        <v>0</v>
      </c>
      <c r="DK100">
        <v>0</v>
      </c>
      <c r="DL100">
        <v>0</v>
      </c>
      <c r="DM100">
        <v>0</v>
      </c>
      <c r="DN100">
        <v>0</v>
      </c>
      <c r="DO100">
        <v>1</v>
      </c>
      <c r="DP100">
        <v>0</v>
      </c>
      <c r="DQ100">
        <v>1</v>
      </c>
      <c r="DR100">
        <v>0</v>
      </c>
      <c r="DS100">
        <v>0</v>
      </c>
      <c r="DT100">
        <v>0</v>
      </c>
      <c r="DU100">
        <v>0</v>
      </c>
      <c r="DV100">
        <v>2</v>
      </c>
      <c r="DW100">
        <v>1</v>
      </c>
      <c r="DX100">
        <v>0</v>
      </c>
      <c r="DY100">
        <v>4</v>
      </c>
      <c r="DZ100">
        <v>3</v>
      </c>
      <c r="EA100">
        <v>0</v>
      </c>
      <c r="EB100">
        <v>0</v>
      </c>
      <c r="EC100">
        <v>0</v>
      </c>
      <c r="ED100">
        <v>2</v>
      </c>
      <c r="EE100">
        <v>0</v>
      </c>
      <c r="EF100">
        <v>1</v>
      </c>
      <c r="EG100">
        <v>0</v>
      </c>
      <c r="EH100">
        <v>0</v>
      </c>
      <c r="EI100">
        <v>0</v>
      </c>
      <c r="EJ100">
        <v>0</v>
      </c>
      <c r="EK100">
        <v>1</v>
      </c>
      <c r="EL100">
        <v>6</v>
      </c>
      <c r="EM100">
        <v>0</v>
      </c>
      <c r="EN100">
        <v>0</v>
      </c>
      <c r="EO100">
        <v>0</v>
      </c>
      <c r="EP100">
        <v>0</v>
      </c>
      <c r="EQ100">
        <v>0</v>
      </c>
      <c r="ER100">
        <v>2</v>
      </c>
      <c r="ES100">
        <v>2</v>
      </c>
      <c r="ET100">
        <v>0</v>
      </c>
      <c r="EU100">
        <v>0</v>
      </c>
      <c r="EV100">
        <v>0</v>
      </c>
      <c r="EW100">
        <v>0</v>
      </c>
      <c r="EX100">
        <v>1</v>
      </c>
      <c r="EY100">
        <v>0</v>
      </c>
      <c r="EZ100">
        <v>2</v>
      </c>
      <c r="FA100">
        <v>0</v>
      </c>
      <c r="FB100">
        <v>0</v>
      </c>
      <c r="FC100">
        <v>1</v>
      </c>
      <c r="FD100">
        <v>0</v>
      </c>
      <c r="FE100">
        <v>0</v>
      </c>
      <c r="FF100">
        <v>0</v>
      </c>
      <c r="FG100">
        <v>0</v>
      </c>
      <c r="FH100">
        <v>0</v>
      </c>
      <c r="FI100">
        <v>1</v>
      </c>
      <c r="FJ100">
        <v>0</v>
      </c>
      <c r="FK100">
        <v>1</v>
      </c>
      <c r="FL100">
        <v>0</v>
      </c>
      <c r="FM100">
        <v>0</v>
      </c>
      <c r="FN100">
        <v>1</v>
      </c>
      <c r="FO100">
        <v>0</v>
      </c>
      <c r="FP100">
        <v>0</v>
      </c>
      <c r="FQ100">
        <v>1</v>
      </c>
      <c r="FR100">
        <v>0</v>
      </c>
      <c r="FS100">
        <v>1</v>
      </c>
      <c r="FT100">
        <v>6</v>
      </c>
      <c r="FU100">
        <v>2</v>
      </c>
      <c r="FV100">
        <v>0</v>
      </c>
      <c r="FW100">
        <v>0</v>
      </c>
      <c r="FX100">
        <v>2</v>
      </c>
      <c r="FY100">
        <v>0</v>
      </c>
      <c r="FZ100">
        <v>0</v>
      </c>
      <c r="GA100">
        <v>0</v>
      </c>
      <c r="GB100">
        <v>2</v>
      </c>
      <c r="GC100">
        <v>1</v>
      </c>
      <c r="GD100">
        <v>2</v>
      </c>
      <c r="GE100">
        <v>0</v>
      </c>
      <c r="GF100">
        <v>3</v>
      </c>
      <c r="GG100">
        <v>0</v>
      </c>
      <c r="GH100">
        <v>0</v>
      </c>
      <c r="GI100">
        <v>0</v>
      </c>
      <c r="GJ100">
        <v>0</v>
      </c>
      <c r="GK100">
        <v>0</v>
      </c>
      <c r="GL100">
        <v>1</v>
      </c>
      <c r="GM100">
        <v>0</v>
      </c>
      <c r="GN100">
        <v>0</v>
      </c>
      <c r="GO100">
        <v>2</v>
      </c>
      <c r="GP100">
        <v>0</v>
      </c>
      <c r="GQ100">
        <v>1</v>
      </c>
    </row>
    <row r="101" spans="1:199">
      <c r="A101">
        <v>2</v>
      </c>
      <c r="B101">
        <v>0</v>
      </c>
      <c r="C101">
        <v>0</v>
      </c>
      <c r="D101">
        <v>0</v>
      </c>
      <c r="E101">
        <v>0</v>
      </c>
      <c r="F101">
        <v>0</v>
      </c>
      <c r="G101">
        <v>1</v>
      </c>
      <c r="H101">
        <v>0</v>
      </c>
      <c r="I101">
        <v>0</v>
      </c>
      <c r="J101">
        <v>0</v>
      </c>
      <c r="K101">
        <v>0</v>
      </c>
      <c r="L101">
        <v>0</v>
      </c>
      <c r="M101">
        <v>0</v>
      </c>
      <c r="N101">
        <v>0</v>
      </c>
      <c r="O101">
        <v>0</v>
      </c>
      <c r="P101">
        <v>0</v>
      </c>
      <c r="Q101">
        <v>0</v>
      </c>
      <c r="R101">
        <v>0</v>
      </c>
      <c r="S101">
        <v>1</v>
      </c>
      <c r="T101">
        <v>0</v>
      </c>
      <c r="U101">
        <v>0</v>
      </c>
      <c r="V101">
        <v>0</v>
      </c>
      <c r="W101">
        <v>0</v>
      </c>
      <c r="X101">
        <v>0</v>
      </c>
      <c r="Y101">
        <v>0</v>
      </c>
      <c r="Z101">
        <v>1</v>
      </c>
      <c r="AA101">
        <v>0</v>
      </c>
      <c r="AB101">
        <v>0</v>
      </c>
      <c r="AC101">
        <v>0</v>
      </c>
      <c r="AD101">
        <v>0</v>
      </c>
      <c r="AE101">
        <v>0</v>
      </c>
      <c r="AF101">
        <v>0</v>
      </c>
      <c r="AG101">
        <v>0</v>
      </c>
      <c r="AH101">
        <v>0</v>
      </c>
      <c r="AI101">
        <v>0</v>
      </c>
      <c r="AJ101">
        <v>1</v>
      </c>
      <c r="AK101">
        <v>0</v>
      </c>
      <c r="AL101">
        <v>0</v>
      </c>
      <c r="AM101">
        <v>1</v>
      </c>
      <c r="AN101">
        <v>1</v>
      </c>
      <c r="AO101">
        <v>0</v>
      </c>
      <c r="AP101">
        <v>0</v>
      </c>
      <c r="AQ101">
        <v>0</v>
      </c>
      <c r="AR101">
        <v>0</v>
      </c>
      <c r="AS101">
        <v>0</v>
      </c>
      <c r="AT101">
        <v>0</v>
      </c>
      <c r="AU101">
        <v>0</v>
      </c>
      <c r="AV101">
        <v>0</v>
      </c>
      <c r="AW101">
        <v>0</v>
      </c>
      <c r="AX101">
        <v>1</v>
      </c>
      <c r="AY101">
        <v>0</v>
      </c>
      <c r="AZ101">
        <v>0</v>
      </c>
      <c r="BA101">
        <v>0</v>
      </c>
      <c r="BB101">
        <v>0</v>
      </c>
      <c r="BC101">
        <v>0</v>
      </c>
      <c r="BD101">
        <v>0</v>
      </c>
      <c r="BE101">
        <v>1</v>
      </c>
      <c r="BF101">
        <v>0</v>
      </c>
      <c r="BG101">
        <v>1</v>
      </c>
      <c r="BH101">
        <v>3</v>
      </c>
      <c r="BI101">
        <v>1</v>
      </c>
      <c r="BJ101">
        <v>2</v>
      </c>
      <c r="BK101">
        <v>3</v>
      </c>
      <c r="BL101">
        <v>0</v>
      </c>
      <c r="BM101">
        <v>0</v>
      </c>
      <c r="BN101">
        <v>1</v>
      </c>
      <c r="BO101">
        <v>0</v>
      </c>
      <c r="BP101">
        <v>2</v>
      </c>
      <c r="BQ101">
        <v>0</v>
      </c>
      <c r="BR101">
        <v>0</v>
      </c>
      <c r="BS101">
        <v>1</v>
      </c>
      <c r="BT101">
        <v>0</v>
      </c>
      <c r="BU101">
        <v>1</v>
      </c>
      <c r="BV101">
        <v>1</v>
      </c>
      <c r="BW101">
        <v>0</v>
      </c>
      <c r="BX101">
        <v>1</v>
      </c>
      <c r="BY101">
        <v>0</v>
      </c>
      <c r="BZ101">
        <v>1</v>
      </c>
      <c r="CA101">
        <v>0</v>
      </c>
      <c r="CB101">
        <v>1</v>
      </c>
      <c r="CC101">
        <v>0</v>
      </c>
      <c r="CD101">
        <v>0</v>
      </c>
      <c r="CE101">
        <v>1</v>
      </c>
      <c r="CF101">
        <v>1</v>
      </c>
      <c r="CG101">
        <v>0</v>
      </c>
      <c r="CH101">
        <v>0</v>
      </c>
      <c r="CI101">
        <v>0</v>
      </c>
      <c r="CJ101">
        <v>0</v>
      </c>
      <c r="CK101">
        <v>1</v>
      </c>
      <c r="CL101">
        <v>0</v>
      </c>
      <c r="CM101">
        <v>0</v>
      </c>
      <c r="CN101">
        <v>0</v>
      </c>
      <c r="CO101">
        <v>1</v>
      </c>
      <c r="CP101">
        <v>1</v>
      </c>
      <c r="CQ101">
        <v>0</v>
      </c>
      <c r="CR101">
        <v>0</v>
      </c>
      <c r="CS101">
        <v>3</v>
      </c>
      <c r="CT101">
        <v>0</v>
      </c>
      <c r="CU101">
        <v>0</v>
      </c>
      <c r="CV101">
        <v>0</v>
      </c>
      <c r="CW101">
        <v>0</v>
      </c>
      <c r="CX101">
        <v>0</v>
      </c>
      <c r="CY101">
        <v>3</v>
      </c>
      <c r="CZ101">
        <v>0</v>
      </c>
      <c r="DA101">
        <v>2</v>
      </c>
      <c r="DB101">
        <v>0</v>
      </c>
      <c r="DC101">
        <v>0</v>
      </c>
      <c r="DD101">
        <v>2</v>
      </c>
      <c r="DE101">
        <v>1</v>
      </c>
      <c r="DF101">
        <v>1</v>
      </c>
      <c r="DG101">
        <v>0</v>
      </c>
      <c r="DH101">
        <v>0</v>
      </c>
      <c r="DI101">
        <v>0</v>
      </c>
      <c r="DJ101">
        <v>2</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1</v>
      </c>
      <c r="EW101">
        <v>0</v>
      </c>
      <c r="EX101">
        <v>2</v>
      </c>
      <c r="EY101">
        <v>1</v>
      </c>
      <c r="EZ101">
        <v>2</v>
      </c>
      <c r="FA101">
        <v>4</v>
      </c>
      <c r="FB101">
        <v>4</v>
      </c>
      <c r="FC101">
        <v>2</v>
      </c>
      <c r="FD101">
        <v>0</v>
      </c>
      <c r="FE101">
        <v>0</v>
      </c>
      <c r="FF101">
        <v>0</v>
      </c>
      <c r="FG101">
        <v>1</v>
      </c>
      <c r="FH101">
        <v>1</v>
      </c>
      <c r="FI101">
        <v>1</v>
      </c>
      <c r="FJ101">
        <v>0</v>
      </c>
      <c r="FK101">
        <v>3</v>
      </c>
      <c r="FL101">
        <v>0</v>
      </c>
      <c r="FM101">
        <v>0</v>
      </c>
      <c r="FN101">
        <v>0</v>
      </c>
      <c r="FO101">
        <v>0</v>
      </c>
      <c r="FP101">
        <v>0</v>
      </c>
      <c r="FQ101">
        <v>1</v>
      </c>
      <c r="FR101">
        <v>0</v>
      </c>
      <c r="FS101">
        <v>0</v>
      </c>
      <c r="FT101">
        <v>1</v>
      </c>
      <c r="FU101">
        <v>0</v>
      </c>
      <c r="FV101">
        <v>3</v>
      </c>
      <c r="FW101">
        <v>0</v>
      </c>
      <c r="FX101">
        <v>1</v>
      </c>
      <c r="FY101">
        <v>0</v>
      </c>
      <c r="FZ101">
        <v>0</v>
      </c>
      <c r="GA101">
        <v>2</v>
      </c>
      <c r="GB101">
        <v>0</v>
      </c>
      <c r="GC101">
        <v>3</v>
      </c>
      <c r="GD101">
        <v>1</v>
      </c>
      <c r="GE101">
        <v>0</v>
      </c>
      <c r="GF101">
        <v>2</v>
      </c>
      <c r="GG101">
        <v>2</v>
      </c>
      <c r="GH101">
        <v>0</v>
      </c>
      <c r="GI101">
        <v>0</v>
      </c>
      <c r="GJ101">
        <v>1</v>
      </c>
      <c r="GK101">
        <v>0</v>
      </c>
      <c r="GL101">
        <v>0</v>
      </c>
      <c r="GM101">
        <v>0</v>
      </c>
      <c r="GN101">
        <v>1</v>
      </c>
      <c r="GO101">
        <v>3</v>
      </c>
      <c r="GP101">
        <v>0</v>
      </c>
      <c r="GQ101">
        <v>0</v>
      </c>
    </row>
    <row r="102" spans="1:199">
      <c r="A102">
        <v>7</v>
      </c>
      <c r="B102">
        <v>0</v>
      </c>
      <c r="C102">
        <v>0</v>
      </c>
      <c r="D102">
        <v>0</v>
      </c>
      <c r="E102">
        <v>0</v>
      </c>
      <c r="F102">
        <v>0</v>
      </c>
      <c r="G102">
        <v>1</v>
      </c>
      <c r="H102">
        <v>0</v>
      </c>
      <c r="I102">
        <v>0</v>
      </c>
      <c r="J102">
        <v>0</v>
      </c>
      <c r="K102">
        <v>2</v>
      </c>
      <c r="L102">
        <v>0</v>
      </c>
      <c r="M102">
        <v>0</v>
      </c>
      <c r="N102">
        <v>1</v>
      </c>
      <c r="O102">
        <v>0</v>
      </c>
      <c r="P102">
        <v>0</v>
      </c>
      <c r="Q102">
        <v>0</v>
      </c>
      <c r="R102">
        <v>1</v>
      </c>
      <c r="S102">
        <v>1</v>
      </c>
      <c r="T102">
        <v>0</v>
      </c>
      <c r="U102">
        <v>0</v>
      </c>
      <c r="V102">
        <v>0</v>
      </c>
      <c r="W102">
        <v>0</v>
      </c>
      <c r="X102">
        <v>0</v>
      </c>
      <c r="Y102">
        <v>0</v>
      </c>
      <c r="Z102">
        <v>1</v>
      </c>
      <c r="AA102">
        <v>0</v>
      </c>
      <c r="AB102">
        <v>0</v>
      </c>
      <c r="AC102">
        <v>1</v>
      </c>
      <c r="AD102">
        <v>0</v>
      </c>
      <c r="AE102">
        <v>0</v>
      </c>
      <c r="AF102">
        <v>0</v>
      </c>
      <c r="AG102">
        <v>0</v>
      </c>
      <c r="AH102">
        <v>0</v>
      </c>
      <c r="AI102">
        <v>0</v>
      </c>
      <c r="AJ102">
        <v>0</v>
      </c>
      <c r="AK102">
        <v>0</v>
      </c>
      <c r="AL102">
        <v>2</v>
      </c>
      <c r="AM102">
        <v>0</v>
      </c>
      <c r="AN102">
        <v>0</v>
      </c>
      <c r="AO102">
        <v>1</v>
      </c>
      <c r="AP102">
        <v>0</v>
      </c>
      <c r="AQ102">
        <v>4</v>
      </c>
      <c r="AR102">
        <v>0</v>
      </c>
      <c r="AS102">
        <v>0</v>
      </c>
      <c r="AT102">
        <v>1</v>
      </c>
      <c r="AU102">
        <v>0</v>
      </c>
      <c r="AV102">
        <v>0</v>
      </c>
      <c r="AW102">
        <v>0</v>
      </c>
      <c r="AX102">
        <v>0</v>
      </c>
      <c r="AY102">
        <v>0</v>
      </c>
      <c r="AZ102">
        <v>2</v>
      </c>
      <c r="BA102">
        <v>0</v>
      </c>
      <c r="BB102">
        <v>0</v>
      </c>
      <c r="BC102">
        <v>0</v>
      </c>
      <c r="BD102">
        <v>0</v>
      </c>
      <c r="BE102">
        <v>0</v>
      </c>
      <c r="BF102">
        <v>1</v>
      </c>
      <c r="BG102">
        <v>0</v>
      </c>
      <c r="BH102">
        <v>2</v>
      </c>
      <c r="BI102">
        <v>2</v>
      </c>
      <c r="BJ102">
        <v>0</v>
      </c>
      <c r="BK102">
        <v>1</v>
      </c>
      <c r="BL102">
        <v>0</v>
      </c>
      <c r="BM102">
        <v>1</v>
      </c>
      <c r="BN102">
        <v>1</v>
      </c>
      <c r="BO102">
        <v>0</v>
      </c>
      <c r="BP102">
        <v>1</v>
      </c>
      <c r="BQ102">
        <v>0</v>
      </c>
      <c r="BR102">
        <v>0</v>
      </c>
      <c r="BS102">
        <v>0</v>
      </c>
      <c r="BT102">
        <v>0</v>
      </c>
      <c r="BU102">
        <v>0</v>
      </c>
      <c r="BV102">
        <v>0</v>
      </c>
      <c r="BW102">
        <v>0</v>
      </c>
      <c r="BX102">
        <v>0</v>
      </c>
      <c r="BY102">
        <v>0</v>
      </c>
      <c r="BZ102">
        <v>1</v>
      </c>
      <c r="CA102">
        <v>1</v>
      </c>
      <c r="CB102">
        <v>0</v>
      </c>
      <c r="CC102">
        <v>0</v>
      </c>
      <c r="CD102">
        <v>0</v>
      </c>
      <c r="CE102">
        <v>1</v>
      </c>
      <c r="CF102">
        <v>1</v>
      </c>
      <c r="CG102">
        <v>0</v>
      </c>
      <c r="CH102">
        <v>0</v>
      </c>
      <c r="CI102">
        <v>0</v>
      </c>
      <c r="CJ102">
        <v>0</v>
      </c>
      <c r="CK102">
        <v>1</v>
      </c>
      <c r="CL102">
        <v>1</v>
      </c>
      <c r="CM102">
        <v>0</v>
      </c>
      <c r="CN102">
        <v>0</v>
      </c>
      <c r="CO102">
        <v>0</v>
      </c>
      <c r="CP102">
        <v>0</v>
      </c>
      <c r="CQ102">
        <v>1</v>
      </c>
      <c r="CR102">
        <v>0</v>
      </c>
      <c r="CS102">
        <v>2</v>
      </c>
      <c r="CT102">
        <v>1</v>
      </c>
      <c r="CU102">
        <v>0</v>
      </c>
      <c r="CV102">
        <v>0</v>
      </c>
      <c r="CW102">
        <v>2</v>
      </c>
      <c r="CX102">
        <v>1</v>
      </c>
      <c r="CY102">
        <v>2</v>
      </c>
      <c r="CZ102">
        <v>0</v>
      </c>
      <c r="DA102">
        <v>1</v>
      </c>
      <c r="DB102">
        <v>1</v>
      </c>
      <c r="DC102">
        <v>0</v>
      </c>
      <c r="DD102">
        <v>0</v>
      </c>
      <c r="DE102">
        <v>0</v>
      </c>
      <c r="DF102">
        <v>2</v>
      </c>
      <c r="DG102">
        <v>0</v>
      </c>
      <c r="DH102">
        <v>0</v>
      </c>
      <c r="DI102">
        <v>0</v>
      </c>
      <c r="DJ102">
        <v>1</v>
      </c>
      <c r="DK102">
        <v>0</v>
      </c>
      <c r="DL102">
        <v>1</v>
      </c>
      <c r="DM102">
        <v>0</v>
      </c>
      <c r="DN102">
        <v>0</v>
      </c>
      <c r="DO102">
        <v>1</v>
      </c>
      <c r="DP102">
        <v>0</v>
      </c>
      <c r="DQ102">
        <v>3</v>
      </c>
      <c r="DR102">
        <v>0</v>
      </c>
      <c r="DS102">
        <v>0</v>
      </c>
      <c r="DT102">
        <v>0</v>
      </c>
      <c r="DU102">
        <v>0</v>
      </c>
      <c r="DV102">
        <v>0</v>
      </c>
      <c r="DW102">
        <v>0</v>
      </c>
      <c r="DX102">
        <v>9</v>
      </c>
      <c r="DY102">
        <v>0</v>
      </c>
      <c r="DZ102">
        <v>0</v>
      </c>
      <c r="EA102">
        <v>1</v>
      </c>
      <c r="EB102">
        <v>0</v>
      </c>
      <c r="EC102">
        <v>0</v>
      </c>
      <c r="ED102">
        <v>0</v>
      </c>
      <c r="EE102">
        <v>0</v>
      </c>
      <c r="EF102">
        <v>0</v>
      </c>
      <c r="EG102">
        <v>0</v>
      </c>
      <c r="EH102">
        <v>0</v>
      </c>
      <c r="EI102">
        <v>0</v>
      </c>
      <c r="EJ102">
        <v>1</v>
      </c>
      <c r="EK102">
        <v>0</v>
      </c>
      <c r="EL102">
        <v>2</v>
      </c>
      <c r="EM102">
        <v>0</v>
      </c>
      <c r="EN102">
        <v>0</v>
      </c>
      <c r="EO102">
        <v>0</v>
      </c>
      <c r="EP102">
        <v>1</v>
      </c>
      <c r="EQ102">
        <v>1</v>
      </c>
      <c r="ER102">
        <v>2</v>
      </c>
      <c r="ES102">
        <v>0</v>
      </c>
      <c r="ET102">
        <v>0</v>
      </c>
      <c r="EU102">
        <v>0</v>
      </c>
      <c r="EV102">
        <v>3</v>
      </c>
      <c r="EW102">
        <v>0</v>
      </c>
      <c r="EX102">
        <v>1</v>
      </c>
      <c r="EY102">
        <v>1</v>
      </c>
      <c r="EZ102">
        <v>0</v>
      </c>
      <c r="FA102">
        <v>4</v>
      </c>
      <c r="FB102">
        <v>0</v>
      </c>
      <c r="FC102">
        <v>1</v>
      </c>
      <c r="FD102">
        <v>0</v>
      </c>
      <c r="FE102">
        <v>2</v>
      </c>
      <c r="FF102">
        <v>0</v>
      </c>
      <c r="FG102">
        <v>0</v>
      </c>
      <c r="FH102">
        <v>0</v>
      </c>
      <c r="FI102">
        <v>0</v>
      </c>
      <c r="FJ102">
        <v>0</v>
      </c>
      <c r="FK102">
        <v>2</v>
      </c>
      <c r="FL102">
        <v>0</v>
      </c>
      <c r="FM102">
        <v>0</v>
      </c>
      <c r="FN102">
        <v>1</v>
      </c>
      <c r="FO102">
        <v>1</v>
      </c>
      <c r="FP102">
        <v>0</v>
      </c>
      <c r="FQ102">
        <v>1</v>
      </c>
      <c r="FR102">
        <v>0</v>
      </c>
      <c r="FS102">
        <v>0</v>
      </c>
      <c r="FT102">
        <v>1</v>
      </c>
      <c r="FU102">
        <v>1</v>
      </c>
      <c r="FV102">
        <v>1</v>
      </c>
      <c r="FW102">
        <v>0</v>
      </c>
      <c r="FX102">
        <v>0</v>
      </c>
      <c r="FY102">
        <v>0</v>
      </c>
      <c r="FZ102">
        <v>0</v>
      </c>
      <c r="GA102">
        <v>0</v>
      </c>
      <c r="GB102">
        <v>0</v>
      </c>
      <c r="GC102">
        <v>4</v>
      </c>
      <c r="GD102">
        <v>0</v>
      </c>
      <c r="GE102">
        <v>0</v>
      </c>
      <c r="GF102">
        <v>1</v>
      </c>
      <c r="GG102">
        <v>2</v>
      </c>
      <c r="GH102">
        <v>0</v>
      </c>
      <c r="GI102">
        <v>0</v>
      </c>
      <c r="GJ102">
        <v>0</v>
      </c>
      <c r="GK102">
        <v>1</v>
      </c>
      <c r="GL102">
        <v>2</v>
      </c>
      <c r="GM102">
        <v>0</v>
      </c>
      <c r="GN102">
        <v>1</v>
      </c>
      <c r="GO102">
        <v>1</v>
      </c>
      <c r="GP102">
        <v>0</v>
      </c>
      <c r="GQ102">
        <v>0</v>
      </c>
    </row>
    <row r="103" spans="1:199">
      <c r="A103">
        <v>0</v>
      </c>
      <c r="B103">
        <v>0</v>
      </c>
      <c r="C103">
        <v>0</v>
      </c>
      <c r="D103">
        <v>0</v>
      </c>
      <c r="E103">
        <v>0</v>
      </c>
      <c r="F103">
        <v>0</v>
      </c>
      <c r="G103">
        <v>1</v>
      </c>
      <c r="H103">
        <v>0</v>
      </c>
      <c r="I103">
        <v>0</v>
      </c>
      <c r="J103">
        <v>1</v>
      </c>
      <c r="K103">
        <v>2</v>
      </c>
      <c r="L103">
        <v>0</v>
      </c>
      <c r="M103">
        <v>0</v>
      </c>
      <c r="N103">
        <v>0</v>
      </c>
      <c r="O103">
        <v>0</v>
      </c>
      <c r="P103">
        <v>0</v>
      </c>
      <c r="Q103">
        <v>0</v>
      </c>
      <c r="R103">
        <v>2</v>
      </c>
      <c r="S103">
        <v>0</v>
      </c>
      <c r="T103">
        <v>0</v>
      </c>
      <c r="U103">
        <v>0</v>
      </c>
      <c r="V103">
        <v>0</v>
      </c>
      <c r="W103">
        <v>0</v>
      </c>
      <c r="X103">
        <v>0</v>
      </c>
      <c r="Y103">
        <v>0</v>
      </c>
      <c r="Z103">
        <v>0</v>
      </c>
      <c r="AA103">
        <v>0</v>
      </c>
      <c r="AB103">
        <v>0</v>
      </c>
      <c r="AC103">
        <v>0</v>
      </c>
      <c r="AD103">
        <v>0</v>
      </c>
      <c r="AE103">
        <v>0</v>
      </c>
      <c r="AF103">
        <v>0</v>
      </c>
      <c r="AG103">
        <v>0</v>
      </c>
      <c r="AH103">
        <v>0</v>
      </c>
      <c r="AI103">
        <v>0</v>
      </c>
      <c r="AJ103">
        <v>1</v>
      </c>
      <c r="AK103">
        <v>0</v>
      </c>
      <c r="AL103">
        <v>0</v>
      </c>
      <c r="AM103">
        <v>1</v>
      </c>
      <c r="AN103">
        <v>0</v>
      </c>
      <c r="AO103">
        <v>0</v>
      </c>
      <c r="AP103">
        <v>0</v>
      </c>
      <c r="AQ103">
        <v>0</v>
      </c>
      <c r="AR103">
        <v>0</v>
      </c>
      <c r="AS103">
        <v>0</v>
      </c>
      <c r="AT103">
        <v>2</v>
      </c>
      <c r="AU103">
        <v>0</v>
      </c>
      <c r="AV103">
        <v>0</v>
      </c>
      <c r="AW103">
        <v>0</v>
      </c>
      <c r="AX103">
        <v>0</v>
      </c>
      <c r="AY103">
        <v>0</v>
      </c>
      <c r="AZ103">
        <v>0</v>
      </c>
      <c r="BA103">
        <v>0</v>
      </c>
      <c r="BB103">
        <v>0</v>
      </c>
      <c r="BC103">
        <v>0</v>
      </c>
      <c r="BD103">
        <v>0</v>
      </c>
      <c r="BE103">
        <v>0</v>
      </c>
      <c r="BF103">
        <v>0</v>
      </c>
      <c r="BG103">
        <v>1</v>
      </c>
      <c r="BH103">
        <v>2</v>
      </c>
      <c r="BI103">
        <v>2</v>
      </c>
      <c r="BJ103">
        <v>0</v>
      </c>
      <c r="BK103">
        <v>0</v>
      </c>
      <c r="BL103">
        <v>0</v>
      </c>
      <c r="BM103">
        <v>0</v>
      </c>
      <c r="BN103">
        <v>0</v>
      </c>
      <c r="BO103">
        <v>0</v>
      </c>
      <c r="BP103">
        <v>3</v>
      </c>
      <c r="BQ103">
        <v>0</v>
      </c>
      <c r="BR103">
        <v>0</v>
      </c>
      <c r="BS103">
        <v>0</v>
      </c>
      <c r="BT103">
        <v>0</v>
      </c>
      <c r="BU103">
        <v>0</v>
      </c>
      <c r="BV103">
        <v>0</v>
      </c>
      <c r="BW103">
        <v>0</v>
      </c>
      <c r="BX103">
        <v>0</v>
      </c>
      <c r="BY103">
        <v>0</v>
      </c>
      <c r="BZ103">
        <v>0</v>
      </c>
      <c r="CA103">
        <v>1</v>
      </c>
      <c r="CB103">
        <v>0</v>
      </c>
      <c r="CC103">
        <v>0</v>
      </c>
      <c r="CD103">
        <v>1</v>
      </c>
      <c r="CE103">
        <v>1</v>
      </c>
      <c r="CF103">
        <v>1</v>
      </c>
      <c r="CG103">
        <v>0</v>
      </c>
      <c r="CH103">
        <v>1</v>
      </c>
      <c r="CI103">
        <v>0</v>
      </c>
      <c r="CJ103">
        <v>0</v>
      </c>
      <c r="CK103">
        <v>1</v>
      </c>
      <c r="CL103">
        <v>0</v>
      </c>
      <c r="CM103">
        <v>0</v>
      </c>
      <c r="CN103">
        <v>0</v>
      </c>
      <c r="CO103">
        <v>0</v>
      </c>
      <c r="CP103">
        <v>1</v>
      </c>
      <c r="CQ103">
        <v>0</v>
      </c>
      <c r="CR103">
        <v>0</v>
      </c>
      <c r="CS103">
        <v>0</v>
      </c>
      <c r="CT103">
        <v>0</v>
      </c>
      <c r="CU103">
        <v>0</v>
      </c>
      <c r="CV103">
        <v>0</v>
      </c>
      <c r="CW103">
        <v>1</v>
      </c>
      <c r="CX103">
        <v>1</v>
      </c>
      <c r="CY103">
        <v>3</v>
      </c>
      <c r="CZ103">
        <v>0</v>
      </c>
      <c r="DA103">
        <v>0</v>
      </c>
      <c r="DB103">
        <v>1</v>
      </c>
      <c r="DC103">
        <v>0</v>
      </c>
      <c r="DD103">
        <v>1</v>
      </c>
      <c r="DE103">
        <v>0</v>
      </c>
      <c r="DF103">
        <v>0</v>
      </c>
      <c r="DG103">
        <v>0</v>
      </c>
      <c r="DH103">
        <v>0</v>
      </c>
      <c r="DI103">
        <v>0</v>
      </c>
      <c r="DJ103">
        <v>0</v>
      </c>
      <c r="DK103">
        <v>0</v>
      </c>
      <c r="DL103">
        <v>1</v>
      </c>
      <c r="DM103">
        <v>0</v>
      </c>
      <c r="DN103">
        <v>0</v>
      </c>
      <c r="DO103">
        <v>3</v>
      </c>
      <c r="DP103">
        <v>0</v>
      </c>
      <c r="DQ103">
        <v>3</v>
      </c>
      <c r="DR103">
        <v>0</v>
      </c>
      <c r="DS103">
        <v>0</v>
      </c>
      <c r="DT103">
        <v>0</v>
      </c>
      <c r="DU103">
        <v>0</v>
      </c>
      <c r="DV103">
        <v>0</v>
      </c>
      <c r="DW103">
        <v>0</v>
      </c>
      <c r="DX103">
        <v>0</v>
      </c>
      <c r="DY103">
        <v>0</v>
      </c>
      <c r="DZ103">
        <v>0</v>
      </c>
      <c r="EA103">
        <v>1</v>
      </c>
      <c r="EB103">
        <v>0</v>
      </c>
      <c r="EC103">
        <v>0</v>
      </c>
      <c r="ED103">
        <v>0</v>
      </c>
      <c r="EE103">
        <v>0</v>
      </c>
      <c r="EF103">
        <v>0</v>
      </c>
      <c r="EG103">
        <v>0</v>
      </c>
      <c r="EH103">
        <v>0</v>
      </c>
      <c r="EI103">
        <v>0</v>
      </c>
      <c r="EJ103">
        <v>0</v>
      </c>
      <c r="EK103">
        <v>0</v>
      </c>
      <c r="EL103">
        <v>2</v>
      </c>
      <c r="EM103">
        <v>0</v>
      </c>
      <c r="EN103">
        <v>0</v>
      </c>
      <c r="EO103">
        <v>0</v>
      </c>
      <c r="EP103">
        <v>0</v>
      </c>
      <c r="EQ103">
        <v>0</v>
      </c>
      <c r="ER103">
        <v>1</v>
      </c>
      <c r="ES103">
        <v>0</v>
      </c>
      <c r="ET103">
        <v>0</v>
      </c>
      <c r="EU103">
        <v>0</v>
      </c>
      <c r="EV103">
        <v>3</v>
      </c>
      <c r="EW103">
        <v>0</v>
      </c>
      <c r="EX103">
        <v>1</v>
      </c>
      <c r="EY103">
        <v>0</v>
      </c>
      <c r="EZ103">
        <v>3</v>
      </c>
      <c r="FA103">
        <v>3</v>
      </c>
      <c r="FB103">
        <v>3</v>
      </c>
      <c r="FC103">
        <v>2</v>
      </c>
      <c r="FD103">
        <v>0</v>
      </c>
      <c r="FE103">
        <v>0</v>
      </c>
      <c r="FF103">
        <v>0</v>
      </c>
      <c r="FG103">
        <v>0</v>
      </c>
      <c r="FH103">
        <v>1</v>
      </c>
      <c r="FI103">
        <v>0</v>
      </c>
      <c r="FJ103">
        <v>0</v>
      </c>
      <c r="FK103">
        <v>0</v>
      </c>
      <c r="FL103">
        <v>0</v>
      </c>
      <c r="FM103">
        <v>0</v>
      </c>
      <c r="FN103">
        <v>1</v>
      </c>
      <c r="FO103">
        <v>0</v>
      </c>
      <c r="FP103">
        <v>0</v>
      </c>
      <c r="FQ103">
        <v>0</v>
      </c>
      <c r="FR103">
        <v>0</v>
      </c>
      <c r="FS103">
        <v>0</v>
      </c>
      <c r="FT103">
        <v>1</v>
      </c>
      <c r="FU103">
        <v>0</v>
      </c>
      <c r="FV103">
        <v>1</v>
      </c>
      <c r="FW103">
        <v>0</v>
      </c>
      <c r="FX103">
        <v>0</v>
      </c>
      <c r="FY103">
        <v>0</v>
      </c>
      <c r="FZ103">
        <v>0</v>
      </c>
      <c r="GA103">
        <v>0</v>
      </c>
      <c r="GB103">
        <v>0</v>
      </c>
      <c r="GC103">
        <v>4</v>
      </c>
      <c r="GD103">
        <v>0</v>
      </c>
      <c r="GE103">
        <v>0</v>
      </c>
      <c r="GF103">
        <v>1</v>
      </c>
      <c r="GG103">
        <v>0</v>
      </c>
      <c r="GH103">
        <v>0</v>
      </c>
      <c r="GI103">
        <v>0</v>
      </c>
      <c r="GJ103">
        <v>0</v>
      </c>
      <c r="GK103">
        <v>1</v>
      </c>
      <c r="GL103">
        <v>0</v>
      </c>
      <c r="GM103">
        <v>0</v>
      </c>
      <c r="GN103">
        <v>0</v>
      </c>
      <c r="GO103">
        <v>1</v>
      </c>
      <c r="GP103">
        <v>0</v>
      </c>
      <c r="GQ103">
        <v>0</v>
      </c>
    </row>
    <row r="104" spans="1:199">
      <c r="A104">
        <v>0</v>
      </c>
      <c r="B104">
        <v>0</v>
      </c>
      <c r="C104">
        <v>0</v>
      </c>
      <c r="D104">
        <v>0</v>
      </c>
      <c r="E104">
        <v>0</v>
      </c>
      <c r="F104">
        <v>0</v>
      </c>
      <c r="G104">
        <v>0</v>
      </c>
      <c r="H104">
        <v>0</v>
      </c>
      <c r="I104">
        <v>0</v>
      </c>
      <c r="J104">
        <v>0</v>
      </c>
      <c r="K104">
        <v>0</v>
      </c>
      <c r="L104">
        <v>0</v>
      </c>
      <c r="M104">
        <v>0</v>
      </c>
      <c r="N104">
        <v>1</v>
      </c>
      <c r="O104">
        <v>0</v>
      </c>
      <c r="P104">
        <v>0</v>
      </c>
      <c r="Q104">
        <v>0</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1</v>
      </c>
      <c r="AN104">
        <v>3</v>
      </c>
      <c r="AO104">
        <v>0</v>
      </c>
      <c r="AP104">
        <v>0</v>
      </c>
      <c r="AQ104">
        <v>0</v>
      </c>
      <c r="AR104">
        <v>0</v>
      </c>
      <c r="AS104">
        <v>0</v>
      </c>
      <c r="AT104">
        <v>0</v>
      </c>
      <c r="AU104">
        <v>0</v>
      </c>
      <c r="AV104">
        <v>0</v>
      </c>
      <c r="AW104">
        <v>0</v>
      </c>
      <c r="AX104">
        <v>0</v>
      </c>
      <c r="AY104">
        <v>2</v>
      </c>
      <c r="AZ104">
        <v>0</v>
      </c>
      <c r="BA104">
        <v>0</v>
      </c>
      <c r="BB104">
        <v>0</v>
      </c>
      <c r="BC104">
        <v>0</v>
      </c>
      <c r="BD104">
        <v>0</v>
      </c>
      <c r="BE104">
        <v>0</v>
      </c>
      <c r="BF104">
        <v>0</v>
      </c>
      <c r="BG104">
        <v>0</v>
      </c>
      <c r="BH104">
        <v>0</v>
      </c>
      <c r="BI104">
        <v>3</v>
      </c>
      <c r="BJ104">
        <v>1</v>
      </c>
      <c r="BK104">
        <v>0</v>
      </c>
      <c r="BL104">
        <v>0</v>
      </c>
      <c r="BM104">
        <v>0</v>
      </c>
      <c r="BN104">
        <v>0</v>
      </c>
      <c r="BO104">
        <v>2</v>
      </c>
      <c r="BP104">
        <v>1</v>
      </c>
      <c r="BQ104">
        <v>0</v>
      </c>
      <c r="BR104">
        <v>0</v>
      </c>
      <c r="BS104">
        <v>0</v>
      </c>
      <c r="BT104">
        <v>1</v>
      </c>
      <c r="BU104">
        <v>0</v>
      </c>
      <c r="BV104">
        <v>0</v>
      </c>
      <c r="BW104">
        <v>0</v>
      </c>
      <c r="BX104">
        <v>0</v>
      </c>
      <c r="BY104">
        <v>1</v>
      </c>
      <c r="BZ104">
        <v>0</v>
      </c>
      <c r="CA104">
        <v>0</v>
      </c>
      <c r="CB104">
        <v>0</v>
      </c>
      <c r="CC104">
        <v>0</v>
      </c>
      <c r="CD104">
        <v>0</v>
      </c>
      <c r="CE104">
        <v>3</v>
      </c>
      <c r="CF104">
        <v>1</v>
      </c>
      <c r="CG104">
        <v>0</v>
      </c>
      <c r="CH104">
        <v>1</v>
      </c>
      <c r="CI104">
        <v>0</v>
      </c>
      <c r="CJ104">
        <v>0</v>
      </c>
      <c r="CK104">
        <v>0</v>
      </c>
      <c r="CL104">
        <v>0</v>
      </c>
      <c r="CM104">
        <v>0</v>
      </c>
      <c r="CN104">
        <v>0</v>
      </c>
      <c r="CO104">
        <v>2</v>
      </c>
      <c r="CP104">
        <v>1</v>
      </c>
      <c r="CQ104">
        <v>2</v>
      </c>
      <c r="CR104">
        <v>0</v>
      </c>
      <c r="CS104">
        <v>0</v>
      </c>
      <c r="CT104">
        <v>0</v>
      </c>
      <c r="CU104">
        <v>0</v>
      </c>
      <c r="CV104">
        <v>0</v>
      </c>
      <c r="CW104">
        <v>1</v>
      </c>
      <c r="CX104">
        <v>0</v>
      </c>
      <c r="CY104">
        <v>2</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1</v>
      </c>
      <c r="DS104">
        <v>0</v>
      </c>
      <c r="DT104">
        <v>1</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6</v>
      </c>
      <c r="FL104">
        <v>0</v>
      </c>
      <c r="FM104">
        <v>0</v>
      </c>
      <c r="FN104">
        <v>1</v>
      </c>
      <c r="FO104">
        <v>0</v>
      </c>
      <c r="FP104">
        <v>0</v>
      </c>
      <c r="FQ104">
        <v>0</v>
      </c>
      <c r="FR104">
        <v>0</v>
      </c>
      <c r="FS104">
        <v>0</v>
      </c>
      <c r="FT104">
        <v>0</v>
      </c>
      <c r="FU104">
        <v>0</v>
      </c>
      <c r="FV104">
        <v>1</v>
      </c>
      <c r="FW104">
        <v>0</v>
      </c>
      <c r="FX104">
        <v>0</v>
      </c>
      <c r="FY104">
        <v>0</v>
      </c>
      <c r="FZ104">
        <v>2</v>
      </c>
      <c r="GA104">
        <v>0</v>
      </c>
      <c r="GB104">
        <v>0</v>
      </c>
      <c r="GC104">
        <v>0</v>
      </c>
      <c r="GD104">
        <v>0</v>
      </c>
      <c r="GE104">
        <v>0</v>
      </c>
      <c r="GF104">
        <v>2</v>
      </c>
      <c r="GG104">
        <v>0</v>
      </c>
      <c r="GH104">
        <v>0</v>
      </c>
      <c r="GI104">
        <v>0</v>
      </c>
      <c r="GJ104">
        <v>0</v>
      </c>
      <c r="GK104">
        <v>0</v>
      </c>
      <c r="GL104">
        <v>0</v>
      </c>
      <c r="GM104">
        <v>0</v>
      </c>
      <c r="GN104">
        <v>0</v>
      </c>
      <c r="GO104">
        <v>0</v>
      </c>
      <c r="GP104">
        <v>0</v>
      </c>
      <c r="GQ104">
        <v>2</v>
      </c>
    </row>
    <row r="105" spans="1:199">
      <c r="A105">
        <v>0</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1</v>
      </c>
      <c r="AA105">
        <v>0</v>
      </c>
      <c r="AB105">
        <v>0</v>
      </c>
      <c r="AC105">
        <v>0</v>
      </c>
      <c r="AD105">
        <v>0</v>
      </c>
      <c r="AE105">
        <v>0</v>
      </c>
      <c r="AF105">
        <v>1</v>
      </c>
      <c r="AG105">
        <v>0</v>
      </c>
      <c r="AH105">
        <v>0</v>
      </c>
      <c r="AI105">
        <v>0</v>
      </c>
      <c r="AJ105">
        <v>0</v>
      </c>
      <c r="AK105">
        <v>0</v>
      </c>
      <c r="AL105">
        <v>1</v>
      </c>
      <c r="AM105">
        <v>0</v>
      </c>
      <c r="AN105">
        <v>1</v>
      </c>
      <c r="AO105">
        <v>0</v>
      </c>
      <c r="AP105">
        <v>0</v>
      </c>
      <c r="AQ105">
        <v>0</v>
      </c>
      <c r="AR105">
        <v>2</v>
      </c>
      <c r="AS105">
        <v>0</v>
      </c>
      <c r="AT105">
        <v>0</v>
      </c>
      <c r="AU105">
        <v>0</v>
      </c>
      <c r="AV105">
        <v>0</v>
      </c>
      <c r="AW105">
        <v>0</v>
      </c>
      <c r="AX105">
        <v>1</v>
      </c>
      <c r="AY105">
        <v>0</v>
      </c>
      <c r="AZ105">
        <v>0</v>
      </c>
      <c r="BA105">
        <v>0</v>
      </c>
      <c r="BB105">
        <v>0</v>
      </c>
      <c r="BC105">
        <v>0</v>
      </c>
      <c r="BD105">
        <v>0</v>
      </c>
      <c r="BE105">
        <v>0</v>
      </c>
      <c r="BF105">
        <v>0</v>
      </c>
      <c r="BG105">
        <v>0</v>
      </c>
      <c r="BH105">
        <v>0</v>
      </c>
      <c r="BI105">
        <v>0</v>
      </c>
      <c r="BJ105">
        <v>0</v>
      </c>
      <c r="BK105">
        <v>1</v>
      </c>
      <c r="BL105">
        <v>0</v>
      </c>
      <c r="BM105">
        <v>0</v>
      </c>
      <c r="BN105">
        <v>3</v>
      </c>
      <c r="BO105">
        <v>3</v>
      </c>
      <c r="BP105">
        <v>0</v>
      </c>
      <c r="BQ105">
        <v>0</v>
      </c>
      <c r="BR105">
        <v>0</v>
      </c>
      <c r="BS105">
        <v>0</v>
      </c>
      <c r="BT105">
        <v>0</v>
      </c>
      <c r="BU105">
        <v>0</v>
      </c>
      <c r="BV105">
        <v>0</v>
      </c>
      <c r="BW105">
        <v>0</v>
      </c>
      <c r="BX105">
        <v>0</v>
      </c>
      <c r="BY105">
        <v>0</v>
      </c>
      <c r="BZ105">
        <v>0</v>
      </c>
      <c r="CA105">
        <v>0</v>
      </c>
      <c r="CB105">
        <v>0</v>
      </c>
      <c r="CC105">
        <v>0</v>
      </c>
      <c r="CD105">
        <v>0</v>
      </c>
      <c r="CE105">
        <v>2</v>
      </c>
      <c r="CF105">
        <v>0</v>
      </c>
      <c r="CG105">
        <v>0</v>
      </c>
      <c r="CH105">
        <v>1</v>
      </c>
      <c r="CI105">
        <v>0</v>
      </c>
      <c r="CJ105">
        <v>0</v>
      </c>
      <c r="CK105">
        <v>1</v>
      </c>
      <c r="CL105">
        <v>0</v>
      </c>
      <c r="CM105">
        <v>0</v>
      </c>
      <c r="CN105">
        <v>0</v>
      </c>
      <c r="CO105">
        <v>1</v>
      </c>
      <c r="CP105">
        <v>0</v>
      </c>
      <c r="CQ105">
        <v>0</v>
      </c>
      <c r="CR105">
        <v>0</v>
      </c>
      <c r="CS105">
        <v>0</v>
      </c>
      <c r="CT105">
        <v>0</v>
      </c>
      <c r="CU105">
        <v>0</v>
      </c>
      <c r="CV105">
        <v>1</v>
      </c>
      <c r="CW105">
        <v>0</v>
      </c>
      <c r="CX105">
        <v>0</v>
      </c>
      <c r="CY105">
        <v>2</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1</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5</v>
      </c>
      <c r="GG105">
        <v>0</v>
      </c>
      <c r="GH105">
        <v>0</v>
      </c>
      <c r="GI105">
        <v>1</v>
      </c>
      <c r="GJ105">
        <v>0</v>
      </c>
      <c r="GK105">
        <v>0</v>
      </c>
      <c r="GL105">
        <v>0</v>
      </c>
      <c r="GM105">
        <v>0</v>
      </c>
      <c r="GN105">
        <v>0</v>
      </c>
      <c r="GO105">
        <v>0</v>
      </c>
      <c r="GP105">
        <v>0</v>
      </c>
      <c r="GQ105">
        <v>1</v>
      </c>
    </row>
    <row r="106" spans="1:199">
      <c r="A106">
        <v>5</v>
      </c>
      <c r="B106">
        <v>0</v>
      </c>
      <c r="C106">
        <v>0</v>
      </c>
      <c r="D106">
        <v>0</v>
      </c>
      <c r="E106">
        <v>0</v>
      </c>
      <c r="F106">
        <v>1</v>
      </c>
      <c r="G106">
        <v>0</v>
      </c>
      <c r="H106">
        <v>0</v>
      </c>
      <c r="I106">
        <v>1</v>
      </c>
      <c r="J106">
        <v>0</v>
      </c>
      <c r="K106">
        <v>1</v>
      </c>
      <c r="L106">
        <v>0</v>
      </c>
      <c r="M106">
        <v>2</v>
      </c>
      <c r="N106">
        <v>2</v>
      </c>
      <c r="O106">
        <v>0</v>
      </c>
      <c r="P106">
        <v>0</v>
      </c>
      <c r="Q106">
        <v>0</v>
      </c>
      <c r="R106">
        <v>0</v>
      </c>
      <c r="S106">
        <v>1</v>
      </c>
      <c r="T106">
        <v>0</v>
      </c>
      <c r="U106">
        <v>0</v>
      </c>
      <c r="V106">
        <v>0</v>
      </c>
      <c r="W106">
        <v>0</v>
      </c>
      <c r="X106">
        <v>0</v>
      </c>
      <c r="Y106">
        <v>0</v>
      </c>
      <c r="Z106">
        <v>1</v>
      </c>
      <c r="AA106">
        <v>0</v>
      </c>
      <c r="AB106">
        <v>0</v>
      </c>
      <c r="AC106">
        <v>0</v>
      </c>
      <c r="AD106">
        <v>0</v>
      </c>
      <c r="AE106">
        <v>0</v>
      </c>
      <c r="AF106">
        <v>0</v>
      </c>
      <c r="AG106">
        <v>0</v>
      </c>
      <c r="AH106">
        <v>0</v>
      </c>
      <c r="AI106">
        <v>0</v>
      </c>
      <c r="AJ106">
        <v>1</v>
      </c>
      <c r="AK106">
        <v>0</v>
      </c>
      <c r="AL106">
        <v>0</v>
      </c>
      <c r="AM106">
        <v>1</v>
      </c>
      <c r="AN106">
        <v>3</v>
      </c>
      <c r="AO106">
        <v>0</v>
      </c>
      <c r="AP106">
        <v>1</v>
      </c>
      <c r="AQ106">
        <v>1</v>
      </c>
      <c r="AR106">
        <v>2</v>
      </c>
      <c r="AS106">
        <v>1</v>
      </c>
      <c r="AT106">
        <v>0</v>
      </c>
      <c r="AU106">
        <v>3</v>
      </c>
      <c r="AV106">
        <v>1</v>
      </c>
      <c r="AW106">
        <v>1</v>
      </c>
      <c r="AX106">
        <v>0</v>
      </c>
      <c r="AY106">
        <v>2</v>
      </c>
      <c r="AZ106">
        <v>2</v>
      </c>
      <c r="BA106">
        <v>1</v>
      </c>
      <c r="BB106">
        <v>0</v>
      </c>
      <c r="BC106">
        <v>0</v>
      </c>
      <c r="BD106">
        <v>0</v>
      </c>
      <c r="BE106">
        <v>1</v>
      </c>
      <c r="BF106">
        <v>0</v>
      </c>
      <c r="BG106">
        <v>4</v>
      </c>
      <c r="BH106">
        <v>0</v>
      </c>
      <c r="BI106">
        <v>5</v>
      </c>
      <c r="BJ106">
        <v>1</v>
      </c>
      <c r="BK106">
        <v>1</v>
      </c>
      <c r="BL106">
        <v>0</v>
      </c>
      <c r="BM106">
        <v>1</v>
      </c>
      <c r="BN106">
        <v>1</v>
      </c>
      <c r="BO106">
        <v>2</v>
      </c>
      <c r="BP106">
        <v>3</v>
      </c>
      <c r="BQ106">
        <v>0</v>
      </c>
      <c r="BR106">
        <v>1</v>
      </c>
      <c r="BS106">
        <v>1</v>
      </c>
      <c r="BT106">
        <v>1</v>
      </c>
      <c r="BU106">
        <v>0</v>
      </c>
      <c r="BV106">
        <v>1</v>
      </c>
      <c r="BW106">
        <v>1</v>
      </c>
      <c r="BX106">
        <v>1</v>
      </c>
      <c r="BY106">
        <v>1</v>
      </c>
      <c r="BZ106">
        <v>1</v>
      </c>
      <c r="CA106">
        <v>1</v>
      </c>
      <c r="CB106">
        <v>0</v>
      </c>
      <c r="CC106">
        <v>0</v>
      </c>
      <c r="CD106">
        <v>1</v>
      </c>
      <c r="CE106">
        <v>3</v>
      </c>
      <c r="CF106">
        <v>1</v>
      </c>
      <c r="CG106">
        <v>0</v>
      </c>
      <c r="CH106">
        <v>1</v>
      </c>
      <c r="CI106">
        <v>0</v>
      </c>
      <c r="CJ106">
        <v>1</v>
      </c>
      <c r="CK106">
        <v>1</v>
      </c>
      <c r="CL106">
        <v>1</v>
      </c>
      <c r="CM106">
        <v>0</v>
      </c>
      <c r="CN106">
        <v>1</v>
      </c>
      <c r="CO106">
        <v>6</v>
      </c>
      <c r="CP106">
        <v>1</v>
      </c>
      <c r="CQ106">
        <v>1</v>
      </c>
      <c r="CR106">
        <v>0</v>
      </c>
      <c r="CS106">
        <v>1</v>
      </c>
      <c r="CT106">
        <v>0</v>
      </c>
      <c r="CU106">
        <v>0</v>
      </c>
      <c r="CV106">
        <v>1</v>
      </c>
      <c r="CW106">
        <v>1</v>
      </c>
      <c r="CX106">
        <v>0</v>
      </c>
      <c r="CY106">
        <v>2</v>
      </c>
      <c r="CZ106">
        <v>0</v>
      </c>
      <c r="DA106">
        <v>6</v>
      </c>
      <c r="DB106">
        <v>1</v>
      </c>
      <c r="DC106">
        <v>5</v>
      </c>
      <c r="DD106">
        <v>1</v>
      </c>
      <c r="DE106">
        <v>0</v>
      </c>
      <c r="DF106">
        <v>0</v>
      </c>
      <c r="DG106">
        <v>1</v>
      </c>
      <c r="DH106">
        <v>2</v>
      </c>
      <c r="DI106">
        <v>0</v>
      </c>
      <c r="DJ106">
        <v>0</v>
      </c>
      <c r="DK106">
        <v>0</v>
      </c>
      <c r="DL106">
        <v>0</v>
      </c>
      <c r="DM106">
        <v>0</v>
      </c>
      <c r="DN106">
        <v>0</v>
      </c>
      <c r="DO106">
        <v>0</v>
      </c>
      <c r="DP106">
        <v>0</v>
      </c>
      <c r="DQ106">
        <v>0</v>
      </c>
      <c r="DR106">
        <v>0</v>
      </c>
      <c r="DS106">
        <v>0</v>
      </c>
      <c r="DT106">
        <v>0</v>
      </c>
      <c r="DU106">
        <v>0</v>
      </c>
      <c r="DV106">
        <v>1</v>
      </c>
      <c r="DW106">
        <v>0</v>
      </c>
      <c r="DX106">
        <v>0</v>
      </c>
      <c r="DY106">
        <v>0</v>
      </c>
      <c r="DZ106">
        <v>0</v>
      </c>
      <c r="EA106">
        <v>0</v>
      </c>
      <c r="EB106">
        <v>0</v>
      </c>
      <c r="EC106">
        <v>0</v>
      </c>
      <c r="ED106">
        <v>0</v>
      </c>
      <c r="EE106">
        <v>0</v>
      </c>
      <c r="EF106">
        <v>0</v>
      </c>
      <c r="EG106">
        <v>0</v>
      </c>
      <c r="EH106">
        <v>0</v>
      </c>
      <c r="EI106">
        <v>1</v>
      </c>
      <c r="EJ106">
        <v>0</v>
      </c>
      <c r="EK106">
        <v>0</v>
      </c>
      <c r="EL106">
        <v>1</v>
      </c>
      <c r="EM106">
        <v>0</v>
      </c>
      <c r="EN106">
        <v>0</v>
      </c>
      <c r="EO106">
        <v>0</v>
      </c>
      <c r="EP106">
        <v>0</v>
      </c>
      <c r="EQ106">
        <v>0</v>
      </c>
      <c r="ER106">
        <v>0</v>
      </c>
      <c r="ES106">
        <v>1</v>
      </c>
      <c r="ET106">
        <v>0</v>
      </c>
      <c r="EU106">
        <v>0</v>
      </c>
      <c r="EV106">
        <v>0</v>
      </c>
      <c r="EW106">
        <v>0</v>
      </c>
      <c r="EX106">
        <v>1</v>
      </c>
      <c r="EY106">
        <v>0</v>
      </c>
      <c r="EZ106">
        <v>1</v>
      </c>
      <c r="FA106">
        <v>0</v>
      </c>
      <c r="FB106">
        <v>1</v>
      </c>
      <c r="FC106">
        <v>1</v>
      </c>
      <c r="FD106">
        <v>1</v>
      </c>
      <c r="FE106">
        <v>0</v>
      </c>
      <c r="FF106">
        <v>0</v>
      </c>
      <c r="FG106">
        <v>0</v>
      </c>
      <c r="FH106">
        <v>2</v>
      </c>
      <c r="FI106">
        <v>3</v>
      </c>
      <c r="FJ106">
        <v>0</v>
      </c>
      <c r="FK106">
        <v>6</v>
      </c>
      <c r="FL106">
        <v>1</v>
      </c>
      <c r="FM106">
        <v>0</v>
      </c>
      <c r="FN106">
        <v>1</v>
      </c>
      <c r="FO106">
        <v>0</v>
      </c>
      <c r="FP106">
        <v>0</v>
      </c>
      <c r="FQ106">
        <v>0</v>
      </c>
      <c r="FR106">
        <v>0</v>
      </c>
      <c r="FS106">
        <v>2</v>
      </c>
      <c r="FT106">
        <v>0</v>
      </c>
      <c r="FU106">
        <v>0</v>
      </c>
      <c r="FV106">
        <v>1</v>
      </c>
      <c r="FW106">
        <v>0</v>
      </c>
      <c r="FX106">
        <v>4</v>
      </c>
      <c r="FY106">
        <v>1</v>
      </c>
      <c r="FZ106">
        <v>2</v>
      </c>
      <c r="GA106">
        <v>2</v>
      </c>
      <c r="GB106">
        <v>0</v>
      </c>
      <c r="GC106">
        <v>1</v>
      </c>
      <c r="GD106">
        <v>2</v>
      </c>
      <c r="GE106">
        <v>0</v>
      </c>
      <c r="GF106">
        <v>1</v>
      </c>
      <c r="GG106">
        <v>0</v>
      </c>
      <c r="GH106">
        <v>2</v>
      </c>
      <c r="GI106">
        <v>0</v>
      </c>
      <c r="GJ106">
        <v>0</v>
      </c>
      <c r="GK106">
        <v>1</v>
      </c>
      <c r="GL106">
        <v>0</v>
      </c>
      <c r="GM106">
        <v>1</v>
      </c>
      <c r="GN106">
        <v>2</v>
      </c>
      <c r="GO106">
        <v>0</v>
      </c>
      <c r="GP106">
        <v>0</v>
      </c>
      <c r="GQ106">
        <v>2</v>
      </c>
    </row>
    <row r="107" spans="1:199">
      <c r="A107">
        <v>5</v>
      </c>
      <c r="B107">
        <v>0</v>
      </c>
      <c r="C107">
        <v>0</v>
      </c>
      <c r="D107">
        <v>0</v>
      </c>
      <c r="E107">
        <v>0</v>
      </c>
      <c r="F107">
        <v>2</v>
      </c>
      <c r="G107">
        <v>0</v>
      </c>
      <c r="H107">
        <v>0</v>
      </c>
      <c r="I107">
        <v>1</v>
      </c>
      <c r="J107">
        <v>0</v>
      </c>
      <c r="K107">
        <v>0</v>
      </c>
      <c r="L107">
        <v>0</v>
      </c>
      <c r="M107">
        <v>0</v>
      </c>
      <c r="N107">
        <v>2</v>
      </c>
      <c r="O107">
        <v>0</v>
      </c>
      <c r="P107">
        <v>0</v>
      </c>
      <c r="Q107">
        <v>0</v>
      </c>
      <c r="R107">
        <v>0</v>
      </c>
      <c r="S107">
        <v>0</v>
      </c>
      <c r="T107">
        <v>0</v>
      </c>
      <c r="U107">
        <v>0</v>
      </c>
      <c r="V107">
        <v>0</v>
      </c>
      <c r="W107">
        <v>0</v>
      </c>
      <c r="X107">
        <v>0</v>
      </c>
      <c r="Y107">
        <v>0</v>
      </c>
      <c r="Z107">
        <v>0</v>
      </c>
      <c r="AA107">
        <v>0</v>
      </c>
      <c r="AB107">
        <v>1</v>
      </c>
      <c r="AC107">
        <v>0</v>
      </c>
      <c r="AD107">
        <v>0</v>
      </c>
      <c r="AE107">
        <v>0</v>
      </c>
      <c r="AF107">
        <v>0</v>
      </c>
      <c r="AG107">
        <v>0</v>
      </c>
      <c r="AH107">
        <v>1</v>
      </c>
      <c r="AI107">
        <v>0</v>
      </c>
      <c r="AJ107">
        <v>1</v>
      </c>
      <c r="AK107">
        <v>1</v>
      </c>
      <c r="AL107">
        <v>0</v>
      </c>
      <c r="AM107">
        <v>1</v>
      </c>
      <c r="AN107">
        <v>4</v>
      </c>
      <c r="AO107">
        <v>0</v>
      </c>
      <c r="AP107">
        <v>1</v>
      </c>
      <c r="AQ107">
        <v>0</v>
      </c>
      <c r="AR107">
        <v>0</v>
      </c>
      <c r="AS107">
        <v>1</v>
      </c>
      <c r="AT107">
        <v>0</v>
      </c>
      <c r="AU107">
        <v>3</v>
      </c>
      <c r="AV107">
        <v>0</v>
      </c>
      <c r="AW107">
        <v>1</v>
      </c>
      <c r="AX107">
        <v>0</v>
      </c>
      <c r="AY107">
        <v>1</v>
      </c>
      <c r="AZ107">
        <v>0</v>
      </c>
      <c r="BA107">
        <v>1</v>
      </c>
      <c r="BB107">
        <v>0</v>
      </c>
      <c r="BC107">
        <v>0</v>
      </c>
      <c r="BD107">
        <v>0</v>
      </c>
      <c r="BE107">
        <v>1</v>
      </c>
      <c r="BF107">
        <v>0</v>
      </c>
      <c r="BG107">
        <v>4</v>
      </c>
      <c r="BH107">
        <v>0</v>
      </c>
      <c r="BI107">
        <v>4</v>
      </c>
      <c r="BJ107">
        <v>0</v>
      </c>
      <c r="BK107">
        <v>1</v>
      </c>
      <c r="BL107">
        <v>0</v>
      </c>
      <c r="BM107">
        <v>0</v>
      </c>
      <c r="BN107">
        <v>2</v>
      </c>
      <c r="BO107">
        <v>2</v>
      </c>
      <c r="BP107">
        <v>3</v>
      </c>
      <c r="BQ107">
        <v>0</v>
      </c>
      <c r="BR107">
        <v>2</v>
      </c>
      <c r="BS107">
        <v>0</v>
      </c>
      <c r="BT107">
        <v>1</v>
      </c>
      <c r="BU107">
        <v>1</v>
      </c>
      <c r="BV107">
        <v>1</v>
      </c>
      <c r="BW107">
        <v>1</v>
      </c>
      <c r="BX107">
        <v>1</v>
      </c>
      <c r="BY107">
        <v>0</v>
      </c>
      <c r="BZ107">
        <v>0</v>
      </c>
      <c r="CA107">
        <v>1</v>
      </c>
      <c r="CB107">
        <v>0</v>
      </c>
      <c r="CC107">
        <v>1</v>
      </c>
      <c r="CD107">
        <v>1</v>
      </c>
      <c r="CE107">
        <v>3</v>
      </c>
      <c r="CF107">
        <v>1</v>
      </c>
      <c r="CG107">
        <v>0</v>
      </c>
      <c r="CH107">
        <v>1</v>
      </c>
      <c r="CI107">
        <v>1</v>
      </c>
      <c r="CJ107">
        <v>1</v>
      </c>
      <c r="CK107">
        <v>1</v>
      </c>
      <c r="CL107">
        <v>0</v>
      </c>
      <c r="CM107">
        <v>0</v>
      </c>
      <c r="CN107">
        <v>2</v>
      </c>
      <c r="CO107">
        <v>5</v>
      </c>
      <c r="CP107">
        <v>1</v>
      </c>
      <c r="CQ107">
        <v>1</v>
      </c>
      <c r="CR107">
        <v>0</v>
      </c>
      <c r="CS107">
        <v>1</v>
      </c>
      <c r="CT107">
        <v>0</v>
      </c>
      <c r="CU107">
        <v>0</v>
      </c>
      <c r="CV107">
        <v>1</v>
      </c>
      <c r="CW107">
        <v>0</v>
      </c>
      <c r="CX107">
        <v>0</v>
      </c>
      <c r="CY107">
        <v>2</v>
      </c>
      <c r="CZ107">
        <v>0</v>
      </c>
      <c r="DA107">
        <v>5</v>
      </c>
      <c r="DB107">
        <v>1</v>
      </c>
      <c r="DC107">
        <v>5</v>
      </c>
      <c r="DD107">
        <v>0</v>
      </c>
      <c r="DE107">
        <v>0</v>
      </c>
      <c r="DF107">
        <v>1</v>
      </c>
      <c r="DG107">
        <v>1</v>
      </c>
      <c r="DH107">
        <v>3</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1</v>
      </c>
      <c r="EG107">
        <v>0</v>
      </c>
      <c r="EH107">
        <v>0</v>
      </c>
      <c r="EI107">
        <v>1</v>
      </c>
      <c r="EJ107">
        <v>0</v>
      </c>
      <c r="EK107">
        <v>0</v>
      </c>
      <c r="EL107">
        <v>1</v>
      </c>
      <c r="EM107">
        <v>0</v>
      </c>
      <c r="EN107">
        <v>0</v>
      </c>
      <c r="EO107">
        <v>0</v>
      </c>
      <c r="EP107">
        <v>0</v>
      </c>
      <c r="EQ107">
        <v>0</v>
      </c>
      <c r="ER107">
        <v>0</v>
      </c>
      <c r="ES107">
        <v>1</v>
      </c>
      <c r="ET107">
        <v>0</v>
      </c>
      <c r="EU107">
        <v>0</v>
      </c>
      <c r="EV107">
        <v>0</v>
      </c>
      <c r="EW107">
        <v>1</v>
      </c>
      <c r="EX107">
        <v>1</v>
      </c>
      <c r="EY107">
        <v>0</v>
      </c>
      <c r="EZ107">
        <v>1</v>
      </c>
      <c r="FA107">
        <v>1</v>
      </c>
      <c r="FB107">
        <v>0</v>
      </c>
      <c r="FC107">
        <v>1</v>
      </c>
      <c r="FD107">
        <v>1</v>
      </c>
      <c r="FE107">
        <v>0</v>
      </c>
      <c r="FF107">
        <v>1</v>
      </c>
      <c r="FG107">
        <v>0</v>
      </c>
      <c r="FH107">
        <v>2</v>
      </c>
      <c r="FI107">
        <v>2</v>
      </c>
      <c r="FJ107">
        <v>0</v>
      </c>
      <c r="FK107">
        <v>3</v>
      </c>
      <c r="FL107">
        <v>0</v>
      </c>
      <c r="FM107">
        <v>0</v>
      </c>
      <c r="FN107">
        <v>1</v>
      </c>
      <c r="FO107">
        <v>0</v>
      </c>
      <c r="FP107">
        <v>0</v>
      </c>
      <c r="FQ107">
        <v>0</v>
      </c>
      <c r="FR107">
        <v>0</v>
      </c>
      <c r="FS107">
        <v>1</v>
      </c>
      <c r="FT107">
        <v>0</v>
      </c>
      <c r="FU107">
        <v>0</v>
      </c>
      <c r="FV107">
        <v>1</v>
      </c>
      <c r="FW107">
        <v>0</v>
      </c>
      <c r="FX107">
        <v>3</v>
      </c>
      <c r="FY107">
        <v>0</v>
      </c>
      <c r="FZ107">
        <v>2</v>
      </c>
      <c r="GA107">
        <v>2</v>
      </c>
      <c r="GB107">
        <v>1</v>
      </c>
      <c r="GC107">
        <v>1</v>
      </c>
      <c r="GD107">
        <v>1</v>
      </c>
      <c r="GE107">
        <v>0</v>
      </c>
      <c r="GF107">
        <v>2</v>
      </c>
      <c r="GG107">
        <v>0</v>
      </c>
      <c r="GH107">
        <v>2</v>
      </c>
      <c r="GI107">
        <v>0</v>
      </c>
      <c r="GJ107">
        <v>0</v>
      </c>
      <c r="GK107">
        <v>0</v>
      </c>
      <c r="GL107">
        <v>0</v>
      </c>
      <c r="GM107">
        <v>0</v>
      </c>
      <c r="GN107">
        <v>0</v>
      </c>
      <c r="GO107">
        <v>0</v>
      </c>
      <c r="GP107">
        <v>0</v>
      </c>
      <c r="GQ107">
        <v>2</v>
      </c>
    </row>
    <row r="108" spans="1:199">
      <c r="A108">
        <v>0</v>
      </c>
      <c r="B108">
        <v>0</v>
      </c>
      <c r="C108">
        <v>0</v>
      </c>
      <c r="D108">
        <v>0</v>
      </c>
      <c r="E108">
        <v>0</v>
      </c>
      <c r="F108">
        <v>0</v>
      </c>
      <c r="G108">
        <v>0</v>
      </c>
      <c r="H108">
        <v>0</v>
      </c>
      <c r="I108">
        <v>0</v>
      </c>
      <c r="J108">
        <v>0</v>
      </c>
      <c r="K108">
        <v>2</v>
      </c>
      <c r="L108">
        <v>0</v>
      </c>
      <c r="M108">
        <v>0</v>
      </c>
      <c r="N108">
        <v>0</v>
      </c>
      <c r="O108">
        <v>0</v>
      </c>
      <c r="P108">
        <v>0</v>
      </c>
      <c r="Q108">
        <v>0</v>
      </c>
      <c r="R108">
        <v>1</v>
      </c>
      <c r="S108">
        <v>0</v>
      </c>
      <c r="T108">
        <v>0</v>
      </c>
      <c r="U108">
        <v>0</v>
      </c>
      <c r="V108">
        <v>0</v>
      </c>
      <c r="W108">
        <v>0</v>
      </c>
      <c r="X108">
        <v>0</v>
      </c>
      <c r="Y108">
        <v>0</v>
      </c>
      <c r="Z108">
        <v>1</v>
      </c>
      <c r="AA108">
        <v>1</v>
      </c>
      <c r="AB108">
        <v>0</v>
      </c>
      <c r="AC108">
        <v>0</v>
      </c>
      <c r="AD108">
        <v>0</v>
      </c>
      <c r="AE108">
        <v>0</v>
      </c>
      <c r="AF108">
        <v>0</v>
      </c>
      <c r="AG108">
        <v>0</v>
      </c>
      <c r="AH108">
        <v>1</v>
      </c>
      <c r="AI108">
        <v>0</v>
      </c>
      <c r="AJ108">
        <v>0</v>
      </c>
      <c r="AK108">
        <v>1</v>
      </c>
      <c r="AL108">
        <v>1</v>
      </c>
      <c r="AM108">
        <v>0</v>
      </c>
      <c r="AN108">
        <v>1</v>
      </c>
      <c r="AO108">
        <v>0</v>
      </c>
      <c r="AP108">
        <v>0</v>
      </c>
      <c r="AQ108">
        <v>0</v>
      </c>
      <c r="AR108">
        <v>0</v>
      </c>
      <c r="AS108">
        <v>0</v>
      </c>
      <c r="AT108">
        <v>0</v>
      </c>
      <c r="AU108">
        <v>0</v>
      </c>
      <c r="AV108">
        <v>0</v>
      </c>
      <c r="AW108">
        <v>0</v>
      </c>
      <c r="AX108">
        <v>1</v>
      </c>
      <c r="AY108">
        <v>0</v>
      </c>
      <c r="AZ108">
        <v>0</v>
      </c>
      <c r="BA108">
        <v>0</v>
      </c>
      <c r="BB108">
        <v>0</v>
      </c>
      <c r="BC108">
        <v>0</v>
      </c>
      <c r="BD108">
        <v>0</v>
      </c>
      <c r="BE108">
        <v>0</v>
      </c>
      <c r="BF108">
        <v>0</v>
      </c>
      <c r="BG108">
        <v>0</v>
      </c>
      <c r="BH108">
        <v>0</v>
      </c>
      <c r="BI108">
        <v>3</v>
      </c>
      <c r="BJ108">
        <v>0</v>
      </c>
      <c r="BK108">
        <v>1</v>
      </c>
      <c r="BL108">
        <v>0</v>
      </c>
      <c r="BM108">
        <v>0</v>
      </c>
      <c r="BN108">
        <v>2</v>
      </c>
      <c r="BO108">
        <v>0</v>
      </c>
      <c r="BP108">
        <v>0</v>
      </c>
      <c r="BQ108">
        <v>0</v>
      </c>
      <c r="BR108">
        <v>0</v>
      </c>
      <c r="BS108">
        <v>0</v>
      </c>
      <c r="BT108">
        <v>0</v>
      </c>
      <c r="BU108">
        <v>1</v>
      </c>
      <c r="BV108">
        <v>1</v>
      </c>
      <c r="BW108">
        <v>0</v>
      </c>
      <c r="BX108">
        <v>0</v>
      </c>
      <c r="BY108">
        <v>0</v>
      </c>
      <c r="BZ108">
        <v>0</v>
      </c>
      <c r="CA108">
        <v>0</v>
      </c>
      <c r="CB108">
        <v>0</v>
      </c>
      <c r="CC108">
        <v>0</v>
      </c>
      <c r="CD108">
        <v>0</v>
      </c>
      <c r="CE108">
        <v>2</v>
      </c>
      <c r="CF108">
        <v>0</v>
      </c>
      <c r="CG108">
        <v>0</v>
      </c>
      <c r="CH108">
        <v>0</v>
      </c>
      <c r="CI108">
        <v>0</v>
      </c>
      <c r="CJ108">
        <v>0</v>
      </c>
      <c r="CK108">
        <v>0</v>
      </c>
      <c r="CL108">
        <v>0</v>
      </c>
      <c r="CM108">
        <v>0</v>
      </c>
      <c r="CN108">
        <v>0</v>
      </c>
      <c r="CO108">
        <v>1</v>
      </c>
      <c r="CP108">
        <v>0</v>
      </c>
      <c r="CQ108">
        <v>0</v>
      </c>
      <c r="CR108">
        <v>0</v>
      </c>
      <c r="CS108">
        <v>0</v>
      </c>
      <c r="CT108">
        <v>0</v>
      </c>
      <c r="CU108">
        <v>0</v>
      </c>
      <c r="CV108">
        <v>1</v>
      </c>
      <c r="CW108">
        <v>0</v>
      </c>
      <c r="CX108">
        <v>0</v>
      </c>
      <c r="CY108">
        <v>1</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1</v>
      </c>
      <c r="EP108">
        <v>0</v>
      </c>
      <c r="EQ108">
        <v>0</v>
      </c>
      <c r="ER108">
        <v>0</v>
      </c>
      <c r="ES108">
        <v>0</v>
      </c>
      <c r="ET108">
        <v>0</v>
      </c>
      <c r="EU108">
        <v>0</v>
      </c>
      <c r="EV108">
        <v>0</v>
      </c>
      <c r="EW108">
        <v>0</v>
      </c>
      <c r="EX108">
        <v>0</v>
      </c>
      <c r="EY108">
        <v>0</v>
      </c>
      <c r="EZ108">
        <v>0</v>
      </c>
      <c r="FA108">
        <v>2</v>
      </c>
      <c r="FB108">
        <v>0</v>
      </c>
      <c r="FC108">
        <v>0</v>
      </c>
      <c r="FD108">
        <v>0</v>
      </c>
      <c r="FE108">
        <v>0</v>
      </c>
      <c r="FF108">
        <v>0</v>
      </c>
      <c r="FG108">
        <v>0</v>
      </c>
      <c r="FH108">
        <v>0</v>
      </c>
      <c r="FI108">
        <v>0</v>
      </c>
      <c r="FJ108">
        <v>0</v>
      </c>
      <c r="FK108">
        <v>3</v>
      </c>
      <c r="FL108">
        <v>0</v>
      </c>
      <c r="FM108">
        <v>0</v>
      </c>
      <c r="FN108">
        <v>0</v>
      </c>
      <c r="FO108">
        <v>0</v>
      </c>
      <c r="FP108">
        <v>0</v>
      </c>
      <c r="FQ108">
        <v>0</v>
      </c>
      <c r="FR108">
        <v>0</v>
      </c>
      <c r="FS108">
        <v>0</v>
      </c>
      <c r="FT108">
        <v>0</v>
      </c>
      <c r="FU108">
        <v>0</v>
      </c>
      <c r="FV108">
        <v>0</v>
      </c>
      <c r="FW108">
        <v>0</v>
      </c>
      <c r="FX108">
        <v>0</v>
      </c>
      <c r="FY108">
        <v>0</v>
      </c>
      <c r="FZ108">
        <v>2</v>
      </c>
      <c r="GA108">
        <v>0</v>
      </c>
      <c r="GB108">
        <v>0</v>
      </c>
      <c r="GC108">
        <v>0</v>
      </c>
      <c r="GD108">
        <v>0</v>
      </c>
      <c r="GE108">
        <v>0</v>
      </c>
      <c r="GF108">
        <v>3</v>
      </c>
      <c r="GG108">
        <v>0</v>
      </c>
      <c r="GH108">
        <v>0</v>
      </c>
      <c r="GI108">
        <v>0</v>
      </c>
      <c r="GJ108">
        <v>0</v>
      </c>
      <c r="GK108">
        <v>0</v>
      </c>
      <c r="GL108">
        <v>0</v>
      </c>
      <c r="GM108">
        <v>0</v>
      </c>
      <c r="GN108">
        <v>0</v>
      </c>
      <c r="GO108">
        <v>0</v>
      </c>
      <c r="GP108">
        <v>0</v>
      </c>
      <c r="GQ108">
        <v>1</v>
      </c>
    </row>
    <row r="109" spans="1:199">
      <c r="A109">
        <v>5</v>
      </c>
      <c r="B109">
        <v>0</v>
      </c>
      <c r="C109">
        <v>0</v>
      </c>
      <c r="D109">
        <v>0</v>
      </c>
      <c r="E109">
        <v>0</v>
      </c>
      <c r="F109">
        <v>3</v>
      </c>
      <c r="G109">
        <v>1</v>
      </c>
      <c r="H109">
        <v>0</v>
      </c>
      <c r="I109">
        <v>0</v>
      </c>
      <c r="J109">
        <v>0</v>
      </c>
      <c r="K109">
        <v>0</v>
      </c>
      <c r="L109">
        <v>0</v>
      </c>
      <c r="M109">
        <v>0</v>
      </c>
      <c r="N109">
        <v>0</v>
      </c>
      <c r="O109">
        <v>0</v>
      </c>
      <c r="P109">
        <v>0</v>
      </c>
      <c r="Q109">
        <v>0</v>
      </c>
      <c r="R109">
        <v>0</v>
      </c>
      <c r="S109">
        <v>2</v>
      </c>
      <c r="T109">
        <v>0</v>
      </c>
      <c r="U109">
        <v>0</v>
      </c>
      <c r="V109">
        <v>0</v>
      </c>
      <c r="W109">
        <v>0</v>
      </c>
      <c r="X109">
        <v>0</v>
      </c>
      <c r="Y109">
        <v>0</v>
      </c>
      <c r="Z109">
        <v>0</v>
      </c>
      <c r="AA109">
        <v>0</v>
      </c>
      <c r="AB109">
        <v>0</v>
      </c>
      <c r="AC109">
        <v>0</v>
      </c>
      <c r="AD109">
        <v>0</v>
      </c>
      <c r="AE109">
        <v>0</v>
      </c>
      <c r="AF109">
        <v>1</v>
      </c>
      <c r="AG109">
        <v>0</v>
      </c>
      <c r="AH109">
        <v>0</v>
      </c>
      <c r="AI109">
        <v>0</v>
      </c>
      <c r="AJ109">
        <v>0</v>
      </c>
      <c r="AK109">
        <v>0</v>
      </c>
      <c r="AL109">
        <v>0</v>
      </c>
      <c r="AM109">
        <v>0</v>
      </c>
      <c r="AN109">
        <v>1</v>
      </c>
      <c r="AO109">
        <v>1</v>
      </c>
      <c r="AP109">
        <v>0</v>
      </c>
      <c r="AQ109">
        <v>0</v>
      </c>
      <c r="AR109">
        <v>0</v>
      </c>
      <c r="AS109">
        <v>0</v>
      </c>
      <c r="AT109">
        <v>0</v>
      </c>
      <c r="AU109">
        <v>0</v>
      </c>
      <c r="AV109">
        <v>0</v>
      </c>
      <c r="AW109">
        <v>0</v>
      </c>
      <c r="AX109">
        <v>0</v>
      </c>
      <c r="AY109">
        <v>0</v>
      </c>
      <c r="AZ109">
        <v>7</v>
      </c>
      <c r="BA109">
        <v>0</v>
      </c>
      <c r="BB109">
        <v>0</v>
      </c>
      <c r="BC109">
        <v>0</v>
      </c>
      <c r="BD109">
        <v>0</v>
      </c>
      <c r="BE109">
        <v>0</v>
      </c>
      <c r="BF109">
        <v>0</v>
      </c>
      <c r="BG109">
        <v>0</v>
      </c>
      <c r="BH109">
        <v>3</v>
      </c>
      <c r="BI109">
        <v>4</v>
      </c>
      <c r="BJ109">
        <v>1</v>
      </c>
      <c r="BK109">
        <v>4</v>
      </c>
      <c r="BL109">
        <v>0</v>
      </c>
      <c r="BM109">
        <v>0</v>
      </c>
      <c r="BN109">
        <v>0</v>
      </c>
      <c r="BO109">
        <v>0</v>
      </c>
      <c r="BP109">
        <v>6</v>
      </c>
      <c r="BQ109">
        <v>0</v>
      </c>
      <c r="BR109">
        <v>0</v>
      </c>
      <c r="BS109">
        <v>0</v>
      </c>
      <c r="BT109">
        <v>6</v>
      </c>
      <c r="BU109">
        <v>0</v>
      </c>
      <c r="BV109">
        <v>0</v>
      </c>
      <c r="BW109">
        <v>0</v>
      </c>
      <c r="BX109">
        <v>0</v>
      </c>
      <c r="BY109">
        <v>0</v>
      </c>
      <c r="BZ109">
        <v>3</v>
      </c>
      <c r="CA109">
        <v>1</v>
      </c>
      <c r="CB109">
        <v>0</v>
      </c>
      <c r="CC109">
        <v>4</v>
      </c>
      <c r="CD109">
        <v>0</v>
      </c>
      <c r="CE109">
        <v>0</v>
      </c>
      <c r="CF109">
        <v>1</v>
      </c>
      <c r="CG109">
        <v>0</v>
      </c>
      <c r="CH109">
        <v>0</v>
      </c>
      <c r="CI109">
        <v>0</v>
      </c>
      <c r="CJ109">
        <v>2</v>
      </c>
      <c r="CK109">
        <v>0</v>
      </c>
      <c r="CL109">
        <v>3</v>
      </c>
      <c r="CM109">
        <v>1</v>
      </c>
      <c r="CN109">
        <v>0</v>
      </c>
      <c r="CO109">
        <v>2</v>
      </c>
      <c r="CP109">
        <v>0</v>
      </c>
      <c r="CQ109">
        <v>0</v>
      </c>
      <c r="CR109">
        <v>0</v>
      </c>
      <c r="CS109">
        <v>0</v>
      </c>
      <c r="CT109">
        <v>0</v>
      </c>
      <c r="CU109">
        <v>0</v>
      </c>
      <c r="CV109">
        <v>0</v>
      </c>
      <c r="CW109">
        <v>0</v>
      </c>
      <c r="CX109">
        <v>0</v>
      </c>
      <c r="CY109">
        <v>3</v>
      </c>
      <c r="CZ109">
        <v>0</v>
      </c>
      <c r="DA109">
        <v>2</v>
      </c>
      <c r="DB109">
        <v>0</v>
      </c>
      <c r="DC109">
        <v>0</v>
      </c>
      <c r="DD109">
        <v>2</v>
      </c>
      <c r="DE109">
        <v>0</v>
      </c>
      <c r="DF109">
        <v>4</v>
      </c>
      <c r="DG109">
        <v>2</v>
      </c>
      <c r="DH109">
        <v>0</v>
      </c>
      <c r="DI109">
        <v>0</v>
      </c>
      <c r="DJ109">
        <v>0</v>
      </c>
      <c r="DK109">
        <v>0</v>
      </c>
      <c r="DL109">
        <v>0</v>
      </c>
      <c r="DM109">
        <v>0</v>
      </c>
      <c r="DN109">
        <v>0</v>
      </c>
      <c r="DO109">
        <v>3</v>
      </c>
      <c r="DP109">
        <v>0</v>
      </c>
      <c r="DQ109">
        <v>0</v>
      </c>
      <c r="DR109">
        <v>0</v>
      </c>
      <c r="DS109">
        <v>0</v>
      </c>
      <c r="DT109">
        <v>0</v>
      </c>
      <c r="DU109">
        <v>0</v>
      </c>
      <c r="DV109">
        <v>0</v>
      </c>
      <c r="DW109">
        <v>0</v>
      </c>
      <c r="DX109">
        <v>0</v>
      </c>
      <c r="DY109">
        <v>0</v>
      </c>
      <c r="DZ109">
        <v>0</v>
      </c>
      <c r="EA109">
        <v>4</v>
      </c>
      <c r="EB109">
        <v>0</v>
      </c>
      <c r="EC109">
        <v>0</v>
      </c>
      <c r="ED109">
        <v>5</v>
      </c>
      <c r="EE109">
        <v>8</v>
      </c>
      <c r="EF109">
        <v>1</v>
      </c>
      <c r="EG109">
        <v>0</v>
      </c>
      <c r="EH109">
        <v>0</v>
      </c>
      <c r="EI109">
        <v>0</v>
      </c>
      <c r="EJ109">
        <v>0</v>
      </c>
      <c r="EK109">
        <v>0</v>
      </c>
      <c r="EL109">
        <v>2</v>
      </c>
      <c r="EM109">
        <v>0</v>
      </c>
      <c r="EN109">
        <v>0</v>
      </c>
      <c r="EO109">
        <v>0</v>
      </c>
      <c r="EP109">
        <v>1</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1</v>
      </c>
      <c r="FL109">
        <v>0</v>
      </c>
      <c r="FM109">
        <v>0</v>
      </c>
      <c r="FN109">
        <v>0</v>
      </c>
      <c r="FO109">
        <v>0</v>
      </c>
      <c r="FP109">
        <v>0</v>
      </c>
      <c r="FQ109">
        <v>0</v>
      </c>
      <c r="FR109">
        <v>0</v>
      </c>
      <c r="FS109">
        <v>0</v>
      </c>
      <c r="FT109">
        <v>0</v>
      </c>
      <c r="FU109">
        <v>0</v>
      </c>
      <c r="FV109">
        <v>5</v>
      </c>
      <c r="FW109">
        <v>3</v>
      </c>
      <c r="FX109">
        <v>1</v>
      </c>
      <c r="FY109">
        <v>3</v>
      </c>
      <c r="FZ109">
        <v>1</v>
      </c>
      <c r="GA109">
        <v>0</v>
      </c>
      <c r="GB109">
        <v>0</v>
      </c>
      <c r="GC109">
        <v>1</v>
      </c>
      <c r="GD109">
        <v>1</v>
      </c>
      <c r="GE109">
        <v>0</v>
      </c>
      <c r="GF109">
        <v>1</v>
      </c>
      <c r="GG109">
        <v>0</v>
      </c>
      <c r="GH109">
        <v>0</v>
      </c>
      <c r="GI109">
        <v>0</v>
      </c>
      <c r="GJ109">
        <v>0</v>
      </c>
      <c r="GK109">
        <v>0</v>
      </c>
      <c r="GL109">
        <v>0</v>
      </c>
      <c r="GM109">
        <v>0</v>
      </c>
      <c r="GN109">
        <v>0</v>
      </c>
      <c r="GO109">
        <v>0</v>
      </c>
      <c r="GP109">
        <v>0</v>
      </c>
      <c r="GQ109">
        <v>0</v>
      </c>
    </row>
    <row r="110" spans="1:199">
      <c r="A110">
        <v>0</v>
      </c>
      <c r="B110">
        <v>0</v>
      </c>
      <c r="C110">
        <v>0</v>
      </c>
      <c r="D110">
        <v>0</v>
      </c>
      <c r="E110">
        <v>0</v>
      </c>
      <c r="F110">
        <v>0</v>
      </c>
      <c r="G110">
        <v>0</v>
      </c>
      <c r="H110">
        <v>0</v>
      </c>
      <c r="I110">
        <v>0</v>
      </c>
      <c r="J110">
        <v>0</v>
      </c>
      <c r="K110">
        <v>0</v>
      </c>
      <c r="L110">
        <v>0</v>
      </c>
      <c r="M110">
        <v>0</v>
      </c>
      <c r="N110">
        <v>1</v>
      </c>
      <c r="O110">
        <v>1</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1</v>
      </c>
      <c r="AO110">
        <v>0</v>
      </c>
      <c r="AP110">
        <v>1</v>
      </c>
      <c r="AQ110">
        <v>0</v>
      </c>
      <c r="AR110">
        <v>0</v>
      </c>
      <c r="AS110">
        <v>0</v>
      </c>
      <c r="AT110">
        <v>0</v>
      </c>
      <c r="AU110">
        <v>1</v>
      </c>
      <c r="AV110">
        <v>0</v>
      </c>
      <c r="AW110">
        <v>0</v>
      </c>
      <c r="AX110">
        <v>0</v>
      </c>
      <c r="AY110">
        <v>0</v>
      </c>
      <c r="AZ110">
        <v>3</v>
      </c>
      <c r="BA110">
        <v>0</v>
      </c>
      <c r="BB110">
        <v>0</v>
      </c>
      <c r="BC110">
        <v>0</v>
      </c>
      <c r="BD110">
        <v>0</v>
      </c>
      <c r="BE110">
        <v>1</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1</v>
      </c>
      <c r="CC110">
        <v>0</v>
      </c>
      <c r="CD110">
        <v>0</v>
      </c>
      <c r="CE110">
        <v>1</v>
      </c>
      <c r="CF110">
        <v>0</v>
      </c>
      <c r="CG110">
        <v>0</v>
      </c>
      <c r="CH110">
        <v>1</v>
      </c>
      <c r="CI110">
        <v>0</v>
      </c>
      <c r="CJ110">
        <v>0</v>
      </c>
      <c r="CK110">
        <v>0</v>
      </c>
      <c r="CL110">
        <v>0</v>
      </c>
      <c r="CM110">
        <v>0</v>
      </c>
      <c r="CN110">
        <v>0</v>
      </c>
      <c r="CO110">
        <v>1</v>
      </c>
      <c r="CP110">
        <v>0</v>
      </c>
      <c r="CQ110">
        <v>1</v>
      </c>
      <c r="CR110">
        <v>0</v>
      </c>
      <c r="CS110">
        <v>0</v>
      </c>
      <c r="CT110">
        <v>0</v>
      </c>
      <c r="CU110">
        <v>0</v>
      </c>
      <c r="CV110">
        <v>0</v>
      </c>
      <c r="CW110">
        <v>0</v>
      </c>
      <c r="CX110">
        <v>0</v>
      </c>
      <c r="CY110">
        <v>1</v>
      </c>
      <c r="CZ110">
        <v>0</v>
      </c>
      <c r="DA110">
        <v>2</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1</v>
      </c>
      <c r="EM110">
        <v>0</v>
      </c>
      <c r="EN110">
        <v>0</v>
      </c>
      <c r="EO110">
        <v>0</v>
      </c>
      <c r="EP110">
        <v>0</v>
      </c>
      <c r="EQ110">
        <v>0</v>
      </c>
      <c r="ER110">
        <v>0</v>
      </c>
      <c r="ES110">
        <v>0</v>
      </c>
      <c r="ET110">
        <v>0</v>
      </c>
      <c r="EU110">
        <v>0</v>
      </c>
      <c r="EV110">
        <v>0</v>
      </c>
      <c r="EW110">
        <v>0</v>
      </c>
      <c r="EX110">
        <v>0</v>
      </c>
      <c r="EY110">
        <v>0</v>
      </c>
      <c r="EZ110">
        <v>0</v>
      </c>
      <c r="FA110">
        <v>1</v>
      </c>
      <c r="FB110">
        <v>0</v>
      </c>
      <c r="FC110">
        <v>0</v>
      </c>
      <c r="FD110">
        <v>0</v>
      </c>
      <c r="FE110">
        <v>0</v>
      </c>
      <c r="FF110">
        <v>0</v>
      </c>
      <c r="FG110">
        <v>0</v>
      </c>
      <c r="FH110">
        <v>0</v>
      </c>
      <c r="FI110">
        <v>0</v>
      </c>
      <c r="FJ110">
        <v>0</v>
      </c>
      <c r="FK110">
        <v>1</v>
      </c>
      <c r="FL110">
        <v>0</v>
      </c>
      <c r="FM110">
        <v>0</v>
      </c>
      <c r="FN110">
        <v>1</v>
      </c>
      <c r="FO110">
        <v>0</v>
      </c>
      <c r="FP110">
        <v>0</v>
      </c>
      <c r="FQ110">
        <v>0</v>
      </c>
      <c r="FR110">
        <v>1</v>
      </c>
      <c r="FS110">
        <v>0</v>
      </c>
      <c r="FT110">
        <v>0</v>
      </c>
      <c r="FU110">
        <v>0</v>
      </c>
      <c r="FV110">
        <v>0</v>
      </c>
      <c r="FW110">
        <v>0</v>
      </c>
      <c r="FX110">
        <v>1</v>
      </c>
      <c r="FY110">
        <v>0</v>
      </c>
      <c r="FZ110">
        <v>0</v>
      </c>
      <c r="GA110">
        <v>0</v>
      </c>
      <c r="GB110">
        <v>0</v>
      </c>
      <c r="GC110">
        <v>2</v>
      </c>
      <c r="GD110">
        <v>1</v>
      </c>
      <c r="GE110">
        <v>0</v>
      </c>
      <c r="GF110">
        <v>1</v>
      </c>
      <c r="GG110">
        <v>0</v>
      </c>
      <c r="GH110">
        <v>0</v>
      </c>
      <c r="GI110">
        <v>1</v>
      </c>
      <c r="GJ110">
        <v>0</v>
      </c>
      <c r="GK110">
        <v>0</v>
      </c>
      <c r="GL110">
        <v>0</v>
      </c>
      <c r="GM110">
        <v>0</v>
      </c>
      <c r="GN110">
        <v>0</v>
      </c>
      <c r="GO110">
        <v>0</v>
      </c>
      <c r="GP110">
        <v>0</v>
      </c>
      <c r="GQ110">
        <v>1</v>
      </c>
    </row>
    <row r="111" spans="1:199">
      <c r="A111">
        <v>0</v>
      </c>
      <c r="B111">
        <v>0</v>
      </c>
      <c r="C111">
        <v>0</v>
      </c>
      <c r="D111">
        <v>0</v>
      </c>
      <c r="E111">
        <v>0</v>
      </c>
      <c r="F111">
        <v>0</v>
      </c>
      <c r="G111">
        <v>0</v>
      </c>
      <c r="H111">
        <v>0</v>
      </c>
      <c r="I111">
        <v>0</v>
      </c>
      <c r="J111">
        <v>0</v>
      </c>
      <c r="K111">
        <v>0</v>
      </c>
      <c r="L111">
        <v>0</v>
      </c>
      <c r="M111">
        <v>0</v>
      </c>
      <c r="N111">
        <v>1</v>
      </c>
      <c r="O111">
        <v>1</v>
      </c>
      <c r="P111">
        <v>0</v>
      </c>
      <c r="Q111">
        <v>0</v>
      </c>
      <c r="R111">
        <v>1</v>
      </c>
      <c r="S111">
        <v>1</v>
      </c>
      <c r="T111">
        <v>0</v>
      </c>
      <c r="U111">
        <v>0</v>
      </c>
      <c r="V111">
        <v>0</v>
      </c>
      <c r="W111">
        <v>0</v>
      </c>
      <c r="X111">
        <v>0</v>
      </c>
      <c r="Y111">
        <v>0</v>
      </c>
      <c r="Z111">
        <v>1</v>
      </c>
      <c r="AA111">
        <v>0</v>
      </c>
      <c r="AB111">
        <v>0</v>
      </c>
      <c r="AC111">
        <v>0</v>
      </c>
      <c r="AD111">
        <v>0</v>
      </c>
      <c r="AE111">
        <v>0</v>
      </c>
      <c r="AF111">
        <v>0</v>
      </c>
      <c r="AG111">
        <v>0</v>
      </c>
      <c r="AH111">
        <v>0</v>
      </c>
      <c r="AI111">
        <v>0</v>
      </c>
      <c r="AJ111">
        <v>0</v>
      </c>
      <c r="AK111">
        <v>0</v>
      </c>
      <c r="AL111">
        <v>0</v>
      </c>
      <c r="AM111">
        <v>2</v>
      </c>
      <c r="AN111">
        <v>1</v>
      </c>
      <c r="AO111">
        <v>0</v>
      </c>
      <c r="AP111">
        <v>0</v>
      </c>
      <c r="AQ111">
        <v>0</v>
      </c>
      <c r="AR111">
        <v>0</v>
      </c>
      <c r="AS111">
        <v>0</v>
      </c>
      <c r="AT111">
        <v>0</v>
      </c>
      <c r="AU111">
        <v>0</v>
      </c>
      <c r="AV111">
        <v>0</v>
      </c>
      <c r="AW111">
        <v>0</v>
      </c>
      <c r="AX111">
        <v>0</v>
      </c>
      <c r="AY111">
        <v>1</v>
      </c>
      <c r="AZ111">
        <v>3</v>
      </c>
      <c r="BA111">
        <v>0</v>
      </c>
      <c r="BB111">
        <v>0</v>
      </c>
      <c r="BC111">
        <v>0</v>
      </c>
      <c r="BD111">
        <v>0</v>
      </c>
      <c r="BE111">
        <v>0</v>
      </c>
      <c r="BF111">
        <v>0</v>
      </c>
      <c r="BG111">
        <v>0</v>
      </c>
      <c r="BH111">
        <v>0</v>
      </c>
      <c r="BI111">
        <v>1</v>
      </c>
      <c r="BJ111">
        <v>0</v>
      </c>
      <c r="BK111">
        <v>1</v>
      </c>
      <c r="BL111">
        <v>0</v>
      </c>
      <c r="BM111">
        <v>2</v>
      </c>
      <c r="BN111">
        <v>3</v>
      </c>
      <c r="BO111">
        <v>2</v>
      </c>
      <c r="BP111">
        <v>2</v>
      </c>
      <c r="BQ111">
        <v>0</v>
      </c>
      <c r="BR111">
        <v>0</v>
      </c>
      <c r="BS111">
        <v>0</v>
      </c>
      <c r="BT111">
        <v>1</v>
      </c>
      <c r="BU111">
        <v>1</v>
      </c>
      <c r="BV111">
        <v>0</v>
      </c>
      <c r="BW111">
        <v>0</v>
      </c>
      <c r="BX111">
        <v>0</v>
      </c>
      <c r="BY111">
        <v>0</v>
      </c>
      <c r="BZ111">
        <v>0</v>
      </c>
      <c r="CA111">
        <v>0</v>
      </c>
      <c r="CB111">
        <v>0</v>
      </c>
      <c r="CC111">
        <v>0</v>
      </c>
      <c r="CD111">
        <v>0</v>
      </c>
      <c r="CE111">
        <v>1</v>
      </c>
      <c r="CF111">
        <v>1</v>
      </c>
      <c r="CG111">
        <v>0</v>
      </c>
      <c r="CH111">
        <v>1</v>
      </c>
      <c r="CI111">
        <v>0</v>
      </c>
      <c r="CJ111">
        <v>2</v>
      </c>
      <c r="CK111">
        <v>0</v>
      </c>
      <c r="CL111">
        <v>0</v>
      </c>
      <c r="CM111">
        <v>0</v>
      </c>
      <c r="CN111">
        <v>0</v>
      </c>
      <c r="CO111">
        <v>1</v>
      </c>
      <c r="CP111">
        <v>3</v>
      </c>
      <c r="CQ111">
        <v>1</v>
      </c>
      <c r="CR111">
        <v>0</v>
      </c>
      <c r="CS111">
        <v>1</v>
      </c>
      <c r="CT111">
        <v>0</v>
      </c>
      <c r="CU111">
        <v>0</v>
      </c>
      <c r="CV111">
        <v>0</v>
      </c>
      <c r="CW111">
        <v>0</v>
      </c>
      <c r="CX111">
        <v>0</v>
      </c>
      <c r="CY111">
        <v>4</v>
      </c>
      <c r="CZ111">
        <v>1</v>
      </c>
      <c r="DA111">
        <v>0</v>
      </c>
      <c r="DB111">
        <v>0</v>
      </c>
      <c r="DC111">
        <v>0</v>
      </c>
      <c r="DD111">
        <v>8</v>
      </c>
      <c r="DE111">
        <v>0</v>
      </c>
      <c r="DF111">
        <v>3</v>
      </c>
      <c r="DG111">
        <v>2</v>
      </c>
      <c r="DH111">
        <v>5</v>
      </c>
      <c r="DI111">
        <v>0</v>
      </c>
      <c r="DJ111">
        <v>1</v>
      </c>
      <c r="DK111">
        <v>0</v>
      </c>
      <c r="DL111">
        <v>0</v>
      </c>
      <c r="DM111">
        <v>0</v>
      </c>
      <c r="DN111">
        <v>0</v>
      </c>
      <c r="DO111">
        <v>1</v>
      </c>
      <c r="DP111">
        <v>0</v>
      </c>
      <c r="DQ111">
        <v>0</v>
      </c>
      <c r="DR111">
        <v>0</v>
      </c>
      <c r="DS111">
        <v>0</v>
      </c>
      <c r="DT111">
        <v>0</v>
      </c>
      <c r="DU111">
        <v>0</v>
      </c>
      <c r="DV111">
        <v>0</v>
      </c>
      <c r="DW111">
        <v>0</v>
      </c>
      <c r="DX111">
        <v>5</v>
      </c>
      <c r="DY111">
        <v>0</v>
      </c>
      <c r="DZ111">
        <v>0</v>
      </c>
      <c r="EA111">
        <v>0</v>
      </c>
      <c r="EB111">
        <v>0</v>
      </c>
      <c r="EC111">
        <v>0</v>
      </c>
      <c r="ED111">
        <v>0</v>
      </c>
      <c r="EE111">
        <v>0</v>
      </c>
      <c r="EF111">
        <v>0</v>
      </c>
      <c r="EG111">
        <v>0</v>
      </c>
      <c r="EH111">
        <v>0</v>
      </c>
      <c r="EI111">
        <v>0</v>
      </c>
      <c r="EJ111">
        <v>0</v>
      </c>
      <c r="EK111">
        <v>0</v>
      </c>
      <c r="EL111">
        <v>1</v>
      </c>
      <c r="EM111">
        <v>0</v>
      </c>
      <c r="EN111">
        <v>0</v>
      </c>
      <c r="EO111">
        <v>0</v>
      </c>
      <c r="EP111">
        <v>0</v>
      </c>
      <c r="EQ111">
        <v>0</v>
      </c>
      <c r="ER111">
        <v>0</v>
      </c>
      <c r="ES111">
        <v>0</v>
      </c>
      <c r="ET111">
        <v>0</v>
      </c>
      <c r="EU111">
        <v>0</v>
      </c>
      <c r="EV111">
        <v>0</v>
      </c>
      <c r="EW111">
        <v>0</v>
      </c>
      <c r="EX111">
        <v>1</v>
      </c>
      <c r="EY111">
        <v>0</v>
      </c>
      <c r="EZ111">
        <v>0</v>
      </c>
      <c r="FA111">
        <v>2</v>
      </c>
      <c r="FB111">
        <v>0</v>
      </c>
      <c r="FC111">
        <v>1</v>
      </c>
      <c r="FD111">
        <v>0</v>
      </c>
      <c r="FE111">
        <v>0</v>
      </c>
      <c r="FF111">
        <v>0</v>
      </c>
      <c r="FG111">
        <v>0</v>
      </c>
      <c r="FH111">
        <v>1</v>
      </c>
      <c r="FI111">
        <v>1</v>
      </c>
      <c r="FJ111">
        <v>0</v>
      </c>
      <c r="FK111">
        <v>5</v>
      </c>
      <c r="FL111">
        <v>0</v>
      </c>
      <c r="FM111">
        <v>0</v>
      </c>
      <c r="FN111">
        <v>0</v>
      </c>
      <c r="FO111">
        <v>0</v>
      </c>
      <c r="FP111">
        <v>0</v>
      </c>
      <c r="FQ111">
        <v>0</v>
      </c>
      <c r="FR111">
        <v>0</v>
      </c>
      <c r="FS111">
        <v>0</v>
      </c>
      <c r="FT111">
        <v>1</v>
      </c>
      <c r="FU111">
        <v>0</v>
      </c>
      <c r="FV111">
        <v>1</v>
      </c>
      <c r="FW111">
        <v>0</v>
      </c>
      <c r="FX111">
        <v>0</v>
      </c>
      <c r="FY111">
        <v>0</v>
      </c>
      <c r="FZ111">
        <v>1</v>
      </c>
      <c r="GA111">
        <v>2</v>
      </c>
      <c r="GB111">
        <v>0</v>
      </c>
      <c r="GC111">
        <v>1</v>
      </c>
      <c r="GD111">
        <v>1</v>
      </c>
      <c r="GE111">
        <v>0</v>
      </c>
      <c r="GF111">
        <v>4</v>
      </c>
      <c r="GG111">
        <v>0</v>
      </c>
      <c r="GH111">
        <v>0</v>
      </c>
      <c r="GI111">
        <v>0</v>
      </c>
      <c r="GJ111">
        <v>0</v>
      </c>
      <c r="GK111">
        <v>0</v>
      </c>
      <c r="GL111">
        <v>1</v>
      </c>
      <c r="GM111">
        <v>0</v>
      </c>
      <c r="GN111">
        <v>1</v>
      </c>
      <c r="GO111">
        <v>1</v>
      </c>
      <c r="GP111">
        <v>0</v>
      </c>
      <c r="GQ111">
        <v>0</v>
      </c>
    </row>
    <row r="112" spans="1:199">
      <c r="A112">
        <v>5</v>
      </c>
      <c r="B112">
        <v>0</v>
      </c>
      <c r="C112">
        <v>0</v>
      </c>
      <c r="D112">
        <v>0</v>
      </c>
      <c r="E112">
        <v>0</v>
      </c>
      <c r="F112">
        <v>0</v>
      </c>
      <c r="G112">
        <v>1</v>
      </c>
      <c r="H112">
        <v>0</v>
      </c>
      <c r="I112">
        <v>0</v>
      </c>
      <c r="J112">
        <v>0</v>
      </c>
      <c r="K112">
        <v>0</v>
      </c>
      <c r="L112">
        <v>0</v>
      </c>
      <c r="M112">
        <v>0</v>
      </c>
      <c r="N112">
        <v>1</v>
      </c>
      <c r="O112">
        <v>0</v>
      </c>
      <c r="P112">
        <v>0</v>
      </c>
      <c r="Q112">
        <v>0</v>
      </c>
      <c r="R112">
        <v>1</v>
      </c>
      <c r="S112">
        <v>0</v>
      </c>
      <c r="T112">
        <v>0</v>
      </c>
      <c r="U112">
        <v>0</v>
      </c>
      <c r="V112">
        <v>0</v>
      </c>
      <c r="W112">
        <v>0</v>
      </c>
      <c r="X112">
        <v>0</v>
      </c>
      <c r="Y112">
        <v>0</v>
      </c>
      <c r="Z112">
        <v>1</v>
      </c>
      <c r="AA112">
        <v>0</v>
      </c>
      <c r="AB112">
        <v>0</v>
      </c>
      <c r="AC112">
        <v>0</v>
      </c>
      <c r="AD112">
        <v>0</v>
      </c>
      <c r="AE112">
        <v>0</v>
      </c>
      <c r="AF112">
        <v>0</v>
      </c>
      <c r="AG112">
        <v>0</v>
      </c>
      <c r="AH112">
        <v>0</v>
      </c>
      <c r="AI112">
        <v>0</v>
      </c>
      <c r="AJ112">
        <v>0</v>
      </c>
      <c r="AK112">
        <v>0</v>
      </c>
      <c r="AL112">
        <v>1</v>
      </c>
      <c r="AM112">
        <v>1</v>
      </c>
      <c r="AN112">
        <v>1</v>
      </c>
      <c r="AO112">
        <v>0</v>
      </c>
      <c r="AP112">
        <v>0</v>
      </c>
      <c r="AQ112">
        <v>0</v>
      </c>
      <c r="AR112">
        <v>0</v>
      </c>
      <c r="AS112">
        <v>1</v>
      </c>
      <c r="AT112">
        <v>0</v>
      </c>
      <c r="AU112">
        <v>0</v>
      </c>
      <c r="AV112">
        <v>0</v>
      </c>
      <c r="AW112">
        <v>0</v>
      </c>
      <c r="AX112">
        <v>1</v>
      </c>
      <c r="AY112">
        <v>0</v>
      </c>
      <c r="AZ112">
        <v>1</v>
      </c>
      <c r="BA112">
        <v>0</v>
      </c>
      <c r="BB112">
        <v>0</v>
      </c>
      <c r="BC112">
        <v>0</v>
      </c>
      <c r="BD112">
        <v>0</v>
      </c>
      <c r="BE112">
        <v>0</v>
      </c>
      <c r="BF112">
        <v>0</v>
      </c>
      <c r="BG112">
        <v>0</v>
      </c>
      <c r="BH112">
        <v>1</v>
      </c>
      <c r="BI112">
        <v>2</v>
      </c>
      <c r="BJ112">
        <v>1</v>
      </c>
      <c r="BK112">
        <v>2</v>
      </c>
      <c r="BL112">
        <v>2</v>
      </c>
      <c r="BM112">
        <v>0</v>
      </c>
      <c r="BN112">
        <v>3</v>
      </c>
      <c r="BO112">
        <v>1</v>
      </c>
      <c r="BP112">
        <v>1</v>
      </c>
      <c r="BQ112">
        <v>1</v>
      </c>
      <c r="BR112">
        <v>0</v>
      </c>
      <c r="BS112">
        <v>1</v>
      </c>
      <c r="BT112">
        <v>1</v>
      </c>
      <c r="BU112">
        <v>0</v>
      </c>
      <c r="BV112">
        <v>0</v>
      </c>
      <c r="BW112">
        <v>1</v>
      </c>
      <c r="BX112">
        <v>0</v>
      </c>
      <c r="BY112">
        <v>0</v>
      </c>
      <c r="BZ112">
        <v>1</v>
      </c>
      <c r="CA112">
        <v>1</v>
      </c>
      <c r="CB112">
        <v>1</v>
      </c>
      <c r="CC112">
        <v>0</v>
      </c>
      <c r="CD112">
        <v>0</v>
      </c>
      <c r="CE112">
        <v>2</v>
      </c>
      <c r="CF112">
        <v>2</v>
      </c>
      <c r="CG112">
        <v>0</v>
      </c>
      <c r="CH112">
        <v>1</v>
      </c>
      <c r="CI112">
        <v>0</v>
      </c>
      <c r="CJ112">
        <v>0</v>
      </c>
      <c r="CK112">
        <v>2</v>
      </c>
      <c r="CL112">
        <v>1</v>
      </c>
      <c r="CM112">
        <v>0</v>
      </c>
      <c r="CN112">
        <v>1</v>
      </c>
      <c r="CO112">
        <v>0</v>
      </c>
      <c r="CP112">
        <v>1</v>
      </c>
      <c r="CQ112">
        <v>1</v>
      </c>
      <c r="CR112">
        <v>1</v>
      </c>
      <c r="CS112">
        <v>3</v>
      </c>
      <c r="CT112">
        <v>0</v>
      </c>
      <c r="CU112">
        <v>0</v>
      </c>
      <c r="CV112">
        <v>0</v>
      </c>
      <c r="CW112">
        <v>1</v>
      </c>
      <c r="CX112">
        <v>0</v>
      </c>
      <c r="CY112">
        <v>3</v>
      </c>
      <c r="CZ112">
        <v>2</v>
      </c>
      <c r="DA112">
        <v>2</v>
      </c>
      <c r="DB112">
        <v>0</v>
      </c>
      <c r="DC112">
        <v>4</v>
      </c>
      <c r="DD112">
        <v>7</v>
      </c>
      <c r="DE112">
        <v>0</v>
      </c>
      <c r="DF112">
        <v>5</v>
      </c>
      <c r="DG112">
        <v>3</v>
      </c>
      <c r="DH112">
        <v>8</v>
      </c>
      <c r="DI112">
        <v>0</v>
      </c>
      <c r="DJ112">
        <v>0</v>
      </c>
      <c r="DK112">
        <v>0</v>
      </c>
      <c r="DL112">
        <v>0</v>
      </c>
      <c r="DM112">
        <v>0</v>
      </c>
      <c r="DN112">
        <v>0</v>
      </c>
      <c r="DO112">
        <v>1</v>
      </c>
      <c r="DP112">
        <v>0</v>
      </c>
      <c r="DQ112">
        <v>0</v>
      </c>
      <c r="DR112">
        <v>0</v>
      </c>
      <c r="DS112">
        <v>0</v>
      </c>
      <c r="DT112">
        <v>0</v>
      </c>
      <c r="DU112">
        <v>0</v>
      </c>
      <c r="DV112">
        <v>0</v>
      </c>
      <c r="DW112">
        <v>0</v>
      </c>
      <c r="DX112">
        <v>5</v>
      </c>
      <c r="DY112">
        <v>1</v>
      </c>
      <c r="DZ112">
        <v>0</v>
      </c>
      <c r="EA112">
        <v>0</v>
      </c>
      <c r="EB112">
        <v>1</v>
      </c>
      <c r="EC112">
        <v>0</v>
      </c>
      <c r="ED112">
        <v>1</v>
      </c>
      <c r="EE112">
        <v>0</v>
      </c>
      <c r="EF112">
        <v>0</v>
      </c>
      <c r="EG112">
        <v>0</v>
      </c>
      <c r="EH112">
        <v>0</v>
      </c>
      <c r="EI112">
        <v>0</v>
      </c>
      <c r="EJ112">
        <v>0</v>
      </c>
      <c r="EK112">
        <v>0</v>
      </c>
      <c r="EL112">
        <v>0</v>
      </c>
      <c r="EM112">
        <v>0</v>
      </c>
      <c r="EN112">
        <v>0</v>
      </c>
      <c r="EO112">
        <v>0</v>
      </c>
      <c r="EP112">
        <v>1</v>
      </c>
      <c r="EQ112">
        <v>2</v>
      </c>
      <c r="ER112">
        <v>0</v>
      </c>
      <c r="ES112">
        <v>0</v>
      </c>
      <c r="ET112">
        <v>0</v>
      </c>
      <c r="EU112">
        <v>0</v>
      </c>
      <c r="EV112">
        <v>3</v>
      </c>
      <c r="EW112">
        <v>0</v>
      </c>
      <c r="EX112">
        <v>1</v>
      </c>
      <c r="EY112">
        <v>0</v>
      </c>
      <c r="EZ112">
        <v>0</v>
      </c>
      <c r="FA112">
        <v>2</v>
      </c>
      <c r="FB112">
        <v>1</v>
      </c>
      <c r="FC112">
        <v>2</v>
      </c>
      <c r="FD112">
        <v>0</v>
      </c>
      <c r="FE112">
        <v>0</v>
      </c>
      <c r="FF112">
        <v>0</v>
      </c>
      <c r="FG112">
        <v>0</v>
      </c>
      <c r="FH112">
        <v>1</v>
      </c>
      <c r="FI112">
        <v>3</v>
      </c>
      <c r="FJ112">
        <v>0</v>
      </c>
      <c r="FK112">
        <v>4</v>
      </c>
      <c r="FL112">
        <v>0</v>
      </c>
      <c r="FM112">
        <v>0</v>
      </c>
      <c r="FN112">
        <v>1</v>
      </c>
      <c r="FO112">
        <v>0</v>
      </c>
      <c r="FP112">
        <v>0</v>
      </c>
      <c r="FQ112">
        <v>1</v>
      </c>
      <c r="FR112">
        <v>2</v>
      </c>
      <c r="FS112">
        <v>2</v>
      </c>
      <c r="FT112">
        <v>0</v>
      </c>
      <c r="FU112">
        <v>2</v>
      </c>
      <c r="FV112">
        <v>4</v>
      </c>
      <c r="FW112">
        <v>2</v>
      </c>
      <c r="FX112">
        <v>1</v>
      </c>
      <c r="FY112">
        <v>6</v>
      </c>
      <c r="FZ112">
        <v>1</v>
      </c>
      <c r="GA112">
        <v>2</v>
      </c>
      <c r="GB112">
        <v>1</v>
      </c>
      <c r="GC112">
        <v>1</v>
      </c>
      <c r="GD112">
        <v>2</v>
      </c>
      <c r="GE112">
        <v>0</v>
      </c>
      <c r="GF112">
        <v>2</v>
      </c>
      <c r="GG112">
        <v>0</v>
      </c>
      <c r="GH112">
        <v>0</v>
      </c>
      <c r="GI112">
        <v>1</v>
      </c>
      <c r="GJ112">
        <v>0</v>
      </c>
      <c r="GK112">
        <v>1</v>
      </c>
      <c r="GL112">
        <v>1</v>
      </c>
      <c r="GM112">
        <v>1</v>
      </c>
      <c r="GN112">
        <v>0</v>
      </c>
      <c r="GO112">
        <v>1</v>
      </c>
      <c r="GP112">
        <v>0</v>
      </c>
      <c r="GQ112">
        <v>0</v>
      </c>
    </row>
    <row r="113" spans="1:199">
      <c r="A113">
        <v>0</v>
      </c>
      <c r="B113">
        <v>5</v>
      </c>
      <c r="C113">
        <v>1</v>
      </c>
      <c r="D113">
        <v>0</v>
      </c>
      <c r="E113">
        <v>3</v>
      </c>
      <c r="F113">
        <v>3</v>
      </c>
      <c r="G113">
        <v>1</v>
      </c>
      <c r="H113">
        <v>0</v>
      </c>
      <c r="I113">
        <v>0</v>
      </c>
      <c r="J113">
        <v>1</v>
      </c>
      <c r="K113">
        <v>2</v>
      </c>
      <c r="L113">
        <v>0</v>
      </c>
      <c r="M113">
        <v>3</v>
      </c>
      <c r="N113">
        <v>0</v>
      </c>
      <c r="O113">
        <v>1</v>
      </c>
      <c r="P113">
        <v>0</v>
      </c>
      <c r="Q113">
        <v>0</v>
      </c>
      <c r="R113">
        <v>3</v>
      </c>
      <c r="S113">
        <v>2</v>
      </c>
      <c r="T113">
        <v>0</v>
      </c>
      <c r="U113">
        <v>0</v>
      </c>
      <c r="V113">
        <v>0</v>
      </c>
      <c r="W113">
        <v>0</v>
      </c>
      <c r="X113">
        <v>0</v>
      </c>
      <c r="Y113">
        <v>2</v>
      </c>
      <c r="Z113">
        <v>1</v>
      </c>
      <c r="AA113">
        <v>0</v>
      </c>
      <c r="AB113">
        <v>0</v>
      </c>
      <c r="AC113">
        <v>0</v>
      </c>
      <c r="AD113">
        <v>0</v>
      </c>
      <c r="AE113">
        <v>0</v>
      </c>
      <c r="AF113">
        <v>0</v>
      </c>
      <c r="AG113">
        <v>1</v>
      </c>
      <c r="AH113">
        <v>1</v>
      </c>
      <c r="AI113">
        <v>0</v>
      </c>
      <c r="AJ113">
        <v>2</v>
      </c>
      <c r="AK113">
        <v>4</v>
      </c>
      <c r="AL113">
        <v>6</v>
      </c>
      <c r="AM113">
        <v>4</v>
      </c>
      <c r="AN113">
        <v>1</v>
      </c>
      <c r="AO113">
        <v>8</v>
      </c>
      <c r="AP113">
        <v>1</v>
      </c>
      <c r="AQ113">
        <v>1</v>
      </c>
      <c r="AR113">
        <v>0</v>
      </c>
      <c r="AS113">
        <v>0</v>
      </c>
      <c r="AT113">
        <v>1</v>
      </c>
      <c r="AU113">
        <v>0</v>
      </c>
      <c r="AV113">
        <v>1</v>
      </c>
      <c r="AW113">
        <v>1</v>
      </c>
      <c r="AX113">
        <v>1</v>
      </c>
      <c r="AY113">
        <v>0</v>
      </c>
      <c r="AZ113">
        <v>2</v>
      </c>
      <c r="BA113">
        <v>1</v>
      </c>
      <c r="BB113">
        <v>2</v>
      </c>
      <c r="BC113">
        <v>0</v>
      </c>
      <c r="BD113">
        <v>1</v>
      </c>
      <c r="BE113">
        <v>1</v>
      </c>
      <c r="BF113">
        <v>3</v>
      </c>
      <c r="BG113">
        <v>1</v>
      </c>
      <c r="BH113">
        <v>2</v>
      </c>
      <c r="BI113">
        <v>3</v>
      </c>
      <c r="BJ113">
        <v>0</v>
      </c>
      <c r="BK113">
        <v>2</v>
      </c>
      <c r="BL113">
        <v>0</v>
      </c>
      <c r="BM113">
        <v>1</v>
      </c>
      <c r="BN113">
        <v>2</v>
      </c>
      <c r="BO113">
        <v>2</v>
      </c>
      <c r="BP113">
        <v>4</v>
      </c>
      <c r="BQ113">
        <v>1</v>
      </c>
      <c r="BR113">
        <v>1</v>
      </c>
      <c r="BS113">
        <v>1</v>
      </c>
      <c r="BT113">
        <v>5</v>
      </c>
      <c r="BU113">
        <v>1</v>
      </c>
      <c r="BV113">
        <v>1</v>
      </c>
      <c r="BW113">
        <v>3</v>
      </c>
      <c r="BX113">
        <v>5</v>
      </c>
      <c r="BY113">
        <v>5</v>
      </c>
      <c r="BZ113">
        <v>2</v>
      </c>
      <c r="CA113">
        <v>4</v>
      </c>
      <c r="CB113">
        <v>1</v>
      </c>
      <c r="CC113">
        <v>3</v>
      </c>
      <c r="CD113">
        <v>1</v>
      </c>
      <c r="CE113">
        <v>5</v>
      </c>
      <c r="CF113">
        <v>1</v>
      </c>
      <c r="CG113">
        <v>0</v>
      </c>
      <c r="CH113">
        <v>2</v>
      </c>
      <c r="CI113">
        <v>0</v>
      </c>
      <c r="CJ113">
        <v>0</v>
      </c>
      <c r="CK113">
        <v>2</v>
      </c>
      <c r="CL113">
        <v>2</v>
      </c>
      <c r="CM113">
        <v>2</v>
      </c>
      <c r="CN113">
        <v>1</v>
      </c>
      <c r="CO113">
        <v>1</v>
      </c>
      <c r="CP113">
        <v>3</v>
      </c>
      <c r="CQ113">
        <v>1</v>
      </c>
      <c r="CR113">
        <v>1</v>
      </c>
      <c r="CS113">
        <v>4</v>
      </c>
      <c r="CT113">
        <v>0</v>
      </c>
      <c r="CU113">
        <v>1</v>
      </c>
      <c r="CV113">
        <v>4</v>
      </c>
      <c r="CW113">
        <v>1</v>
      </c>
      <c r="CX113">
        <v>1</v>
      </c>
      <c r="CY113">
        <v>3</v>
      </c>
      <c r="CZ113">
        <v>1</v>
      </c>
      <c r="DA113">
        <v>2</v>
      </c>
      <c r="DB113">
        <v>2</v>
      </c>
      <c r="DC113">
        <v>0</v>
      </c>
      <c r="DD113">
        <v>8</v>
      </c>
      <c r="DE113">
        <v>0</v>
      </c>
      <c r="DF113">
        <v>2</v>
      </c>
      <c r="DG113">
        <v>1</v>
      </c>
      <c r="DH113">
        <v>5</v>
      </c>
      <c r="DI113">
        <v>0</v>
      </c>
      <c r="DJ113">
        <v>2</v>
      </c>
      <c r="DK113">
        <v>0</v>
      </c>
      <c r="DL113">
        <v>1</v>
      </c>
      <c r="DM113">
        <v>0</v>
      </c>
      <c r="DN113">
        <v>0</v>
      </c>
      <c r="DO113">
        <v>3</v>
      </c>
      <c r="DP113">
        <v>0</v>
      </c>
      <c r="DQ113">
        <v>0</v>
      </c>
      <c r="DR113">
        <v>0</v>
      </c>
      <c r="DS113">
        <v>0</v>
      </c>
      <c r="DT113">
        <v>0</v>
      </c>
      <c r="DU113">
        <v>0</v>
      </c>
      <c r="DV113">
        <v>0</v>
      </c>
      <c r="DW113">
        <v>2</v>
      </c>
      <c r="DX113">
        <v>9</v>
      </c>
      <c r="DY113">
        <v>5</v>
      </c>
      <c r="DZ113">
        <v>0</v>
      </c>
      <c r="EA113">
        <v>9</v>
      </c>
      <c r="EB113">
        <v>0</v>
      </c>
      <c r="EC113">
        <v>0</v>
      </c>
      <c r="ED113">
        <v>0</v>
      </c>
      <c r="EE113">
        <v>0</v>
      </c>
      <c r="EF113">
        <v>0</v>
      </c>
      <c r="EG113">
        <v>1</v>
      </c>
      <c r="EH113">
        <v>0</v>
      </c>
      <c r="EI113">
        <v>1</v>
      </c>
      <c r="EJ113">
        <v>0</v>
      </c>
      <c r="EK113">
        <v>0</v>
      </c>
      <c r="EL113">
        <v>9</v>
      </c>
      <c r="EM113">
        <v>0</v>
      </c>
      <c r="EN113">
        <v>0</v>
      </c>
      <c r="EO113">
        <v>0</v>
      </c>
      <c r="EP113">
        <v>2</v>
      </c>
      <c r="EQ113">
        <v>5</v>
      </c>
      <c r="ER113">
        <v>0</v>
      </c>
      <c r="ES113">
        <v>0</v>
      </c>
      <c r="ET113">
        <v>0</v>
      </c>
      <c r="EU113">
        <v>0</v>
      </c>
      <c r="EV113">
        <v>3</v>
      </c>
      <c r="EW113">
        <v>1</v>
      </c>
      <c r="EX113">
        <v>3</v>
      </c>
      <c r="EY113">
        <v>1</v>
      </c>
      <c r="EZ113">
        <v>3</v>
      </c>
      <c r="FA113">
        <v>6</v>
      </c>
      <c r="FB113">
        <v>1</v>
      </c>
      <c r="FC113">
        <v>3</v>
      </c>
      <c r="FD113">
        <v>2</v>
      </c>
      <c r="FE113">
        <v>0</v>
      </c>
      <c r="FF113">
        <v>0</v>
      </c>
      <c r="FG113">
        <v>1</v>
      </c>
      <c r="FH113">
        <v>2</v>
      </c>
      <c r="FI113">
        <v>2</v>
      </c>
      <c r="FJ113">
        <v>0</v>
      </c>
      <c r="FK113">
        <v>5</v>
      </c>
      <c r="FL113">
        <v>0</v>
      </c>
      <c r="FM113">
        <v>0</v>
      </c>
      <c r="FN113">
        <v>1</v>
      </c>
      <c r="FO113">
        <v>1</v>
      </c>
      <c r="FP113">
        <v>0</v>
      </c>
      <c r="FQ113">
        <v>3</v>
      </c>
      <c r="FR113">
        <v>4</v>
      </c>
      <c r="FS113">
        <v>1</v>
      </c>
      <c r="FT113">
        <v>0</v>
      </c>
      <c r="FU113">
        <v>1</v>
      </c>
      <c r="FV113">
        <v>6</v>
      </c>
      <c r="FW113">
        <v>6</v>
      </c>
      <c r="FX113">
        <v>2</v>
      </c>
      <c r="FY113">
        <v>6</v>
      </c>
      <c r="FZ113">
        <v>0</v>
      </c>
      <c r="GA113">
        <v>3</v>
      </c>
      <c r="GB113">
        <v>2</v>
      </c>
      <c r="GC113">
        <v>4</v>
      </c>
      <c r="GD113">
        <v>4</v>
      </c>
      <c r="GE113">
        <v>1</v>
      </c>
      <c r="GF113">
        <v>3</v>
      </c>
      <c r="GG113">
        <v>5</v>
      </c>
      <c r="GH113">
        <v>0</v>
      </c>
      <c r="GI113">
        <v>2</v>
      </c>
      <c r="GJ113">
        <v>1</v>
      </c>
      <c r="GK113">
        <v>4</v>
      </c>
      <c r="GL113">
        <v>1</v>
      </c>
      <c r="GM113">
        <v>2</v>
      </c>
      <c r="GN113">
        <v>2</v>
      </c>
      <c r="GO113">
        <v>2</v>
      </c>
      <c r="GP113">
        <v>1</v>
      </c>
      <c r="GQ113">
        <v>0</v>
      </c>
    </row>
    <row r="114" spans="1:199">
      <c r="A114">
        <v>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1</v>
      </c>
      <c r="AD114">
        <v>0</v>
      </c>
      <c r="AE114">
        <v>0</v>
      </c>
      <c r="AF114">
        <v>0</v>
      </c>
      <c r="AG114">
        <v>0</v>
      </c>
      <c r="AH114">
        <v>0</v>
      </c>
      <c r="AI114">
        <v>0</v>
      </c>
      <c r="AJ114">
        <v>0</v>
      </c>
      <c r="AK114">
        <v>2</v>
      </c>
      <c r="AL114">
        <v>5</v>
      </c>
      <c r="AM114">
        <v>1</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6</v>
      </c>
      <c r="BU114">
        <v>0</v>
      </c>
      <c r="BV114">
        <v>0</v>
      </c>
      <c r="BW114">
        <v>2</v>
      </c>
      <c r="BX114">
        <v>0</v>
      </c>
      <c r="BY114">
        <v>0</v>
      </c>
      <c r="BZ114">
        <v>0</v>
      </c>
      <c r="CA114">
        <v>0</v>
      </c>
      <c r="CB114">
        <v>0</v>
      </c>
      <c r="CC114">
        <v>0</v>
      </c>
      <c r="CD114">
        <v>0</v>
      </c>
      <c r="CE114">
        <v>4</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2</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2</v>
      </c>
      <c r="FW114">
        <v>1</v>
      </c>
      <c r="FX114">
        <v>0</v>
      </c>
      <c r="FY114">
        <v>1</v>
      </c>
      <c r="FZ114">
        <v>0</v>
      </c>
      <c r="GA114">
        <v>0</v>
      </c>
      <c r="GB114">
        <v>0</v>
      </c>
      <c r="GC114">
        <v>1</v>
      </c>
      <c r="GD114">
        <v>0</v>
      </c>
      <c r="GE114">
        <v>0</v>
      </c>
      <c r="GF114">
        <v>1</v>
      </c>
      <c r="GG114">
        <v>0</v>
      </c>
      <c r="GH114">
        <v>0</v>
      </c>
      <c r="GI114">
        <v>2</v>
      </c>
      <c r="GJ114">
        <v>0</v>
      </c>
      <c r="GK114">
        <v>0</v>
      </c>
      <c r="GL114">
        <v>0</v>
      </c>
      <c r="GM114">
        <v>0</v>
      </c>
      <c r="GN114">
        <v>0</v>
      </c>
      <c r="GO114">
        <v>0</v>
      </c>
      <c r="GP114">
        <v>0</v>
      </c>
      <c r="GQ114">
        <v>0</v>
      </c>
    </row>
    <row r="115" spans="1:199">
      <c r="A115">
        <v>0</v>
      </c>
      <c r="B115">
        <v>0</v>
      </c>
      <c r="C115">
        <v>0</v>
      </c>
      <c r="D115">
        <v>0</v>
      </c>
      <c r="E115">
        <v>0</v>
      </c>
      <c r="F115">
        <v>0</v>
      </c>
      <c r="G115">
        <v>0</v>
      </c>
      <c r="H115">
        <v>0</v>
      </c>
      <c r="I115">
        <v>0</v>
      </c>
      <c r="J115">
        <v>0</v>
      </c>
      <c r="K115">
        <v>0</v>
      </c>
      <c r="L115">
        <v>0</v>
      </c>
      <c r="M115">
        <v>0</v>
      </c>
      <c r="N115">
        <v>2</v>
      </c>
      <c r="O115">
        <v>1</v>
      </c>
      <c r="P115">
        <v>0</v>
      </c>
      <c r="Q115">
        <v>0</v>
      </c>
      <c r="R115">
        <v>1</v>
      </c>
      <c r="S115">
        <v>0</v>
      </c>
      <c r="T115">
        <v>0</v>
      </c>
      <c r="U115">
        <v>0</v>
      </c>
      <c r="V115">
        <v>7</v>
      </c>
      <c r="W115">
        <v>3</v>
      </c>
      <c r="X115">
        <v>0</v>
      </c>
      <c r="Y115">
        <v>0</v>
      </c>
      <c r="Z115">
        <v>0</v>
      </c>
      <c r="AA115">
        <v>0</v>
      </c>
      <c r="AB115">
        <v>0</v>
      </c>
      <c r="AC115">
        <v>0</v>
      </c>
      <c r="AD115">
        <v>0</v>
      </c>
      <c r="AE115">
        <v>0</v>
      </c>
      <c r="AF115">
        <v>1</v>
      </c>
      <c r="AG115">
        <v>0</v>
      </c>
      <c r="AH115">
        <v>0</v>
      </c>
      <c r="AI115">
        <v>0</v>
      </c>
      <c r="AJ115">
        <v>0</v>
      </c>
      <c r="AK115">
        <v>0</v>
      </c>
      <c r="AL115">
        <v>0</v>
      </c>
      <c r="AM115">
        <v>0</v>
      </c>
      <c r="AN115">
        <v>3</v>
      </c>
      <c r="AO115">
        <v>0</v>
      </c>
      <c r="AP115">
        <v>1</v>
      </c>
      <c r="AQ115">
        <v>1</v>
      </c>
      <c r="AR115">
        <v>0</v>
      </c>
      <c r="AS115">
        <v>0</v>
      </c>
      <c r="AT115">
        <v>0</v>
      </c>
      <c r="AU115">
        <v>0</v>
      </c>
      <c r="AV115">
        <v>0</v>
      </c>
      <c r="AW115">
        <v>5</v>
      </c>
      <c r="AX115">
        <v>0</v>
      </c>
      <c r="AY115">
        <v>1</v>
      </c>
      <c r="AZ115">
        <v>1</v>
      </c>
      <c r="BA115">
        <v>0</v>
      </c>
      <c r="BB115">
        <v>0</v>
      </c>
      <c r="BC115">
        <v>0</v>
      </c>
      <c r="BD115">
        <v>1</v>
      </c>
      <c r="BE115">
        <v>0</v>
      </c>
      <c r="BF115">
        <v>0</v>
      </c>
      <c r="BG115">
        <v>0</v>
      </c>
      <c r="BH115">
        <v>0</v>
      </c>
      <c r="BI115">
        <v>2</v>
      </c>
      <c r="BJ115">
        <v>0</v>
      </c>
      <c r="BK115">
        <v>2</v>
      </c>
      <c r="BL115">
        <v>1</v>
      </c>
      <c r="BM115">
        <v>0</v>
      </c>
      <c r="BN115">
        <v>0</v>
      </c>
      <c r="BO115">
        <v>0</v>
      </c>
      <c r="BP115">
        <v>1</v>
      </c>
      <c r="BQ115">
        <v>0</v>
      </c>
      <c r="BR115">
        <v>0</v>
      </c>
      <c r="BS115">
        <v>0</v>
      </c>
      <c r="BT115">
        <v>1</v>
      </c>
      <c r="BU115">
        <v>0</v>
      </c>
      <c r="BV115">
        <v>0</v>
      </c>
      <c r="BW115">
        <v>1</v>
      </c>
      <c r="BX115">
        <v>1</v>
      </c>
      <c r="BY115">
        <v>0</v>
      </c>
      <c r="BZ115">
        <v>0</v>
      </c>
      <c r="CA115">
        <v>2</v>
      </c>
      <c r="CB115">
        <v>0</v>
      </c>
      <c r="CC115">
        <v>0</v>
      </c>
      <c r="CD115">
        <v>0</v>
      </c>
      <c r="CE115">
        <v>1</v>
      </c>
      <c r="CF115">
        <v>0</v>
      </c>
      <c r="CG115">
        <v>0</v>
      </c>
      <c r="CH115">
        <v>1</v>
      </c>
      <c r="CI115">
        <v>0</v>
      </c>
      <c r="CJ115">
        <v>0</v>
      </c>
      <c r="CK115">
        <v>2</v>
      </c>
      <c r="CL115">
        <v>0</v>
      </c>
      <c r="CM115">
        <v>0</v>
      </c>
      <c r="CN115">
        <v>0</v>
      </c>
      <c r="CO115">
        <v>1</v>
      </c>
      <c r="CP115">
        <v>1</v>
      </c>
      <c r="CQ115">
        <v>1</v>
      </c>
      <c r="CR115">
        <v>1</v>
      </c>
      <c r="CS115">
        <v>0</v>
      </c>
      <c r="CT115">
        <v>0</v>
      </c>
      <c r="CU115">
        <v>0</v>
      </c>
      <c r="CV115">
        <v>0</v>
      </c>
      <c r="CW115">
        <v>0</v>
      </c>
      <c r="CX115">
        <v>0</v>
      </c>
      <c r="CY115">
        <v>2</v>
      </c>
      <c r="CZ115">
        <v>0</v>
      </c>
      <c r="DA115">
        <v>2</v>
      </c>
      <c r="DB115">
        <v>0</v>
      </c>
      <c r="DC115">
        <v>0</v>
      </c>
      <c r="DD115">
        <v>0</v>
      </c>
      <c r="DE115">
        <v>0</v>
      </c>
      <c r="DF115">
        <v>0</v>
      </c>
      <c r="DG115">
        <v>0</v>
      </c>
      <c r="DH115">
        <v>0</v>
      </c>
      <c r="DI115">
        <v>0</v>
      </c>
      <c r="DJ115">
        <v>0</v>
      </c>
      <c r="DK115">
        <v>7</v>
      </c>
      <c r="DL115">
        <v>2</v>
      </c>
      <c r="DM115">
        <v>0</v>
      </c>
      <c r="DN115">
        <v>0</v>
      </c>
      <c r="DO115">
        <v>1</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2</v>
      </c>
      <c r="EY115">
        <v>0</v>
      </c>
      <c r="EZ115">
        <v>0</v>
      </c>
      <c r="FA115">
        <v>1</v>
      </c>
      <c r="FB115">
        <v>0</v>
      </c>
      <c r="FC115">
        <v>1</v>
      </c>
      <c r="FD115">
        <v>0</v>
      </c>
      <c r="FE115">
        <v>1</v>
      </c>
      <c r="FF115">
        <v>0</v>
      </c>
      <c r="FG115">
        <v>0</v>
      </c>
      <c r="FH115">
        <v>0</v>
      </c>
      <c r="FI115">
        <v>3</v>
      </c>
      <c r="FJ115">
        <v>0</v>
      </c>
      <c r="FK115">
        <v>5</v>
      </c>
      <c r="FL115">
        <v>0</v>
      </c>
      <c r="FM115">
        <v>0</v>
      </c>
      <c r="FN115">
        <v>0</v>
      </c>
      <c r="FO115">
        <v>1</v>
      </c>
      <c r="FP115">
        <v>0</v>
      </c>
      <c r="FQ115">
        <v>0</v>
      </c>
      <c r="FR115">
        <v>0</v>
      </c>
      <c r="FS115">
        <v>0</v>
      </c>
      <c r="FT115">
        <v>0</v>
      </c>
      <c r="FU115">
        <v>1</v>
      </c>
      <c r="FV115">
        <v>0</v>
      </c>
      <c r="FW115">
        <v>0</v>
      </c>
      <c r="FX115">
        <v>0</v>
      </c>
      <c r="FY115">
        <v>0</v>
      </c>
      <c r="FZ115">
        <v>0</v>
      </c>
      <c r="GA115">
        <v>2</v>
      </c>
      <c r="GB115">
        <v>1</v>
      </c>
      <c r="GC115">
        <v>1</v>
      </c>
      <c r="GD115">
        <v>0</v>
      </c>
      <c r="GE115">
        <v>0</v>
      </c>
      <c r="GF115">
        <v>2</v>
      </c>
      <c r="GG115">
        <v>0</v>
      </c>
      <c r="GH115">
        <v>0</v>
      </c>
      <c r="GI115">
        <v>0</v>
      </c>
      <c r="GJ115">
        <v>0</v>
      </c>
      <c r="GK115">
        <v>0</v>
      </c>
      <c r="GL115">
        <v>1</v>
      </c>
      <c r="GM115">
        <v>0</v>
      </c>
      <c r="GN115">
        <v>0</v>
      </c>
      <c r="GO115">
        <v>0</v>
      </c>
      <c r="GP115">
        <v>0</v>
      </c>
      <c r="GQ115">
        <v>2</v>
      </c>
    </row>
    <row r="116" spans="1:199">
      <c r="A116">
        <v>0</v>
      </c>
      <c r="B116">
        <v>0</v>
      </c>
      <c r="C116">
        <v>1</v>
      </c>
      <c r="D116">
        <v>2</v>
      </c>
      <c r="E116">
        <v>5</v>
      </c>
      <c r="F116">
        <v>3</v>
      </c>
      <c r="G116">
        <v>0</v>
      </c>
      <c r="H116">
        <v>0</v>
      </c>
      <c r="I116">
        <v>0</v>
      </c>
      <c r="J116">
        <v>0</v>
      </c>
      <c r="K116">
        <v>1</v>
      </c>
      <c r="L116">
        <v>0</v>
      </c>
      <c r="M116">
        <v>2</v>
      </c>
      <c r="N116">
        <v>1</v>
      </c>
      <c r="O116">
        <v>0</v>
      </c>
      <c r="P116">
        <v>1</v>
      </c>
      <c r="Q116">
        <v>0</v>
      </c>
      <c r="R116">
        <v>0</v>
      </c>
      <c r="S116">
        <v>2</v>
      </c>
      <c r="T116">
        <v>0</v>
      </c>
      <c r="U116">
        <v>0</v>
      </c>
      <c r="V116">
        <v>5</v>
      </c>
      <c r="W116">
        <v>0</v>
      </c>
      <c r="X116">
        <v>0</v>
      </c>
      <c r="Y116">
        <v>0</v>
      </c>
      <c r="Z116">
        <v>0</v>
      </c>
      <c r="AA116">
        <v>0</v>
      </c>
      <c r="AB116">
        <v>0</v>
      </c>
      <c r="AC116">
        <v>0</v>
      </c>
      <c r="AD116">
        <v>0</v>
      </c>
      <c r="AE116">
        <v>0</v>
      </c>
      <c r="AF116">
        <v>1</v>
      </c>
      <c r="AG116">
        <v>0</v>
      </c>
      <c r="AH116">
        <v>0</v>
      </c>
      <c r="AI116">
        <v>0</v>
      </c>
      <c r="AJ116">
        <v>0</v>
      </c>
      <c r="AK116">
        <v>0</v>
      </c>
      <c r="AL116">
        <v>0</v>
      </c>
      <c r="AM116">
        <v>3</v>
      </c>
      <c r="AN116">
        <v>2</v>
      </c>
      <c r="AO116">
        <v>1</v>
      </c>
      <c r="AP116">
        <v>0</v>
      </c>
      <c r="AQ116">
        <v>0</v>
      </c>
      <c r="AR116">
        <v>0</v>
      </c>
      <c r="AS116">
        <v>0</v>
      </c>
      <c r="AT116">
        <v>0</v>
      </c>
      <c r="AU116">
        <v>0</v>
      </c>
      <c r="AV116">
        <v>1</v>
      </c>
      <c r="AW116">
        <v>0</v>
      </c>
      <c r="AX116">
        <v>0</v>
      </c>
      <c r="AY116">
        <v>0</v>
      </c>
      <c r="AZ116">
        <v>0</v>
      </c>
      <c r="BA116">
        <v>0</v>
      </c>
      <c r="BB116">
        <v>1</v>
      </c>
      <c r="BC116">
        <v>0</v>
      </c>
      <c r="BD116">
        <v>0</v>
      </c>
      <c r="BE116">
        <v>1</v>
      </c>
      <c r="BF116">
        <v>1</v>
      </c>
      <c r="BG116">
        <v>0</v>
      </c>
      <c r="BH116">
        <v>0</v>
      </c>
      <c r="BI116">
        <v>0</v>
      </c>
      <c r="BJ116">
        <v>2</v>
      </c>
      <c r="BK116">
        <v>2</v>
      </c>
      <c r="BL116">
        <v>0</v>
      </c>
      <c r="BM116">
        <v>1</v>
      </c>
      <c r="BN116">
        <v>1</v>
      </c>
      <c r="BO116">
        <v>0</v>
      </c>
      <c r="BP116">
        <v>2</v>
      </c>
      <c r="BQ116">
        <v>0</v>
      </c>
      <c r="BR116">
        <v>0</v>
      </c>
      <c r="BS116">
        <v>1</v>
      </c>
      <c r="BT116">
        <v>0</v>
      </c>
      <c r="BU116">
        <v>4</v>
      </c>
      <c r="BV116">
        <v>0</v>
      </c>
      <c r="BW116">
        <v>2</v>
      </c>
      <c r="BX116">
        <v>1</v>
      </c>
      <c r="BY116">
        <v>3</v>
      </c>
      <c r="BZ116">
        <v>3</v>
      </c>
      <c r="CA116">
        <v>1</v>
      </c>
      <c r="CB116">
        <v>0</v>
      </c>
      <c r="CC116">
        <v>1</v>
      </c>
      <c r="CD116">
        <v>0</v>
      </c>
      <c r="CE116">
        <v>2</v>
      </c>
      <c r="CF116">
        <v>0</v>
      </c>
      <c r="CG116">
        <v>0</v>
      </c>
      <c r="CH116">
        <v>1</v>
      </c>
      <c r="CI116">
        <v>1</v>
      </c>
      <c r="CJ116">
        <v>0</v>
      </c>
      <c r="CK116">
        <v>1</v>
      </c>
      <c r="CL116">
        <v>0</v>
      </c>
      <c r="CM116">
        <v>1</v>
      </c>
      <c r="CN116">
        <v>0</v>
      </c>
      <c r="CO116">
        <v>2</v>
      </c>
      <c r="CP116">
        <v>4</v>
      </c>
      <c r="CQ116">
        <v>3</v>
      </c>
      <c r="CR116">
        <v>0</v>
      </c>
      <c r="CS116">
        <v>0</v>
      </c>
      <c r="CT116">
        <v>0</v>
      </c>
      <c r="CU116">
        <v>2</v>
      </c>
      <c r="CV116">
        <v>0</v>
      </c>
      <c r="CW116">
        <v>0</v>
      </c>
      <c r="CX116">
        <v>0</v>
      </c>
      <c r="CY116">
        <v>1</v>
      </c>
      <c r="CZ116">
        <v>0</v>
      </c>
      <c r="DA116">
        <v>1</v>
      </c>
      <c r="DB116">
        <v>0</v>
      </c>
      <c r="DC116">
        <v>0</v>
      </c>
      <c r="DD116">
        <v>0</v>
      </c>
      <c r="DE116">
        <v>0</v>
      </c>
      <c r="DF116">
        <v>3</v>
      </c>
      <c r="DG116">
        <v>0</v>
      </c>
      <c r="DH116">
        <v>0</v>
      </c>
      <c r="DI116">
        <v>0</v>
      </c>
      <c r="DJ116">
        <v>1</v>
      </c>
      <c r="DK116">
        <v>0</v>
      </c>
      <c r="DL116">
        <v>0</v>
      </c>
      <c r="DM116">
        <v>0</v>
      </c>
      <c r="DN116">
        <v>0</v>
      </c>
      <c r="DO116">
        <v>0</v>
      </c>
      <c r="DP116">
        <v>0</v>
      </c>
      <c r="DQ116">
        <v>0</v>
      </c>
      <c r="DR116">
        <v>1</v>
      </c>
      <c r="DS116">
        <v>4</v>
      </c>
      <c r="DT116">
        <v>0</v>
      </c>
      <c r="DU116">
        <v>0</v>
      </c>
      <c r="DV116">
        <v>0</v>
      </c>
      <c r="DW116">
        <v>0</v>
      </c>
      <c r="DX116">
        <v>9</v>
      </c>
      <c r="DY116">
        <v>0</v>
      </c>
      <c r="DZ116">
        <v>0</v>
      </c>
      <c r="EA116">
        <v>0</v>
      </c>
      <c r="EB116">
        <v>0</v>
      </c>
      <c r="EC116">
        <v>0</v>
      </c>
      <c r="ED116">
        <v>0</v>
      </c>
      <c r="EE116">
        <v>0</v>
      </c>
      <c r="EF116">
        <v>0</v>
      </c>
      <c r="EG116">
        <v>0</v>
      </c>
      <c r="EH116">
        <v>0</v>
      </c>
      <c r="EI116">
        <v>0</v>
      </c>
      <c r="EJ116">
        <v>0</v>
      </c>
      <c r="EK116">
        <v>0</v>
      </c>
      <c r="EL116">
        <v>1</v>
      </c>
      <c r="EM116">
        <v>0</v>
      </c>
      <c r="EN116">
        <v>0</v>
      </c>
      <c r="EO116">
        <v>0</v>
      </c>
      <c r="EP116">
        <v>0</v>
      </c>
      <c r="EQ116">
        <v>0</v>
      </c>
      <c r="ER116">
        <v>5</v>
      </c>
      <c r="ES116">
        <v>2</v>
      </c>
      <c r="ET116">
        <v>0</v>
      </c>
      <c r="EU116">
        <v>0</v>
      </c>
      <c r="EV116">
        <v>0</v>
      </c>
      <c r="EW116">
        <v>0</v>
      </c>
      <c r="EX116">
        <v>1</v>
      </c>
      <c r="EY116">
        <v>0</v>
      </c>
      <c r="EZ116">
        <v>0</v>
      </c>
      <c r="FA116">
        <v>0</v>
      </c>
      <c r="FB116">
        <v>0</v>
      </c>
      <c r="FC116">
        <v>1</v>
      </c>
      <c r="FD116">
        <v>0</v>
      </c>
      <c r="FE116">
        <v>4</v>
      </c>
      <c r="FF116">
        <v>0</v>
      </c>
      <c r="FG116">
        <v>0</v>
      </c>
      <c r="FH116">
        <v>4</v>
      </c>
      <c r="FI116">
        <v>1</v>
      </c>
      <c r="FJ116">
        <v>0</v>
      </c>
      <c r="FK116">
        <v>8</v>
      </c>
      <c r="FL116">
        <v>0</v>
      </c>
      <c r="FM116">
        <v>6</v>
      </c>
      <c r="FN116">
        <v>0</v>
      </c>
      <c r="FO116">
        <v>0</v>
      </c>
      <c r="FP116">
        <v>0</v>
      </c>
      <c r="FQ116">
        <v>0</v>
      </c>
      <c r="FR116">
        <v>0</v>
      </c>
      <c r="FS116">
        <v>0</v>
      </c>
      <c r="FT116">
        <v>0</v>
      </c>
      <c r="FU116">
        <v>0</v>
      </c>
      <c r="FV116">
        <v>5</v>
      </c>
      <c r="FW116">
        <v>6</v>
      </c>
      <c r="FX116">
        <v>4</v>
      </c>
      <c r="FY116">
        <v>2</v>
      </c>
      <c r="FZ116">
        <v>0</v>
      </c>
      <c r="GA116">
        <v>0</v>
      </c>
      <c r="GB116">
        <v>0</v>
      </c>
      <c r="GC116">
        <v>1</v>
      </c>
      <c r="GD116">
        <v>0</v>
      </c>
      <c r="GE116">
        <v>0</v>
      </c>
      <c r="GF116">
        <v>4</v>
      </c>
      <c r="GG116">
        <v>0</v>
      </c>
      <c r="GH116">
        <v>0</v>
      </c>
      <c r="GI116">
        <v>0</v>
      </c>
      <c r="GJ116">
        <v>0</v>
      </c>
      <c r="GK116">
        <v>0</v>
      </c>
      <c r="GL116">
        <v>6</v>
      </c>
      <c r="GM116">
        <v>0</v>
      </c>
      <c r="GN116">
        <v>2</v>
      </c>
      <c r="GO116">
        <v>0</v>
      </c>
      <c r="GP116">
        <v>0</v>
      </c>
      <c r="GQ116">
        <v>0</v>
      </c>
    </row>
    <row r="117" spans="1:199">
      <c r="A117">
        <v>0</v>
      </c>
      <c r="B117">
        <v>0</v>
      </c>
      <c r="C117">
        <v>0</v>
      </c>
      <c r="D117">
        <v>0</v>
      </c>
      <c r="E117">
        <v>0</v>
      </c>
      <c r="F117">
        <v>2</v>
      </c>
      <c r="G117">
        <v>1</v>
      </c>
      <c r="H117">
        <v>0</v>
      </c>
      <c r="I117">
        <v>2</v>
      </c>
      <c r="J117">
        <v>0</v>
      </c>
      <c r="K117">
        <v>2</v>
      </c>
      <c r="L117">
        <v>0</v>
      </c>
      <c r="M117">
        <v>5</v>
      </c>
      <c r="N117">
        <v>9</v>
      </c>
      <c r="O117">
        <v>1</v>
      </c>
      <c r="P117">
        <v>1</v>
      </c>
      <c r="Q117">
        <v>0</v>
      </c>
      <c r="R117">
        <v>2</v>
      </c>
      <c r="S117">
        <v>1</v>
      </c>
      <c r="T117">
        <v>0</v>
      </c>
      <c r="U117">
        <v>0</v>
      </c>
      <c r="V117">
        <v>5</v>
      </c>
      <c r="W117">
        <v>7</v>
      </c>
      <c r="X117">
        <v>0</v>
      </c>
      <c r="Y117">
        <v>0</v>
      </c>
      <c r="Z117">
        <v>1</v>
      </c>
      <c r="AA117">
        <v>0</v>
      </c>
      <c r="AB117">
        <v>0</v>
      </c>
      <c r="AC117">
        <v>0</v>
      </c>
      <c r="AD117">
        <v>0</v>
      </c>
      <c r="AE117">
        <v>0</v>
      </c>
      <c r="AF117">
        <v>2</v>
      </c>
      <c r="AG117">
        <v>0</v>
      </c>
      <c r="AH117">
        <v>0</v>
      </c>
      <c r="AI117">
        <v>0</v>
      </c>
      <c r="AJ117">
        <v>1</v>
      </c>
      <c r="AK117">
        <v>1</v>
      </c>
      <c r="AL117">
        <v>1</v>
      </c>
      <c r="AM117">
        <v>1</v>
      </c>
      <c r="AN117">
        <v>5</v>
      </c>
      <c r="AO117">
        <v>3</v>
      </c>
      <c r="AP117">
        <v>7</v>
      </c>
      <c r="AQ117">
        <v>2</v>
      </c>
      <c r="AR117">
        <v>0</v>
      </c>
      <c r="AS117">
        <v>1</v>
      </c>
      <c r="AT117">
        <v>0</v>
      </c>
      <c r="AU117">
        <v>5</v>
      </c>
      <c r="AV117">
        <v>5</v>
      </c>
      <c r="AW117">
        <v>7</v>
      </c>
      <c r="AX117">
        <v>6</v>
      </c>
      <c r="AY117">
        <v>3</v>
      </c>
      <c r="AZ117">
        <v>2</v>
      </c>
      <c r="BA117">
        <v>5</v>
      </c>
      <c r="BB117">
        <v>2</v>
      </c>
      <c r="BC117">
        <v>3</v>
      </c>
      <c r="BD117">
        <v>2</v>
      </c>
      <c r="BE117">
        <v>1</v>
      </c>
      <c r="BF117">
        <v>1</v>
      </c>
      <c r="BG117">
        <v>0</v>
      </c>
      <c r="BH117">
        <v>0</v>
      </c>
      <c r="BI117">
        <v>4</v>
      </c>
      <c r="BJ117">
        <v>1</v>
      </c>
      <c r="BK117">
        <v>2</v>
      </c>
      <c r="BL117">
        <v>5</v>
      </c>
      <c r="BM117">
        <v>0</v>
      </c>
      <c r="BN117">
        <v>4</v>
      </c>
      <c r="BO117">
        <v>2</v>
      </c>
      <c r="BP117">
        <v>3</v>
      </c>
      <c r="BQ117">
        <v>0</v>
      </c>
      <c r="BR117">
        <v>1</v>
      </c>
      <c r="BS117">
        <v>0</v>
      </c>
      <c r="BT117">
        <v>2</v>
      </c>
      <c r="BU117">
        <v>2</v>
      </c>
      <c r="BV117">
        <v>1</v>
      </c>
      <c r="BW117">
        <v>4</v>
      </c>
      <c r="BX117">
        <v>2</v>
      </c>
      <c r="BY117">
        <v>3</v>
      </c>
      <c r="BZ117">
        <v>1</v>
      </c>
      <c r="CA117">
        <v>0</v>
      </c>
      <c r="CB117">
        <v>4</v>
      </c>
      <c r="CC117">
        <v>0</v>
      </c>
      <c r="CD117">
        <v>1</v>
      </c>
      <c r="CE117">
        <v>5</v>
      </c>
      <c r="CF117">
        <v>2</v>
      </c>
      <c r="CG117">
        <v>1</v>
      </c>
      <c r="CH117">
        <v>4</v>
      </c>
      <c r="CI117">
        <v>2</v>
      </c>
      <c r="CJ117">
        <v>0</v>
      </c>
      <c r="CK117">
        <v>5</v>
      </c>
      <c r="CL117">
        <v>0</v>
      </c>
      <c r="CM117">
        <v>0</v>
      </c>
      <c r="CN117">
        <v>1</v>
      </c>
      <c r="CO117">
        <v>2</v>
      </c>
      <c r="CP117">
        <v>1</v>
      </c>
      <c r="CQ117">
        <v>2</v>
      </c>
      <c r="CR117">
        <v>2</v>
      </c>
      <c r="CS117">
        <v>0</v>
      </c>
      <c r="CT117">
        <v>1</v>
      </c>
      <c r="CU117">
        <v>0</v>
      </c>
      <c r="CV117">
        <v>4</v>
      </c>
      <c r="CW117">
        <v>0</v>
      </c>
      <c r="CX117">
        <v>0</v>
      </c>
      <c r="CY117">
        <v>4</v>
      </c>
      <c r="CZ117">
        <v>0</v>
      </c>
      <c r="DA117">
        <v>3</v>
      </c>
      <c r="DB117">
        <v>0</v>
      </c>
      <c r="DC117">
        <v>0</v>
      </c>
      <c r="DD117">
        <v>0</v>
      </c>
      <c r="DE117">
        <v>0</v>
      </c>
      <c r="DF117">
        <v>1</v>
      </c>
      <c r="DG117">
        <v>1</v>
      </c>
      <c r="DH117">
        <v>0</v>
      </c>
      <c r="DI117">
        <v>0</v>
      </c>
      <c r="DJ117">
        <v>0</v>
      </c>
      <c r="DK117">
        <v>9</v>
      </c>
      <c r="DL117">
        <v>1</v>
      </c>
      <c r="DM117">
        <v>4</v>
      </c>
      <c r="DN117">
        <v>0</v>
      </c>
      <c r="DO117">
        <v>1</v>
      </c>
      <c r="DP117">
        <v>9</v>
      </c>
      <c r="DQ117">
        <v>1</v>
      </c>
      <c r="DR117">
        <v>4</v>
      </c>
      <c r="DS117">
        <v>0</v>
      </c>
      <c r="DT117">
        <v>5</v>
      </c>
      <c r="DU117">
        <v>0</v>
      </c>
      <c r="DV117">
        <v>0</v>
      </c>
      <c r="DW117">
        <v>0</v>
      </c>
      <c r="DX117">
        <v>5</v>
      </c>
      <c r="DY117">
        <v>0</v>
      </c>
      <c r="DZ117">
        <v>0</v>
      </c>
      <c r="EA117">
        <v>0</v>
      </c>
      <c r="EB117">
        <v>3</v>
      </c>
      <c r="EC117">
        <v>0</v>
      </c>
      <c r="ED117">
        <v>0</v>
      </c>
      <c r="EE117">
        <v>0</v>
      </c>
      <c r="EF117">
        <v>0</v>
      </c>
      <c r="EG117">
        <v>0</v>
      </c>
      <c r="EH117">
        <v>1</v>
      </c>
      <c r="EI117">
        <v>0</v>
      </c>
      <c r="EJ117">
        <v>2</v>
      </c>
      <c r="EK117">
        <v>0</v>
      </c>
      <c r="EL117">
        <v>1</v>
      </c>
      <c r="EM117">
        <v>0</v>
      </c>
      <c r="EN117">
        <v>6</v>
      </c>
      <c r="EO117">
        <v>0</v>
      </c>
      <c r="EP117">
        <v>4</v>
      </c>
      <c r="EQ117">
        <v>0</v>
      </c>
      <c r="ER117">
        <v>0</v>
      </c>
      <c r="ES117">
        <v>0</v>
      </c>
      <c r="ET117">
        <v>0</v>
      </c>
      <c r="EU117">
        <v>0</v>
      </c>
      <c r="EV117">
        <v>3</v>
      </c>
      <c r="EW117">
        <v>0</v>
      </c>
      <c r="EX117">
        <v>1</v>
      </c>
      <c r="EY117">
        <v>0</v>
      </c>
      <c r="EZ117">
        <v>0</v>
      </c>
      <c r="FA117">
        <v>3</v>
      </c>
      <c r="FB117">
        <v>0</v>
      </c>
      <c r="FC117">
        <v>1</v>
      </c>
      <c r="FD117">
        <v>0</v>
      </c>
      <c r="FE117">
        <v>2</v>
      </c>
      <c r="FF117">
        <v>0</v>
      </c>
      <c r="FG117">
        <v>0</v>
      </c>
      <c r="FH117">
        <v>2</v>
      </c>
      <c r="FI117">
        <v>4</v>
      </c>
      <c r="FJ117">
        <v>0</v>
      </c>
      <c r="FK117">
        <v>9</v>
      </c>
      <c r="FL117">
        <v>3</v>
      </c>
      <c r="FM117">
        <v>0</v>
      </c>
      <c r="FN117">
        <v>1</v>
      </c>
      <c r="FO117">
        <v>5</v>
      </c>
      <c r="FP117">
        <v>0</v>
      </c>
      <c r="FQ117">
        <v>4</v>
      </c>
      <c r="FR117">
        <v>2</v>
      </c>
      <c r="FS117">
        <v>2</v>
      </c>
      <c r="FT117">
        <v>9</v>
      </c>
      <c r="FU117">
        <v>1</v>
      </c>
      <c r="FV117">
        <v>2</v>
      </c>
      <c r="FW117">
        <v>0</v>
      </c>
      <c r="FX117">
        <v>2</v>
      </c>
      <c r="FY117">
        <v>0</v>
      </c>
      <c r="FZ117">
        <v>2</v>
      </c>
      <c r="GA117">
        <v>2</v>
      </c>
      <c r="GB117">
        <v>5</v>
      </c>
      <c r="GC117">
        <v>3</v>
      </c>
      <c r="GD117">
        <v>1</v>
      </c>
      <c r="GE117">
        <v>0</v>
      </c>
      <c r="GF117">
        <v>4</v>
      </c>
      <c r="GG117">
        <v>0</v>
      </c>
      <c r="GH117">
        <v>0</v>
      </c>
      <c r="GI117">
        <v>3</v>
      </c>
      <c r="GJ117">
        <v>1</v>
      </c>
      <c r="GK117">
        <v>0</v>
      </c>
      <c r="GL117">
        <v>1</v>
      </c>
      <c r="GM117">
        <v>3</v>
      </c>
      <c r="GN117">
        <v>0</v>
      </c>
      <c r="GO117">
        <v>1</v>
      </c>
      <c r="GP117">
        <v>0</v>
      </c>
      <c r="GQ117">
        <v>4</v>
      </c>
    </row>
    <row r="118" spans="1:199">
      <c r="A118">
        <v>5</v>
      </c>
      <c r="B118">
        <v>0</v>
      </c>
      <c r="C118">
        <v>0</v>
      </c>
      <c r="D118">
        <v>0</v>
      </c>
      <c r="E118">
        <v>0</v>
      </c>
      <c r="F118">
        <v>2</v>
      </c>
      <c r="G118">
        <v>0</v>
      </c>
      <c r="H118">
        <v>0</v>
      </c>
      <c r="I118">
        <v>4</v>
      </c>
      <c r="J118">
        <v>0</v>
      </c>
      <c r="K118">
        <v>0</v>
      </c>
      <c r="L118">
        <v>0</v>
      </c>
      <c r="M118">
        <v>8</v>
      </c>
      <c r="N118">
        <v>0</v>
      </c>
      <c r="O118">
        <v>0</v>
      </c>
      <c r="P118">
        <v>0</v>
      </c>
      <c r="Q118">
        <v>0</v>
      </c>
      <c r="R118">
        <v>1</v>
      </c>
      <c r="S118">
        <v>0</v>
      </c>
      <c r="T118">
        <v>0</v>
      </c>
      <c r="U118">
        <v>0</v>
      </c>
      <c r="V118">
        <v>1</v>
      </c>
      <c r="W118">
        <v>0</v>
      </c>
      <c r="X118">
        <v>6</v>
      </c>
      <c r="Y118">
        <v>0</v>
      </c>
      <c r="Z118">
        <v>0</v>
      </c>
      <c r="AA118">
        <v>0</v>
      </c>
      <c r="AB118">
        <v>0</v>
      </c>
      <c r="AC118">
        <v>0</v>
      </c>
      <c r="AD118">
        <v>0</v>
      </c>
      <c r="AE118">
        <v>0</v>
      </c>
      <c r="AF118">
        <v>0</v>
      </c>
      <c r="AG118">
        <v>0</v>
      </c>
      <c r="AH118">
        <v>4</v>
      </c>
      <c r="AI118">
        <v>0</v>
      </c>
      <c r="AJ118">
        <v>0</v>
      </c>
      <c r="AK118">
        <v>1</v>
      </c>
      <c r="AL118">
        <v>3</v>
      </c>
      <c r="AM118">
        <v>0</v>
      </c>
      <c r="AN118">
        <v>2</v>
      </c>
      <c r="AO118">
        <v>0</v>
      </c>
      <c r="AP118">
        <v>1</v>
      </c>
      <c r="AQ118">
        <v>1</v>
      </c>
      <c r="AR118">
        <v>0</v>
      </c>
      <c r="AS118">
        <v>1</v>
      </c>
      <c r="AT118">
        <v>0</v>
      </c>
      <c r="AU118">
        <v>5</v>
      </c>
      <c r="AV118">
        <v>1</v>
      </c>
      <c r="AW118">
        <v>6</v>
      </c>
      <c r="AX118">
        <v>0</v>
      </c>
      <c r="AY118">
        <v>0</v>
      </c>
      <c r="AZ118">
        <v>0</v>
      </c>
      <c r="BA118">
        <v>1</v>
      </c>
      <c r="BB118">
        <v>0</v>
      </c>
      <c r="BC118">
        <v>4</v>
      </c>
      <c r="BD118">
        <v>0</v>
      </c>
      <c r="BE118">
        <v>0</v>
      </c>
      <c r="BF118">
        <v>0</v>
      </c>
      <c r="BG118">
        <v>1</v>
      </c>
      <c r="BH118">
        <v>3</v>
      </c>
      <c r="BI118">
        <v>1</v>
      </c>
      <c r="BJ118">
        <v>1</v>
      </c>
      <c r="BK118">
        <v>2</v>
      </c>
      <c r="BL118">
        <v>1</v>
      </c>
      <c r="BM118">
        <v>5</v>
      </c>
      <c r="BN118">
        <v>6</v>
      </c>
      <c r="BO118">
        <v>2</v>
      </c>
      <c r="BP118">
        <v>6</v>
      </c>
      <c r="BQ118">
        <v>1</v>
      </c>
      <c r="BR118">
        <v>0</v>
      </c>
      <c r="BS118">
        <v>1</v>
      </c>
      <c r="BT118">
        <v>1</v>
      </c>
      <c r="BU118">
        <v>0</v>
      </c>
      <c r="BV118">
        <v>0</v>
      </c>
      <c r="BW118">
        <v>2</v>
      </c>
      <c r="BX118">
        <v>1</v>
      </c>
      <c r="BY118">
        <v>0</v>
      </c>
      <c r="BZ118">
        <v>0</v>
      </c>
      <c r="CA118">
        <v>0</v>
      </c>
      <c r="CB118">
        <v>0</v>
      </c>
      <c r="CC118">
        <v>1</v>
      </c>
      <c r="CD118">
        <v>0</v>
      </c>
      <c r="CE118">
        <v>4</v>
      </c>
      <c r="CF118">
        <v>2</v>
      </c>
      <c r="CG118">
        <v>3</v>
      </c>
      <c r="CH118">
        <v>2</v>
      </c>
      <c r="CI118">
        <v>1</v>
      </c>
      <c r="CJ118">
        <v>0</v>
      </c>
      <c r="CK118">
        <v>0</v>
      </c>
      <c r="CL118">
        <v>0</v>
      </c>
      <c r="CM118">
        <v>0</v>
      </c>
      <c r="CN118">
        <v>1</v>
      </c>
      <c r="CO118">
        <v>2</v>
      </c>
      <c r="CP118">
        <v>1</v>
      </c>
      <c r="CQ118">
        <v>1</v>
      </c>
      <c r="CR118">
        <v>4</v>
      </c>
      <c r="CS118">
        <v>0</v>
      </c>
      <c r="CT118">
        <v>0</v>
      </c>
      <c r="CU118">
        <v>0</v>
      </c>
      <c r="CV118">
        <v>0</v>
      </c>
      <c r="CW118">
        <v>0</v>
      </c>
      <c r="CX118">
        <v>0</v>
      </c>
      <c r="CY118">
        <v>1</v>
      </c>
      <c r="CZ118">
        <v>1</v>
      </c>
      <c r="DA118">
        <v>1</v>
      </c>
      <c r="DB118">
        <v>0</v>
      </c>
      <c r="DC118">
        <v>0</v>
      </c>
      <c r="DD118">
        <v>0</v>
      </c>
      <c r="DE118">
        <v>0</v>
      </c>
      <c r="DF118">
        <v>0</v>
      </c>
      <c r="DG118">
        <v>1</v>
      </c>
      <c r="DH118">
        <v>0</v>
      </c>
      <c r="DI118">
        <v>0</v>
      </c>
      <c r="DJ118">
        <v>1</v>
      </c>
      <c r="DK118">
        <v>0</v>
      </c>
      <c r="DL118">
        <v>0</v>
      </c>
      <c r="DM118">
        <v>0</v>
      </c>
      <c r="DN118">
        <v>0</v>
      </c>
      <c r="DO118">
        <v>0</v>
      </c>
      <c r="DP118">
        <v>0</v>
      </c>
      <c r="DQ118">
        <v>0</v>
      </c>
      <c r="DR118">
        <v>2</v>
      </c>
      <c r="DS118">
        <v>0</v>
      </c>
      <c r="DT118">
        <v>4</v>
      </c>
      <c r="DU118">
        <v>0</v>
      </c>
      <c r="DV118">
        <v>0</v>
      </c>
      <c r="DW118">
        <v>0</v>
      </c>
      <c r="DX118">
        <v>0</v>
      </c>
      <c r="DY118">
        <v>0</v>
      </c>
      <c r="DZ118">
        <v>0</v>
      </c>
      <c r="EA118">
        <v>0</v>
      </c>
      <c r="EB118">
        <v>1</v>
      </c>
      <c r="EC118">
        <v>0</v>
      </c>
      <c r="ED118">
        <v>0</v>
      </c>
      <c r="EE118">
        <v>0</v>
      </c>
      <c r="EF118">
        <v>0</v>
      </c>
      <c r="EG118">
        <v>0</v>
      </c>
      <c r="EH118">
        <v>0</v>
      </c>
      <c r="EI118">
        <v>0</v>
      </c>
      <c r="EJ118">
        <v>0</v>
      </c>
      <c r="EK118">
        <v>0</v>
      </c>
      <c r="EL118">
        <v>0</v>
      </c>
      <c r="EM118">
        <v>0</v>
      </c>
      <c r="EN118">
        <v>4</v>
      </c>
      <c r="EO118">
        <v>0</v>
      </c>
      <c r="EP118">
        <v>1</v>
      </c>
      <c r="EQ118">
        <v>1</v>
      </c>
      <c r="ER118">
        <v>0</v>
      </c>
      <c r="ES118">
        <v>0</v>
      </c>
      <c r="ET118">
        <v>0</v>
      </c>
      <c r="EU118">
        <v>0</v>
      </c>
      <c r="EV118">
        <v>3</v>
      </c>
      <c r="EW118">
        <v>0</v>
      </c>
      <c r="EX118">
        <v>1</v>
      </c>
      <c r="EY118">
        <v>0</v>
      </c>
      <c r="EZ118">
        <v>0</v>
      </c>
      <c r="FA118">
        <v>0</v>
      </c>
      <c r="FB118">
        <v>1</v>
      </c>
      <c r="FC118">
        <v>0</v>
      </c>
      <c r="FD118">
        <v>0</v>
      </c>
      <c r="FE118">
        <v>2</v>
      </c>
      <c r="FF118">
        <v>1</v>
      </c>
      <c r="FG118">
        <v>0</v>
      </c>
      <c r="FH118">
        <v>0</v>
      </c>
      <c r="FI118">
        <v>2</v>
      </c>
      <c r="FJ118">
        <v>1</v>
      </c>
      <c r="FK118">
        <v>3</v>
      </c>
      <c r="FL118">
        <v>0</v>
      </c>
      <c r="FM118">
        <v>1</v>
      </c>
      <c r="FN118">
        <v>1</v>
      </c>
      <c r="FO118">
        <v>1</v>
      </c>
      <c r="FP118">
        <v>0</v>
      </c>
      <c r="FQ118">
        <v>0</v>
      </c>
      <c r="FR118">
        <v>0</v>
      </c>
      <c r="FS118">
        <v>2</v>
      </c>
      <c r="FT118">
        <v>0</v>
      </c>
      <c r="FU118">
        <v>1</v>
      </c>
      <c r="FV118">
        <v>0</v>
      </c>
      <c r="FW118">
        <v>0</v>
      </c>
      <c r="FX118">
        <v>3</v>
      </c>
      <c r="FY118">
        <v>0</v>
      </c>
      <c r="FZ118">
        <v>1</v>
      </c>
      <c r="GA118">
        <v>0</v>
      </c>
      <c r="GB118">
        <v>1</v>
      </c>
      <c r="GC118">
        <v>1</v>
      </c>
      <c r="GD118">
        <v>1</v>
      </c>
      <c r="GE118">
        <v>0</v>
      </c>
      <c r="GF118">
        <v>0</v>
      </c>
      <c r="GG118">
        <v>0</v>
      </c>
      <c r="GH118">
        <v>2</v>
      </c>
      <c r="GI118">
        <v>0</v>
      </c>
      <c r="GJ118">
        <v>8</v>
      </c>
      <c r="GK118">
        <v>0</v>
      </c>
      <c r="GL118">
        <v>1</v>
      </c>
      <c r="GM118">
        <v>1</v>
      </c>
      <c r="GN118">
        <v>0</v>
      </c>
      <c r="GO118">
        <v>0</v>
      </c>
      <c r="GP118">
        <v>0</v>
      </c>
      <c r="GQ118">
        <v>1</v>
      </c>
    </row>
    <row r="119" spans="1:199">
      <c r="A119">
        <v>5</v>
      </c>
      <c r="B119">
        <v>0</v>
      </c>
      <c r="C119">
        <v>0</v>
      </c>
      <c r="D119">
        <v>0</v>
      </c>
      <c r="E119">
        <v>0</v>
      </c>
      <c r="F119">
        <v>0</v>
      </c>
      <c r="G119">
        <v>0</v>
      </c>
      <c r="H119">
        <v>0</v>
      </c>
      <c r="I119">
        <v>0</v>
      </c>
      <c r="J119">
        <v>0</v>
      </c>
      <c r="K119">
        <v>0</v>
      </c>
      <c r="L119">
        <v>0</v>
      </c>
      <c r="M119">
        <v>2</v>
      </c>
      <c r="N119">
        <v>1</v>
      </c>
      <c r="O119">
        <v>2</v>
      </c>
      <c r="P119">
        <v>0</v>
      </c>
      <c r="Q119">
        <v>0</v>
      </c>
      <c r="R119">
        <v>3</v>
      </c>
      <c r="S119">
        <v>1</v>
      </c>
      <c r="T119">
        <v>0</v>
      </c>
      <c r="U119">
        <v>4</v>
      </c>
      <c r="V119">
        <v>0</v>
      </c>
      <c r="W119">
        <v>2</v>
      </c>
      <c r="X119">
        <v>0</v>
      </c>
      <c r="Y119">
        <v>0</v>
      </c>
      <c r="Z119">
        <v>0</v>
      </c>
      <c r="AA119">
        <v>0</v>
      </c>
      <c r="AB119">
        <v>0</v>
      </c>
      <c r="AC119">
        <v>0</v>
      </c>
      <c r="AD119">
        <v>0</v>
      </c>
      <c r="AE119">
        <v>0</v>
      </c>
      <c r="AF119">
        <v>0</v>
      </c>
      <c r="AG119">
        <v>0</v>
      </c>
      <c r="AH119">
        <v>0</v>
      </c>
      <c r="AI119">
        <v>0</v>
      </c>
      <c r="AJ119">
        <v>0</v>
      </c>
      <c r="AK119">
        <v>1</v>
      </c>
      <c r="AL119">
        <v>4</v>
      </c>
      <c r="AM119">
        <v>0</v>
      </c>
      <c r="AN119">
        <v>0</v>
      </c>
      <c r="AO119">
        <v>3</v>
      </c>
      <c r="AP119">
        <v>1</v>
      </c>
      <c r="AQ119">
        <v>0</v>
      </c>
      <c r="AR119">
        <v>0</v>
      </c>
      <c r="AS119">
        <v>1</v>
      </c>
      <c r="AT119">
        <v>0</v>
      </c>
      <c r="AU119">
        <v>5</v>
      </c>
      <c r="AV119">
        <v>0</v>
      </c>
      <c r="AW119">
        <v>1</v>
      </c>
      <c r="AX119">
        <v>0</v>
      </c>
      <c r="AY119">
        <v>0</v>
      </c>
      <c r="AZ119">
        <v>1</v>
      </c>
      <c r="BA119">
        <v>0</v>
      </c>
      <c r="BB119">
        <v>0</v>
      </c>
      <c r="BC119">
        <v>0</v>
      </c>
      <c r="BD119">
        <v>1</v>
      </c>
      <c r="BE119">
        <v>1</v>
      </c>
      <c r="BF119">
        <v>0</v>
      </c>
      <c r="BG119">
        <v>0</v>
      </c>
      <c r="BH119">
        <v>0</v>
      </c>
      <c r="BI119">
        <v>0</v>
      </c>
      <c r="BJ119">
        <v>0</v>
      </c>
      <c r="BK119">
        <v>0</v>
      </c>
      <c r="BL119">
        <v>1</v>
      </c>
      <c r="BM119">
        <v>1</v>
      </c>
      <c r="BN119">
        <v>1</v>
      </c>
      <c r="BO119">
        <v>0</v>
      </c>
      <c r="BP119">
        <v>1</v>
      </c>
      <c r="BQ119">
        <v>0</v>
      </c>
      <c r="BR119">
        <v>0</v>
      </c>
      <c r="BS119">
        <v>0</v>
      </c>
      <c r="BT119">
        <v>1</v>
      </c>
      <c r="BU119">
        <v>0</v>
      </c>
      <c r="BV119">
        <v>1</v>
      </c>
      <c r="BW119">
        <v>3</v>
      </c>
      <c r="BX119">
        <v>0</v>
      </c>
      <c r="BY119">
        <v>1</v>
      </c>
      <c r="BZ119">
        <v>0</v>
      </c>
      <c r="CA119">
        <v>0</v>
      </c>
      <c r="CB119">
        <v>1</v>
      </c>
      <c r="CC119">
        <v>1</v>
      </c>
      <c r="CD119">
        <v>1</v>
      </c>
      <c r="CE119">
        <v>1</v>
      </c>
      <c r="CF119">
        <v>1</v>
      </c>
      <c r="CG119">
        <v>0</v>
      </c>
      <c r="CH119">
        <v>1</v>
      </c>
      <c r="CI119">
        <v>0</v>
      </c>
      <c r="CJ119">
        <v>0</v>
      </c>
      <c r="CK119">
        <v>0</v>
      </c>
      <c r="CL119">
        <v>0</v>
      </c>
      <c r="CM119">
        <v>0</v>
      </c>
      <c r="CN119">
        <v>2</v>
      </c>
      <c r="CO119">
        <v>2</v>
      </c>
      <c r="CP119">
        <v>1</v>
      </c>
      <c r="CQ119">
        <v>1</v>
      </c>
      <c r="CR119">
        <v>0</v>
      </c>
      <c r="CS119">
        <v>2</v>
      </c>
      <c r="CT119">
        <v>0</v>
      </c>
      <c r="CU119">
        <v>0</v>
      </c>
      <c r="CV119">
        <v>0</v>
      </c>
      <c r="CW119">
        <v>1</v>
      </c>
      <c r="CX119">
        <v>0</v>
      </c>
      <c r="CY119">
        <v>3</v>
      </c>
      <c r="CZ119">
        <v>0</v>
      </c>
      <c r="DA119">
        <v>1</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2</v>
      </c>
      <c r="DU119">
        <v>0</v>
      </c>
      <c r="DV119">
        <v>0</v>
      </c>
      <c r="DW119">
        <v>0</v>
      </c>
      <c r="DX119">
        <v>5</v>
      </c>
      <c r="DY119">
        <v>0</v>
      </c>
      <c r="DZ119">
        <v>0</v>
      </c>
      <c r="EA119">
        <v>0</v>
      </c>
      <c r="EB119">
        <v>2</v>
      </c>
      <c r="EC119">
        <v>0</v>
      </c>
      <c r="ED119">
        <v>0</v>
      </c>
      <c r="EE119">
        <v>0</v>
      </c>
      <c r="EF119">
        <v>0</v>
      </c>
      <c r="EG119">
        <v>0</v>
      </c>
      <c r="EH119">
        <v>0</v>
      </c>
      <c r="EI119">
        <v>0</v>
      </c>
      <c r="EJ119">
        <v>0</v>
      </c>
      <c r="EK119">
        <v>0</v>
      </c>
      <c r="EL119">
        <v>0</v>
      </c>
      <c r="EM119">
        <v>0</v>
      </c>
      <c r="EN119">
        <v>1</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1</v>
      </c>
      <c r="FI119">
        <v>1</v>
      </c>
      <c r="FJ119">
        <v>0</v>
      </c>
      <c r="FK119">
        <v>0</v>
      </c>
      <c r="FL119">
        <v>0</v>
      </c>
      <c r="FM119">
        <v>0</v>
      </c>
      <c r="FN119">
        <v>0</v>
      </c>
      <c r="FO119">
        <v>1</v>
      </c>
      <c r="FP119">
        <v>0</v>
      </c>
      <c r="FQ119">
        <v>0</v>
      </c>
      <c r="FR119">
        <v>0</v>
      </c>
      <c r="FS119">
        <v>0</v>
      </c>
      <c r="FT119">
        <v>1</v>
      </c>
      <c r="FU119">
        <v>1</v>
      </c>
      <c r="FV119">
        <v>1</v>
      </c>
      <c r="FW119">
        <v>0</v>
      </c>
      <c r="FX119">
        <v>1</v>
      </c>
      <c r="FY119">
        <v>0</v>
      </c>
      <c r="FZ119">
        <v>1</v>
      </c>
      <c r="GA119">
        <v>2</v>
      </c>
      <c r="GB119">
        <v>1</v>
      </c>
      <c r="GC119">
        <v>2</v>
      </c>
      <c r="GD119">
        <v>0</v>
      </c>
      <c r="GE119">
        <v>0</v>
      </c>
      <c r="GF119">
        <v>1</v>
      </c>
      <c r="GG119">
        <v>0</v>
      </c>
      <c r="GH119">
        <v>2</v>
      </c>
      <c r="GI119">
        <v>0</v>
      </c>
      <c r="GJ119">
        <v>1</v>
      </c>
      <c r="GK119">
        <v>0</v>
      </c>
      <c r="GL119">
        <v>1</v>
      </c>
      <c r="GM119">
        <v>0</v>
      </c>
      <c r="GN119">
        <v>0</v>
      </c>
      <c r="GO119">
        <v>0</v>
      </c>
      <c r="GP119">
        <v>0</v>
      </c>
      <c r="GQ119">
        <v>0</v>
      </c>
    </row>
    <row r="120" spans="1:199">
      <c r="A120">
        <v>5</v>
      </c>
      <c r="B120">
        <v>0</v>
      </c>
      <c r="C120">
        <v>0</v>
      </c>
      <c r="D120">
        <v>0</v>
      </c>
      <c r="E120">
        <v>0</v>
      </c>
      <c r="F120">
        <v>3</v>
      </c>
      <c r="G120">
        <v>1</v>
      </c>
      <c r="H120">
        <v>0</v>
      </c>
      <c r="I120">
        <v>3</v>
      </c>
      <c r="J120">
        <v>0</v>
      </c>
      <c r="K120">
        <v>0</v>
      </c>
      <c r="L120">
        <v>0</v>
      </c>
      <c r="M120">
        <v>1</v>
      </c>
      <c r="N120">
        <v>1</v>
      </c>
      <c r="O120">
        <v>0</v>
      </c>
      <c r="P120">
        <v>0</v>
      </c>
      <c r="Q120">
        <v>0</v>
      </c>
      <c r="R120">
        <v>4</v>
      </c>
      <c r="S120">
        <v>1</v>
      </c>
      <c r="T120">
        <v>2</v>
      </c>
      <c r="U120">
        <v>0</v>
      </c>
      <c r="V120">
        <v>0</v>
      </c>
      <c r="W120">
        <v>0</v>
      </c>
      <c r="X120">
        <v>6</v>
      </c>
      <c r="Y120">
        <v>0</v>
      </c>
      <c r="Z120">
        <v>0</v>
      </c>
      <c r="AA120">
        <v>0</v>
      </c>
      <c r="AB120">
        <v>0</v>
      </c>
      <c r="AC120">
        <v>0</v>
      </c>
      <c r="AD120">
        <v>0</v>
      </c>
      <c r="AE120">
        <v>0</v>
      </c>
      <c r="AF120">
        <v>0</v>
      </c>
      <c r="AG120">
        <v>0</v>
      </c>
      <c r="AH120">
        <v>1</v>
      </c>
      <c r="AI120">
        <v>0</v>
      </c>
      <c r="AJ120">
        <v>1</v>
      </c>
      <c r="AK120">
        <v>0</v>
      </c>
      <c r="AL120">
        <v>0</v>
      </c>
      <c r="AM120">
        <v>0</v>
      </c>
      <c r="AN120">
        <v>3</v>
      </c>
      <c r="AO120">
        <v>2</v>
      </c>
      <c r="AP120">
        <v>1</v>
      </c>
      <c r="AQ120">
        <v>0</v>
      </c>
      <c r="AR120">
        <v>2</v>
      </c>
      <c r="AS120">
        <v>0</v>
      </c>
      <c r="AT120">
        <v>0</v>
      </c>
      <c r="AU120">
        <v>8</v>
      </c>
      <c r="AV120">
        <v>1</v>
      </c>
      <c r="AW120">
        <v>6</v>
      </c>
      <c r="AX120">
        <v>1</v>
      </c>
      <c r="AY120">
        <v>1</v>
      </c>
      <c r="AZ120">
        <v>1</v>
      </c>
      <c r="BA120">
        <v>1</v>
      </c>
      <c r="BB120">
        <v>0</v>
      </c>
      <c r="BC120">
        <v>1</v>
      </c>
      <c r="BD120">
        <v>5</v>
      </c>
      <c r="BE120">
        <v>1</v>
      </c>
      <c r="BF120">
        <v>0</v>
      </c>
      <c r="BG120">
        <v>1</v>
      </c>
      <c r="BH120">
        <v>4</v>
      </c>
      <c r="BI120">
        <v>1</v>
      </c>
      <c r="BJ120">
        <v>1</v>
      </c>
      <c r="BK120">
        <v>1</v>
      </c>
      <c r="BL120">
        <v>0</v>
      </c>
      <c r="BM120">
        <v>1</v>
      </c>
      <c r="BN120">
        <v>3</v>
      </c>
      <c r="BO120">
        <v>3</v>
      </c>
      <c r="BP120">
        <v>5</v>
      </c>
      <c r="BQ120">
        <v>0</v>
      </c>
      <c r="BR120">
        <v>0</v>
      </c>
      <c r="BS120">
        <v>1</v>
      </c>
      <c r="BT120">
        <v>0</v>
      </c>
      <c r="BU120">
        <v>0</v>
      </c>
      <c r="BV120">
        <v>1</v>
      </c>
      <c r="BW120">
        <v>2</v>
      </c>
      <c r="BX120">
        <v>0</v>
      </c>
      <c r="BY120">
        <v>2</v>
      </c>
      <c r="BZ120">
        <v>0</v>
      </c>
      <c r="CA120">
        <v>0</v>
      </c>
      <c r="CB120">
        <v>1</v>
      </c>
      <c r="CC120">
        <v>2</v>
      </c>
      <c r="CD120">
        <v>1</v>
      </c>
      <c r="CE120">
        <v>2</v>
      </c>
      <c r="CF120">
        <v>2</v>
      </c>
      <c r="CG120">
        <v>0</v>
      </c>
      <c r="CH120">
        <v>0</v>
      </c>
      <c r="CI120">
        <v>0</v>
      </c>
      <c r="CJ120">
        <v>0</v>
      </c>
      <c r="CK120">
        <v>1</v>
      </c>
      <c r="CL120">
        <v>1</v>
      </c>
      <c r="CM120">
        <v>0</v>
      </c>
      <c r="CN120">
        <v>6</v>
      </c>
      <c r="CO120">
        <v>5</v>
      </c>
      <c r="CP120">
        <v>1</v>
      </c>
      <c r="CQ120">
        <v>1</v>
      </c>
      <c r="CR120">
        <v>4</v>
      </c>
      <c r="CS120">
        <v>0</v>
      </c>
      <c r="CT120">
        <v>0</v>
      </c>
      <c r="CU120">
        <v>0</v>
      </c>
      <c r="CV120">
        <v>0</v>
      </c>
      <c r="CW120">
        <v>0</v>
      </c>
      <c r="CX120">
        <v>0</v>
      </c>
      <c r="CY120">
        <v>2</v>
      </c>
      <c r="CZ120">
        <v>0</v>
      </c>
      <c r="DA120">
        <v>3</v>
      </c>
      <c r="DB120">
        <v>0</v>
      </c>
      <c r="DC120">
        <v>0</v>
      </c>
      <c r="DD120">
        <v>0</v>
      </c>
      <c r="DE120">
        <v>0</v>
      </c>
      <c r="DF120">
        <v>0</v>
      </c>
      <c r="DG120">
        <v>0</v>
      </c>
      <c r="DH120">
        <v>0</v>
      </c>
      <c r="DI120">
        <v>0</v>
      </c>
      <c r="DJ120">
        <v>0</v>
      </c>
      <c r="DK120">
        <v>0</v>
      </c>
      <c r="DL120">
        <v>1</v>
      </c>
      <c r="DM120">
        <v>2</v>
      </c>
      <c r="DN120">
        <v>0</v>
      </c>
      <c r="DO120">
        <v>1</v>
      </c>
      <c r="DP120">
        <v>1</v>
      </c>
      <c r="DQ120">
        <v>0</v>
      </c>
      <c r="DR120">
        <v>0</v>
      </c>
      <c r="DS120">
        <v>0</v>
      </c>
      <c r="DT120">
        <v>3</v>
      </c>
      <c r="DU120">
        <v>0</v>
      </c>
      <c r="DV120">
        <v>0</v>
      </c>
      <c r="DW120">
        <v>0</v>
      </c>
      <c r="DX120">
        <v>5</v>
      </c>
      <c r="DY120">
        <v>0</v>
      </c>
      <c r="DZ120">
        <v>0</v>
      </c>
      <c r="EA120">
        <v>0</v>
      </c>
      <c r="EB120">
        <v>1</v>
      </c>
      <c r="EC120">
        <v>0</v>
      </c>
      <c r="ED120">
        <v>0</v>
      </c>
      <c r="EE120">
        <v>0</v>
      </c>
      <c r="EF120">
        <v>0</v>
      </c>
      <c r="EG120">
        <v>0</v>
      </c>
      <c r="EH120">
        <v>0</v>
      </c>
      <c r="EI120">
        <v>0</v>
      </c>
      <c r="EJ120">
        <v>0</v>
      </c>
      <c r="EK120">
        <v>1</v>
      </c>
      <c r="EL120">
        <v>0</v>
      </c>
      <c r="EM120">
        <v>0</v>
      </c>
      <c r="EN120">
        <v>0</v>
      </c>
      <c r="EO120">
        <v>0</v>
      </c>
      <c r="EP120">
        <v>5</v>
      </c>
      <c r="EQ120">
        <v>0</v>
      </c>
      <c r="ER120">
        <v>0</v>
      </c>
      <c r="ES120">
        <v>3</v>
      </c>
      <c r="ET120">
        <v>0</v>
      </c>
      <c r="EU120">
        <v>0</v>
      </c>
      <c r="EV120">
        <v>0</v>
      </c>
      <c r="EW120">
        <v>0</v>
      </c>
      <c r="EX120">
        <v>1</v>
      </c>
      <c r="EY120">
        <v>1</v>
      </c>
      <c r="EZ120">
        <v>1</v>
      </c>
      <c r="FA120">
        <v>1</v>
      </c>
      <c r="FB120">
        <v>0</v>
      </c>
      <c r="FC120">
        <v>0</v>
      </c>
      <c r="FD120">
        <v>0</v>
      </c>
      <c r="FE120">
        <v>0</v>
      </c>
      <c r="FF120">
        <v>1</v>
      </c>
      <c r="FG120">
        <v>1</v>
      </c>
      <c r="FH120">
        <v>3</v>
      </c>
      <c r="FI120">
        <v>0</v>
      </c>
      <c r="FJ120">
        <v>0</v>
      </c>
      <c r="FK120">
        <v>2</v>
      </c>
      <c r="FL120">
        <v>0</v>
      </c>
      <c r="FM120">
        <v>0</v>
      </c>
      <c r="FN120">
        <v>1</v>
      </c>
      <c r="FO120">
        <v>1</v>
      </c>
      <c r="FP120">
        <v>0</v>
      </c>
      <c r="FQ120">
        <v>0</v>
      </c>
      <c r="FR120">
        <v>2</v>
      </c>
      <c r="FS120">
        <v>3</v>
      </c>
      <c r="FT120">
        <v>0</v>
      </c>
      <c r="FU120">
        <v>1</v>
      </c>
      <c r="FV120">
        <v>1</v>
      </c>
      <c r="FW120">
        <v>1</v>
      </c>
      <c r="FX120">
        <v>1</v>
      </c>
      <c r="FY120">
        <v>1</v>
      </c>
      <c r="FZ120">
        <v>0</v>
      </c>
      <c r="GA120">
        <v>1</v>
      </c>
      <c r="GB120">
        <v>2</v>
      </c>
      <c r="GC120">
        <v>2</v>
      </c>
      <c r="GD120">
        <v>1</v>
      </c>
      <c r="GE120">
        <v>0</v>
      </c>
      <c r="GF120">
        <v>0</v>
      </c>
      <c r="GG120">
        <v>0</v>
      </c>
      <c r="GH120">
        <v>5</v>
      </c>
      <c r="GI120">
        <v>1</v>
      </c>
      <c r="GJ120">
        <v>2</v>
      </c>
      <c r="GK120">
        <v>0</v>
      </c>
      <c r="GL120">
        <v>1</v>
      </c>
      <c r="GM120">
        <v>0</v>
      </c>
      <c r="GN120">
        <v>0</v>
      </c>
      <c r="GO120">
        <v>0</v>
      </c>
      <c r="GP120">
        <v>1</v>
      </c>
      <c r="GQ120">
        <v>0</v>
      </c>
    </row>
    <row r="121" spans="1:199">
      <c r="A121">
        <v>9</v>
      </c>
      <c r="B121">
        <v>0</v>
      </c>
      <c r="C121">
        <v>0</v>
      </c>
      <c r="D121">
        <v>0</v>
      </c>
      <c r="E121">
        <v>0</v>
      </c>
      <c r="F121">
        <v>0</v>
      </c>
      <c r="G121">
        <v>0</v>
      </c>
      <c r="H121">
        <v>0</v>
      </c>
      <c r="I121">
        <v>1</v>
      </c>
      <c r="J121">
        <v>0</v>
      </c>
      <c r="K121">
        <v>0</v>
      </c>
      <c r="L121">
        <v>0</v>
      </c>
      <c r="M121">
        <v>1</v>
      </c>
      <c r="N121">
        <v>1</v>
      </c>
      <c r="O121">
        <v>0</v>
      </c>
      <c r="P121">
        <v>0</v>
      </c>
      <c r="Q121">
        <v>0</v>
      </c>
      <c r="R121">
        <v>2</v>
      </c>
      <c r="S121">
        <v>0</v>
      </c>
      <c r="T121">
        <v>0</v>
      </c>
      <c r="U121">
        <v>0</v>
      </c>
      <c r="V121">
        <v>1</v>
      </c>
      <c r="W121">
        <v>0</v>
      </c>
      <c r="X121">
        <v>0</v>
      </c>
      <c r="Y121">
        <v>0</v>
      </c>
      <c r="Z121">
        <v>0</v>
      </c>
      <c r="AA121">
        <v>0</v>
      </c>
      <c r="AB121">
        <v>0</v>
      </c>
      <c r="AC121">
        <v>0</v>
      </c>
      <c r="AD121">
        <v>0</v>
      </c>
      <c r="AE121">
        <v>0</v>
      </c>
      <c r="AF121">
        <v>0</v>
      </c>
      <c r="AG121">
        <v>0</v>
      </c>
      <c r="AH121">
        <v>1</v>
      </c>
      <c r="AI121">
        <v>0</v>
      </c>
      <c r="AJ121">
        <v>1</v>
      </c>
      <c r="AK121">
        <v>3</v>
      </c>
      <c r="AL121">
        <v>8</v>
      </c>
      <c r="AM121">
        <v>0</v>
      </c>
      <c r="AN121">
        <v>1</v>
      </c>
      <c r="AO121">
        <v>0</v>
      </c>
      <c r="AP121">
        <v>0</v>
      </c>
      <c r="AQ121">
        <v>0</v>
      </c>
      <c r="AR121">
        <v>0</v>
      </c>
      <c r="AS121">
        <v>1</v>
      </c>
      <c r="AT121">
        <v>0</v>
      </c>
      <c r="AU121">
        <v>5</v>
      </c>
      <c r="AV121">
        <v>0</v>
      </c>
      <c r="AW121">
        <v>3</v>
      </c>
      <c r="AX121">
        <v>0</v>
      </c>
      <c r="AY121">
        <v>0</v>
      </c>
      <c r="AZ121">
        <v>1</v>
      </c>
      <c r="BA121">
        <v>0</v>
      </c>
      <c r="BB121">
        <v>0</v>
      </c>
      <c r="BC121">
        <v>0</v>
      </c>
      <c r="BD121">
        <v>0</v>
      </c>
      <c r="BE121">
        <v>0</v>
      </c>
      <c r="BF121">
        <v>1</v>
      </c>
      <c r="BG121">
        <v>0</v>
      </c>
      <c r="BH121">
        <v>0</v>
      </c>
      <c r="BI121">
        <v>1</v>
      </c>
      <c r="BJ121">
        <v>0</v>
      </c>
      <c r="BK121">
        <v>1</v>
      </c>
      <c r="BL121">
        <v>0</v>
      </c>
      <c r="BM121">
        <v>1</v>
      </c>
      <c r="BN121">
        <v>1</v>
      </c>
      <c r="BO121">
        <v>0</v>
      </c>
      <c r="BP121">
        <v>0</v>
      </c>
      <c r="BQ121">
        <v>0</v>
      </c>
      <c r="BR121">
        <v>0</v>
      </c>
      <c r="BS121">
        <v>0</v>
      </c>
      <c r="BT121">
        <v>0</v>
      </c>
      <c r="BU121">
        <v>1</v>
      </c>
      <c r="BV121">
        <v>1</v>
      </c>
      <c r="BW121">
        <v>2</v>
      </c>
      <c r="BX121">
        <v>0</v>
      </c>
      <c r="BY121">
        <v>1</v>
      </c>
      <c r="BZ121">
        <v>0</v>
      </c>
      <c r="CA121">
        <v>0</v>
      </c>
      <c r="CB121">
        <v>1</v>
      </c>
      <c r="CC121">
        <v>1</v>
      </c>
      <c r="CD121">
        <v>1</v>
      </c>
      <c r="CE121">
        <v>2</v>
      </c>
      <c r="CF121">
        <v>0</v>
      </c>
      <c r="CG121">
        <v>0</v>
      </c>
      <c r="CH121">
        <v>0</v>
      </c>
      <c r="CI121">
        <v>0</v>
      </c>
      <c r="CJ121">
        <v>0</v>
      </c>
      <c r="CK121">
        <v>0</v>
      </c>
      <c r="CL121">
        <v>0</v>
      </c>
      <c r="CM121">
        <v>0</v>
      </c>
      <c r="CN121">
        <v>1</v>
      </c>
      <c r="CO121">
        <v>1</v>
      </c>
      <c r="CP121">
        <v>1</v>
      </c>
      <c r="CQ121">
        <v>1</v>
      </c>
      <c r="CR121">
        <v>1</v>
      </c>
      <c r="CS121">
        <v>0</v>
      </c>
      <c r="CT121">
        <v>0</v>
      </c>
      <c r="CU121">
        <v>0</v>
      </c>
      <c r="CV121">
        <v>0</v>
      </c>
      <c r="CW121">
        <v>0</v>
      </c>
      <c r="CX121">
        <v>0</v>
      </c>
      <c r="CY121">
        <v>2</v>
      </c>
      <c r="CZ121">
        <v>0</v>
      </c>
      <c r="DA121">
        <v>1</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1</v>
      </c>
      <c r="DU121">
        <v>0</v>
      </c>
      <c r="DV121">
        <v>0</v>
      </c>
      <c r="DW121">
        <v>0</v>
      </c>
      <c r="DX121">
        <v>0</v>
      </c>
      <c r="DY121">
        <v>0</v>
      </c>
      <c r="DZ121">
        <v>0</v>
      </c>
      <c r="EA121">
        <v>0</v>
      </c>
      <c r="EB121">
        <v>2</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5</v>
      </c>
      <c r="FG121">
        <v>1</v>
      </c>
      <c r="FH121">
        <v>3</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2</v>
      </c>
      <c r="GB121">
        <v>1</v>
      </c>
      <c r="GC121">
        <v>1</v>
      </c>
      <c r="GD121">
        <v>0</v>
      </c>
      <c r="GE121">
        <v>0</v>
      </c>
      <c r="GF121">
        <v>2</v>
      </c>
      <c r="GG121">
        <v>0</v>
      </c>
      <c r="GH121">
        <v>0</v>
      </c>
      <c r="GI121">
        <v>0</v>
      </c>
      <c r="GJ121">
        <v>1</v>
      </c>
      <c r="GK121">
        <v>0</v>
      </c>
      <c r="GL121">
        <v>0</v>
      </c>
      <c r="GM121">
        <v>0</v>
      </c>
      <c r="GN121">
        <v>0</v>
      </c>
      <c r="GO121">
        <v>0</v>
      </c>
      <c r="GP121">
        <v>0</v>
      </c>
      <c r="GQ121">
        <v>2</v>
      </c>
    </row>
    <row r="122" spans="1:199">
      <c r="A122">
        <v>0</v>
      </c>
      <c r="B122">
        <v>0</v>
      </c>
      <c r="C122">
        <v>0</v>
      </c>
      <c r="D122">
        <v>2</v>
      </c>
      <c r="E122">
        <v>0</v>
      </c>
      <c r="F122">
        <v>2</v>
      </c>
      <c r="G122">
        <v>1</v>
      </c>
      <c r="H122">
        <v>0</v>
      </c>
      <c r="I122">
        <v>0</v>
      </c>
      <c r="J122">
        <v>0</v>
      </c>
      <c r="K122">
        <v>0</v>
      </c>
      <c r="L122">
        <v>0</v>
      </c>
      <c r="M122">
        <v>1</v>
      </c>
      <c r="N122">
        <v>2</v>
      </c>
      <c r="O122">
        <v>0</v>
      </c>
      <c r="P122">
        <v>0</v>
      </c>
      <c r="Q122">
        <v>0</v>
      </c>
      <c r="R122">
        <v>2</v>
      </c>
      <c r="S122">
        <v>1</v>
      </c>
      <c r="T122">
        <v>0</v>
      </c>
      <c r="U122">
        <v>0</v>
      </c>
      <c r="V122">
        <v>3</v>
      </c>
      <c r="W122">
        <v>2</v>
      </c>
      <c r="X122">
        <v>0</v>
      </c>
      <c r="Y122">
        <v>0</v>
      </c>
      <c r="Z122">
        <v>0</v>
      </c>
      <c r="AA122">
        <v>0</v>
      </c>
      <c r="AB122">
        <v>0</v>
      </c>
      <c r="AC122">
        <v>0</v>
      </c>
      <c r="AD122">
        <v>0</v>
      </c>
      <c r="AE122">
        <v>0</v>
      </c>
      <c r="AF122">
        <v>0</v>
      </c>
      <c r="AG122">
        <v>4</v>
      </c>
      <c r="AH122">
        <v>3</v>
      </c>
      <c r="AI122">
        <v>0</v>
      </c>
      <c r="AJ122">
        <v>0</v>
      </c>
      <c r="AK122">
        <v>0</v>
      </c>
      <c r="AL122">
        <v>1</v>
      </c>
      <c r="AM122">
        <v>0</v>
      </c>
      <c r="AN122">
        <v>2</v>
      </c>
      <c r="AO122">
        <v>2</v>
      </c>
      <c r="AP122">
        <v>0</v>
      </c>
      <c r="AQ122">
        <v>0</v>
      </c>
      <c r="AR122">
        <v>0</v>
      </c>
      <c r="AS122">
        <v>0</v>
      </c>
      <c r="AT122">
        <v>0</v>
      </c>
      <c r="AU122">
        <v>5</v>
      </c>
      <c r="AV122">
        <v>1</v>
      </c>
      <c r="AW122">
        <v>2</v>
      </c>
      <c r="AX122">
        <v>2</v>
      </c>
      <c r="AY122">
        <v>6</v>
      </c>
      <c r="AZ122">
        <v>1</v>
      </c>
      <c r="BA122">
        <v>0</v>
      </c>
      <c r="BB122">
        <v>1</v>
      </c>
      <c r="BC122">
        <v>0</v>
      </c>
      <c r="BD122">
        <v>0</v>
      </c>
      <c r="BE122">
        <v>0</v>
      </c>
      <c r="BF122">
        <v>0</v>
      </c>
      <c r="BG122">
        <v>0</v>
      </c>
      <c r="BH122">
        <v>2</v>
      </c>
      <c r="BI122">
        <v>1</v>
      </c>
      <c r="BJ122">
        <v>2</v>
      </c>
      <c r="BK122">
        <v>1</v>
      </c>
      <c r="BL122">
        <v>4</v>
      </c>
      <c r="BM122">
        <v>3</v>
      </c>
      <c r="BN122">
        <v>4</v>
      </c>
      <c r="BO122">
        <v>1</v>
      </c>
      <c r="BP122">
        <v>4</v>
      </c>
      <c r="BQ122">
        <v>0</v>
      </c>
      <c r="BR122">
        <v>0</v>
      </c>
      <c r="BS122">
        <v>0</v>
      </c>
      <c r="BT122">
        <v>1</v>
      </c>
      <c r="BU122">
        <v>0</v>
      </c>
      <c r="BV122">
        <v>0</v>
      </c>
      <c r="BW122">
        <v>6</v>
      </c>
      <c r="BX122">
        <v>0</v>
      </c>
      <c r="BY122">
        <v>1</v>
      </c>
      <c r="BZ122">
        <v>4</v>
      </c>
      <c r="CA122">
        <v>1</v>
      </c>
      <c r="CB122">
        <v>1</v>
      </c>
      <c r="CC122">
        <v>0</v>
      </c>
      <c r="CD122">
        <v>3</v>
      </c>
      <c r="CE122">
        <v>1</v>
      </c>
      <c r="CF122">
        <v>1</v>
      </c>
      <c r="CG122">
        <v>0</v>
      </c>
      <c r="CH122">
        <v>2</v>
      </c>
      <c r="CI122">
        <v>0</v>
      </c>
      <c r="CJ122">
        <v>0</v>
      </c>
      <c r="CK122">
        <v>3</v>
      </c>
      <c r="CL122">
        <v>0</v>
      </c>
      <c r="CM122">
        <v>1</v>
      </c>
      <c r="CN122">
        <v>4</v>
      </c>
      <c r="CO122">
        <v>3</v>
      </c>
      <c r="CP122">
        <v>4</v>
      </c>
      <c r="CQ122">
        <v>1</v>
      </c>
      <c r="CR122">
        <v>2</v>
      </c>
      <c r="CS122">
        <v>1</v>
      </c>
      <c r="CT122">
        <v>0</v>
      </c>
      <c r="CU122">
        <v>0</v>
      </c>
      <c r="CV122">
        <v>0</v>
      </c>
      <c r="CW122">
        <v>0</v>
      </c>
      <c r="CX122">
        <v>0</v>
      </c>
      <c r="CY122">
        <v>2</v>
      </c>
      <c r="CZ122">
        <v>1</v>
      </c>
      <c r="DA122">
        <v>3</v>
      </c>
      <c r="DB122">
        <v>1</v>
      </c>
      <c r="DC122">
        <v>0</v>
      </c>
      <c r="DD122">
        <v>0</v>
      </c>
      <c r="DE122">
        <v>0</v>
      </c>
      <c r="DF122">
        <v>0</v>
      </c>
      <c r="DG122">
        <v>2</v>
      </c>
      <c r="DH122">
        <v>0</v>
      </c>
      <c r="DI122">
        <v>0</v>
      </c>
      <c r="DJ122">
        <v>0</v>
      </c>
      <c r="DK122">
        <v>0</v>
      </c>
      <c r="DL122">
        <v>2</v>
      </c>
      <c r="DM122">
        <v>9</v>
      </c>
      <c r="DN122">
        <v>0</v>
      </c>
      <c r="DO122">
        <v>3</v>
      </c>
      <c r="DP122">
        <v>0</v>
      </c>
      <c r="DQ122">
        <v>2</v>
      </c>
      <c r="DR122">
        <v>0</v>
      </c>
      <c r="DS122">
        <v>0</v>
      </c>
      <c r="DT122">
        <v>1</v>
      </c>
      <c r="DU122">
        <v>0</v>
      </c>
      <c r="DV122">
        <v>0</v>
      </c>
      <c r="DW122">
        <v>0</v>
      </c>
      <c r="DX122">
        <v>0</v>
      </c>
      <c r="DY122">
        <v>0</v>
      </c>
      <c r="DZ122">
        <v>0</v>
      </c>
      <c r="EA122">
        <v>1</v>
      </c>
      <c r="EB122">
        <v>3</v>
      </c>
      <c r="EC122">
        <v>0</v>
      </c>
      <c r="ED122">
        <v>0</v>
      </c>
      <c r="EE122">
        <v>0</v>
      </c>
      <c r="EF122">
        <v>0</v>
      </c>
      <c r="EG122">
        <v>0</v>
      </c>
      <c r="EH122">
        <v>0</v>
      </c>
      <c r="EI122">
        <v>0</v>
      </c>
      <c r="EJ122">
        <v>0</v>
      </c>
      <c r="EK122">
        <v>0</v>
      </c>
      <c r="EL122">
        <v>1</v>
      </c>
      <c r="EM122">
        <v>0</v>
      </c>
      <c r="EN122">
        <v>4</v>
      </c>
      <c r="EO122">
        <v>0</v>
      </c>
      <c r="EP122">
        <v>0</v>
      </c>
      <c r="EQ122">
        <v>0</v>
      </c>
      <c r="ER122">
        <v>0</v>
      </c>
      <c r="ES122">
        <v>1</v>
      </c>
      <c r="ET122">
        <v>3</v>
      </c>
      <c r="EU122">
        <v>0</v>
      </c>
      <c r="EV122">
        <v>6</v>
      </c>
      <c r="EW122">
        <v>0</v>
      </c>
      <c r="EX122">
        <v>5</v>
      </c>
      <c r="EY122">
        <v>1</v>
      </c>
      <c r="EZ122">
        <v>1</v>
      </c>
      <c r="FA122">
        <v>1</v>
      </c>
      <c r="FB122">
        <v>1</v>
      </c>
      <c r="FC122">
        <v>2</v>
      </c>
      <c r="FD122">
        <v>1</v>
      </c>
      <c r="FE122">
        <v>7</v>
      </c>
      <c r="FF122">
        <v>1</v>
      </c>
      <c r="FG122">
        <v>1</v>
      </c>
      <c r="FH122">
        <v>5</v>
      </c>
      <c r="FI122">
        <v>1</v>
      </c>
      <c r="FJ122">
        <v>0</v>
      </c>
      <c r="FK122">
        <v>2</v>
      </c>
      <c r="FL122">
        <v>0</v>
      </c>
      <c r="FM122">
        <v>0</v>
      </c>
      <c r="FN122">
        <v>3</v>
      </c>
      <c r="FO122">
        <v>0</v>
      </c>
      <c r="FP122">
        <v>0</v>
      </c>
      <c r="FQ122">
        <v>0</v>
      </c>
      <c r="FR122">
        <v>1</v>
      </c>
      <c r="FS122">
        <v>0</v>
      </c>
      <c r="FT122">
        <v>0</v>
      </c>
      <c r="FU122">
        <v>1</v>
      </c>
      <c r="FV122">
        <v>1</v>
      </c>
      <c r="FW122">
        <v>1</v>
      </c>
      <c r="FX122">
        <v>1</v>
      </c>
      <c r="FY122">
        <v>0</v>
      </c>
      <c r="FZ122">
        <v>1</v>
      </c>
      <c r="GA122">
        <v>0</v>
      </c>
      <c r="GB122">
        <v>0</v>
      </c>
      <c r="GC122">
        <v>1</v>
      </c>
      <c r="GD122">
        <v>1</v>
      </c>
      <c r="GE122">
        <v>0</v>
      </c>
      <c r="GF122">
        <v>2</v>
      </c>
      <c r="GG122">
        <v>0</v>
      </c>
      <c r="GH122">
        <v>3</v>
      </c>
      <c r="GI122">
        <v>5</v>
      </c>
      <c r="GJ122">
        <v>0</v>
      </c>
      <c r="GK122">
        <v>1</v>
      </c>
      <c r="GL122">
        <v>1</v>
      </c>
      <c r="GM122">
        <v>2</v>
      </c>
      <c r="GN122">
        <v>0</v>
      </c>
      <c r="GO122">
        <v>1</v>
      </c>
      <c r="GP122">
        <v>0</v>
      </c>
      <c r="GQ122">
        <v>1</v>
      </c>
    </row>
    <row r="123" spans="1:199">
      <c r="A123">
        <v>5</v>
      </c>
      <c r="B123">
        <v>0</v>
      </c>
      <c r="C123">
        <v>0</v>
      </c>
      <c r="D123">
        <v>0</v>
      </c>
      <c r="E123">
        <v>0</v>
      </c>
      <c r="F123">
        <v>2</v>
      </c>
      <c r="G123">
        <v>0</v>
      </c>
      <c r="H123">
        <v>0</v>
      </c>
      <c r="I123">
        <v>1</v>
      </c>
      <c r="J123">
        <v>0</v>
      </c>
      <c r="K123">
        <v>0</v>
      </c>
      <c r="L123">
        <v>0</v>
      </c>
      <c r="M123">
        <v>7</v>
      </c>
      <c r="N123">
        <v>0</v>
      </c>
      <c r="O123">
        <v>0</v>
      </c>
      <c r="P123">
        <v>0</v>
      </c>
      <c r="Q123">
        <v>1</v>
      </c>
      <c r="R123">
        <v>1</v>
      </c>
      <c r="S123">
        <v>0</v>
      </c>
      <c r="T123">
        <v>0</v>
      </c>
      <c r="U123">
        <v>0</v>
      </c>
      <c r="V123">
        <v>1</v>
      </c>
      <c r="W123">
        <v>1</v>
      </c>
      <c r="X123">
        <v>9</v>
      </c>
      <c r="Y123">
        <v>0</v>
      </c>
      <c r="Z123">
        <v>0</v>
      </c>
      <c r="AA123">
        <v>0</v>
      </c>
      <c r="AB123">
        <v>0</v>
      </c>
      <c r="AC123">
        <v>0</v>
      </c>
      <c r="AD123">
        <v>0</v>
      </c>
      <c r="AE123">
        <v>0</v>
      </c>
      <c r="AF123">
        <v>0</v>
      </c>
      <c r="AG123">
        <v>0</v>
      </c>
      <c r="AH123">
        <v>3</v>
      </c>
      <c r="AI123">
        <v>0</v>
      </c>
      <c r="AJ123">
        <v>0</v>
      </c>
      <c r="AK123">
        <v>1</v>
      </c>
      <c r="AL123">
        <v>1</v>
      </c>
      <c r="AM123">
        <v>0</v>
      </c>
      <c r="AN123">
        <v>3</v>
      </c>
      <c r="AO123">
        <v>0</v>
      </c>
      <c r="AP123">
        <v>1</v>
      </c>
      <c r="AQ123">
        <v>4</v>
      </c>
      <c r="AR123">
        <v>0</v>
      </c>
      <c r="AS123">
        <v>0</v>
      </c>
      <c r="AT123">
        <v>0</v>
      </c>
      <c r="AU123">
        <v>1</v>
      </c>
      <c r="AV123">
        <v>0</v>
      </c>
      <c r="AW123">
        <v>5</v>
      </c>
      <c r="AX123">
        <v>1</v>
      </c>
      <c r="AY123">
        <v>1</v>
      </c>
      <c r="AZ123">
        <v>1</v>
      </c>
      <c r="BA123">
        <v>1</v>
      </c>
      <c r="BB123">
        <v>0</v>
      </c>
      <c r="BC123">
        <v>4</v>
      </c>
      <c r="BD123">
        <v>0</v>
      </c>
      <c r="BE123">
        <v>0</v>
      </c>
      <c r="BF123">
        <v>0</v>
      </c>
      <c r="BG123">
        <v>1</v>
      </c>
      <c r="BH123">
        <v>1</v>
      </c>
      <c r="BI123">
        <v>1</v>
      </c>
      <c r="BJ123">
        <v>2</v>
      </c>
      <c r="BK123">
        <v>2</v>
      </c>
      <c r="BL123">
        <v>2</v>
      </c>
      <c r="BM123">
        <v>2</v>
      </c>
      <c r="BN123">
        <v>7</v>
      </c>
      <c r="BO123">
        <v>6</v>
      </c>
      <c r="BP123">
        <v>6</v>
      </c>
      <c r="BQ123">
        <v>3</v>
      </c>
      <c r="BR123">
        <v>0</v>
      </c>
      <c r="BS123">
        <v>1</v>
      </c>
      <c r="BT123">
        <v>0</v>
      </c>
      <c r="BU123">
        <v>0</v>
      </c>
      <c r="BV123">
        <v>1</v>
      </c>
      <c r="BW123">
        <v>3</v>
      </c>
      <c r="BX123">
        <v>2</v>
      </c>
      <c r="BY123">
        <v>0</v>
      </c>
      <c r="BZ123">
        <v>0</v>
      </c>
      <c r="CA123">
        <v>1</v>
      </c>
      <c r="CB123">
        <v>1</v>
      </c>
      <c r="CC123">
        <v>0</v>
      </c>
      <c r="CD123">
        <v>0</v>
      </c>
      <c r="CE123">
        <v>3</v>
      </c>
      <c r="CF123">
        <v>1</v>
      </c>
      <c r="CG123">
        <v>4</v>
      </c>
      <c r="CH123">
        <v>2</v>
      </c>
      <c r="CI123">
        <v>2</v>
      </c>
      <c r="CJ123">
        <v>0</v>
      </c>
      <c r="CK123">
        <v>1</v>
      </c>
      <c r="CL123">
        <v>0</v>
      </c>
      <c r="CM123">
        <v>0</v>
      </c>
      <c r="CN123">
        <v>3</v>
      </c>
      <c r="CO123">
        <v>4</v>
      </c>
      <c r="CP123">
        <v>1</v>
      </c>
      <c r="CQ123">
        <v>0</v>
      </c>
      <c r="CR123">
        <v>3</v>
      </c>
      <c r="CS123">
        <v>0</v>
      </c>
      <c r="CT123">
        <v>1</v>
      </c>
      <c r="CU123">
        <v>0</v>
      </c>
      <c r="CV123">
        <v>0</v>
      </c>
      <c r="CW123">
        <v>0</v>
      </c>
      <c r="CX123">
        <v>0</v>
      </c>
      <c r="CY123">
        <v>1</v>
      </c>
      <c r="CZ123">
        <v>0</v>
      </c>
      <c r="DA123">
        <v>1</v>
      </c>
      <c r="DB123">
        <v>0</v>
      </c>
      <c r="DC123">
        <v>0</v>
      </c>
      <c r="DD123">
        <v>4</v>
      </c>
      <c r="DE123">
        <v>0</v>
      </c>
      <c r="DF123">
        <v>0</v>
      </c>
      <c r="DG123">
        <v>0</v>
      </c>
      <c r="DH123">
        <v>0</v>
      </c>
      <c r="DI123">
        <v>0</v>
      </c>
      <c r="DJ123">
        <v>1</v>
      </c>
      <c r="DK123">
        <v>0</v>
      </c>
      <c r="DL123">
        <v>1</v>
      </c>
      <c r="DM123">
        <v>1</v>
      </c>
      <c r="DN123">
        <v>0</v>
      </c>
      <c r="DO123">
        <v>0</v>
      </c>
      <c r="DP123">
        <v>0</v>
      </c>
      <c r="DQ123">
        <v>0</v>
      </c>
      <c r="DR123">
        <v>0</v>
      </c>
      <c r="DS123">
        <v>0</v>
      </c>
      <c r="DT123">
        <v>1</v>
      </c>
      <c r="DU123">
        <v>0</v>
      </c>
      <c r="DV123">
        <v>0</v>
      </c>
      <c r="DW123">
        <v>0</v>
      </c>
      <c r="DX123">
        <v>5</v>
      </c>
      <c r="DY123">
        <v>0</v>
      </c>
      <c r="DZ123">
        <v>0</v>
      </c>
      <c r="EA123">
        <v>0</v>
      </c>
      <c r="EB123">
        <v>0</v>
      </c>
      <c r="EC123">
        <v>0</v>
      </c>
      <c r="ED123">
        <v>0</v>
      </c>
      <c r="EE123">
        <v>0</v>
      </c>
      <c r="EF123">
        <v>0</v>
      </c>
      <c r="EG123">
        <v>0</v>
      </c>
      <c r="EH123">
        <v>0</v>
      </c>
      <c r="EI123">
        <v>0</v>
      </c>
      <c r="EJ123">
        <v>0</v>
      </c>
      <c r="EK123">
        <v>0</v>
      </c>
      <c r="EL123">
        <v>1</v>
      </c>
      <c r="EM123">
        <v>0</v>
      </c>
      <c r="EN123">
        <v>1</v>
      </c>
      <c r="EO123">
        <v>0</v>
      </c>
      <c r="EP123">
        <v>0</v>
      </c>
      <c r="EQ123">
        <v>0</v>
      </c>
      <c r="ER123">
        <v>0</v>
      </c>
      <c r="ES123">
        <v>0</v>
      </c>
      <c r="ET123">
        <v>0</v>
      </c>
      <c r="EU123">
        <v>0</v>
      </c>
      <c r="EV123">
        <v>0</v>
      </c>
      <c r="EW123">
        <v>0</v>
      </c>
      <c r="EX123">
        <v>1</v>
      </c>
      <c r="EY123">
        <v>0</v>
      </c>
      <c r="EZ123">
        <v>0</v>
      </c>
      <c r="FA123">
        <v>0</v>
      </c>
      <c r="FB123">
        <v>1</v>
      </c>
      <c r="FC123">
        <v>0</v>
      </c>
      <c r="FD123">
        <v>0</v>
      </c>
      <c r="FE123">
        <v>7</v>
      </c>
      <c r="FF123">
        <v>4</v>
      </c>
      <c r="FG123">
        <v>0</v>
      </c>
      <c r="FH123">
        <v>1</v>
      </c>
      <c r="FI123">
        <v>1</v>
      </c>
      <c r="FJ123">
        <v>1</v>
      </c>
      <c r="FK123">
        <v>2</v>
      </c>
      <c r="FL123">
        <v>1</v>
      </c>
      <c r="FM123">
        <v>1</v>
      </c>
      <c r="FN123">
        <v>1</v>
      </c>
      <c r="FO123">
        <v>1</v>
      </c>
      <c r="FP123">
        <v>0</v>
      </c>
      <c r="FQ123">
        <v>0</v>
      </c>
      <c r="FR123">
        <v>2</v>
      </c>
      <c r="FS123">
        <v>0</v>
      </c>
      <c r="FT123">
        <v>0</v>
      </c>
      <c r="FU123">
        <v>0</v>
      </c>
      <c r="FV123">
        <v>1</v>
      </c>
      <c r="FW123">
        <v>2</v>
      </c>
      <c r="FX123">
        <v>1</v>
      </c>
      <c r="FY123">
        <v>0</v>
      </c>
      <c r="FZ123">
        <v>1</v>
      </c>
      <c r="GA123">
        <v>1</v>
      </c>
      <c r="GB123">
        <v>1</v>
      </c>
      <c r="GC123">
        <v>2</v>
      </c>
      <c r="GD123">
        <v>0</v>
      </c>
      <c r="GE123">
        <v>1</v>
      </c>
      <c r="GF123">
        <v>1</v>
      </c>
      <c r="GG123">
        <v>0</v>
      </c>
      <c r="GH123">
        <v>4</v>
      </c>
      <c r="GI123">
        <v>1</v>
      </c>
      <c r="GJ123">
        <v>9</v>
      </c>
      <c r="GK123">
        <v>0</v>
      </c>
      <c r="GL123">
        <v>1</v>
      </c>
      <c r="GM123">
        <v>1</v>
      </c>
      <c r="GN123">
        <v>0</v>
      </c>
      <c r="GO123">
        <v>0</v>
      </c>
      <c r="GP123">
        <v>0</v>
      </c>
      <c r="GQ123">
        <v>4</v>
      </c>
    </row>
    <row r="124" spans="1:199">
      <c r="A124">
        <v>5</v>
      </c>
      <c r="B124">
        <v>0</v>
      </c>
      <c r="C124">
        <v>0</v>
      </c>
      <c r="D124">
        <v>1</v>
      </c>
      <c r="E124">
        <v>0</v>
      </c>
      <c r="F124">
        <v>3</v>
      </c>
      <c r="G124">
        <v>1</v>
      </c>
      <c r="H124">
        <v>0</v>
      </c>
      <c r="I124">
        <v>0</v>
      </c>
      <c r="J124">
        <v>0</v>
      </c>
      <c r="K124">
        <v>1</v>
      </c>
      <c r="L124">
        <v>0</v>
      </c>
      <c r="M124">
        <v>0</v>
      </c>
      <c r="N124">
        <v>5</v>
      </c>
      <c r="O124">
        <v>1</v>
      </c>
      <c r="P124">
        <v>0</v>
      </c>
      <c r="Q124">
        <v>0</v>
      </c>
      <c r="R124">
        <v>1</v>
      </c>
      <c r="S124">
        <v>1</v>
      </c>
      <c r="T124">
        <v>2</v>
      </c>
      <c r="U124">
        <v>6</v>
      </c>
      <c r="V124">
        <v>0</v>
      </c>
      <c r="W124">
        <v>3</v>
      </c>
      <c r="X124">
        <v>0</v>
      </c>
      <c r="Y124">
        <v>0</v>
      </c>
      <c r="Z124">
        <v>0</v>
      </c>
      <c r="AA124">
        <v>0</v>
      </c>
      <c r="AB124">
        <v>0</v>
      </c>
      <c r="AC124">
        <v>0</v>
      </c>
      <c r="AD124">
        <v>0</v>
      </c>
      <c r="AE124">
        <v>0</v>
      </c>
      <c r="AF124">
        <v>1</v>
      </c>
      <c r="AG124">
        <v>0</v>
      </c>
      <c r="AH124">
        <v>0</v>
      </c>
      <c r="AI124">
        <v>0</v>
      </c>
      <c r="AJ124">
        <v>1</v>
      </c>
      <c r="AK124">
        <v>8</v>
      </c>
      <c r="AL124">
        <v>5</v>
      </c>
      <c r="AM124">
        <v>2</v>
      </c>
      <c r="AN124">
        <v>3</v>
      </c>
      <c r="AO124">
        <v>1</v>
      </c>
      <c r="AP124">
        <v>1</v>
      </c>
      <c r="AQ124">
        <v>0</v>
      </c>
      <c r="AR124">
        <v>8</v>
      </c>
      <c r="AS124">
        <v>0</v>
      </c>
      <c r="AT124">
        <v>0</v>
      </c>
      <c r="AU124">
        <v>9</v>
      </c>
      <c r="AV124">
        <v>1</v>
      </c>
      <c r="AW124">
        <v>6</v>
      </c>
      <c r="AX124">
        <v>1</v>
      </c>
      <c r="AY124">
        <v>1</v>
      </c>
      <c r="AZ124">
        <v>2</v>
      </c>
      <c r="BA124">
        <v>0</v>
      </c>
      <c r="BB124">
        <v>2</v>
      </c>
      <c r="BC124">
        <v>1</v>
      </c>
      <c r="BD124">
        <v>0</v>
      </c>
      <c r="BE124">
        <v>1</v>
      </c>
      <c r="BF124">
        <v>1</v>
      </c>
      <c r="BG124">
        <v>0</v>
      </c>
      <c r="BH124">
        <v>1</v>
      </c>
      <c r="BI124">
        <v>0</v>
      </c>
      <c r="BJ124">
        <v>0</v>
      </c>
      <c r="BK124">
        <v>2</v>
      </c>
      <c r="BL124">
        <v>2</v>
      </c>
      <c r="BM124">
        <v>0</v>
      </c>
      <c r="BN124">
        <v>3</v>
      </c>
      <c r="BO124">
        <v>0</v>
      </c>
      <c r="BP124">
        <v>4</v>
      </c>
      <c r="BQ124">
        <v>0</v>
      </c>
      <c r="BR124">
        <v>0</v>
      </c>
      <c r="BS124">
        <v>0</v>
      </c>
      <c r="BT124">
        <v>0</v>
      </c>
      <c r="BU124">
        <v>0</v>
      </c>
      <c r="BV124">
        <v>0</v>
      </c>
      <c r="BW124">
        <v>6</v>
      </c>
      <c r="BX124">
        <v>0</v>
      </c>
      <c r="BY124">
        <v>2</v>
      </c>
      <c r="BZ124">
        <v>0</v>
      </c>
      <c r="CA124">
        <v>0</v>
      </c>
      <c r="CB124">
        <v>1</v>
      </c>
      <c r="CC124">
        <v>1</v>
      </c>
      <c r="CD124">
        <v>1</v>
      </c>
      <c r="CE124">
        <v>1</v>
      </c>
      <c r="CF124">
        <v>3</v>
      </c>
      <c r="CG124">
        <v>4</v>
      </c>
      <c r="CH124">
        <v>1</v>
      </c>
      <c r="CI124">
        <v>0</v>
      </c>
      <c r="CJ124">
        <v>0</v>
      </c>
      <c r="CK124">
        <v>1</v>
      </c>
      <c r="CL124">
        <v>0</v>
      </c>
      <c r="CM124">
        <v>0</v>
      </c>
      <c r="CN124">
        <v>3</v>
      </c>
      <c r="CO124">
        <v>1</v>
      </c>
      <c r="CP124">
        <v>1</v>
      </c>
      <c r="CQ124">
        <v>2</v>
      </c>
      <c r="CR124">
        <v>1</v>
      </c>
      <c r="CS124">
        <v>1</v>
      </c>
      <c r="CT124">
        <v>0</v>
      </c>
      <c r="CU124">
        <v>1</v>
      </c>
      <c r="CV124">
        <v>0</v>
      </c>
      <c r="CW124">
        <v>0</v>
      </c>
      <c r="CX124">
        <v>0</v>
      </c>
      <c r="CY124">
        <v>4</v>
      </c>
      <c r="CZ124">
        <v>1</v>
      </c>
      <c r="DA124">
        <v>4</v>
      </c>
      <c r="DB124">
        <v>0</v>
      </c>
      <c r="DC124">
        <v>0</v>
      </c>
      <c r="DD124">
        <v>0</v>
      </c>
      <c r="DE124">
        <v>0</v>
      </c>
      <c r="DF124">
        <v>1</v>
      </c>
      <c r="DG124">
        <v>0</v>
      </c>
      <c r="DH124">
        <v>0</v>
      </c>
      <c r="DI124">
        <v>0</v>
      </c>
      <c r="DJ124">
        <v>0</v>
      </c>
      <c r="DK124">
        <v>8</v>
      </c>
      <c r="DL124">
        <v>0</v>
      </c>
      <c r="DM124">
        <v>9</v>
      </c>
      <c r="DN124">
        <v>0</v>
      </c>
      <c r="DO124">
        <v>1</v>
      </c>
      <c r="DP124">
        <v>1</v>
      </c>
      <c r="DQ124">
        <v>0</v>
      </c>
      <c r="DR124">
        <v>1</v>
      </c>
      <c r="DS124">
        <v>0</v>
      </c>
      <c r="DT124">
        <v>1</v>
      </c>
      <c r="DU124">
        <v>0</v>
      </c>
      <c r="DV124">
        <v>0</v>
      </c>
      <c r="DW124">
        <v>1</v>
      </c>
      <c r="DX124">
        <v>0</v>
      </c>
      <c r="DY124">
        <v>0</v>
      </c>
      <c r="DZ124">
        <v>0</v>
      </c>
      <c r="EA124">
        <v>0</v>
      </c>
      <c r="EB124">
        <v>3</v>
      </c>
      <c r="EC124">
        <v>0</v>
      </c>
      <c r="ED124">
        <v>0</v>
      </c>
      <c r="EE124">
        <v>2</v>
      </c>
      <c r="EF124">
        <v>0</v>
      </c>
      <c r="EG124">
        <v>0</v>
      </c>
      <c r="EH124">
        <v>2</v>
      </c>
      <c r="EI124">
        <v>0</v>
      </c>
      <c r="EJ124">
        <v>0</v>
      </c>
      <c r="EK124">
        <v>0</v>
      </c>
      <c r="EL124">
        <v>2</v>
      </c>
      <c r="EM124">
        <v>0</v>
      </c>
      <c r="EN124">
        <v>4</v>
      </c>
      <c r="EO124">
        <v>0</v>
      </c>
      <c r="EP124">
        <v>2</v>
      </c>
      <c r="EQ124">
        <v>1</v>
      </c>
      <c r="ER124">
        <v>0</v>
      </c>
      <c r="ES124">
        <v>0</v>
      </c>
      <c r="ET124">
        <v>0</v>
      </c>
      <c r="EU124">
        <v>0</v>
      </c>
      <c r="EV124">
        <v>0</v>
      </c>
      <c r="EW124">
        <v>0</v>
      </c>
      <c r="EX124">
        <v>1</v>
      </c>
      <c r="EY124">
        <v>0</v>
      </c>
      <c r="EZ124">
        <v>1</v>
      </c>
      <c r="FA124">
        <v>1</v>
      </c>
      <c r="FB124">
        <v>0</v>
      </c>
      <c r="FC124">
        <v>1</v>
      </c>
      <c r="FD124">
        <v>1</v>
      </c>
      <c r="FE124">
        <v>5</v>
      </c>
      <c r="FF124">
        <v>0</v>
      </c>
      <c r="FG124">
        <v>0</v>
      </c>
      <c r="FH124">
        <v>7</v>
      </c>
      <c r="FI124">
        <v>1</v>
      </c>
      <c r="FJ124">
        <v>0</v>
      </c>
      <c r="FK124">
        <v>1</v>
      </c>
      <c r="FL124">
        <v>0</v>
      </c>
      <c r="FM124">
        <v>0</v>
      </c>
      <c r="FN124">
        <v>4</v>
      </c>
      <c r="FO124">
        <v>0</v>
      </c>
      <c r="FP124">
        <v>0</v>
      </c>
      <c r="FQ124">
        <v>2</v>
      </c>
      <c r="FR124">
        <v>0</v>
      </c>
      <c r="FS124">
        <v>2</v>
      </c>
      <c r="FT124">
        <v>3</v>
      </c>
      <c r="FU124">
        <v>1</v>
      </c>
      <c r="FV124">
        <v>1</v>
      </c>
      <c r="FW124">
        <v>0</v>
      </c>
      <c r="FX124">
        <v>4</v>
      </c>
      <c r="FY124">
        <v>0</v>
      </c>
      <c r="FZ124">
        <v>0</v>
      </c>
      <c r="GA124">
        <v>0</v>
      </c>
      <c r="GB124">
        <v>0</v>
      </c>
      <c r="GC124">
        <v>2</v>
      </c>
      <c r="GD124">
        <v>1</v>
      </c>
      <c r="GE124">
        <v>0</v>
      </c>
      <c r="GF124">
        <v>1</v>
      </c>
      <c r="GG124">
        <v>0</v>
      </c>
      <c r="GH124">
        <v>2</v>
      </c>
      <c r="GI124">
        <v>0</v>
      </c>
      <c r="GJ124">
        <v>1</v>
      </c>
      <c r="GK124">
        <v>0</v>
      </c>
      <c r="GL124">
        <v>1</v>
      </c>
      <c r="GM124">
        <v>1</v>
      </c>
      <c r="GN124">
        <v>0</v>
      </c>
      <c r="GO124">
        <v>0</v>
      </c>
      <c r="GP124">
        <v>0</v>
      </c>
      <c r="GQ124">
        <v>4</v>
      </c>
    </row>
    <row r="125" spans="1:199">
      <c r="A125">
        <v>0</v>
      </c>
      <c r="B125">
        <v>0</v>
      </c>
      <c r="C125">
        <v>0</v>
      </c>
      <c r="D125">
        <v>1</v>
      </c>
      <c r="E125">
        <v>0</v>
      </c>
      <c r="F125">
        <v>2</v>
      </c>
      <c r="G125">
        <v>0</v>
      </c>
      <c r="H125">
        <v>0</v>
      </c>
      <c r="I125">
        <v>0</v>
      </c>
      <c r="J125">
        <v>0</v>
      </c>
      <c r="K125">
        <v>1</v>
      </c>
      <c r="L125">
        <v>0</v>
      </c>
      <c r="M125">
        <v>0</v>
      </c>
      <c r="N125">
        <v>3</v>
      </c>
      <c r="O125">
        <v>1</v>
      </c>
      <c r="P125">
        <v>0</v>
      </c>
      <c r="Q125">
        <v>0</v>
      </c>
      <c r="R125">
        <v>2</v>
      </c>
      <c r="S125">
        <v>1</v>
      </c>
      <c r="T125">
        <v>0</v>
      </c>
      <c r="U125">
        <v>0</v>
      </c>
      <c r="V125">
        <v>0</v>
      </c>
      <c r="W125">
        <v>2</v>
      </c>
      <c r="X125">
        <v>0</v>
      </c>
      <c r="Y125">
        <v>0</v>
      </c>
      <c r="Z125">
        <v>0</v>
      </c>
      <c r="AA125">
        <v>0</v>
      </c>
      <c r="AB125">
        <v>0</v>
      </c>
      <c r="AC125">
        <v>0</v>
      </c>
      <c r="AD125">
        <v>0</v>
      </c>
      <c r="AE125">
        <v>0</v>
      </c>
      <c r="AF125">
        <v>2</v>
      </c>
      <c r="AG125">
        <v>0</v>
      </c>
      <c r="AH125">
        <v>0</v>
      </c>
      <c r="AI125">
        <v>0</v>
      </c>
      <c r="AJ125">
        <v>0</v>
      </c>
      <c r="AK125">
        <v>6</v>
      </c>
      <c r="AL125">
        <v>4</v>
      </c>
      <c r="AM125">
        <v>3</v>
      </c>
      <c r="AN125">
        <v>1</v>
      </c>
      <c r="AO125">
        <v>3</v>
      </c>
      <c r="AP125">
        <v>1</v>
      </c>
      <c r="AQ125">
        <v>2</v>
      </c>
      <c r="AR125">
        <v>0</v>
      </c>
      <c r="AS125">
        <v>1</v>
      </c>
      <c r="AT125">
        <v>0</v>
      </c>
      <c r="AU125">
        <v>5</v>
      </c>
      <c r="AV125">
        <v>5</v>
      </c>
      <c r="AW125">
        <v>7</v>
      </c>
      <c r="AX125">
        <v>1</v>
      </c>
      <c r="AY125">
        <v>1</v>
      </c>
      <c r="AZ125">
        <v>1</v>
      </c>
      <c r="BA125">
        <v>0</v>
      </c>
      <c r="BB125">
        <v>0</v>
      </c>
      <c r="BC125">
        <v>7</v>
      </c>
      <c r="BD125">
        <v>0</v>
      </c>
      <c r="BE125">
        <v>0</v>
      </c>
      <c r="BF125">
        <v>0</v>
      </c>
      <c r="BG125">
        <v>0</v>
      </c>
      <c r="BH125">
        <v>1</v>
      </c>
      <c r="BI125">
        <v>0</v>
      </c>
      <c r="BJ125">
        <v>0</v>
      </c>
      <c r="BK125">
        <v>2</v>
      </c>
      <c r="BL125">
        <v>0</v>
      </c>
      <c r="BM125">
        <v>1</v>
      </c>
      <c r="BN125">
        <v>2</v>
      </c>
      <c r="BO125">
        <v>1</v>
      </c>
      <c r="BP125">
        <v>4</v>
      </c>
      <c r="BQ125">
        <v>0</v>
      </c>
      <c r="BR125">
        <v>0</v>
      </c>
      <c r="BS125">
        <v>0</v>
      </c>
      <c r="BT125">
        <v>0</v>
      </c>
      <c r="BU125">
        <v>0</v>
      </c>
      <c r="BV125">
        <v>0</v>
      </c>
      <c r="BW125">
        <v>4</v>
      </c>
      <c r="BX125">
        <v>0</v>
      </c>
      <c r="BY125">
        <v>1</v>
      </c>
      <c r="BZ125">
        <v>1</v>
      </c>
      <c r="CA125">
        <v>0</v>
      </c>
      <c r="CB125">
        <v>1</v>
      </c>
      <c r="CC125">
        <v>0</v>
      </c>
      <c r="CD125">
        <v>1</v>
      </c>
      <c r="CE125">
        <v>5</v>
      </c>
      <c r="CF125">
        <v>2</v>
      </c>
      <c r="CG125">
        <v>3</v>
      </c>
      <c r="CH125">
        <v>2</v>
      </c>
      <c r="CI125">
        <v>0</v>
      </c>
      <c r="CJ125">
        <v>0</v>
      </c>
      <c r="CK125">
        <v>1</v>
      </c>
      <c r="CL125">
        <v>0</v>
      </c>
      <c r="CM125">
        <v>0</v>
      </c>
      <c r="CN125">
        <v>2</v>
      </c>
      <c r="CO125">
        <v>3</v>
      </c>
      <c r="CP125">
        <v>1</v>
      </c>
      <c r="CQ125">
        <v>4</v>
      </c>
      <c r="CR125">
        <v>1</v>
      </c>
      <c r="CS125">
        <v>1</v>
      </c>
      <c r="CT125">
        <v>0</v>
      </c>
      <c r="CU125">
        <v>0</v>
      </c>
      <c r="CV125">
        <v>0</v>
      </c>
      <c r="CW125">
        <v>1</v>
      </c>
      <c r="CX125">
        <v>1</v>
      </c>
      <c r="CY125">
        <v>7</v>
      </c>
      <c r="CZ125">
        <v>1</v>
      </c>
      <c r="DA125">
        <v>2</v>
      </c>
      <c r="DB125">
        <v>0</v>
      </c>
      <c r="DC125">
        <v>0</v>
      </c>
      <c r="DD125">
        <v>0</v>
      </c>
      <c r="DE125">
        <v>0</v>
      </c>
      <c r="DF125">
        <v>0</v>
      </c>
      <c r="DG125">
        <v>0</v>
      </c>
      <c r="DH125">
        <v>0</v>
      </c>
      <c r="DI125">
        <v>0</v>
      </c>
      <c r="DJ125">
        <v>0</v>
      </c>
      <c r="DK125">
        <v>0</v>
      </c>
      <c r="DL125">
        <v>0</v>
      </c>
      <c r="DM125">
        <v>2</v>
      </c>
      <c r="DN125">
        <v>0</v>
      </c>
      <c r="DO125">
        <v>0</v>
      </c>
      <c r="DP125">
        <v>0</v>
      </c>
      <c r="DQ125">
        <v>0</v>
      </c>
      <c r="DR125">
        <v>0</v>
      </c>
      <c r="DS125">
        <v>0</v>
      </c>
      <c r="DT125">
        <v>0</v>
      </c>
      <c r="DU125">
        <v>0</v>
      </c>
      <c r="DV125">
        <v>0</v>
      </c>
      <c r="DW125">
        <v>0</v>
      </c>
      <c r="DX125">
        <v>0</v>
      </c>
      <c r="DY125">
        <v>2</v>
      </c>
      <c r="DZ125">
        <v>0</v>
      </c>
      <c r="EA125">
        <v>1</v>
      </c>
      <c r="EB125">
        <v>1</v>
      </c>
      <c r="EC125">
        <v>0</v>
      </c>
      <c r="ED125">
        <v>0</v>
      </c>
      <c r="EE125">
        <v>0</v>
      </c>
      <c r="EF125">
        <v>0</v>
      </c>
      <c r="EG125">
        <v>0</v>
      </c>
      <c r="EH125">
        <v>1</v>
      </c>
      <c r="EI125">
        <v>0</v>
      </c>
      <c r="EJ125">
        <v>0</v>
      </c>
      <c r="EK125">
        <v>0</v>
      </c>
      <c r="EL125">
        <v>0</v>
      </c>
      <c r="EM125">
        <v>0</v>
      </c>
      <c r="EN125">
        <v>0</v>
      </c>
      <c r="EO125">
        <v>0</v>
      </c>
      <c r="EP125">
        <v>0</v>
      </c>
      <c r="EQ125">
        <v>0</v>
      </c>
      <c r="ER125">
        <v>0</v>
      </c>
      <c r="ES125">
        <v>0</v>
      </c>
      <c r="ET125">
        <v>0</v>
      </c>
      <c r="EU125">
        <v>0</v>
      </c>
      <c r="EV125">
        <v>0</v>
      </c>
      <c r="EW125">
        <v>0</v>
      </c>
      <c r="EX125">
        <v>1</v>
      </c>
      <c r="EY125">
        <v>1</v>
      </c>
      <c r="EZ125">
        <v>1</v>
      </c>
      <c r="FA125">
        <v>0</v>
      </c>
      <c r="FB125">
        <v>0</v>
      </c>
      <c r="FC125">
        <v>1</v>
      </c>
      <c r="FD125">
        <v>0</v>
      </c>
      <c r="FE125">
        <v>4</v>
      </c>
      <c r="FF125">
        <v>0</v>
      </c>
      <c r="FG125">
        <v>0</v>
      </c>
      <c r="FH125">
        <v>5</v>
      </c>
      <c r="FI125">
        <v>1</v>
      </c>
      <c r="FJ125">
        <v>0</v>
      </c>
      <c r="FK125">
        <v>2</v>
      </c>
      <c r="FL125">
        <v>0</v>
      </c>
      <c r="FM125">
        <v>0</v>
      </c>
      <c r="FN125">
        <v>0</v>
      </c>
      <c r="FO125">
        <v>0</v>
      </c>
      <c r="FP125">
        <v>0</v>
      </c>
      <c r="FQ125">
        <v>4</v>
      </c>
      <c r="FR125">
        <v>1</v>
      </c>
      <c r="FS125">
        <v>0</v>
      </c>
      <c r="FT125">
        <v>1</v>
      </c>
      <c r="FU125">
        <v>0</v>
      </c>
      <c r="FV125">
        <v>1</v>
      </c>
      <c r="FW125">
        <v>0</v>
      </c>
      <c r="FX125">
        <v>2</v>
      </c>
      <c r="FY125">
        <v>0</v>
      </c>
      <c r="FZ125">
        <v>0</v>
      </c>
      <c r="GA125">
        <v>2</v>
      </c>
      <c r="GB125">
        <v>0</v>
      </c>
      <c r="GC125">
        <v>3</v>
      </c>
      <c r="GD125">
        <v>0</v>
      </c>
      <c r="GE125">
        <v>0</v>
      </c>
      <c r="GF125">
        <v>4</v>
      </c>
      <c r="GG125">
        <v>0</v>
      </c>
      <c r="GH125">
        <v>0</v>
      </c>
      <c r="GI125">
        <v>0</v>
      </c>
      <c r="GJ125">
        <v>0</v>
      </c>
      <c r="GK125">
        <v>0</v>
      </c>
      <c r="GL125">
        <v>1</v>
      </c>
      <c r="GM125">
        <v>3</v>
      </c>
      <c r="GN125">
        <v>0</v>
      </c>
      <c r="GO125">
        <v>0</v>
      </c>
      <c r="GP125">
        <v>0</v>
      </c>
      <c r="GQ125">
        <v>3</v>
      </c>
    </row>
    <row r="126" spans="1:199">
      <c r="A126">
        <v>0</v>
      </c>
      <c r="B126">
        <v>0</v>
      </c>
      <c r="C126">
        <v>0</v>
      </c>
      <c r="D126">
        <v>0</v>
      </c>
      <c r="E126">
        <v>0</v>
      </c>
      <c r="F126">
        <v>0</v>
      </c>
      <c r="G126">
        <v>0</v>
      </c>
      <c r="H126">
        <v>0</v>
      </c>
      <c r="I126">
        <v>0</v>
      </c>
      <c r="J126">
        <v>0</v>
      </c>
      <c r="K126">
        <v>0</v>
      </c>
      <c r="L126">
        <v>0</v>
      </c>
      <c r="M126">
        <v>3</v>
      </c>
      <c r="N126">
        <v>0</v>
      </c>
      <c r="O126">
        <v>0</v>
      </c>
      <c r="P126">
        <v>0</v>
      </c>
      <c r="Q126">
        <v>0</v>
      </c>
      <c r="R126">
        <v>0</v>
      </c>
      <c r="S126">
        <v>0</v>
      </c>
      <c r="T126">
        <v>0</v>
      </c>
      <c r="U126">
        <v>0</v>
      </c>
      <c r="V126">
        <v>1</v>
      </c>
      <c r="W126">
        <v>0</v>
      </c>
      <c r="X126">
        <v>0</v>
      </c>
      <c r="Y126">
        <v>0</v>
      </c>
      <c r="Z126">
        <v>0</v>
      </c>
      <c r="AA126">
        <v>0</v>
      </c>
      <c r="AB126">
        <v>0</v>
      </c>
      <c r="AC126">
        <v>0</v>
      </c>
      <c r="AD126">
        <v>3</v>
      </c>
      <c r="AE126">
        <v>0</v>
      </c>
      <c r="AF126">
        <v>0</v>
      </c>
      <c r="AG126">
        <v>0</v>
      </c>
      <c r="AH126">
        <v>0</v>
      </c>
      <c r="AI126">
        <v>0</v>
      </c>
      <c r="AJ126">
        <v>0</v>
      </c>
      <c r="AK126">
        <v>2</v>
      </c>
      <c r="AL126">
        <v>0</v>
      </c>
      <c r="AM126">
        <v>0</v>
      </c>
      <c r="AN126">
        <v>1</v>
      </c>
      <c r="AO126">
        <v>0</v>
      </c>
      <c r="AP126">
        <v>4</v>
      </c>
      <c r="AQ126">
        <v>0</v>
      </c>
      <c r="AR126">
        <v>0</v>
      </c>
      <c r="AS126">
        <v>0</v>
      </c>
      <c r="AT126">
        <v>0</v>
      </c>
      <c r="AU126">
        <v>0</v>
      </c>
      <c r="AV126">
        <v>0</v>
      </c>
      <c r="AW126">
        <v>4</v>
      </c>
      <c r="AX126">
        <v>1</v>
      </c>
      <c r="AY126">
        <v>0</v>
      </c>
      <c r="AZ126">
        <v>1</v>
      </c>
      <c r="BA126">
        <v>0</v>
      </c>
      <c r="BB126">
        <v>0</v>
      </c>
      <c r="BC126">
        <v>2</v>
      </c>
      <c r="BD126">
        <v>0</v>
      </c>
      <c r="BE126">
        <v>6</v>
      </c>
      <c r="BF126">
        <v>1</v>
      </c>
      <c r="BG126">
        <v>0</v>
      </c>
      <c r="BH126">
        <v>0</v>
      </c>
      <c r="BI126">
        <v>2</v>
      </c>
      <c r="BJ126">
        <v>1</v>
      </c>
      <c r="BK126">
        <v>1</v>
      </c>
      <c r="BL126">
        <v>3</v>
      </c>
      <c r="BM126">
        <v>0</v>
      </c>
      <c r="BN126">
        <v>5</v>
      </c>
      <c r="BO126">
        <v>4</v>
      </c>
      <c r="BP126">
        <v>3</v>
      </c>
      <c r="BQ126">
        <v>0</v>
      </c>
      <c r="BR126">
        <v>0</v>
      </c>
      <c r="BS126">
        <v>0</v>
      </c>
      <c r="BT126">
        <v>0</v>
      </c>
      <c r="BU126">
        <v>0</v>
      </c>
      <c r="BV126">
        <v>1</v>
      </c>
      <c r="BW126">
        <v>5</v>
      </c>
      <c r="BX126">
        <v>1</v>
      </c>
      <c r="BY126">
        <v>0</v>
      </c>
      <c r="BZ126">
        <v>0</v>
      </c>
      <c r="CA126">
        <v>0</v>
      </c>
      <c r="CB126">
        <v>0</v>
      </c>
      <c r="CC126">
        <v>0</v>
      </c>
      <c r="CD126">
        <v>0</v>
      </c>
      <c r="CE126">
        <v>5</v>
      </c>
      <c r="CF126">
        <v>3</v>
      </c>
      <c r="CG126">
        <v>4</v>
      </c>
      <c r="CH126">
        <v>3</v>
      </c>
      <c r="CI126">
        <v>2</v>
      </c>
      <c r="CJ126">
        <v>0</v>
      </c>
      <c r="CK126">
        <v>0</v>
      </c>
      <c r="CL126">
        <v>0</v>
      </c>
      <c r="CM126">
        <v>0</v>
      </c>
      <c r="CN126">
        <v>1</v>
      </c>
      <c r="CO126">
        <v>1</v>
      </c>
      <c r="CP126">
        <v>3</v>
      </c>
      <c r="CQ126">
        <v>1</v>
      </c>
      <c r="CR126">
        <v>1</v>
      </c>
      <c r="CS126">
        <v>0</v>
      </c>
      <c r="CT126">
        <v>0</v>
      </c>
      <c r="CU126">
        <v>0</v>
      </c>
      <c r="CV126">
        <v>0</v>
      </c>
      <c r="CW126">
        <v>0</v>
      </c>
      <c r="CX126">
        <v>0</v>
      </c>
      <c r="CY126">
        <v>0</v>
      </c>
      <c r="CZ126">
        <v>0</v>
      </c>
      <c r="DA126">
        <v>2</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5</v>
      </c>
      <c r="DU126">
        <v>0</v>
      </c>
      <c r="DV126">
        <v>2</v>
      </c>
      <c r="DW126">
        <v>0</v>
      </c>
      <c r="DX126">
        <v>0</v>
      </c>
      <c r="DY126">
        <v>0</v>
      </c>
      <c r="DZ126">
        <v>0</v>
      </c>
      <c r="EA126">
        <v>0</v>
      </c>
      <c r="EB126">
        <v>0</v>
      </c>
      <c r="EC126">
        <v>0</v>
      </c>
      <c r="ED126">
        <v>0</v>
      </c>
      <c r="EE126">
        <v>0</v>
      </c>
      <c r="EF126">
        <v>0</v>
      </c>
      <c r="EG126">
        <v>0</v>
      </c>
      <c r="EH126">
        <v>0</v>
      </c>
      <c r="EI126">
        <v>0</v>
      </c>
      <c r="EJ126">
        <v>0</v>
      </c>
      <c r="EK126">
        <v>0</v>
      </c>
      <c r="EL126">
        <v>2</v>
      </c>
      <c r="EM126">
        <v>0</v>
      </c>
      <c r="EN126">
        <v>3</v>
      </c>
      <c r="EO126">
        <v>0</v>
      </c>
      <c r="EP126">
        <v>0</v>
      </c>
      <c r="EQ126">
        <v>0</v>
      </c>
      <c r="ER126">
        <v>0</v>
      </c>
      <c r="ES126">
        <v>0</v>
      </c>
      <c r="ET126">
        <v>0</v>
      </c>
      <c r="EU126">
        <v>0</v>
      </c>
      <c r="EV126">
        <v>0</v>
      </c>
      <c r="EW126">
        <v>0</v>
      </c>
      <c r="EX126">
        <v>1</v>
      </c>
      <c r="EY126">
        <v>0</v>
      </c>
      <c r="EZ126">
        <v>0</v>
      </c>
      <c r="FA126">
        <v>0</v>
      </c>
      <c r="FB126">
        <v>1</v>
      </c>
      <c r="FC126">
        <v>0</v>
      </c>
      <c r="FD126">
        <v>0</v>
      </c>
      <c r="FE126">
        <v>5</v>
      </c>
      <c r="FF126">
        <v>0</v>
      </c>
      <c r="FG126">
        <v>0</v>
      </c>
      <c r="FH126">
        <v>3</v>
      </c>
      <c r="FI126">
        <v>5</v>
      </c>
      <c r="FJ126">
        <v>0</v>
      </c>
      <c r="FK126">
        <v>0</v>
      </c>
      <c r="FL126">
        <v>0</v>
      </c>
      <c r="FM126">
        <v>0</v>
      </c>
      <c r="FN126">
        <v>0</v>
      </c>
      <c r="FO126">
        <v>0</v>
      </c>
      <c r="FP126">
        <v>0</v>
      </c>
      <c r="FQ126">
        <v>0</v>
      </c>
      <c r="FR126">
        <v>0</v>
      </c>
      <c r="FS126">
        <v>2</v>
      </c>
      <c r="FT126">
        <v>0</v>
      </c>
      <c r="FU126">
        <v>3</v>
      </c>
      <c r="FV126">
        <v>1</v>
      </c>
      <c r="FW126">
        <v>0</v>
      </c>
      <c r="FX126">
        <v>0</v>
      </c>
      <c r="FY126">
        <v>0</v>
      </c>
      <c r="FZ126">
        <v>0</v>
      </c>
      <c r="GA126">
        <v>0</v>
      </c>
      <c r="GB126">
        <v>0</v>
      </c>
      <c r="GC126">
        <v>0</v>
      </c>
      <c r="GD126">
        <v>0</v>
      </c>
      <c r="GE126">
        <v>0</v>
      </c>
      <c r="GF126">
        <v>2</v>
      </c>
      <c r="GG126">
        <v>0</v>
      </c>
      <c r="GH126">
        <v>0</v>
      </c>
      <c r="GI126">
        <v>1</v>
      </c>
      <c r="GJ126">
        <v>0</v>
      </c>
      <c r="GK126">
        <v>0</v>
      </c>
      <c r="GL126">
        <v>0</v>
      </c>
      <c r="GM126">
        <v>0</v>
      </c>
      <c r="GN126">
        <v>3</v>
      </c>
      <c r="GO126">
        <v>1</v>
      </c>
      <c r="GP126">
        <v>0</v>
      </c>
      <c r="GQ126">
        <v>1</v>
      </c>
    </row>
    <row r="127" spans="1:199">
      <c r="A127">
        <v>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1</v>
      </c>
      <c r="AQ127">
        <v>0</v>
      </c>
      <c r="AR127">
        <v>0</v>
      </c>
      <c r="AS127">
        <v>0</v>
      </c>
      <c r="AT127">
        <v>0</v>
      </c>
      <c r="AU127">
        <v>0</v>
      </c>
      <c r="AV127">
        <v>4</v>
      </c>
      <c r="AW127">
        <v>0</v>
      </c>
      <c r="AX127">
        <v>0</v>
      </c>
      <c r="AY127">
        <v>0</v>
      </c>
      <c r="AZ127">
        <v>0</v>
      </c>
      <c r="BA127">
        <v>0</v>
      </c>
      <c r="BB127">
        <v>0</v>
      </c>
      <c r="BC127">
        <v>0</v>
      </c>
      <c r="BD127">
        <v>0</v>
      </c>
      <c r="BE127">
        <v>0</v>
      </c>
      <c r="BF127">
        <v>0</v>
      </c>
      <c r="BG127">
        <v>0</v>
      </c>
      <c r="BH127">
        <v>0</v>
      </c>
      <c r="BI127">
        <v>2</v>
      </c>
      <c r="BJ127">
        <v>0</v>
      </c>
      <c r="BK127">
        <v>0</v>
      </c>
      <c r="BL127">
        <v>3</v>
      </c>
      <c r="BM127">
        <v>0</v>
      </c>
      <c r="BN127">
        <v>1</v>
      </c>
      <c r="BO127">
        <v>2</v>
      </c>
      <c r="BP127">
        <v>1</v>
      </c>
      <c r="BQ127">
        <v>0</v>
      </c>
      <c r="BR127">
        <v>0</v>
      </c>
      <c r="BS127">
        <v>0</v>
      </c>
      <c r="BT127">
        <v>0</v>
      </c>
      <c r="BU127">
        <v>0</v>
      </c>
      <c r="BV127">
        <v>0</v>
      </c>
      <c r="BW127">
        <v>5</v>
      </c>
      <c r="BX127">
        <v>0</v>
      </c>
      <c r="BY127">
        <v>0</v>
      </c>
      <c r="BZ127">
        <v>1</v>
      </c>
      <c r="CA127">
        <v>0</v>
      </c>
      <c r="CB127">
        <v>0</v>
      </c>
      <c r="CC127">
        <v>0</v>
      </c>
      <c r="CD127">
        <v>0</v>
      </c>
      <c r="CE127">
        <v>2</v>
      </c>
      <c r="CF127">
        <v>4</v>
      </c>
      <c r="CG127">
        <v>4</v>
      </c>
      <c r="CH127">
        <v>0</v>
      </c>
      <c r="CI127">
        <v>0</v>
      </c>
      <c r="CJ127">
        <v>0</v>
      </c>
      <c r="CK127">
        <v>0</v>
      </c>
      <c r="CL127">
        <v>0</v>
      </c>
      <c r="CM127">
        <v>0</v>
      </c>
      <c r="CN127">
        <v>0</v>
      </c>
      <c r="CO127">
        <v>0</v>
      </c>
      <c r="CP127">
        <v>2</v>
      </c>
      <c r="CQ127">
        <v>0</v>
      </c>
      <c r="CR127">
        <v>0</v>
      </c>
      <c r="CS127">
        <v>2</v>
      </c>
      <c r="CT127">
        <v>0</v>
      </c>
      <c r="CU127">
        <v>0</v>
      </c>
      <c r="CV127">
        <v>0</v>
      </c>
      <c r="CW127">
        <v>0</v>
      </c>
      <c r="CX127">
        <v>0</v>
      </c>
      <c r="CY127">
        <v>1</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1</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1</v>
      </c>
      <c r="EQ127">
        <v>0</v>
      </c>
      <c r="ER127">
        <v>0</v>
      </c>
      <c r="ES127">
        <v>0</v>
      </c>
      <c r="ET127">
        <v>0</v>
      </c>
      <c r="EU127">
        <v>0</v>
      </c>
      <c r="EV127">
        <v>0</v>
      </c>
      <c r="EW127">
        <v>0</v>
      </c>
      <c r="EX127">
        <v>0</v>
      </c>
      <c r="EY127">
        <v>0</v>
      </c>
      <c r="EZ127">
        <v>0</v>
      </c>
      <c r="FA127">
        <v>0</v>
      </c>
      <c r="FB127">
        <v>0</v>
      </c>
      <c r="FC127">
        <v>0</v>
      </c>
      <c r="FD127">
        <v>0</v>
      </c>
      <c r="FE127">
        <v>2</v>
      </c>
      <c r="FF127">
        <v>0</v>
      </c>
      <c r="FG127">
        <v>0</v>
      </c>
      <c r="FH127">
        <v>0</v>
      </c>
      <c r="FI127">
        <v>0</v>
      </c>
      <c r="FJ127">
        <v>0</v>
      </c>
      <c r="FK127">
        <v>0</v>
      </c>
      <c r="FL127">
        <v>0</v>
      </c>
      <c r="FM127">
        <v>0</v>
      </c>
      <c r="FN127">
        <v>0</v>
      </c>
      <c r="FO127">
        <v>0</v>
      </c>
      <c r="FP127">
        <v>0</v>
      </c>
      <c r="FQ127">
        <v>0</v>
      </c>
      <c r="FR127">
        <v>0</v>
      </c>
      <c r="FS127">
        <v>0</v>
      </c>
      <c r="FT127">
        <v>0</v>
      </c>
      <c r="FU127">
        <v>4</v>
      </c>
      <c r="FV127">
        <v>4</v>
      </c>
      <c r="FW127">
        <v>0</v>
      </c>
      <c r="FX127">
        <v>1</v>
      </c>
      <c r="FY127">
        <v>1</v>
      </c>
      <c r="FZ127">
        <v>2</v>
      </c>
      <c r="GA127">
        <v>0</v>
      </c>
      <c r="GB127">
        <v>0</v>
      </c>
      <c r="GC127">
        <v>0</v>
      </c>
      <c r="GD127">
        <v>1</v>
      </c>
      <c r="GE127">
        <v>0</v>
      </c>
      <c r="GF127">
        <v>0</v>
      </c>
      <c r="GG127">
        <v>0</v>
      </c>
      <c r="GH127">
        <v>0</v>
      </c>
      <c r="GI127">
        <v>0</v>
      </c>
      <c r="GJ127">
        <v>0</v>
      </c>
      <c r="GK127">
        <v>0</v>
      </c>
      <c r="GL127">
        <v>0</v>
      </c>
      <c r="GM127">
        <v>3</v>
      </c>
      <c r="GN127">
        <v>0</v>
      </c>
      <c r="GO127">
        <v>0</v>
      </c>
      <c r="GP127">
        <v>0</v>
      </c>
      <c r="GQ127">
        <v>0</v>
      </c>
    </row>
    <row r="128" spans="1:199">
      <c r="A128">
        <v>0</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2</v>
      </c>
      <c r="AE128">
        <v>0</v>
      </c>
      <c r="AF128">
        <v>0</v>
      </c>
      <c r="AG128">
        <v>0</v>
      </c>
      <c r="AH128">
        <v>0</v>
      </c>
      <c r="AI128">
        <v>0</v>
      </c>
      <c r="AJ128">
        <v>0</v>
      </c>
      <c r="AK128">
        <v>1</v>
      </c>
      <c r="AL128">
        <v>0</v>
      </c>
      <c r="AM128">
        <v>1</v>
      </c>
      <c r="AN128">
        <v>2</v>
      </c>
      <c r="AO128">
        <v>0</v>
      </c>
      <c r="AP128">
        <v>0</v>
      </c>
      <c r="AQ128">
        <v>0</v>
      </c>
      <c r="AR128">
        <v>0</v>
      </c>
      <c r="AS128">
        <v>0</v>
      </c>
      <c r="AT128">
        <v>0</v>
      </c>
      <c r="AU128">
        <v>0</v>
      </c>
      <c r="AV128">
        <v>0</v>
      </c>
      <c r="AW128">
        <v>3</v>
      </c>
      <c r="AX128">
        <v>0</v>
      </c>
      <c r="AY128">
        <v>0</v>
      </c>
      <c r="AZ128">
        <v>0</v>
      </c>
      <c r="BA128">
        <v>0</v>
      </c>
      <c r="BB128">
        <v>0</v>
      </c>
      <c r="BC128">
        <v>0</v>
      </c>
      <c r="BD128">
        <v>0</v>
      </c>
      <c r="BE128">
        <v>0</v>
      </c>
      <c r="BF128">
        <v>0</v>
      </c>
      <c r="BG128">
        <v>0</v>
      </c>
      <c r="BH128">
        <v>0</v>
      </c>
      <c r="BI128">
        <v>2</v>
      </c>
      <c r="BJ128">
        <v>0</v>
      </c>
      <c r="BK128">
        <v>0</v>
      </c>
      <c r="BL128">
        <v>0</v>
      </c>
      <c r="BM128">
        <v>2</v>
      </c>
      <c r="BN128">
        <v>3</v>
      </c>
      <c r="BO128">
        <v>2</v>
      </c>
      <c r="BP128">
        <v>2</v>
      </c>
      <c r="BQ128">
        <v>0</v>
      </c>
      <c r="BR128">
        <v>0</v>
      </c>
      <c r="BS128">
        <v>0</v>
      </c>
      <c r="BT128">
        <v>0</v>
      </c>
      <c r="BU128">
        <v>0</v>
      </c>
      <c r="BV128">
        <v>0</v>
      </c>
      <c r="BW128">
        <v>4</v>
      </c>
      <c r="BX128">
        <v>0</v>
      </c>
      <c r="BY128">
        <v>1</v>
      </c>
      <c r="BZ128">
        <v>0</v>
      </c>
      <c r="CA128">
        <v>0</v>
      </c>
      <c r="CB128">
        <v>0</v>
      </c>
      <c r="CC128">
        <v>0</v>
      </c>
      <c r="CD128">
        <v>0</v>
      </c>
      <c r="CE128">
        <v>2</v>
      </c>
      <c r="CF128">
        <v>0</v>
      </c>
      <c r="CG128">
        <v>0</v>
      </c>
      <c r="CH128">
        <v>0</v>
      </c>
      <c r="CI128">
        <v>0</v>
      </c>
      <c r="CJ128">
        <v>0</v>
      </c>
      <c r="CK128">
        <v>0</v>
      </c>
      <c r="CL128">
        <v>0</v>
      </c>
      <c r="CM128">
        <v>0</v>
      </c>
      <c r="CN128">
        <v>0</v>
      </c>
      <c r="CO128">
        <v>0</v>
      </c>
      <c r="CP128">
        <v>3</v>
      </c>
      <c r="CQ128">
        <v>3</v>
      </c>
      <c r="CR128">
        <v>0</v>
      </c>
      <c r="CS128">
        <v>0</v>
      </c>
      <c r="CT128">
        <v>0</v>
      </c>
      <c r="CU128">
        <v>0</v>
      </c>
      <c r="CV128">
        <v>0</v>
      </c>
      <c r="CW128">
        <v>0</v>
      </c>
      <c r="CX128">
        <v>0</v>
      </c>
      <c r="CY128">
        <v>0</v>
      </c>
      <c r="CZ128">
        <v>0</v>
      </c>
      <c r="DA128">
        <v>3</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1</v>
      </c>
      <c r="DU128">
        <v>0</v>
      </c>
      <c r="DV128">
        <v>0</v>
      </c>
      <c r="DW128">
        <v>0</v>
      </c>
      <c r="DX128">
        <v>0</v>
      </c>
      <c r="DY128">
        <v>0</v>
      </c>
      <c r="DZ128">
        <v>0</v>
      </c>
      <c r="EA128">
        <v>0</v>
      </c>
      <c r="EB128">
        <v>0</v>
      </c>
      <c r="EC128">
        <v>0</v>
      </c>
      <c r="ED128">
        <v>0</v>
      </c>
      <c r="EE128">
        <v>0</v>
      </c>
      <c r="EF128">
        <v>0</v>
      </c>
      <c r="EG128">
        <v>0</v>
      </c>
      <c r="EH128">
        <v>0</v>
      </c>
      <c r="EI128">
        <v>0</v>
      </c>
      <c r="EJ128">
        <v>0</v>
      </c>
      <c r="EK128">
        <v>0</v>
      </c>
      <c r="EL128">
        <v>1</v>
      </c>
      <c r="EM128">
        <v>0</v>
      </c>
      <c r="EN128">
        <v>0</v>
      </c>
      <c r="EO128">
        <v>0</v>
      </c>
      <c r="EP128">
        <v>0</v>
      </c>
      <c r="EQ128">
        <v>0</v>
      </c>
      <c r="ER128">
        <v>0</v>
      </c>
      <c r="ES128">
        <v>0</v>
      </c>
      <c r="ET128">
        <v>0</v>
      </c>
      <c r="EU128">
        <v>0</v>
      </c>
      <c r="EV128">
        <v>0</v>
      </c>
      <c r="EW128">
        <v>0</v>
      </c>
      <c r="EX128">
        <v>1</v>
      </c>
      <c r="EY128">
        <v>0</v>
      </c>
      <c r="EZ128">
        <v>0</v>
      </c>
      <c r="FA128">
        <v>0</v>
      </c>
      <c r="FB128">
        <v>0</v>
      </c>
      <c r="FC128">
        <v>1</v>
      </c>
      <c r="FD128">
        <v>0</v>
      </c>
      <c r="FE128">
        <v>0</v>
      </c>
      <c r="FF128">
        <v>0</v>
      </c>
      <c r="FG128">
        <v>5</v>
      </c>
      <c r="FH128">
        <v>0</v>
      </c>
      <c r="FI128">
        <v>1</v>
      </c>
      <c r="FJ128">
        <v>0</v>
      </c>
      <c r="FK128">
        <v>0</v>
      </c>
      <c r="FL128">
        <v>0</v>
      </c>
      <c r="FM128">
        <v>0</v>
      </c>
      <c r="FN128">
        <v>0</v>
      </c>
      <c r="FO128">
        <v>0</v>
      </c>
      <c r="FP128">
        <v>0</v>
      </c>
      <c r="FQ128">
        <v>0</v>
      </c>
      <c r="FR128">
        <v>0</v>
      </c>
      <c r="FS128">
        <v>0</v>
      </c>
      <c r="FT128">
        <v>1</v>
      </c>
      <c r="FU128">
        <v>0</v>
      </c>
      <c r="FV128">
        <v>0</v>
      </c>
      <c r="FW128">
        <v>0</v>
      </c>
      <c r="FX128">
        <v>1</v>
      </c>
      <c r="FY128">
        <v>0</v>
      </c>
      <c r="FZ128">
        <v>0</v>
      </c>
      <c r="GA128">
        <v>0</v>
      </c>
      <c r="GB128">
        <v>0</v>
      </c>
      <c r="GC128">
        <v>0</v>
      </c>
      <c r="GD128">
        <v>0</v>
      </c>
      <c r="GE128">
        <v>0</v>
      </c>
      <c r="GF128">
        <v>1</v>
      </c>
      <c r="GG128">
        <v>0</v>
      </c>
      <c r="GH128">
        <v>0</v>
      </c>
      <c r="GI128">
        <v>0</v>
      </c>
      <c r="GJ128">
        <v>0</v>
      </c>
      <c r="GK128">
        <v>0</v>
      </c>
      <c r="GL128">
        <v>0</v>
      </c>
      <c r="GM128">
        <v>0</v>
      </c>
      <c r="GN128">
        <v>0</v>
      </c>
      <c r="GO128">
        <v>0</v>
      </c>
      <c r="GP128">
        <v>0</v>
      </c>
      <c r="GQ128">
        <v>0</v>
      </c>
    </row>
    <row r="129" spans="1:199">
      <c r="A129">
        <v>7</v>
      </c>
      <c r="B129">
        <v>0</v>
      </c>
      <c r="C129">
        <v>0</v>
      </c>
      <c r="D129">
        <v>0</v>
      </c>
      <c r="E129">
        <v>0</v>
      </c>
      <c r="F129">
        <v>0</v>
      </c>
      <c r="G129">
        <v>0</v>
      </c>
      <c r="H129">
        <v>0</v>
      </c>
      <c r="I129">
        <v>0</v>
      </c>
      <c r="J129">
        <v>0</v>
      </c>
      <c r="K129">
        <v>0</v>
      </c>
      <c r="L129">
        <v>0</v>
      </c>
      <c r="M129">
        <v>4</v>
      </c>
      <c r="N129">
        <v>1</v>
      </c>
      <c r="O129">
        <v>0</v>
      </c>
      <c r="P129">
        <v>0</v>
      </c>
      <c r="Q129">
        <v>0</v>
      </c>
      <c r="R129">
        <v>0</v>
      </c>
      <c r="S129">
        <v>0</v>
      </c>
      <c r="T129">
        <v>0</v>
      </c>
      <c r="U129">
        <v>0</v>
      </c>
      <c r="V129">
        <v>0</v>
      </c>
      <c r="W129">
        <v>0</v>
      </c>
      <c r="X129">
        <v>0</v>
      </c>
      <c r="Y129">
        <v>0</v>
      </c>
      <c r="Z129">
        <v>1</v>
      </c>
      <c r="AA129">
        <v>0</v>
      </c>
      <c r="AB129">
        <v>0</v>
      </c>
      <c r="AC129">
        <v>0</v>
      </c>
      <c r="AD129">
        <v>0</v>
      </c>
      <c r="AE129">
        <v>0</v>
      </c>
      <c r="AF129">
        <v>0</v>
      </c>
      <c r="AG129">
        <v>0</v>
      </c>
      <c r="AH129">
        <v>0</v>
      </c>
      <c r="AI129">
        <v>0</v>
      </c>
      <c r="AJ129">
        <v>0</v>
      </c>
      <c r="AK129">
        <v>0</v>
      </c>
      <c r="AL129">
        <v>0</v>
      </c>
      <c r="AM129">
        <v>5</v>
      </c>
      <c r="AN129">
        <v>4</v>
      </c>
      <c r="AO129">
        <v>1</v>
      </c>
      <c r="AP129">
        <v>0</v>
      </c>
      <c r="AQ129">
        <v>0</v>
      </c>
      <c r="AR129">
        <v>0</v>
      </c>
      <c r="AS129">
        <v>0</v>
      </c>
      <c r="AT129">
        <v>0</v>
      </c>
      <c r="AU129">
        <v>0</v>
      </c>
      <c r="AV129">
        <v>0</v>
      </c>
      <c r="AW129">
        <v>3</v>
      </c>
      <c r="AX129">
        <v>0</v>
      </c>
      <c r="AY129">
        <v>2</v>
      </c>
      <c r="AZ129">
        <v>1</v>
      </c>
      <c r="BA129">
        <v>0</v>
      </c>
      <c r="BB129">
        <v>0</v>
      </c>
      <c r="BC129">
        <v>0</v>
      </c>
      <c r="BD129">
        <v>0</v>
      </c>
      <c r="BE129">
        <v>6</v>
      </c>
      <c r="BF129">
        <v>0</v>
      </c>
      <c r="BG129">
        <v>0</v>
      </c>
      <c r="BH129">
        <v>1</v>
      </c>
      <c r="BI129">
        <v>4</v>
      </c>
      <c r="BJ129">
        <v>2</v>
      </c>
      <c r="BK129">
        <v>2</v>
      </c>
      <c r="BL129">
        <v>0</v>
      </c>
      <c r="BM129">
        <v>8</v>
      </c>
      <c r="BN129">
        <v>1</v>
      </c>
      <c r="BO129">
        <v>1</v>
      </c>
      <c r="BP129">
        <v>0</v>
      </c>
      <c r="BQ129">
        <v>0</v>
      </c>
      <c r="BR129">
        <v>0</v>
      </c>
      <c r="BS129">
        <v>0</v>
      </c>
      <c r="BT129">
        <v>0</v>
      </c>
      <c r="BU129">
        <v>0</v>
      </c>
      <c r="BV129">
        <v>0</v>
      </c>
      <c r="BW129">
        <v>1</v>
      </c>
      <c r="BX129">
        <v>0</v>
      </c>
      <c r="BY129">
        <v>0</v>
      </c>
      <c r="BZ129">
        <v>1</v>
      </c>
      <c r="CA129">
        <v>0</v>
      </c>
      <c r="CB129">
        <v>0</v>
      </c>
      <c r="CC129">
        <v>0</v>
      </c>
      <c r="CD129">
        <v>0</v>
      </c>
      <c r="CE129">
        <v>0</v>
      </c>
      <c r="CF129">
        <v>0</v>
      </c>
      <c r="CG129">
        <v>0</v>
      </c>
      <c r="CH129">
        <v>0</v>
      </c>
      <c r="CI129">
        <v>0</v>
      </c>
      <c r="CJ129">
        <v>0</v>
      </c>
      <c r="CK129">
        <v>1</v>
      </c>
      <c r="CL129">
        <v>0</v>
      </c>
      <c r="CM129">
        <v>0</v>
      </c>
      <c r="CN129">
        <v>0</v>
      </c>
      <c r="CO129">
        <v>3</v>
      </c>
      <c r="CP129">
        <v>0</v>
      </c>
      <c r="CQ129">
        <v>2</v>
      </c>
      <c r="CR129">
        <v>7</v>
      </c>
      <c r="CS129">
        <v>1</v>
      </c>
      <c r="CT129">
        <v>0</v>
      </c>
      <c r="CU129">
        <v>0</v>
      </c>
      <c r="CV129">
        <v>0</v>
      </c>
      <c r="CW129">
        <v>1</v>
      </c>
      <c r="CX129">
        <v>2</v>
      </c>
      <c r="CY129">
        <v>1</v>
      </c>
      <c r="CZ129">
        <v>1</v>
      </c>
      <c r="DA129">
        <v>3</v>
      </c>
      <c r="DB129">
        <v>4</v>
      </c>
      <c r="DC129">
        <v>0</v>
      </c>
      <c r="DD129">
        <v>0</v>
      </c>
      <c r="DE129">
        <v>0</v>
      </c>
      <c r="DF129">
        <v>0</v>
      </c>
      <c r="DG129">
        <v>1</v>
      </c>
      <c r="DH129">
        <v>0</v>
      </c>
      <c r="DI129">
        <v>0</v>
      </c>
      <c r="DJ129">
        <v>3</v>
      </c>
      <c r="DK129">
        <v>0</v>
      </c>
      <c r="DL129">
        <v>3</v>
      </c>
      <c r="DM129">
        <v>1</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2</v>
      </c>
      <c r="ER129">
        <v>0</v>
      </c>
      <c r="ES129">
        <v>2</v>
      </c>
      <c r="ET129">
        <v>0</v>
      </c>
      <c r="EU129">
        <v>0</v>
      </c>
      <c r="EV129">
        <v>0</v>
      </c>
      <c r="EW129">
        <v>0</v>
      </c>
      <c r="EX129">
        <v>0</v>
      </c>
      <c r="EY129">
        <v>0</v>
      </c>
      <c r="EZ129">
        <v>0</v>
      </c>
      <c r="FA129">
        <v>0</v>
      </c>
      <c r="FB129">
        <v>9</v>
      </c>
      <c r="FC129">
        <v>0</v>
      </c>
      <c r="FD129">
        <v>0</v>
      </c>
      <c r="FE129">
        <v>4</v>
      </c>
      <c r="FF129">
        <v>0</v>
      </c>
      <c r="FG129">
        <v>0</v>
      </c>
      <c r="FH129">
        <v>1</v>
      </c>
      <c r="FI129">
        <v>1</v>
      </c>
      <c r="FJ129">
        <v>0</v>
      </c>
      <c r="FK129">
        <v>2</v>
      </c>
      <c r="FL129">
        <v>0</v>
      </c>
      <c r="FM129">
        <v>0</v>
      </c>
      <c r="FN129">
        <v>0</v>
      </c>
      <c r="FO129">
        <v>1</v>
      </c>
      <c r="FP129">
        <v>0</v>
      </c>
      <c r="FQ129">
        <v>1</v>
      </c>
      <c r="FR129">
        <v>0</v>
      </c>
      <c r="FS129">
        <v>0</v>
      </c>
      <c r="FT129">
        <v>0</v>
      </c>
      <c r="FU129">
        <v>0</v>
      </c>
      <c r="FV129">
        <v>0</v>
      </c>
      <c r="FW129">
        <v>0</v>
      </c>
      <c r="FX129">
        <v>1</v>
      </c>
      <c r="FY129">
        <v>0</v>
      </c>
      <c r="FZ129">
        <v>1</v>
      </c>
      <c r="GA129">
        <v>0</v>
      </c>
      <c r="GB129">
        <v>0</v>
      </c>
      <c r="GC129">
        <v>1</v>
      </c>
      <c r="GD129">
        <v>0</v>
      </c>
      <c r="GE129">
        <v>0</v>
      </c>
      <c r="GF129">
        <v>3</v>
      </c>
      <c r="GG129">
        <v>0</v>
      </c>
      <c r="GH129">
        <v>1</v>
      </c>
      <c r="GI129">
        <v>0</v>
      </c>
      <c r="GJ129">
        <v>0</v>
      </c>
      <c r="GK129">
        <v>4</v>
      </c>
      <c r="GL129">
        <v>0</v>
      </c>
      <c r="GM129">
        <v>0</v>
      </c>
      <c r="GN129">
        <v>0</v>
      </c>
      <c r="GO129">
        <v>3</v>
      </c>
      <c r="GP129">
        <v>0</v>
      </c>
      <c r="GQ129">
        <v>0</v>
      </c>
    </row>
    <row r="130" spans="1:199">
      <c r="A130">
        <v>5</v>
      </c>
      <c r="B130">
        <v>0</v>
      </c>
      <c r="C130">
        <v>0</v>
      </c>
      <c r="D130">
        <v>3</v>
      </c>
      <c r="E130">
        <v>0</v>
      </c>
      <c r="F130">
        <v>1</v>
      </c>
      <c r="G130">
        <v>0</v>
      </c>
      <c r="H130">
        <v>0</v>
      </c>
      <c r="I130">
        <v>0</v>
      </c>
      <c r="J130">
        <v>0</v>
      </c>
      <c r="K130">
        <v>0</v>
      </c>
      <c r="L130">
        <v>0</v>
      </c>
      <c r="M130">
        <v>0</v>
      </c>
      <c r="N130">
        <v>0</v>
      </c>
      <c r="O130">
        <v>4</v>
      </c>
      <c r="P130">
        <v>0</v>
      </c>
      <c r="Q130">
        <v>0</v>
      </c>
      <c r="R130">
        <v>1</v>
      </c>
      <c r="S130">
        <v>0</v>
      </c>
      <c r="T130">
        <v>0</v>
      </c>
      <c r="U130">
        <v>0</v>
      </c>
      <c r="V130">
        <v>0</v>
      </c>
      <c r="W130">
        <v>0</v>
      </c>
      <c r="X130">
        <v>0</v>
      </c>
      <c r="Y130">
        <v>0</v>
      </c>
      <c r="Z130">
        <v>2</v>
      </c>
      <c r="AA130">
        <v>0</v>
      </c>
      <c r="AB130">
        <v>0</v>
      </c>
      <c r="AC130">
        <v>0</v>
      </c>
      <c r="AD130">
        <v>0</v>
      </c>
      <c r="AE130">
        <v>0</v>
      </c>
      <c r="AF130">
        <v>1</v>
      </c>
      <c r="AG130">
        <v>0</v>
      </c>
      <c r="AH130">
        <v>0</v>
      </c>
      <c r="AI130">
        <v>0</v>
      </c>
      <c r="AJ130">
        <v>0</v>
      </c>
      <c r="AK130">
        <v>0</v>
      </c>
      <c r="AL130">
        <v>0</v>
      </c>
      <c r="AM130">
        <v>0</v>
      </c>
      <c r="AN130">
        <v>2</v>
      </c>
      <c r="AO130">
        <v>1</v>
      </c>
      <c r="AP130">
        <v>0</v>
      </c>
      <c r="AQ130">
        <v>1</v>
      </c>
      <c r="AR130">
        <v>0</v>
      </c>
      <c r="AS130">
        <v>0</v>
      </c>
      <c r="AT130">
        <v>0</v>
      </c>
      <c r="AU130">
        <v>0</v>
      </c>
      <c r="AV130">
        <v>1</v>
      </c>
      <c r="AW130">
        <v>5</v>
      </c>
      <c r="AX130">
        <v>1</v>
      </c>
      <c r="AY130">
        <v>1</v>
      </c>
      <c r="AZ130">
        <v>2</v>
      </c>
      <c r="BA130">
        <v>0</v>
      </c>
      <c r="BB130">
        <v>0</v>
      </c>
      <c r="BC130">
        <v>0</v>
      </c>
      <c r="BD130">
        <v>1</v>
      </c>
      <c r="BE130">
        <v>0</v>
      </c>
      <c r="BF130">
        <v>1</v>
      </c>
      <c r="BG130">
        <v>0</v>
      </c>
      <c r="BH130">
        <v>0</v>
      </c>
      <c r="BI130">
        <v>2</v>
      </c>
      <c r="BJ130">
        <v>0</v>
      </c>
      <c r="BK130">
        <v>1</v>
      </c>
      <c r="BL130">
        <v>0</v>
      </c>
      <c r="BM130">
        <v>2</v>
      </c>
      <c r="BN130">
        <v>3</v>
      </c>
      <c r="BO130">
        <v>3</v>
      </c>
      <c r="BP130">
        <v>0</v>
      </c>
      <c r="BQ130">
        <v>0</v>
      </c>
      <c r="BR130">
        <v>1</v>
      </c>
      <c r="BS130">
        <v>1</v>
      </c>
      <c r="BT130">
        <v>2</v>
      </c>
      <c r="BU130">
        <v>0</v>
      </c>
      <c r="BV130">
        <v>0</v>
      </c>
      <c r="BW130">
        <v>1</v>
      </c>
      <c r="BX130">
        <v>2</v>
      </c>
      <c r="BY130">
        <v>1</v>
      </c>
      <c r="BZ130">
        <v>0</v>
      </c>
      <c r="CA130">
        <v>1</v>
      </c>
      <c r="CB130">
        <v>1</v>
      </c>
      <c r="CC130">
        <v>1</v>
      </c>
      <c r="CD130">
        <v>1</v>
      </c>
      <c r="CE130">
        <v>1</v>
      </c>
      <c r="CF130">
        <v>0</v>
      </c>
      <c r="CG130">
        <v>0</v>
      </c>
      <c r="CH130">
        <v>2</v>
      </c>
      <c r="CI130">
        <v>0</v>
      </c>
      <c r="CJ130">
        <v>0</v>
      </c>
      <c r="CK130">
        <v>1</v>
      </c>
      <c r="CL130">
        <v>1</v>
      </c>
      <c r="CM130">
        <v>0</v>
      </c>
      <c r="CN130">
        <v>2</v>
      </c>
      <c r="CO130">
        <v>1</v>
      </c>
      <c r="CP130">
        <v>1</v>
      </c>
      <c r="CQ130">
        <v>1</v>
      </c>
      <c r="CR130">
        <v>0</v>
      </c>
      <c r="CS130">
        <v>0</v>
      </c>
      <c r="CT130">
        <v>0</v>
      </c>
      <c r="CU130">
        <v>1</v>
      </c>
      <c r="CV130">
        <v>1</v>
      </c>
      <c r="CW130">
        <v>0</v>
      </c>
      <c r="CX130">
        <v>0</v>
      </c>
      <c r="CY130">
        <v>1</v>
      </c>
      <c r="CZ130">
        <v>1</v>
      </c>
      <c r="DA130">
        <v>3</v>
      </c>
      <c r="DB130">
        <v>0</v>
      </c>
      <c r="DC130">
        <v>0</v>
      </c>
      <c r="DD130">
        <v>0</v>
      </c>
      <c r="DE130">
        <v>0</v>
      </c>
      <c r="DF130">
        <v>1</v>
      </c>
      <c r="DG130">
        <v>0</v>
      </c>
      <c r="DH130">
        <v>0</v>
      </c>
      <c r="DI130">
        <v>0</v>
      </c>
      <c r="DJ130">
        <v>0</v>
      </c>
      <c r="DK130">
        <v>0</v>
      </c>
      <c r="DL130">
        <v>1</v>
      </c>
      <c r="DM130">
        <v>0</v>
      </c>
      <c r="DN130">
        <v>0</v>
      </c>
      <c r="DO130">
        <v>0</v>
      </c>
      <c r="DP130">
        <v>0</v>
      </c>
      <c r="DQ130">
        <v>0</v>
      </c>
      <c r="DR130">
        <v>1</v>
      </c>
      <c r="DS130">
        <v>0</v>
      </c>
      <c r="DT130">
        <v>0</v>
      </c>
      <c r="DU130">
        <v>0</v>
      </c>
      <c r="DV130">
        <v>1</v>
      </c>
      <c r="DW130">
        <v>0</v>
      </c>
      <c r="DX130">
        <v>0</v>
      </c>
      <c r="DY130">
        <v>0</v>
      </c>
      <c r="DZ130">
        <v>6</v>
      </c>
      <c r="EA130">
        <v>2</v>
      </c>
      <c r="EB130">
        <v>1</v>
      </c>
      <c r="EC130">
        <v>0</v>
      </c>
      <c r="ED130">
        <v>0</v>
      </c>
      <c r="EE130">
        <v>0</v>
      </c>
      <c r="EF130">
        <v>1</v>
      </c>
      <c r="EG130">
        <v>0</v>
      </c>
      <c r="EH130">
        <v>0</v>
      </c>
      <c r="EI130">
        <v>0</v>
      </c>
      <c r="EJ130">
        <v>0</v>
      </c>
      <c r="EK130">
        <v>0</v>
      </c>
      <c r="EL130">
        <v>1</v>
      </c>
      <c r="EM130">
        <v>0</v>
      </c>
      <c r="EN130">
        <v>0</v>
      </c>
      <c r="EO130">
        <v>0</v>
      </c>
      <c r="EP130">
        <v>0</v>
      </c>
      <c r="EQ130">
        <v>2</v>
      </c>
      <c r="ER130">
        <v>0</v>
      </c>
      <c r="ES130">
        <v>0</v>
      </c>
      <c r="ET130">
        <v>0</v>
      </c>
      <c r="EU130">
        <v>0</v>
      </c>
      <c r="EV130">
        <v>1</v>
      </c>
      <c r="EW130">
        <v>1</v>
      </c>
      <c r="EX130">
        <v>3</v>
      </c>
      <c r="EY130">
        <v>0</v>
      </c>
      <c r="EZ130">
        <v>0</v>
      </c>
      <c r="FA130">
        <v>1</v>
      </c>
      <c r="FB130">
        <v>3</v>
      </c>
      <c r="FC130">
        <v>3</v>
      </c>
      <c r="FD130">
        <v>0</v>
      </c>
      <c r="FE130">
        <v>0</v>
      </c>
      <c r="FF130">
        <v>0</v>
      </c>
      <c r="FG130">
        <v>0</v>
      </c>
      <c r="FH130">
        <v>1</v>
      </c>
      <c r="FI130">
        <v>3</v>
      </c>
      <c r="FJ130">
        <v>0</v>
      </c>
      <c r="FK130">
        <v>0</v>
      </c>
      <c r="FL130">
        <v>0</v>
      </c>
      <c r="FM130">
        <v>0</v>
      </c>
      <c r="FN130">
        <v>0</v>
      </c>
      <c r="FO130">
        <v>5</v>
      </c>
      <c r="FP130">
        <v>0</v>
      </c>
      <c r="FQ130">
        <v>0</v>
      </c>
      <c r="FR130">
        <v>1</v>
      </c>
      <c r="FS130">
        <v>1</v>
      </c>
      <c r="FT130">
        <v>0</v>
      </c>
      <c r="FU130">
        <v>1</v>
      </c>
      <c r="FV130">
        <v>0</v>
      </c>
      <c r="FW130">
        <v>0</v>
      </c>
      <c r="FX130">
        <v>0</v>
      </c>
      <c r="FY130">
        <v>0</v>
      </c>
      <c r="FZ130">
        <v>1</v>
      </c>
      <c r="GA130">
        <v>0</v>
      </c>
      <c r="GB130">
        <v>1</v>
      </c>
      <c r="GC130">
        <v>0</v>
      </c>
      <c r="GD130">
        <v>1</v>
      </c>
      <c r="GE130">
        <v>3</v>
      </c>
      <c r="GF130">
        <v>1</v>
      </c>
      <c r="GG130">
        <v>0</v>
      </c>
      <c r="GH130">
        <v>0</v>
      </c>
      <c r="GI130">
        <v>0</v>
      </c>
      <c r="GJ130">
        <v>0</v>
      </c>
      <c r="GK130">
        <v>5</v>
      </c>
      <c r="GL130">
        <v>0</v>
      </c>
      <c r="GM130">
        <v>0</v>
      </c>
      <c r="GN130">
        <v>0</v>
      </c>
      <c r="GO130">
        <v>2</v>
      </c>
      <c r="GP130">
        <v>3</v>
      </c>
      <c r="GQ130">
        <v>0</v>
      </c>
    </row>
    <row r="131" spans="1:199">
      <c r="A131">
        <v>9</v>
      </c>
      <c r="B131">
        <v>0</v>
      </c>
      <c r="C131">
        <v>0</v>
      </c>
      <c r="D131">
        <v>0</v>
      </c>
      <c r="E131">
        <v>0</v>
      </c>
      <c r="F131">
        <v>1</v>
      </c>
      <c r="G131">
        <v>0</v>
      </c>
      <c r="H131">
        <v>0</v>
      </c>
      <c r="I131">
        <v>1</v>
      </c>
      <c r="J131">
        <v>0</v>
      </c>
      <c r="K131">
        <v>0</v>
      </c>
      <c r="L131">
        <v>0</v>
      </c>
      <c r="M131">
        <v>0</v>
      </c>
      <c r="N131">
        <v>1</v>
      </c>
      <c r="O131">
        <v>0</v>
      </c>
      <c r="P131">
        <v>0</v>
      </c>
      <c r="Q131">
        <v>0</v>
      </c>
      <c r="R131">
        <v>0</v>
      </c>
      <c r="S131">
        <v>0</v>
      </c>
      <c r="T131">
        <v>0</v>
      </c>
      <c r="U131">
        <v>0</v>
      </c>
      <c r="V131">
        <v>0</v>
      </c>
      <c r="W131">
        <v>0</v>
      </c>
      <c r="X131">
        <v>0</v>
      </c>
      <c r="Y131">
        <v>0</v>
      </c>
      <c r="Z131">
        <v>0</v>
      </c>
      <c r="AA131">
        <v>0</v>
      </c>
      <c r="AB131">
        <v>0</v>
      </c>
      <c r="AC131">
        <v>0</v>
      </c>
      <c r="AD131">
        <v>0</v>
      </c>
      <c r="AE131">
        <v>0</v>
      </c>
      <c r="AF131">
        <v>8</v>
      </c>
      <c r="AG131">
        <v>2</v>
      </c>
      <c r="AH131">
        <v>0</v>
      </c>
      <c r="AI131">
        <v>0</v>
      </c>
      <c r="AJ131">
        <v>0</v>
      </c>
      <c r="AK131">
        <v>0</v>
      </c>
      <c r="AL131">
        <v>0</v>
      </c>
      <c r="AM131">
        <v>1</v>
      </c>
      <c r="AN131">
        <v>2</v>
      </c>
      <c r="AO131">
        <v>3</v>
      </c>
      <c r="AP131">
        <v>1</v>
      </c>
      <c r="AQ131">
        <v>2</v>
      </c>
      <c r="AR131">
        <v>2</v>
      </c>
      <c r="AS131">
        <v>0</v>
      </c>
      <c r="AT131">
        <v>0</v>
      </c>
      <c r="AU131">
        <v>0</v>
      </c>
      <c r="AV131">
        <v>0</v>
      </c>
      <c r="AW131">
        <v>0</v>
      </c>
      <c r="AX131">
        <v>0</v>
      </c>
      <c r="AY131">
        <v>1</v>
      </c>
      <c r="AZ131">
        <v>2</v>
      </c>
      <c r="BA131">
        <v>1</v>
      </c>
      <c r="BB131">
        <v>0</v>
      </c>
      <c r="BC131">
        <v>0</v>
      </c>
      <c r="BD131">
        <v>0</v>
      </c>
      <c r="BE131">
        <v>0</v>
      </c>
      <c r="BF131">
        <v>0</v>
      </c>
      <c r="BG131">
        <v>0</v>
      </c>
      <c r="BH131">
        <v>3</v>
      </c>
      <c r="BI131">
        <v>1</v>
      </c>
      <c r="BJ131">
        <v>2</v>
      </c>
      <c r="BK131">
        <v>1</v>
      </c>
      <c r="BL131">
        <v>0</v>
      </c>
      <c r="BM131">
        <v>3</v>
      </c>
      <c r="BN131">
        <v>1</v>
      </c>
      <c r="BO131">
        <v>2</v>
      </c>
      <c r="BP131">
        <v>1</v>
      </c>
      <c r="BQ131">
        <v>0</v>
      </c>
      <c r="BR131">
        <v>1</v>
      </c>
      <c r="BS131">
        <v>3</v>
      </c>
      <c r="BT131">
        <v>0</v>
      </c>
      <c r="BU131">
        <v>0</v>
      </c>
      <c r="BV131">
        <v>0</v>
      </c>
      <c r="BW131">
        <v>0</v>
      </c>
      <c r="BX131">
        <v>0</v>
      </c>
      <c r="BY131">
        <v>3</v>
      </c>
      <c r="BZ131">
        <v>1</v>
      </c>
      <c r="CA131">
        <v>0</v>
      </c>
      <c r="CB131">
        <v>1</v>
      </c>
      <c r="CC131">
        <v>0</v>
      </c>
      <c r="CD131">
        <v>0</v>
      </c>
      <c r="CE131">
        <v>1</v>
      </c>
      <c r="CF131">
        <v>0</v>
      </c>
      <c r="CG131">
        <v>0</v>
      </c>
      <c r="CH131">
        <v>1</v>
      </c>
      <c r="CI131">
        <v>1</v>
      </c>
      <c r="CJ131">
        <v>0</v>
      </c>
      <c r="CK131">
        <v>1</v>
      </c>
      <c r="CL131">
        <v>0</v>
      </c>
      <c r="CM131">
        <v>0</v>
      </c>
      <c r="CN131">
        <v>2</v>
      </c>
      <c r="CO131">
        <v>0</v>
      </c>
      <c r="CP131">
        <v>1</v>
      </c>
      <c r="CQ131">
        <v>1</v>
      </c>
      <c r="CR131">
        <v>1</v>
      </c>
      <c r="CS131">
        <v>0</v>
      </c>
      <c r="CT131">
        <v>0</v>
      </c>
      <c r="CU131">
        <v>1</v>
      </c>
      <c r="CV131">
        <v>0</v>
      </c>
      <c r="CW131">
        <v>0</v>
      </c>
      <c r="CX131">
        <v>0</v>
      </c>
      <c r="CY131">
        <v>2</v>
      </c>
      <c r="CZ131">
        <v>0</v>
      </c>
      <c r="DA131">
        <v>2</v>
      </c>
      <c r="DB131">
        <v>6</v>
      </c>
      <c r="DC131">
        <v>0</v>
      </c>
      <c r="DD131">
        <v>0</v>
      </c>
      <c r="DE131">
        <v>0</v>
      </c>
      <c r="DF131">
        <v>1</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0</v>
      </c>
      <c r="EA131">
        <v>0</v>
      </c>
      <c r="EB131">
        <v>0</v>
      </c>
      <c r="EC131">
        <v>0</v>
      </c>
      <c r="ED131">
        <v>0</v>
      </c>
      <c r="EE131">
        <v>0</v>
      </c>
      <c r="EF131">
        <v>0</v>
      </c>
      <c r="EG131">
        <v>3</v>
      </c>
      <c r="EH131">
        <v>0</v>
      </c>
      <c r="EI131">
        <v>0</v>
      </c>
      <c r="EJ131">
        <v>0</v>
      </c>
      <c r="EK131">
        <v>0</v>
      </c>
      <c r="EL131">
        <v>0</v>
      </c>
      <c r="EM131">
        <v>0</v>
      </c>
      <c r="EN131">
        <v>0</v>
      </c>
      <c r="EO131">
        <v>0</v>
      </c>
      <c r="EP131">
        <v>0</v>
      </c>
      <c r="EQ131">
        <v>0</v>
      </c>
      <c r="ER131">
        <v>0</v>
      </c>
      <c r="ES131">
        <v>0</v>
      </c>
      <c r="ET131">
        <v>0</v>
      </c>
      <c r="EU131">
        <v>0</v>
      </c>
      <c r="EV131">
        <v>0</v>
      </c>
      <c r="EW131">
        <v>2</v>
      </c>
      <c r="EX131">
        <v>0</v>
      </c>
      <c r="EY131">
        <v>1</v>
      </c>
      <c r="EZ131">
        <v>0</v>
      </c>
      <c r="FA131">
        <v>0</v>
      </c>
      <c r="FB131">
        <v>5</v>
      </c>
      <c r="FC131">
        <v>1</v>
      </c>
      <c r="FD131">
        <v>0</v>
      </c>
      <c r="FE131">
        <v>0</v>
      </c>
      <c r="FF131">
        <v>0</v>
      </c>
      <c r="FG131">
        <v>1</v>
      </c>
      <c r="FH131">
        <v>0</v>
      </c>
      <c r="FI131">
        <v>0</v>
      </c>
      <c r="FJ131">
        <v>0</v>
      </c>
      <c r="FK131">
        <v>0</v>
      </c>
      <c r="FL131">
        <v>3</v>
      </c>
      <c r="FM131">
        <v>0</v>
      </c>
      <c r="FN131">
        <v>0</v>
      </c>
      <c r="FO131">
        <v>0</v>
      </c>
      <c r="FP131">
        <v>0</v>
      </c>
      <c r="FQ131">
        <v>3</v>
      </c>
      <c r="FR131">
        <v>2</v>
      </c>
      <c r="FS131">
        <v>0</v>
      </c>
      <c r="FT131">
        <v>0</v>
      </c>
      <c r="FU131">
        <v>1</v>
      </c>
      <c r="FV131">
        <v>1</v>
      </c>
      <c r="FW131">
        <v>1</v>
      </c>
      <c r="FX131">
        <v>0</v>
      </c>
      <c r="FY131">
        <v>0</v>
      </c>
      <c r="FZ131">
        <v>1</v>
      </c>
      <c r="GA131">
        <v>0</v>
      </c>
      <c r="GB131">
        <v>0</v>
      </c>
      <c r="GC131">
        <v>1</v>
      </c>
      <c r="GD131">
        <v>1</v>
      </c>
      <c r="GE131">
        <v>0</v>
      </c>
      <c r="GF131">
        <v>2</v>
      </c>
      <c r="GG131">
        <v>1</v>
      </c>
      <c r="GH131">
        <v>1</v>
      </c>
      <c r="GI131">
        <v>5</v>
      </c>
      <c r="GJ131">
        <v>1</v>
      </c>
      <c r="GK131">
        <v>0</v>
      </c>
      <c r="GL131">
        <v>1</v>
      </c>
      <c r="GM131">
        <v>0</v>
      </c>
      <c r="GN131">
        <v>0</v>
      </c>
      <c r="GO131">
        <v>0</v>
      </c>
      <c r="GP131">
        <v>1</v>
      </c>
      <c r="GQ131">
        <v>0</v>
      </c>
    </row>
    <row r="132" spans="1:199">
      <c r="A132">
        <v>0</v>
      </c>
      <c r="B132">
        <v>0</v>
      </c>
      <c r="C132">
        <v>0</v>
      </c>
      <c r="D132">
        <v>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1</v>
      </c>
      <c r="AH132">
        <v>0</v>
      </c>
      <c r="AI132">
        <v>0</v>
      </c>
      <c r="AJ132">
        <v>0</v>
      </c>
      <c r="AK132">
        <v>0</v>
      </c>
      <c r="AL132">
        <v>0</v>
      </c>
      <c r="AM132">
        <v>0</v>
      </c>
      <c r="AN132">
        <v>2</v>
      </c>
      <c r="AO132">
        <v>0</v>
      </c>
      <c r="AP132">
        <v>0</v>
      </c>
      <c r="AQ132">
        <v>8</v>
      </c>
      <c r="AR132">
        <v>0</v>
      </c>
      <c r="AS132">
        <v>0</v>
      </c>
      <c r="AT132">
        <v>0</v>
      </c>
      <c r="AU132">
        <v>0</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4</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1</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1</v>
      </c>
      <c r="FF132">
        <v>0</v>
      </c>
      <c r="FG132">
        <v>0</v>
      </c>
      <c r="FH132">
        <v>0</v>
      </c>
      <c r="FI132">
        <v>1</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row>
    <row r="133" spans="1:199">
      <c r="A133">
        <v>7</v>
      </c>
      <c r="B133">
        <v>0</v>
      </c>
      <c r="C133">
        <v>0</v>
      </c>
      <c r="D133">
        <v>0</v>
      </c>
      <c r="E133">
        <v>0</v>
      </c>
      <c r="F133">
        <v>0</v>
      </c>
      <c r="G133">
        <v>1</v>
      </c>
      <c r="H133">
        <v>0</v>
      </c>
      <c r="I133">
        <v>0</v>
      </c>
      <c r="J133">
        <v>0</v>
      </c>
      <c r="K133">
        <v>0</v>
      </c>
      <c r="L133">
        <v>0</v>
      </c>
      <c r="M133">
        <v>0</v>
      </c>
      <c r="N133">
        <v>0</v>
      </c>
      <c r="O133">
        <v>1</v>
      </c>
      <c r="P133">
        <v>0</v>
      </c>
      <c r="Q133">
        <v>0</v>
      </c>
      <c r="R133">
        <v>0</v>
      </c>
      <c r="S133">
        <v>0</v>
      </c>
      <c r="T133">
        <v>0</v>
      </c>
      <c r="U133">
        <v>0</v>
      </c>
      <c r="V133">
        <v>4</v>
      </c>
      <c r="W133">
        <v>0</v>
      </c>
      <c r="X133">
        <v>0</v>
      </c>
      <c r="Y133">
        <v>0</v>
      </c>
      <c r="Z133">
        <v>1</v>
      </c>
      <c r="AA133">
        <v>0</v>
      </c>
      <c r="AB133">
        <v>0</v>
      </c>
      <c r="AC133">
        <v>0</v>
      </c>
      <c r="AD133">
        <v>0</v>
      </c>
      <c r="AE133">
        <v>0</v>
      </c>
      <c r="AF133">
        <v>1</v>
      </c>
      <c r="AG133">
        <v>0</v>
      </c>
      <c r="AH133">
        <v>0</v>
      </c>
      <c r="AI133">
        <v>0</v>
      </c>
      <c r="AJ133">
        <v>1</v>
      </c>
      <c r="AK133">
        <v>0</v>
      </c>
      <c r="AL133">
        <v>1</v>
      </c>
      <c r="AM133">
        <v>1</v>
      </c>
      <c r="AN133">
        <v>3</v>
      </c>
      <c r="AO133">
        <v>3</v>
      </c>
      <c r="AP133">
        <v>0</v>
      </c>
      <c r="AQ133">
        <v>1</v>
      </c>
      <c r="AR133">
        <v>0</v>
      </c>
      <c r="AS133">
        <v>0</v>
      </c>
      <c r="AT133">
        <v>0</v>
      </c>
      <c r="AU133">
        <v>0</v>
      </c>
      <c r="AV133">
        <v>1</v>
      </c>
      <c r="AW133">
        <v>0</v>
      </c>
      <c r="AX133">
        <v>1</v>
      </c>
      <c r="AY133">
        <v>0</v>
      </c>
      <c r="AZ133">
        <v>0</v>
      </c>
      <c r="BA133">
        <v>0</v>
      </c>
      <c r="BB133">
        <v>1</v>
      </c>
      <c r="BC133">
        <v>0</v>
      </c>
      <c r="BD133">
        <v>0</v>
      </c>
      <c r="BE133">
        <v>6</v>
      </c>
      <c r="BF133">
        <v>0</v>
      </c>
      <c r="BG133">
        <v>0</v>
      </c>
      <c r="BH133">
        <v>0</v>
      </c>
      <c r="BI133">
        <v>1</v>
      </c>
      <c r="BJ133">
        <v>0</v>
      </c>
      <c r="BK133">
        <v>1</v>
      </c>
      <c r="BL133">
        <v>0</v>
      </c>
      <c r="BM133">
        <v>1</v>
      </c>
      <c r="BN133">
        <v>1</v>
      </c>
      <c r="BO133">
        <v>0</v>
      </c>
      <c r="BP133">
        <v>1</v>
      </c>
      <c r="BQ133">
        <v>0</v>
      </c>
      <c r="BR133">
        <v>1</v>
      </c>
      <c r="BS133">
        <v>1</v>
      </c>
      <c r="BT133">
        <v>1</v>
      </c>
      <c r="BU133">
        <v>3</v>
      </c>
      <c r="BV133">
        <v>0</v>
      </c>
      <c r="BW133">
        <v>1</v>
      </c>
      <c r="BX133">
        <v>0</v>
      </c>
      <c r="BY133">
        <v>0</v>
      </c>
      <c r="BZ133">
        <v>0</v>
      </c>
      <c r="CA133">
        <v>0</v>
      </c>
      <c r="CB133">
        <v>0</v>
      </c>
      <c r="CC133">
        <v>0</v>
      </c>
      <c r="CD133">
        <v>0</v>
      </c>
      <c r="CE133">
        <v>1</v>
      </c>
      <c r="CF133">
        <v>0</v>
      </c>
      <c r="CG133">
        <v>0</v>
      </c>
      <c r="CH133">
        <v>1</v>
      </c>
      <c r="CI133">
        <v>0</v>
      </c>
      <c r="CJ133">
        <v>0</v>
      </c>
      <c r="CK133">
        <v>1</v>
      </c>
      <c r="CL133">
        <v>0</v>
      </c>
      <c r="CM133">
        <v>0</v>
      </c>
      <c r="CN133">
        <v>1</v>
      </c>
      <c r="CO133">
        <v>1</v>
      </c>
      <c r="CP133">
        <v>1</v>
      </c>
      <c r="CQ133">
        <v>4</v>
      </c>
      <c r="CR133">
        <v>0</v>
      </c>
      <c r="CS133">
        <v>0</v>
      </c>
      <c r="CT133">
        <v>1</v>
      </c>
      <c r="CU133">
        <v>0</v>
      </c>
      <c r="CV133">
        <v>0</v>
      </c>
      <c r="CW133">
        <v>0</v>
      </c>
      <c r="CX133">
        <v>0</v>
      </c>
      <c r="CY133">
        <v>2</v>
      </c>
      <c r="CZ133">
        <v>0</v>
      </c>
      <c r="DA133">
        <v>2</v>
      </c>
      <c r="DB133">
        <v>0</v>
      </c>
      <c r="DC133">
        <v>0</v>
      </c>
      <c r="DD133">
        <v>0</v>
      </c>
      <c r="DE133">
        <v>0</v>
      </c>
      <c r="DF133">
        <v>1</v>
      </c>
      <c r="DG133">
        <v>0</v>
      </c>
      <c r="DH133">
        <v>0</v>
      </c>
      <c r="DI133">
        <v>2</v>
      </c>
      <c r="DJ133">
        <v>1</v>
      </c>
      <c r="DK133">
        <v>0</v>
      </c>
      <c r="DL133">
        <v>1</v>
      </c>
      <c r="DM133">
        <v>0</v>
      </c>
      <c r="DN133">
        <v>0</v>
      </c>
      <c r="DO133">
        <v>0</v>
      </c>
      <c r="DP133">
        <v>0</v>
      </c>
      <c r="DQ133">
        <v>0</v>
      </c>
      <c r="DR133">
        <v>0</v>
      </c>
      <c r="DS133">
        <v>0</v>
      </c>
      <c r="DT133">
        <v>1</v>
      </c>
      <c r="DU133">
        <v>9</v>
      </c>
      <c r="DV133">
        <v>1</v>
      </c>
      <c r="DW133">
        <v>0</v>
      </c>
      <c r="DX133">
        <v>5</v>
      </c>
      <c r="DY133">
        <v>0</v>
      </c>
      <c r="DZ133">
        <v>0</v>
      </c>
      <c r="EA133">
        <v>0</v>
      </c>
      <c r="EB133">
        <v>0</v>
      </c>
      <c r="EC133">
        <v>0</v>
      </c>
      <c r="ED133">
        <v>0</v>
      </c>
      <c r="EE133">
        <v>0</v>
      </c>
      <c r="EF133">
        <v>1</v>
      </c>
      <c r="EG133">
        <v>0</v>
      </c>
      <c r="EH133">
        <v>0</v>
      </c>
      <c r="EI133">
        <v>0</v>
      </c>
      <c r="EJ133">
        <v>0</v>
      </c>
      <c r="EK133">
        <v>0</v>
      </c>
      <c r="EL133">
        <v>1</v>
      </c>
      <c r="EM133">
        <v>0</v>
      </c>
      <c r="EN133">
        <v>0</v>
      </c>
      <c r="EO133">
        <v>0</v>
      </c>
      <c r="EP133">
        <v>0</v>
      </c>
      <c r="EQ133">
        <v>1</v>
      </c>
      <c r="ER133">
        <v>0</v>
      </c>
      <c r="ES133">
        <v>1</v>
      </c>
      <c r="ET133">
        <v>0</v>
      </c>
      <c r="EU133">
        <v>0</v>
      </c>
      <c r="EV133">
        <v>0</v>
      </c>
      <c r="EW133">
        <v>0</v>
      </c>
      <c r="EX133">
        <v>2</v>
      </c>
      <c r="EY133">
        <v>0</v>
      </c>
      <c r="EZ133">
        <v>0</v>
      </c>
      <c r="FA133">
        <v>0</v>
      </c>
      <c r="FB133">
        <v>0</v>
      </c>
      <c r="FC133">
        <v>0</v>
      </c>
      <c r="FD133">
        <v>0</v>
      </c>
      <c r="FE133">
        <v>0</v>
      </c>
      <c r="FF133">
        <v>2</v>
      </c>
      <c r="FG133">
        <v>0</v>
      </c>
      <c r="FH133">
        <v>0</v>
      </c>
      <c r="FI133">
        <v>1</v>
      </c>
      <c r="FJ133">
        <v>0</v>
      </c>
      <c r="FK133">
        <v>0</v>
      </c>
      <c r="FL133">
        <v>0</v>
      </c>
      <c r="FM133">
        <v>2</v>
      </c>
      <c r="FN133">
        <v>0</v>
      </c>
      <c r="FO133">
        <v>0</v>
      </c>
      <c r="FP133">
        <v>0</v>
      </c>
      <c r="FQ133">
        <v>0</v>
      </c>
      <c r="FR133">
        <v>1</v>
      </c>
      <c r="FS133">
        <v>0</v>
      </c>
      <c r="FT133">
        <v>0</v>
      </c>
      <c r="FU133">
        <v>1</v>
      </c>
      <c r="FV133">
        <v>1</v>
      </c>
      <c r="FW133">
        <v>0</v>
      </c>
      <c r="FX133">
        <v>0</v>
      </c>
      <c r="FY133">
        <v>0</v>
      </c>
      <c r="FZ133">
        <v>0</v>
      </c>
      <c r="GA133">
        <v>0</v>
      </c>
      <c r="GB133">
        <v>0</v>
      </c>
      <c r="GC133">
        <v>0</v>
      </c>
      <c r="GD133">
        <v>0</v>
      </c>
      <c r="GE133">
        <v>0</v>
      </c>
      <c r="GF133">
        <v>1</v>
      </c>
      <c r="GG133">
        <v>0</v>
      </c>
      <c r="GH133">
        <v>0</v>
      </c>
      <c r="GI133">
        <v>0</v>
      </c>
      <c r="GJ133">
        <v>0</v>
      </c>
      <c r="GK133">
        <v>0</v>
      </c>
      <c r="GL133">
        <v>1</v>
      </c>
      <c r="GM133">
        <v>0</v>
      </c>
      <c r="GN133">
        <v>2</v>
      </c>
      <c r="GO133">
        <v>0</v>
      </c>
      <c r="GP133">
        <v>0</v>
      </c>
      <c r="GQ133">
        <v>0</v>
      </c>
    </row>
    <row r="134" spans="1:199">
      <c r="A134">
        <v>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1</v>
      </c>
      <c r="W134">
        <v>0</v>
      </c>
      <c r="X134">
        <v>0</v>
      </c>
      <c r="Y134">
        <v>0</v>
      </c>
      <c r="Z134">
        <v>0</v>
      </c>
      <c r="AA134">
        <v>0</v>
      </c>
      <c r="AB134">
        <v>0</v>
      </c>
      <c r="AC134">
        <v>0</v>
      </c>
      <c r="AD134">
        <v>0</v>
      </c>
      <c r="AE134">
        <v>0</v>
      </c>
      <c r="AF134">
        <v>0</v>
      </c>
      <c r="AG134">
        <v>0</v>
      </c>
      <c r="AH134">
        <v>0</v>
      </c>
      <c r="AI134">
        <v>0</v>
      </c>
      <c r="AJ134">
        <v>0</v>
      </c>
      <c r="AK134">
        <v>0</v>
      </c>
      <c r="AL134">
        <v>0</v>
      </c>
      <c r="AM134">
        <v>0</v>
      </c>
      <c r="AN134">
        <v>1</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2</v>
      </c>
      <c r="BK134">
        <v>2</v>
      </c>
      <c r="BL134">
        <v>0</v>
      </c>
      <c r="BM134">
        <v>1</v>
      </c>
      <c r="BN134">
        <v>0</v>
      </c>
      <c r="BO134">
        <v>1</v>
      </c>
      <c r="BP134">
        <v>0</v>
      </c>
      <c r="BQ134">
        <v>0</v>
      </c>
      <c r="BR134">
        <v>0</v>
      </c>
      <c r="BS134">
        <v>0</v>
      </c>
      <c r="BT134">
        <v>0</v>
      </c>
      <c r="BU134">
        <v>0</v>
      </c>
      <c r="BV134">
        <v>0</v>
      </c>
      <c r="BW134">
        <v>0</v>
      </c>
      <c r="BX134">
        <v>0</v>
      </c>
      <c r="BY134">
        <v>0</v>
      </c>
      <c r="BZ134">
        <v>0</v>
      </c>
      <c r="CA134">
        <v>0</v>
      </c>
      <c r="CB134">
        <v>0</v>
      </c>
      <c r="CC134">
        <v>0</v>
      </c>
      <c r="CD134">
        <v>0</v>
      </c>
      <c r="CE134">
        <v>0</v>
      </c>
      <c r="CF134">
        <v>1</v>
      </c>
      <c r="CG134">
        <v>0</v>
      </c>
      <c r="CH134">
        <v>0</v>
      </c>
      <c r="CI134">
        <v>0</v>
      </c>
      <c r="CJ134">
        <v>0</v>
      </c>
      <c r="CK134">
        <v>0</v>
      </c>
      <c r="CL134">
        <v>0</v>
      </c>
      <c r="CM134">
        <v>0</v>
      </c>
      <c r="CN134">
        <v>0</v>
      </c>
      <c r="CO134">
        <v>0</v>
      </c>
      <c r="CP134">
        <v>1</v>
      </c>
      <c r="CQ134">
        <v>3</v>
      </c>
      <c r="CR134">
        <v>0</v>
      </c>
      <c r="CS134">
        <v>0</v>
      </c>
      <c r="CT134">
        <v>0</v>
      </c>
      <c r="CU134">
        <v>0</v>
      </c>
      <c r="CV134">
        <v>0</v>
      </c>
      <c r="CW134">
        <v>0</v>
      </c>
      <c r="CX134">
        <v>0</v>
      </c>
      <c r="CY134">
        <v>2</v>
      </c>
      <c r="CZ134">
        <v>0</v>
      </c>
      <c r="DA134">
        <v>0</v>
      </c>
      <c r="DB134">
        <v>0</v>
      </c>
      <c r="DC134">
        <v>0</v>
      </c>
      <c r="DD134">
        <v>0</v>
      </c>
      <c r="DE134">
        <v>0</v>
      </c>
      <c r="DF134">
        <v>0</v>
      </c>
      <c r="DG134">
        <v>0</v>
      </c>
      <c r="DH134">
        <v>0</v>
      </c>
      <c r="DI134">
        <v>0</v>
      </c>
      <c r="DJ134">
        <v>0</v>
      </c>
      <c r="DK134">
        <v>0</v>
      </c>
      <c r="DL134">
        <v>0</v>
      </c>
      <c r="DM134">
        <v>1</v>
      </c>
      <c r="DN134">
        <v>0</v>
      </c>
      <c r="DO134">
        <v>0</v>
      </c>
      <c r="DP134">
        <v>0</v>
      </c>
      <c r="DQ134">
        <v>0</v>
      </c>
      <c r="DR134">
        <v>0</v>
      </c>
      <c r="DS134">
        <v>0</v>
      </c>
      <c r="DT134">
        <v>1</v>
      </c>
      <c r="DU134">
        <v>0</v>
      </c>
      <c r="DV134">
        <v>0</v>
      </c>
      <c r="DW134">
        <v>0</v>
      </c>
      <c r="DX134">
        <v>0</v>
      </c>
      <c r="DY134">
        <v>0</v>
      </c>
      <c r="DZ134">
        <v>0</v>
      </c>
      <c r="EA134">
        <v>0</v>
      </c>
      <c r="EB134">
        <v>0</v>
      </c>
      <c r="EC134">
        <v>0</v>
      </c>
      <c r="ED134">
        <v>0</v>
      </c>
      <c r="EE134">
        <v>0</v>
      </c>
      <c r="EF134">
        <v>0</v>
      </c>
      <c r="EG134">
        <v>0</v>
      </c>
      <c r="EH134">
        <v>0</v>
      </c>
      <c r="EI134">
        <v>0</v>
      </c>
      <c r="EJ134">
        <v>0</v>
      </c>
      <c r="EK134">
        <v>0</v>
      </c>
      <c r="EL134">
        <v>1</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1</v>
      </c>
      <c r="FM134">
        <v>0</v>
      </c>
      <c r="FN134">
        <v>0</v>
      </c>
      <c r="FO134">
        <v>0</v>
      </c>
      <c r="FP134">
        <v>0</v>
      </c>
      <c r="FQ134">
        <v>0</v>
      </c>
      <c r="FR134">
        <v>0</v>
      </c>
      <c r="FS134">
        <v>0</v>
      </c>
      <c r="FT134">
        <v>0</v>
      </c>
      <c r="FU134">
        <v>0</v>
      </c>
      <c r="FV134">
        <v>0</v>
      </c>
      <c r="FW134">
        <v>0</v>
      </c>
      <c r="FX134">
        <v>0</v>
      </c>
      <c r="FY134">
        <v>0</v>
      </c>
      <c r="FZ134">
        <v>0</v>
      </c>
      <c r="GA134">
        <v>0</v>
      </c>
      <c r="GB134">
        <v>0</v>
      </c>
      <c r="GC134">
        <v>1</v>
      </c>
      <c r="GD134">
        <v>0</v>
      </c>
      <c r="GE134">
        <v>0</v>
      </c>
      <c r="GF134">
        <v>0</v>
      </c>
      <c r="GG134">
        <v>0</v>
      </c>
      <c r="GH134">
        <v>0</v>
      </c>
      <c r="GI134">
        <v>0</v>
      </c>
      <c r="GJ134">
        <v>0</v>
      </c>
      <c r="GK134">
        <v>0</v>
      </c>
      <c r="GL134">
        <v>0</v>
      </c>
      <c r="GM134">
        <v>0</v>
      </c>
      <c r="GN134">
        <v>0</v>
      </c>
      <c r="GO134">
        <v>0</v>
      </c>
      <c r="GP134">
        <v>0</v>
      </c>
      <c r="GQ134">
        <v>0</v>
      </c>
    </row>
    <row r="135" spans="1:199">
      <c r="A135">
        <v>0</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2</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1</v>
      </c>
      <c r="BB135">
        <v>0</v>
      </c>
      <c r="BC135">
        <v>0</v>
      </c>
      <c r="BD135">
        <v>1</v>
      </c>
      <c r="BE135">
        <v>0</v>
      </c>
      <c r="BF135">
        <v>0</v>
      </c>
      <c r="BG135">
        <v>0</v>
      </c>
      <c r="BH135">
        <v>0</v>
      </c>
      <c r="BI135">
        <v>1</v>
      </c>
      <c r="BJ135">
        <v>0</v>
      </c>
      <c r="BK135">
        <v>0</v>
      </c>
      <c r="BL135">
        <v>0</v>
      </c>
      <c r="BM135">
        <v>0</v>
      </c>
      <c r="BN135">
        <v>1</v>
      </c>
      <c r="BO135">
        <v>0</v>
      </c>
      <c r="BP135">
        <v>0</v>
      </c>
      <c r="BQ135">
        <v>0</v>
      </c>
      <c r="BR135">
        <v>0</v>
      </c>
      <c r="BS135">
        <v>0</v>
      </c>
      <c r="BT135">
        <v>0</v>
      </c>
      <c r="BU135">
        <v>0</v>
      </c>
      <c r="BV135">
        <v>0</v>
      </c>
      <c r="BW135">
        <v>0</v>
      </c>
      <c r="BX135">
        <v>0</v>
      </c>
      <c r="BY135">
        <v>0</v>
      </c>
      <c r="BZ135">
        <v>0</v>
      </c>
      <c r="CA135">
        <v>0</v>
      </c>
      <c r="CB135">
        <v>0</v>
      </c>
      <c r="CC135">
        <v>0</v>
      </c>
      <c r="CD135">
        <v>1</v>
      </c>
      <c r="CE135">
        <v>2</v>
      </c>
      <c r="CF135">
        <v>3</v>
      </c>
      <c r="CG135">
        <v>0</v>
      </c>
      <c r="CH135">
        <v>4</v>
      </c>
      <c r="CI135">
        <v>0</v>
      </c>
      <c r="CJ135">
        <v>0</v>
      </c>
      <c r="CK135">
        <v>0</v>
      </c>
      <c r="CL135">
        <v>0</v>
      </c>
      <c r="CM135">
        <v>0</v>
      </c>
      <c r="CN135">
        <v>0</v>
      </c>
      <c r="CO135">
        <v>0</v>
      </c>
      <c r="CP135">
        <v>0</v>
      </c>
      <c r="CQ135">
        <v>1</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2</v>
      </c>
      <c r="DN135">
        <v>0</v>
      </c>
      <c r="DO135">
        <v>0</v>
      </c>
      <c r="DP135">
        <v>0</v>
      </c>
      <c r="DQ135">
        <v>0</v>
      </c>
      <c r="DR135">
        <v>0</v>
      </c>
      <c r="DS135">
        <v>1</v>
      </c>
      <c r="DT135">
        <v>1</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2</v>
      </c>
      <c r="FD135">
        <v>0</v>
      </c>
      <c r="FE135">
        <v>0</v>
      </c>
      <c r="FF135">
        <v>0</v>
      </c>
      <c r="FG135">
        <v>0</v>
      </c>
      <c r="FH135">
        <v>0</v>
      </c>
      <c r="FI135">
        <v>0</v>
      </c>
      <c r="FJ135">
        <v>0</v>
      </c>
      <c r="FK135">
        <v>0</v>
      </c>
      <c r="FL135">
        <v>0</v>
      </c>
      <c r="FM135">
        <v>0</v>
      </c>
      <c r="FN135">
        <v>0</v>
      </c>
      <c r="FO135">
        <v>0</v>
      </c>
      <c r="FP135">
        <v>0</v>
      </c>
      <c r="FQ135">
        <v>0</v>
      </c>
      <c r="FR135">
        <v>0</v>
      </c>
      <c r="FS135">
        <v>3</v>
      </c>
      <c r="FT135">
        <v>0</v>
      </c>
      <c r="FU135">
        <v>0</v>
      </c>
      <c r="FV135">
        <v>0</v>
      </c>
      <c r="FW135">
        <v>0</v>
      </c>
      <c r="FX135">
        <v>1</v>
      </c>
      <c r="FY135">
        <v>0</v>
      </c>
      <c r="FZ135">
        <v>6</v>
      </c>
      <c r="GA135">
        <v>2</v>
      </c>
      <c r="GB135">
        <v>0</v>
      </c>
      <c r="GC135">
        <v>0</v>
      </c>
      <c r="GD135">
        <v>1</v>
      </c>
      <c r="GE135">
        <v>0</v>
      </c>
      <c r="GF135">
        <v>0</v>
      </c>
      <c r="GG135">
        <v>0</v>
      </c>
      <c r="GH135">
        <v>0</v>
      </c>
      <c r="GI135">
        <v>1</v>
      </c>
      <c r="GJ135">
        <v>0</v>
      </c>
      <c r="GK135">
        <v>0</v>
      </c>
      <c r="GL135">
        <v>0</v>
      </c>
      <c r="GM135">
        <v>0</v>
      </c>
      <c r="GN135">
        <v>4</v>
      </c>
      <c r="GO135">
        <v>0</v>
      </c>
      <c r="GP135">
        <v>0</v>
      </c>
      <c r="GQ135">
        <v>0</v>
      </c>
    </row>
    <row r="136" spans="1:199">
      <c r="A136">
        <v>0</v>
      </c>
      <c r="B136">
        <v>0</v>
      </c>
      <c r="C136">
        <v>0</v>
      </c>
      <c r="D136">
        <v>0</v>
      </c>
      <c r="E136">
        <v>0</v>
      </c>
      <c r="F136">
        <v>2</v>
      </c>
      <c r="G136">
        <v>1</v>
      </c>
      <c r="H136">
        <v>2</v>
      </c>
      <c r="I136">
        <v>0</v>
      </c>
      <c r="J136">
        <v>1</v>
      </c>
      <c r="K136">
        <v>0</v>
      </c>
      <c r="L136">
        <v>0</v>
      </c>
      <c r="M136">
        <v>0</v>
      </c>
      <c r="N136">
        <v>2</v>
      </c>
      <c r="O136">
        <v>0</v>
      </c>
      <c r="P136">
        <v>0</v>
      </c>
      <c r="Q136">
        <v>0</v>
      </c>
      <c r="R136">
        <v>0</v>
      </c>
      <c r="S136">
        <v>0</v>
      </c>
      <c r="T136">
        <v>0</v>
      </c>
      <c r="U136">
        <v>0</v>
      </c>
      <c r="V136">
        <v>2</v>
      </c>
      <c r="W136">
        <v>0</v>
      </c>
      <c r="X136">
        <v>0</v>
      </c>
      <c r="Y136">
        <v>0</v>
      </c>
      <c r="Z136">
        <v>0</v>
      </c>
      <c r="AA136">
        <v>0</v>
      </c>
      <c r="AB136">
        <v>0</v>
      </c>
      <c r="AC136">
        <v>1</v>
      </c>
      <c r="AD136">
        <v>0</v>
      </c>
      <c r="AE136">
        <v>0</v>
      </c>
      <c r="AF136">
        <v>1</v>
      </c>
      <c r="AG136">
        <v>2</v>
      </c>
      <c r="AH136">
        <v>0</v>
      </c>
      <c r="AI136">
        <v>0</v>
      </c>
      <c r="AJ136">
        <v>4</v>
      </c>
      <c r="AK136">
        <v>0</v>
      </c>
      <c r="AL136">
        <v>1</v>
      </c>
      <c r="AM136">
        <v>2</v>
      </c>
      <c r="AN136">
        <v>2</v>
      </c>
      <c r="AO136">
        <v>2</v>
      </c>
      <c r="AP136">
        <v>1</v>
      </c>
      <c r="AQ136">
        <v>1</v>
      </c>
      <c r="AR136">
        <v>2</v>
      </c>
      <c r="AS136">
        <v>0</v>
      </c>
      <c r="AT136">
        <v>0</v>
      </c>
      <c r="AU136">
        <v>0</v>
      </c>
      <c r="AV136">
        <v>0</v>
      </c>
      <c r="AW136">
        <v>0</v>
      </c>
      <c r="AX136">
        <v>0</v>
      </c>
      <c r="AY136">
        <v>0</v>
      </c>
      <c r="AZ136">
        <v>0</v>
      </c>
      <c r="BA136">
        <v>1</v>
      </c>
      <c r="BB136">
        <v>0</v>
      </c>
      <c r="BC136">
        <v>0</v>
      </c>
      <c r="BD136">
        <v>5</v>
      </c>
      <c r="BE136">
        <v>1</v>
      </c>
      <c r="BF136">
        <v>0</v>
      </c>
      <c r="BG136">
        <v>0</v>
      </c>
      <c r="BH136">
        <v>2</v>
      </c>
      <c r="BI136">
        <v>3</v>
      </c>
      <c r="BJ136">
        <v>0</v>
      </c>
      <c r="BK136">
        <v>1</v>
      </c>
      <c r="BL136">
        <v>0</v>
      </c>
      <c r="BM136">
        <v>1</v>
      </c>
      <c r="BN136">
        <v>1</v>
      </c>
      <c r="BO136">
        <v>0</v>
      </c>
      <c r="BP136">
        <v>1</v>
      </c>
      <c r="BQ136">
        <v>1</v>
      </c>
      <c r="BR136">
        <v>0</v>
      </c>
      <c r="BS136">
        <v>4</v>
      </c>
      <c r="BT136">
        <v>0</v>
      </c>
      <c r="BU136">
        <v>0</v>
      </c>
      <c r="BV136">
        <v>1</v>
      </c>
      <c r="BW136">
        <v>0</v>
      </c>
      <c r="BX136">
        <v>0</v>
      </c>
      <c r="BY136">
        <v>4</v>
      </c>
      <c r="BZ136">
        <v>0</v>
      </c>
      <c r="CA136">
        <v>0</v>
      </c>
      <c r="CB136">
        <v>1</v>
      </c>
      <c r="CC136">
        <v>0</v>
      </c>
      <c r="CD136">
        <v>1</v>
      </c>
      <c r="CE136">
        <v>3</v>
      </c>
      <c r="CF136">
        <v>2</v>
      </c>
      <c r="CG136">
        <v>0</v>
      </c>
      <c r="CH136">
        <v>2</v>
      </c>
      <c r="CI136">
        <v>2</v>
      </c>
      <c r="CJ136">
        <v>0</v>
      </c>
      <c r="CK136">
        <v>1</v>
      </c>
      <c r="CL136">
        <v>0</v>
      </c>
      <c r="CM136">
        <v>0</v>
      </c>
      <c r="CN136">
        <v>0</v>
      </c>
      <c r="CO136">
        <v>1</v>
      </c>
      <c r="CP136">
        <v>1</v>
      </c>
      <c r="CQ136">
        <v>1</v>
      </c>
      <c r="CR136">
        <v>2</v>
      </c>
      <c r="CS136">
        <v>3</v>
      </c>
      <c r="CT136">
        <v>2</v>
      </c>
      <c r="CU136">
        <v>0</v>
      </c>
      <c r="CV136">
        <v>1</v>
      </c>
      <c r="CW136">
        <v>4</v>
      </c>
      <c r="CX136">
        <v>0</v>
      </c>
      <c r="CY136">
        <v>2</v>
      </c>
      <c r="CZ136">
        <v>2</v>
      </c>
      <c r="DA136">
        <v>5</v>
      </c>
      <c r="DB136">
        <v>0</v>
      </c>
      <c r="DC136">
        <v>7</v>
      </c>
      <c r="DD136">
        <v>0</v>
      </c>
      <c r="DE136">
        <v>1</v>
      </c>
      <c r="DF136">
        <v>2</v>
      </c>
      <c r="DG136">
        <v>0</v>
      </c>
      <c r="DH136">
        <v>0</v>
      </c>
      <c r="DI136">
        <v>0</v>
      </c>
      <c r="DJ136">
        <v>0</v>
      </c>
      <c r="DK136">
        <v>0</v>
      </c>
      <c r="DL136">
        <v>1</v>
      </c>
      <c r="DM136">
        <v>0</v>
      </c>
      <c r="DN136">
        <v>0</v>
      </c>
      <c r="DO136">
        <v>0</v>
      </c>
      <c r="DP136">
        <v>0</v>
      </c>
      <c r="DQ136">
        <v>2</v>
      </c>
      <c r="DR136">
        <v>0</v>
      </c>
      <c r="DS136">
        <v>0</v>
      </c>
      <c r="DT136">
        <v>0</v>
      </c>
      <c r="DU136">
        <v>0</v>
      </c>
      <c r="DV136">
        <v>6</v>
      </c>
      <c r="DW136">
        <v>1</v>
      </c>
      <c r="DX136">
        <v>0</v>
      </c>
      <c r="DY136">
        <v>0</v>
      </c>
      <c r="DZ136">
        <v>9</v>
      </c>
      <c r="EA136">
        <v>0</v>
      </c>
      <c r="EB136">
        <v>2</v>
      </c>
      <c r="EC136">
        <v>0</v>
      </c>
      <c r="ED136">
        <v>4</v>
      </c>
      <c r="EE136">
        <v>6</v>
      </c>
      <c r="EF136">
        <v>1</v>
      </c>
      <c r="EG136">
        <v>0</v>
      </c>
      <c r="EH136">
        <v>0</v>
      </c>
      <c r="EI136">
        <v>1</v>
      </c>
      <c r="EJ136">
        <v>1</v>
      </c>
      <c r="EK136">
        <v>0</v>
      </c>
      <c r="EL136">
        <v>1</v>
      </c>
      <c r="EM136">
        <v>0</v>
      </c>
      <c r="EN136">
        <v>0</v>
      </c>
      <c r="EO136">
        <v>0</v>
      </c>
      <c r="EP136">
        <v>0</v>
      </c>
      <c r="EQ136">
        <v>0</v>
      </c>
      <c r="ER136">
        <v>0</v>
      </c>
      <c r="ES136">
        <v>0</v>
      </c>
      <c r="ET136">
        <v>0</v>
      </c>
      <c r="EU136">
        <v>0</v>
      </c>
      <c r="EV136">
        <v>0</v>
      </c>
      <c r="EW136">
        <v>0</v>
      </c>
      <c r="EX136">
        <v>0</v>
      </c>
      <c r="EY136">
        <v>0</v>
      </c>
      <c r="EZ136">
        <v>0</v>
      </c>
      <c r="FA136">
        <v>1</v>
      </c>
      <c r="FB136">
        <v>2</v>
      </c>
      <c r="FC136">
        <v>2</v>
      </c>
      <c r="FD136">
        <v>1</v>
      </c>
      <c r="FE136">
        <v>0</v>
      </c>
      <c r="FF136">
        <v>1</v>
      </c>
      <c r="FG136">
        <v>0</v>
      </c>
      <c r="FH136">
        <v>1</v>
      </c>
      <c r="FI136">
        <v>1</v>
      </c>
      <c r="FJ136">
        <v>0</v>
      </c>
      <c r="FK136">
        <v>0</v>
      </c>
      <c r="FL136">
        <v>0</v>
      </c>
      <c r="FM136">
        <v>0</v>
      </c>
      <c r="FN136">
        <v>1</v>
      </c>
      <c r="FO136">
        <v>0</v>
      </c>
      <c r="FP136">
        <v>0</v>
      </c>
      <c r="FQ136">
        <v>0</v>
      </c>
      <c r="FR136">
        <v>0</v>
      </c>
      <c r="FS136">
        <v>2</v>
      </c>
      <c r="FT136">
        <v>0</v>
      </c>
      <c r="FU136">
        <v>0</v>
      </c>
      <c r="FV136">
        <v>4</v>
      </c>
      <c r="FW136">
        <v>3</v>
      </c>
      <c r="FX136">
        <v>1</v>
      </c>
      <c r="FY136">
        <v>7</v>
      </c>
      <c r="FZ136">
        <v>3</v>
      </c>
      <c r="GA136">
        <v>2</v>
      </c>
      <c r="GB136">
        <v>1</v>
      </c>
      <c r="GC136">
        <v>1</v>
      </c>
      <c r="GD136">
        <v>3</v>
      </c>
      <c r="GE136">
        <v>0</v>
      </c>
      <c r="GF136">
        <v>2</v>
      </c>
      <c r="GG136">
        <v>0</v>
      </c>
      <c r="GH136">
        <v>2</v>
      </c>
      <c r="GI136">
        <v>1</v>
      </c>
      <c r="GJ136">
        <v>1</v>
      </c>
      <c r="GK136">
        <v>0</v>
      </c>
      <c r="GL136">
        <v>1</v>
      </c>
      <c r="GM136">
        <v>2</v>
      </c>
      <c r="GN136">
        <v>3</v>
      </c>
      <c r="GO136">
        <v>1</v>
      </c>
      <c r="GP136">
        <v>1</v>
      </c>
      <c r="GQ136">
        <v>1</v>
      </c>
    </row>
    <row r="137" spans="1:199">
      <c r="A137">
        <v>5</v>
      </c>
      <c r="B137">
        <v>0</v>
      </c>
      <c r="C137">
        <v>0</v>
      </c>
      <c r="D137">
        <v>1</v>
      </c>
      <c r="E137">
        <v>0</v>
      </c>
      <c r="F137">
        <v>1</v>
      </c>
      <c r="G137">
        <v>0</v>
      </c>
      <c r="H137">
        <v>0</v>
      </c>
      <c r="I137">
        <v>1</v>
      </c>
      <c r="J137">
        <v>2</v>
      </c>
      <c r="K137">
        <v>2</v>
      </c>
      <c r="L137">
        <v>0</v>
      </c>
      <c r="M137">
        <v>0</v>
      </c>
      <c r="N137">
        <v>0</v>
      </c>
      <c r="O137">
        <v>2</v>
      </c>
      <c r="P137">
        <v>0</v>
      </c>
      <c r="Q137">
        <v>0</v>
      </c>
      <c r="R137">
        <v>0</v>
      </c>
      <c r="S137">
        <v>1</v>
      </c>
      <c r="T137">
        <v>0</v>
      </c>
      <c r="U137">
        <v>0</v>
      </c>
      <c r="V137">
        <v>1</v>
      </c>
      <c r="W137">
        <v>0</v>
      </c>
      <c r="X137">
        <v>0</v>
      </c>
      <c r="Y137">
        <v>0</v>
      </c>
      <c r="Z137">
        <v>1</v>
      </c>
      <c r="AA137">
        <v>0</v>
      </c>
      <c r="AB137">
        <v>0</v>
      </c>
      <c r="AC137">
        <v>0</v>
      </c>
      <c r="AD137">
        <v>0</v>
      </c>
      <c r="AE137">
        <v>0</v>
      </c>
      <c r="AF137">
        <v>1</v>
      </c>
      <c r="AG137">
        <v>0</v>
      </c>
      <c r="AH137">
        <v>1</v>
      </c>
      <c r="AI137">
        <v>0</v>
      </c>
      <c r="AJ137">
        <v>0</v>
      </c>
      <c r="AK137">
        <v>0</v>
      </c>
      <c r="AL137">
        <v>2</v>
      </c>
      <c r="AM137">
        <v>1</v>
      </c>
      <c r="AN137">
        <v>3</v>
      </c>
      <c r="AO137">
        <v>0</v>
      </c>
      <c r="AP137">
        <v>1</v>
      </c>
      <c r="AQ137">
        <v>2</v>
      </c>
      <c r="AR137">
        <v>0</v>
      </c>
      <c r="AS137">
        <v>0</v>
      </c>
      <c r="AT137">
        <v>0</v>
      </c>
      <c r="AU137">
        <v>1</v>
      </c>
      <c r="AV137">
        <v>3</v>
      </c>
      <c r="AW137">
        <v>7</v>
      </c>
      <c r="AX137">
        <v>2</v>
      </c>
      <c r="AY137">
        <v>1</v>
      </c>
      <c r="AZ137">
        <v>1</v>
      </c>
      <c r="BA137">
        <v>0</v>
      </c>
      <c r="BB137">
        <v>0</v>
      </c>
      <c r="BC137">
        <v>3</v>
      </c>
      <c r="BD137">
        <v>1</v>
      </c>
      <c r="BE137">
        <v>6</v>
      </c>
      <c r="BF137">
        <v>1</v>
      </c>
      <c r="BG137">
        <v>0</v>
      </c>
      <c r="BH137">
        <v>0</v>
      </c>
      <c r="BI137">
        <v>1</v>
      </c>
      <c r="BJ137">
        <v>0</v>
      </c>
      <c r="BK137">
        <v>2</v>
      </c>
      <c r="BL137">
        <v>1</v>
      </c>
      <c r="BM137">
        <v>3</v>
      </c>
      <c r="BN137">
        <v>2</v>
      </c>
      <c r="BO137">
        <v>0</v>
      </c>
      <c r="BP137">
        <v>1</v>
      </c>
      <c r="BQ137">
        <v>2</v>
      </c>
      <c r="BR137">
        <v>1</v>
      </c>
      <c r="BS137">
        <v>1</v>
      </c>
      <c r="BT137">
        <v>8</v>
      </c>
      <c r="BU137">
        <v>2</v>
      </c>
      <c r="BV137">
        <v>1</v>
      </c>
      <c r="BW137">
        <v>1</v>
      </c>
      <c r="BX137">
        <v>2</v>
      </c>
      <c r="BY137">
        <v>1</v>
      </c>
      <c r="BZ137">
        <v>0</v>
      </c>
      <c r="CA137">
        <v>4</v>
      </c>
      <c r="CB137">
        <v>0</v>
      </c>
      <c r="CC137">
        <v>0</v>
      </c>
      <c r="CD137">
        <v>0</v>
      </c>
      <c r="CE137">
        <v>2</v>
      </c>
      <c r="CF137">
        <v>0</v>
      </c>
      <c r="CG137">
        <v>0</v>
      </c>
      <c r="CH137">
        <v>3</v>
      </c>
      <c r="CI137">
        <v>2</v>
      </c>
      <c r="CJ137">
        <v>0</v>
      </c>
      <c r="CK137">
        <v>1</v>
      </c>
      <c r="CL137">
        <v>0</v>
      </c>
      <c r="CM137">
        <v>0</v>
      </c>
      <c r="CN137">
        <v>5</v>
      </c>
      <c r="CO137">
        <v>6</v>
      </c>
      <c r="CP137">
        <v>3</v>
      </c>
      <c r="CQ137">
        <v>4</v>
      </c>
      <c r="CR137">
        <v>3</v>
      </c>
      <c r="CS137">
        <v>0</v>
      </c>
      <c r="CT137">
        <v>2</v>
      </c>
      <c r="CU137">
        <v>0</v>
      </c>
      <c r="CV137">
        <v>1</v>
      </c>
      <c r="CW137">
        <v>1</v>
      </c>
      <c r="CX137">
        <v>0</v>
      </c>
      <c r="CY137">
        <v>2</v>
      </c>
      <c r="CZ137">
        <v>0</v>
      </c>
      <c r="DA137">
        <v>6</v>
      </c>
      <c r="DB137">
        <v>0</v>
      </c>
      <c r="DC137">
        <v>0</v>
      </c>
      <c r="DD137">
        <v>0</v>
      </c>
      <c r="DE137">
        <v>1</v>
      </c>
      <c r="DF137">
        <v>0</v>
      </c>
      <c r="DG137">
        <v>0</v>
      </c>
      <c r="DH137">
        <v>0</v>
      </c>
      <c r="DI137">
        <v>1</v>
      </c>
      <c r="DJ137">
        <v>1</v>
      </c>
      <c r="DK137">
        <v>0</v>
      </c>
      <c r="DL137">
        <v>2</v>
      </c>
      <c r="DM137">
        <v>1</v>
      </c>
      <c r="DN137">
        <v>0</v>
      </c>
      <c r="DO137">
        <v>1</v>
      </c>
      <c r="DP137">
        <v>0</v>
      </c>
      <c r="DQ137">
        <v>1</v>
      </c>
      <c r="DR137">
        <v>0</v>
      </c>
      <c r="DS137">
        <v>1</v>
      </c>
      <c r="DT137">
        <v>1</v>
      </c>
      <c r="DU137">
        <v>0</v>
      </c>
      <c r="DV137">
        <v>0</v>
      </c>
      <c r="DW137">
        <v>0</v>
      </c>
      <c r="DX137">
        <v>5</v>
      </c>
      <c r="DY137">
        <v>0</v>
      </c>
      <c r="DZ137">
        <v>9</v>
      </c>
      <c r="EA137">
        <v>0</v>
      </c>
      <c r="EB137">
        <v>2</v>
      </c>
      <c r="EC137">
        <v>0</v>
      </c>
      <c r="ED137">
        <v>0</v>
      </c>
      <c r="EE137">
        <v>0</v>
      </c>
      <c r="EF137">
        <v>1</v>
      </c>
      <c r="EG137">
        <v>0</v>
      </c>
      <c r="EH137">
        <v>0</v>
      </c>
      <c r="EI137">
        <v>1</v>
      </c>
      <c r="EJ137">
        <v>0</v>
      </c>
      <c r="EK137">
        <v>2</v>
      </c>
      <c r="EL137">
        <v>0</v>
      </c>
      <c r="EM137">
        <v>0</v>
      </c>
      <c r="EN137">
        <v>0</v>
      </c>
      <c r="EO137">
        <v>0</v>
      </c>
      <c r="EP137">
        <v>0</v>
      </c>
      <c r="EQ137">
        <v>0</v>
      </c>
      <c r="ER137">
        <v>0</v>
      </c>
      <c r="ES137">
        <v>1</v>
      </c>
      <c r="ET137">
        <v>0</v>
      </c>
      <c r="EU137">
        <v>0</v>
      </c>
      <c r="EV137">
        <v>0</v>
      </c>
      <c r="EW137">
        <v>0</v>
      </c>
      <c r="EX137">
        <v>2</v>
      </c>
      <c r="EY137">
        <v>1</v>
      </c>
      <c r="EZ137">
        <v>0</v>
      </c>
      <c r="FA137">
        <v>0</v>
      </c>
      <c r="FB137">
        <v>0</v>
      </c>
      <c r="FC137">
        <v>1</v>
      </c>
      <c r="FD137">
        <v>0</v>
      </c>
      <c r="FE137">
        <v>0</v>
      </c>
      <c r="FF137">
        <v>5</v>
      </c>
      <c r="FG137">
        <v>0</v>
      </c>
      <c r="FH137">
        <v>1</v>
      </c>
      <c r="FI137">
        <v>1</v>
      </c>
      <c r="FJ137">
        <v>0</v>
      </c>
      <c r="FK137">
        <v>0</v>
      </c>
      <c r="FL137">
        <v>0</v>
      </c>
      <c r="FM137">
        <v>1</v>
      </c>
      <c r="FN137">
        <v>0</v>
      </c>
      <c r="FO137">
        <v>1</v>
      </c>
      <c r="FP137">
        <v>0</v>
      </c>
      <c r="FQ137">
        <v>1</v>
      </c>
      <c r="FR137">
        <v>1</v>
      </c>
      <c r="FS137">
        <v>4</v>
      </c>
      <c r="FT137">
        <v>1</v>
      </c>
      <c r="FU137">
        <v>1</v>
      </c>
      <c r="FV137">
        <v>2</v>
      </c>
      <c r="FW137">
        <v>0</v>
      </c>
      <c r="FX137">
        <v>0</v>
      </c>
      <c r="FY137">
        <v>2</v>
      </c>
      <c r="FZ137">
        <v>3</v>
      </c>
      <c r="GA137">
        <v>1</v>
      </c>
      <c r="GB137">
        <v>1</v>
      </c>
      <c r="GC137">
        <v>1</v>
      </c>
      <c r="GD137">
        <v>0</v>
      </c>
      <c r="GE137">
        <v>0</v>
      </c>
      <c r="GF137">
        <v>2</v>
      </c>
      <c r="GG137">
        <v>0</v>
      </c>
      <c r="GH137">
        <v>0</v>
      </c>
      <c r="GI137">
        <v>1</v>
      </c>
      <c r="GJ137">
        <v>1</v>
      </c>
      <c r="GK137">
        <v>0</v>
      </c>
      <c r="GL137">
        <v>1</v>
      </c>
      <c r="GM137">
        <v>1</v>
      </c>
      <c r="GN137">
        <v>3</v>
      </c>
      <c r="GO137">
        <v>1</v>
      </c>
      <c r="GP137">
        <v>2</v>
      </c>
      <c r="GQ137">
        <v>1</v>
      </c>
    </row>
    <row r="138" spans="1:199">
      <c r="A138">
        <v>0</v>
      </c>
      <c r="B138">
        <v>0</v>
      </c>
      <c r="C138">
        <v>0</v>
      </c>
      <c r="D138">
        <v>1</v>
      </c>
      <c r="E138">
        <v>0</v>
      </c>
      <c r="F138">
        <v>1</v>
      </c>
      <c r="G138">
        <v>1</v>
      </c>
      <c r="H138">
        <v>0</v>
      </c>
      <c r="I138">
        <v>2</v>
      </c>
      <c r="J138">
        <v>0</v>
      </c>
      <c r="K138">
        <v>1</v>
      </c>
      <c r="L138">
        <v>0</v>
      </c>
      <c r="M138">
        <v>2</v>
      </c>
      <c r="N138">
        <v>1</v>
      </c>
      <c r="O138">
        <v>0</v>
      </c>
      <c r="P138">
        <v>0</v>
      </c>
      <c r="Q138">
        <v>0</v>
      </c>
      <c r="R138">
        <v>2</v>
      </c>
      <c r="S138">
        <v>1</v>
      </c>
      <c r="T138">
        <v>0</v>
      </c>
      <c r="U138">
        <v>0</v>
      </c>
      <c r="V138">
        <v>0</v>
      </c>
      <c r="W138">
        <v>0</v>
      </c>
      <c r="X138">
        <v>0</v>
      </c>
      <c r="Y138">
        <v>0</v>
      </c>
      <c r="Z138">
        <v>0</v>
      </c>
      <c r="AA138">
        <v>0</v>
      </c>
      <c r="AB138">
        <v>0</v>
      </c>
      <c r="AC138">
        <v>0</v>
      </c>
      <c r="AD138">
        <v>0</v>
      </c>
      <c r="AE138">
        <v>0</v>
      </c>
      <c r="AF138">
        <v>0</v>
      </c>
      <c r="AG138">
        <v>0</v>
      </c>
      <c r="AH138">
        <v>0</v>
      </c>
      <c r="AI138">
        <v>0</v>
      </c>
      <c r="AJ138">
        <v>0</v>
      </c>
      <c r="AK138">
        <v>1</v>
      </c>
      <c r="AL138">
        <v>1</v>
      </c>
      <c r="AM138">
        <v>1</v>
      </c>
      <c r="AN138">
        <v>3</v>
      </c>
      <c r="AO138">
        <v>3</v>
      </c>
      <c r="AP138">
        <v>0</v>
      </c>
      <c r="AQ138">
        <v>1</v>
      </c>
      <c r="AR138">
        <v>2</v>
      </c>
      <c r="AS138">
        <v>0</v>
      </c>
      <c r="AT138">
        <v>0</v>
      </c>
      <c r="AU138">
        <v>0</v>
      </c>
      <c r="AV138">
        <v>0</v>
      </c>
      <c r="AW138">
        <v>1</v>
      </c>
      <c r="AX138">
        <v>0</v>
      </c>
      <c r="AY138">
        <v>1</v>
      </c>
      <c r="AZ138">
        <v>0</v>
      </c>
      <c r="BA138">
        <v>0</v>
      </c>
      <c r="BB138">
        <v>0</v>
      </c>
      <c r="BC138">
        <v>0</v>
      </c>
      <c r="BD138">
        <v>0</v>
      </c>
      <c r="BE138">
        <v>0</v>
      </c>
      <c r="BF138">
        <v>0</v>
      </c>
      <c r="BG138">
        <v>5</v>
      </c>
      <c r="BH138">
        <v>5</v>
      </c>
      <c r="BI138">
        <v>1</v>
      </c>
      <c r="BJ138">
        <v>0</v>
      </c>
      <c r="BK138">
        <v>1</v>
      </c>
      <c r="BL138">
        <v>0</v>
      </c>
      <c r="BM138">
        <v>3</v>
      </c>
      <c r="BN138">
        <v>3</v>
      </c>
      <c r="BO138">
        <v>1</v>
      </c>
      <c r="BP138">
        <v>4</v>
      </c>
      <c r="BQ138">
        <v>0</v>
      </c>
      <c r="BR138">
        <v>1</v>
      </c>
      <c r="BS138">
        <v>0</v>
      </c>
      <c r="BT138">
        <v>2</v>
      </c>
      <c r="BU138">
        <v>0</v>
      </c>
      <c r="BV138">
        <v>0</v>
      </c>
      <c r="BW138">
        <v>1</v>
      </c>
      <c r="BX138">
        <v>0</v>
      </c>
      <c r="BY138">
        <v>5</v>
      </c>
      <c r="BZ138">
        <v>0</v>
      </c>
      <c r="CA138">
        <v>0</v>
      </c>
      <c r="CB138">
        <v>0</v>
      </c>
      <c r="CC138">
        <v>0</v>
      </c>
      <c r="CD138">
        <v>3</v>
      </c>
      <c r="CE138">
        <v>2</v>
      </c>
      <c r="CF138">
        <v>1</v>
      </c>
      <c r="CG138">
        <v>0</v>
      </c>
      <c r="CH138">
        <v>0</v>
      </c>
      <c r="CI138">
        <v>0</v>
      </c>
      <c r="CJ138">
        <v>2</v>
      </c>
      <c r="CK138">
        <v>1</v>
      </c>
      <c r="CL138">
        <v>2</v>
      </c>
      <c r="CM138">
        <v>1</v>
      </c>
      <c r="CN138">
        <v>2</v>
      </c>
      <c r="CO138">
        <v>2</v>
      </c>
      <c r="CP138">
        <v>1</v>
      </c>
      <c r="CQ138">
        <v>1</v>
      </c>
      <c r="CR138">
        <v>1</v>
      </c>
      <c r="CS138">
        <v>1</v>
      </c>
      <c r="CT138">
        <v>0</v>
      </c>
      <c r="CU138">
        <v>1</v>
      </c>
      <c r="CV138">
        <v>0</v>
      </c>
      <c r="CW138">
        <v>0</v>
      </c>
      <c r="CX138">
        <v>0</v>
      </c>
      <c r="CY138">
        <v>1</v>
      </c>
      <c r="CZ138">
        <v>1</v>
      </c>
      <c r="DA138">
        <v>2</v>
      </c>
      <c r="DB138">
        <v>0</v>
      </c>
      <c r="DC138">
        <v>0</v>
      </c>
      <c r="DD138">
        <v>0</v>
      </c>
      <c r="DE138">
        <v>0</v>
      </c>
      <c r="DF138">
        <v>1</v>
      </c>
      <c r="DG138">
        <v>1</v>
      </c>
      <c r="DH138">
        <v>0</v>
      </c>
      <c r="DI138">
        <v>0</v>
      </c>
      <c r="DJ138">
        <v>3</v>
      </c>
      <c r="DK138">
        <v>0</v>
      </c>
      <c r="DL138">
        <v>4</v>
      </c>
      <c r="DM138">
        <v>0</v>
      </c>
      <c r="DN138">
        <v>0</v>
      </c>
      <c r="DO138">
        <v>1</v>
      </c>
      <c r="DP138">
        <v>0</v>
      </c>
      <c r="DQ138">
        <v>0</v>
      </c>
      <c r="DR138">
        <v>1</v>
      </c>
      <c r="DS138">
        <v>1</v>
      </c>
      <c r="DT138">
        <v>0</v>
      </c>
      <c r="DU138">
        <v>0</v>
      </c>
      <c r="DV138">
        <v>0</v>
      </c>
      <c r="DW138">
        <v>0</v>
      </c>
      <c r="DX138">
        <v>5</v>
      </c>
      <c r="DY138">
        <v>0</v>
      </c>
      <c r="DZ138">
        <v>0</v>
      </c>
      <c r="EA138">
        <v>1</v>
      </c>
      <c r="EB138">
        <v>0</v>
      </c>
      <c r="EC138">
        <v>0</v>
      </c>
      <c r="ED138">
        <v>0</v>
      </c>
      <c r="EE138">
        <v>0</v>
      </c>
      <c r="EF138">
        <v>0</v>
      </c>
      <c r="EG138">
        <v>0</v>
      </c>
      <c r="EH138">
        <v>0</v>
      </c>
      <c r="EI138">
        <v>0</v>
      </c>
      <c r="EJ138">
        <v>0</v>
      </c>
      <c r="EK138">
        <v>0</v>
      </c>
      <c r="EL138">
        <v>1</v>
      </c>
      <c r="EM138">
        <v>0</v>
      </c>
      <c r="EN138">
        <v>0</v>
      </c>
      <c r="EO138">
        <v>0</v>
      </c>
      <c r="EP138">
        <v>2</v>
      </c>
      <c r="EQ138">
        <v>0</v>
      </c>
      <c r="ER138">
        <v>0</v>
      </c>
      <c r="ES138">
        <v>2</v>
      </c>
      <c r="ET138">
        <v>0</v>
      </c>
      <c r="EU138">
        <v>0</v>
      </c>
      <c r="EV138">
        <v>3</v>
      </c>
      <c r="EW138">
        <v>0</v>
      </c>
      <c r="EX138">
        <v>1</v>
      </c>
      <c r="EY138">
        <v>0</v>
      </c>
      <c r="EZ138">
        <v>1</v>
      </c>
      <c r="FA138">
        <v>0</v>
      </c>
      <c r="FB138">
        <v>3</v>
      </c>
      <c r="FC138">
        <v>0</v>
      </c>
      <c r="FD138">
        <v>2</v>
      </c>
      <c r="FE138">
        <v>0</v>
      </c>
      <c r="FF138">
        <v>0</v>
      </c>
      <c r="FG138">
        <v>0</v>
      </c>
      <c r="FH138">
        <v>0</v>
      </c>
      <c r="FI138">
        <v>1</v>
      </c>
      <c r="FJ138">
        <v>2</v>
      </c>
      <c r="FK138">
        <v>0</v>
      </c>
      <c r="FL138">
        <v>0</v>
      </c>
      <c r="FM138">
        <v>0</v>
      </c>
      <c r="FN138">
        <v>1</v>
      </c>
      <c r="FO138">
        <v>0</v>
      </c>
      <c r="FP138">
        <v>0</v>
      </c>
      <c r="FQ138">
        <v>0</v>
      </c>
      <c r="FR138">
        <v>0</v>
      </c>
      <c r="FS138">
        <v>1</v>
      </c>
      <c r="FT138">
        <v>0</v>
      </c>
      <c r="FU138">
        <v>1</v>
      </c>
      <c r="FV138">
        <v>1</v>
      </c>
      <c r="FW138">
        <v>1</v>
      </c>
      <c r="FX138">
        <v>0</v>
      </c>
      <c r="FY138">
        <v>0</v>
      </c>
      <c r="FZ138">
        <v>0</v>
      </c>
      <c r="GA138">
        <v>0</v>
      </c>
      <c r="GB138">
        <v>2</v>
      </c>
      <c r="GC138">
        <v>1</v>
      </c>
      <c r="GD138">
        <v>1</v>
      </c>
      <c r="GE138">
        <v>0</v>
      </c>
      <c r="GF138">
        <v>2</v>
      </c>
      <c r="GG138">
        <v>0</v>
      </c>
      <c r="GH138">
        <v>0</v>
      </c>
      <c r="GI138">
        <v>1</v>
      </c>
      <c r="GJ138">
        <v>0</v>
      </c>
      <c r="GK138">
        <v>1</v>
      </c>
      <c r="GL138">
        <v>1</v>
      </c>
      <c r="GM138">
        <v>0</v>
      </c>
      <c r="GN138">
        <v>0</v>
      </c>
      <c r="GO138">
        <v>2</v>
      </c>
      <c r="GP138">
        <v>1</v>
      </c>
      <c r="GQ138">
        <v>0</v>
      </c>
    </row>
    <row r="139" spans="1:199">
      <c r="A139">
        <v>0</v>
      </c>
      <c r="B139">
        <v>0</v>
      </c>
      <c r="C139">
        <v>0</v>
      </c>
      <c r="D139">
        <v>0</v>
      </c>
      <c r="E139">
        <v>0</v>
      </c>
      <c r="F139">
        <v>3</v>
      </c>
      <c r="G139">
        <v>0</v>
      </c>
      <c r="H139">
        <v>0</v>
      </c>
      <c r="I139">
        <v>1</v>
      </c>
      <c r="J139">
        <v>0</v>
      </c>
      <c r="K139">
        <v>1</v>
      </c>
      <c r="L139">
        <v>0</v>
      </c>
      <c r="M139">
        <v>1</v>
      </c>
      <c r="N139">
        <v>1</v>
      </c>
      <c r="O139">
        <v>0</v>
      </c>
      <c r="P139">
        <v>1</v>
      </c>
      <c r="Q139">
        <v>0</v>
      </c>
      <c r="R139">
        <v>0</v>
      </c>
      <c r="S139">
        <v>0</v>
      </c>
      <c r="T139">
        <v>0</v>
      </c>
      <c r="U139">
        <v>0</v>
      </c>
      <c r="V139">
        <v>0</v>
      </c>
      <c r="W139">
        <v>0</v>
      </c>
      <c r="X139">
        <v>0</v>
      </c>
      <c r="Y139">
        <v>0</v>
      </c>
      <c r="Z139">
        <v>2</v>
      </c>
      <c r="AA139">
        <v>0</v>
      </c>
      <c r="AB139">
        <v>0</v>
      </c>
      <c r="AC139">
        <v>1</v>
      </c>
      <c r="AD139">
        <v>0</v>
      </c>
      <c r="AE139">
        <v>0</v>
      </c>
      <c r="AF139">
        <v>1</v>
      </c>
      <c r="AG139">
        <v>0</v>
      </c>
      <c r="AH139">
        <v>0</v>
      </c>
      <c r="AI139">
        <v>0</v>
      </c>
      <c r="AJ139">
        <v>1</v>
      </c>
      <c r="AK139">
        <v>0</v>
      </c>
      <c r="AL139">
        <v>0</v>
      </c>
      <c r="AM139">
        <v>1</v>
      </c>
      <c r="AN139">
        <v>2</v>
      </c>
      <c r="AO139">
        <v>7</v>
      </c>
      <c r="AP139">
        <v>1</v>
      </c>
      <c r="AQ139">
        <v>0</v>
      </c>
      <c r="AR139">
        <v>2</v>
      </c>
      <c r="AS139">
        <v>1</v>
      </c>
      <c r="AT139">
        <v>0</v>
      </c>
      <c r="AU139">
        <v>2</v>
      </c>
      <c r="AV139">
        <v>0</v>
      </c>
      <c r="AW139">
        <v>0</v>
      </c>
      <c r="AX139">
        <v>1</v>
      </c>
      <c r="AY139">
        <v>1</v>
      </c>
      <c r="AZ139">
        <v>3</v>
      </c>
      <c r="BA139">
        <v>0</v>
      </c>
      <c r="BB139">
        <v>0</v>
      </c>
      <c r="BC139">
        <v>0</v>
      </c>
      <c r="BD139">
        <v>1</v>
      </c>
      <c r="BE139">
        <v>1</v>
      </c>
      <c r="BF139">
        <v>0</v>
      </c>
      <c r="BG139">
        <v>0</v>
      </c>
      <c r="BH139">
        <v>3</v>
      </c>
      <c r="BI139">
        <v>1</v>
      </c>
      <c r="BJ139">
        <v>1</v>
      </c>
      <c r="BK139">
        <v>1</v>
      </c>
      <c r="BL139">
        <v>0</v>
      </c>
      <c r="BM139">
        <v>2</v>
      </c>
      <c r="BN139">
        <v>0</v>
      </c>
      <c r="BO139">
        <v>0</v>
      </c>
      <c r="BP139">
        <v>1</v>
      </c>
      <c r="BQ139">
        <v>1</v>
      </c>
      <c r="BR139">
        <v>2</v>
      </c>
      <c r="BS139">
        <v>2</v>
      </c>
      <c r="BT139">
        <v>1</v>
      </c>
      <c r="BU139">
        <v>0</v>
      </c>
      <c r="BV139">
        <v>0</v>
      </c>
      <c r="BW139">
        <v>1</v>
      </c>
      <c r="BX139">
        <v>0</v>
      </c>
      <c r="BY139">
        <v>4</v>
      </c>
      <c r="BZ139">
        <v>0</v>
      </c>
      <c r="CA139">
        <v>2</v>
      </c>
      <c r="CB139">
        <v>1</v>
      </c>
      <c r="CC139">
        <v>0</v>
      </c>
      <c r="CD139">
        <v>1</v>
      </c>
      <c r="CE139">
        <v>2</v>
      </c>
      <c r="CF139">
        <v>0</v>
      </c>
      <c r="CG139">
        <v>1</v>
      </c>
      <c r="CH139">
        <v>1</v>
      </c>
      <c r="CI139">
        <v>0</v>
      </c>
      <c r="CJ139">
        <v>0</v>
      </c>
      <c r="CK139">
        <v>1</v>
      </c>
      <c r="CL139">
        <v>0</v>
      </c>
      <c r="CM139">
        <v>1</v>
      </c>
      <c r="CN139">
        <v>2</v>
      </c>
      <c r="CO139">
        <v>3</v>
      </c>
      <c r="CP139">
        <v>2</v>
      </c>
      <c r="CQ139">
        <v>2</v>
      </c>
      <c r="CR139">
        <v>0</v>
      </c>
      <c r="CS139">
        <v>1</v>
      </c>
      <c r="CT139">
        <v>0</v>
      </c>
      <c r="CU139">
        <v>3</v>
      </c>
      <c r="CV139">
        <v>0</v>
      </c>
      <c r="CW139">
        <v>1</v>
      </c>
      <c r="CX139">
        <v>1</v>
      </c>
      <c r="CY139">
        <v>2</v>
      </c>
      <c r="CZ139">
        <v>0</v>
      </c>
      <c r="DA139">
        <v>2</v>
      </c>
      <c r="DB139">
        <v>3</v>
      </c>
      <c r="DC139">
        <v>0</v>
      </c>
      <c r="DD139">
        <v>0</v>
      </c>
      <c r="DE139">
        <v>0</v>
      </c>
      <c r="DF139">
        <v>4</v>
      </c>
      <c r="DG139">
        <v>1</v>
      </c>
      <c r="DH139">
        <v>0</v>
      </c>
      <c r="DI139">
        <v>0</v>
      </c>
      <c r="DJ139">
        <v>3</v>
      </c>
      <c r="DK139">
        <v>0</v>
      </c>
      <c r="DL139">
        <v>0</v>
      </c>
      <c r="DM139">
        <v>0</v>
      </c>
      <c r="DN139">
        <v>0</v>
      </c>
      <c r="DO139">
        <v>0</v>
      </c>
      <c r="DP139">
        <v>0</v>
      </c>
      <c r="DQ139">
        <v>0</v>
      </c>
      <c r="DR139">
        <v>0</v>
      </c>
      <c r="DS139">
        <v>0</v>
      </c>
      <c r="DT139">
        <v>0</v>
      </c>
      <c r="DU139">
        <v>0</v>
      </c>
      <c r="DV139">
        <v>0</v>
      </c>
      <c r="DW139">
        <v>1</v>
      </c>
      <c r="DX139">
        <v>0</v>
      </c>
      <c r="DY139">
        <v>0</v>
      </c>
      <c r="DZ139">
        <v>0</v>
      </c>
      <c r="EA139">
        <v>2</v>
      </c>
      <c r="EB139">
        <v>3</v>
      </c>
      <c r="EC139">
        <v>0</v>
      </c>
      <c r="ED139">
        <v>0</v>
      </c>
      <c r="EE139">
        <v>0</v>
      </c>
      <c r="EF139">
        <v>0</v>
      </c>
      <c r="EG139">
        <v>0</v>
      </c>
      <c r="EH139">
        <v>0</v>
      </c>
      <c r="EI139">
        <v>2</v>
      </c>
      <c r="EJ139">
        <v>0</v>
      </c>
      <c r="EK139">
        <v>0</v>
      </c>
      <c r="EL139">
        <v>1</v>
      </c>
      <c r="EM139">
        <v>0</v>
      </c>
      <c r="EN139">
        <v>0</v>
      </c>
      <c r="EO139">
        <v>4</v>
      </c>
      <c r="EP139">
        <v>0</v>
      </c>
      <c r="EQ139">
        <v>2</v>
      </c>
      <c r="ER139">
        <v>0</v>
      </c>
      <c r="ES139">
        <v>0</v>
      </c>
      <c r="ET139">
        <v>0</v>
      </c>
      <c r="EU139">
        <v>0</v>
      </c>
      <c r="EV139">
        <v>1</v>
      </c>
      <c r="EW139">
        <v>2</v>
      </c>
      <c r="EX139">
        <v>4</v>
      </c>
      <c r="EY139">
        <v>1</v>
      </c>
      <c r="EZ139">
        <v>0</v>
      </c>
      <c r="FA139">
        <v>4</v>
      </c>
      <c r="FB139">
        <v>0</v>
      </c>
      <c r="FC139">
        <v>2</v>
      </c>
      <c r="FD139">
        <v>2</v>
      </c>
      <c r="FE139">
        <v>0</v>
      </c>
      <c r="FF139">
        <v>0</v>
      </c>
      <c r="FG139">
        <v>0</v>
      </c>
      <c r="FH139">
        <v>1</v>
      </c>
      <c r="FI139">
        <v>1</v>
      </c>
      <c r="FJ139">
        <v>0</v>
      </c>
      <c r="FK139">
        <v>3</v>
      </c>
      <c r="FL139">
        <v>3</v>
      </c>
      <c r="FM139">
        <v>0</v>
      </c>
      <c r="FN139">
        <v>1</v>
      </c>
      <c r="FO139">
        <v>0</v>
      </c>
      <c r="FP139">
        <v>0</v>
      </c>
      <c r="FQ139">
        <v>1</v>
      </c>
      <c r="FR139">
        <v>2</v>
      </c>
      <c r="FS139">
        <v>1</v>
      </c>
      <c r="FT139">
        <v>0</v>
      </c>
      <c r="FU139">
        <v>1</v>
      </c>
      <c r="FV139">
        <v>2</v>
      </c>
      <c r="FW139">
        <v>4</v>
      </c>
      <c r="FX139">
        <v>0</v>
      </c>
      <c r="FY139">
        <v>1</v>
      </c>
      <c r="FZ139">
        <v>1</v>
      </c>
      <c r="GA139">
        <v>1</v>
      </c>
      <c r="GB139">
        <v>2</v>
      </c>
      <c r="GC139">
        <v>1</v>
      </c>
      <c r="GD139">
        <v>1</v>
      </c>
      <c r="GE139">
        <v>1</v>
      </c>
      <c r="GF139">
        <v>3</v>
      </c>
      <c r="GG139">
        <v>1</v>
      </c>
      <c r="GH139">
        <v>0</v>
      </c>
      <c r="GI139">
        <v>1</v>
      </c>
      <c r="GJ139">
        <v>0</v>
      </c>
      <c r="GK139">
        <v>0</v>
      </c>
      <c r="GL139">
        <v>3</v>
      </c>
      <c r="GM139">
        <v>0</v>
      </c>
      <c r="GN139">
        <v>0</v>
      </c>
      <c r="GO139">
        <v>1</v>
      </c>
      <c r="GP139">
        <v>2</v>
      </c>
      <c r="GQ139">
        <v>0</v>
      </c>
    </row>
    <row r="140" spans="1:199">
      <c r="A140">
        <v>0</v>
      </c>
      <c r="B140">
        <v>0</v>
      </c>
      <c r="C140">
        <v>0</v>
      </c>
      <c r="D140">
        <v>0</v>
      </c>
      <c r="E140">
        <v>2</v>
      </c>
      <c r="F140">
        <v>4</v>
      </c>
      <c r="G140">
        <v>2</v>
      </c>
      <c r="H140">
        <v>0</v>
      </c>
      <c r="I140">
        <v>1</v>
      </c>
      <c r="J140">
        <v>1</v>
      </c>
      <c r="K140">
        <v>1</v>
      </c>
      <c r="L140">
        <v>2</v>
      </c>
      <c r="M140">
        <v>0</v>
      </c>
      <c r="N140">
        <v>0</v>
      </c>
      <c r="O140">
        <v>0</v>
      </c>
      <c r="P140">
        <v>0</v>
      </c>
      <c r="Q140">
        <v>0</v>
      </c>
      <c r="R140">
        <v>1</v>
      </c>
      <c r="S140">
        <v>4</v>
      </c>
      <c r="T140">
        <v>0</v>
      </c>
      <c r="U140">
        <v>0</v>
      </c>
      <c r="V140">
        <v>4</v>
      </c>
      <c r="W140">
        <v>0</v>
      </c>
      <c r="X140">
        <v>0</v>
      </c>
      <c r="Y140">
        <v>5</v>
      </c>
      <c r="Z140">
        <v>0</v>
      </c>
      <c r="AA140">
        <v>0</v>
      </c>
      <c r="AB140">
        <v>0</v>
      </c>
      <c r="AC140">
        <v>1</v>
      </c>
      <c r="AD140">
        <v>0</v>
      </c>
      <c r="AE140">
        <v>0</v>
      </c>
      <c r="AF140">
        <v>0</v>
      </c>
      <c r="AG140">
        <v>0</v>
      </c>
      <c r="AH140">
        <v>0</v>
      </c>
      <c r="AI140">
        <v>0</v>
      </c>
      <c r="AJ140">
        <v>0</v>
      </c>
      <c r="AK140">
        <v>0</v>
      </c>
      <c r="AL140">
        <v>4</v>
      </c>
      <c r="AM140">
        <v>2</v>
      </c>
      <c r="AN140">
        <v>4</v>
      </c>
      <c r="AO140">
        <v>1</v>
      </c>
      <c r="AP140">
        <v>1</v>
      </c>
      <c r="AQ140">
        <v>0</v>
      </c>
      <c r="AR140">
        <v>0</v>
      </c>
      <c r="AS140">
        <v>0</v>
      </c>
      <c r="AT140">
        <v>2</v>
      </c>
      <c r="AU140">
        <v>0</v>
      </c>
      <c r="AV140">
        <v>0</v>
      </c>
      <c r="AW140">
        <v>0</v>
      </c>
      <c r="AX140">
        <v>0</v>
      </c>
      <c r="AY140">
        <v>3</v>
      </c>
      <c r="AZ140">
        <v>0</v>
      </c>
      <c r="BA140">
        <v>0</v>
      </c>
      <c r="BB140">
        <v>1</v>
      </c>
      <c r="BC140">
        <v>0</v>
      </c>
      <c r="BD140">
        <v>8</v>
      </c>
      <c r="BE140">
        <v>0</v>
      </c>
      <c r="BF140">
        <v>1</v>
      </c>
      <c r="BG140">
        <v>0</v>
      </c>
      <c r="BH140">
        <v>0</v>
      </c>
      <c r="BI140">
        <v>6</v>
      </c>
      <c r="BJ140">
        <v>1</v>
      </c>
      <c r="BK140">
        <v>5</v>
      </c>
      <c r="BL140">
        <v>3</v>
      </c>
      <c r="BM140">
        <v>0</v>
      </c>
      <c r="BN140">
        <v>4</v>
      </c>
      <c r="BO140">
        <v>1</v>
      </c>
      <c r="BP140">
        <v>3</v>
      </c>
      <c r="BQ140">
        <v>4</v>
      </c>
      <c r="BR140">
        <v>0</v>
      </c>
      <c r="BS140">
        <v>3</v>
      </c>
      <c r="BT140">
        <v>0</v>
      </c>
      <c r="BU140">
        <v>2</v>
      </c>
      <c r="BV140">
        <v>0</v>
      </c>
      <c r="BW140">
        <v>3</v>
      </c>
      <c r="BX140">
        <v>0</v>
      </c>
      <c r="BY140">
        <v>1</v>
      </c>
      <c r="BZ140">
        <v>5</v>
      </c>
      <c r="CA140">
        <v>8</v>
      </c>
      <c r="CB140">
        <v>0</v>
      </c>
      <c r="CC140">
        <v>0</v>
      </c>
      <c r="CD140">
        <v>6</v>
      </c>
      <c r="CE140">
        <v>3</v>
      </c>
      <c r="CF140">
        <v>0</v>
      </c>
      <c r="CG140">
        <v>0</v>
      </c>
      <c r="CH140">
        <v>2</v>
      </c>
      <c r="CI140">
        <v>0</v>
      </c>
      <c r="CJ140">
        <v>0</v>
      </c>
      <c r="CK140">
        <v>2</v>
      </c>
      <c r="CL140">
        <v>1</v>
      </c>
      <c r="CM140">
        <v>2</v>
      </c>
      <c r="CN140">
        <v>1</v>
      </c>
      <c r="CO140">
        <v>0</v>
      </c>
      <c r="CP140">
        <v>1</v>
      </c>
      <c r="CQ140">
        <v>2</v>
      </c>
      <c r="CR140">
        <v>2</v>
      </c>
      <c r="CS140">
        <v>0</v>
      </c>
      <c r="CT140">
        <v>2</v>
      </c>
      <c r="CU140">
        <v>0</v>
      </c>
      <c r="CV140">
        <v>1</v>
      </c>
      <c r="CW140">
        <v>1</v>
      </c>
      <c r="CX140">
        <v>0</v>
      </c>
      <c r="CY140">
        <v>1</v>
      </c>
      <c r="CZ140">
        <v>1</v>
      </c>
      <c r="DA140">
        <v>2</v>
      </c>
      <c r="DB140">
        <v>0</v>
      </c>
      <c r="DC140">
        <v>0</v>
      </c>
      <c r="DD140">
        <v>0</v>
      </c>
      <c r="DE140">
        <v>0</v>
      </c>
      <c r="DF140">
        <v>1</v>
      </c>
      <c r="DG140">
        <v>2</v>
      </c>
      <c r="DH140">
        <v>2</v>
      </c>
      <c r="DI140">
        <v>2</v>
      </c>
      <c r="DJ140">
        <v>0</v>
      </c>
      <c r="DK140">
        <v>0</v>
      </c>
      <c r="DL140">
        <v>0</v>
      </c>
      <c r="DM140">
        <v>0</v>
      </c>
      <c r="DN140">
        <v>0</v>
      </c>
      <c r="DO140">
        <v>0</v>
      </c>
      <c r="DP140">
        <v>0</v>
      </c>
      <c r="DQ140">
        <v>0</v>
      </c>
      <c r="DR140">
        <v>0</v>
      </c>
      <c r="DS140">
        <v>0</v>
      </c>
      <c r="DT140">
        <v>0</v>
      </c>
      <c r="DU140">
        <v>0</v>
      </c>
      <c r="DV140">
        <v>1</v>
      </c>
      <c r="DW140">
        <v>0</v>
      </c>
      <c r="DX140">
        <v>5</v>
      </c>
      <c r="DY140">
        <v>5</v>
      </c>
      <c r="DZ140">
        <v>0</v>
      </c>
      <c r="EA140">
        <v>1</v>
      </c>
      <c r="EB140">
        <v>0</v>
      </c>
      <c r="EC140">
        <v>0</v>
      </c>
      <c r="ED140">
        <v>3</v>
      </c>
      <c r="EE140">
        <v>6</v>
      </c>
      <c r="EF140">
        <v>1</v>
      </c>
      <c r="EG140">
        <v>0</v>
      </c>
      <c r="EH140">
        <v>2</v>
      </c>
      <c r="EI140">
        <v>0</v>
      </c>
      <c r="EJ140">
        <v>0</v>
      </c>
      <c r="EK140">
        <v>0</v>
      </c>
      <c r="EL140">
        <v>1</v>
      </c>
      <c r="EM140">
        <v>0</v>
      </c>
      <c r="EN140">
        <v>0</v>
      </c>
      <c r="EO140">
        <v>0</v>
      </c>
      <c r="EP140">
        <v>0</v>
      </c>
      <c r="EQ140">
        <v>0</v>
      </c>
      <c r="ER140">
        <v>1</v>
      </c>
      <c r="ES140">
        <v>3</v>
      </c>
      <c r="ET140">
        <v>0</v>
      </c>
      <c r="EU140">
        <v>0</v>
      </c>
      <c r="EV140">
        <v>3</v>
      </c>
      <c r="EW140">
        <v>1</v>
      </c>
      <c r="EX140">
        <v>2</v>
      </c>
      <c r="EY140">
        <v>1</v>
      </c>
      <c r="EZ140">
        <v>1</v>
      </c>
      <c r="FA140">
        <v>1</v>
      </c>
      <c r="FB140">
        <v>5</v>
      </c>
      <c r="FC140">
        <v>4</v>
      </c>
      <c r="FD140">
        <v>1</v>
      </c>
      <c r="FE140">
        <v>2</v>
      </c>
      <c r="FF140">
        <v>0</v>
      </c>
      <c r="FG140">
        <v>0</v>
      </c>
      <c r="FH140">
        <v>0</v>
      </c>
      <c r="FI140">
        <v>1</v>
      </c>
      <c r="FJ140">
        <v>0</v>
      </c>
      <c r="FK140">
        <v>2</v>
      </c>
      <c r="FL140">
        <v>0</v>
      </c>
      <c r="FM140">
        <v>0</v>
      </c>
      <c r="FN140">
        <v>0</v>
      </c>
      <c r="FO140">
        <v>2</v>
      </c>
      <c r="FP140">
        <v>0</v>
      </c>
      <c r="FQ140">
        <v>1</v>
      </c>
      <c r="FR140">
        <v>1</v>
      </c>
      <c r="FS140">
        <v>0</v>
      </c>
      <c r="FT140">
        <v>0</v>
      </c>
      <c r="FU140">
        <v>2</v>
      </c>
      <c r="FV140">
        <v>4</v>
      </c>
      <c r="FW140">
        <v>7</v>
      </c>
      <c r="FX140">
        <v>1</v>
      </c>
      <c r="FY140">
        <v>3</v>
      </c>
      <c r="FZ140">
        <v>0</v>
      </c>
      <c r="GA140">
        <v>0</v>
      </c>
      <c r="GB140">
        <v>0</v>
      </c>
      <c r="GC140">
        <v>2</v>
      </c>
      <c r="GD140">
        <v>6</v>
      </c>
      <c r="GE140">
        <v>0</v>
      </c>
      <c r="GF140">
        <v>2</v>
      </c>
      <c r="GG140">
        <v>0</v>
      </c>
      <c r="GH140">
        <v>1</v>
      </c>
      <c r="GI140">
        <v>0</v>
      </c>
      <c r="GJ140">
        <v>0</v>
      </c>
      <c r="GK140">
        <v>0</v>
      </c>
      <c r="GL140">
        <v>1</v>
      </c>
      <c r="GM140">
        <v>3</v>
      </c>
      <c r="GN140">
        <v>0</v>
      </c>
      <c r="GO140">
        <v>0</v>
      </c>
      <c r="GP140">
        <v>1</v>
      </c>
      <c r="GQ140">
        <v>0</v>
      </c>
    </row>
    <row r="141" spans="1:199">
      <c r="A141">
        <v>0</v>
      </c>
      <c r="B141">
        <v>0</v>
      </c>
      <c r="C141">
        <v>2</v>
      </c>
      <c r="D141">
        <v>0</v>
      </c>
      <c r="E141">
        <v>1</v>
      </c>
      <c r="F141">
        <v>5</v>
      </c>
      <c r="G141">
        <v>4</v>
      </c>
      <c r="H141">
        <v>0</v>
      </c>
      <c r="I141">
        <v>1</v>
      </c>
      <c r="J141">
        <v>0</v>
      </c>
      <c r="K141">
        <v>3</v>
      </c>
      <c r="L141">
        <v>0</v>
      </c>
      <c r="M141">
        <v>0</v>
      </c>
      <c r="N141">
        <v>0</v>
      </c>
      <c r="O141">
        <v>0</v>
      </c>
      <c r="P141">
        <v>0</v>
      </c>
      <c r="Q141">
        <v>1</v>
      </c>
      <c r="R141">
        <v>0</v>
      </c>
      <c r="S141">
        <v>1</v>
      </c>
      <c r="T141">
        <v>0</v>
      </c>
      <c r="U141">
        <v>0</v>
      </c>
      <c r="V141">
        <v>1</v>
      </c>
      <c r="W141">
        <v>0</v>
      </c>
      <c r="X141">
        <v>0</v>
      </c>
      <c r="Y141">
        <v>5</v>
      </c>
      <c r="Z141">
        <v>1</v>
      </c>
      <c r="AA141">
        <v>0</v>
      </c>
      <c r="AB141">
        <v>1</v>
      </c>
      <c r="AC141">
        <v>1</v>
      </c>
      <c r="AD141">
        <v>0</v>
      </c>
      <c r="AE141">
        <v>0</v>
      </c>
      <c r="AF141">
        <v>0</v>
      </c>
      <c r="AG141">
        <v>1</v>
      </c>
      <c r="AH141">
        <v>2</v>
      </c>
      <c r="AI141">
        <v>1</v>
      </c>
      <c r="AJ141">
        <v>1</v>
      </c>
      <c r="AK141">
        <v>0</v>
      </c>
      <c r="AL141">
        <v>2</v>
      </c>
      <c r="AM141">
        <v>5</v>
      </c>
      <c r="AN141">
        <v>4</v>
      </c>
      <c r="AO141">
        <v>1</v>
      </c>
      <c r="AP141">
        <v>1</v>
      </c>
      <c r="AQ141">
        <v>1</v>
      </c>
      <c r="AR141">
        <v>0</v>
      </c>
      <c r="AS141">
        <v>1</v>
      </c>
      <c r="AT141">
        <v>0</v>
      </c>
      <c r="AU141">
        <v>1</v>
      </c>
      <c r="AV141">
        <v>0</v>
      </c>
      <c r="AW141">
        <v>1</v>
      </c>
      <c r="AX141">
        <v>2</v>
      </c>
      <c r="AY141">
        <v>2</v>
      </c>
      <c r="AZ141">
        <v>1</v>
      </c>
      <c r="BA141">
        <v>0</v>
      </c>
      <c r="BB141">
        <v>4</v>
      </c>
      <c r="BC141">
        <v>0</v>
      </c>
      <c r="BD141">
        <v>5</v>
      </c>
      <c r="BE141">
        <v>0</v>
      </c>
      <c r="BF141">
        <v>0</v>
      </c>
      <c r="BG141">
        <v>0</v>
      </c>
      <c r="BH141">
        <v>0</v>
      </c>
      <c r="BI141">
        <v>5</v>
      </c>
      <c r="BJ141">
        <v>1</v>
      </c>
      <c r="BK141">
        <v>8</v>
      </c>
      <c r="BL141">
        <v>0</v>
      </c>
      <c r="BM141">
        <v>1</v>
      </c>
      <c r="BN141">
        <v>1</v>
      </c>
      <c r="BO141">
        <v>0</v>
      </c>
      <c r="BP141">
        <v>1</v>
      </c>
      <c r="BQ141">
        <v>2</v>
      </c>
      <c r="BR141">
        <v>0</v>
      </c>
      <c r="BS141">
        <v>1</v>
      </c>
      <c r="BT141">
        <v>0</v>
      </c>
      <c r="BU141">
        <v>2</v>
      </c>
      <c r="BV141">
        <v>2</v>
      </c>
      <c r="BW141">
        <v>2</v>
      </c>
      <c r="BX141">
        <v>0</v>
      </c>
      <c r="BY141">
        <v>4</v>
      </c>
      <c r="BZ141">
        <v>9</v>
      </c>
      <c r="CA141">
        <v>7</v>
      </c>
      <c r="CB141">
        <v>0</v>
      </c>
      <c r="CC141">
        <v>0</v>
      </c>
      <c r="CD141">
        <v>4</v>
      </c>
      <c r="CE141">
        <v>1</v>
      </c>
      <c r="CF141">
        <v>1</v>
      </c>
      <c r="CG141">
        <v>0</v>
      </c>
      <c r="CH141">
        <v>2</v>
      </c>
      <c r="CI141">
        <v>0</v>
      </c>
      <c r="CJ141">
        <v>1</v>
      </c>
      <c r="CK141">
        <v>3</v>
      </c>
      <c r="CL141">
        <v>1</v>
      </c>
      <c r="CM141">
        <v>1</v>
      </c>
      <c r="CN141">
        <v>3</v>
      </c>
      <c r="CO141">
        <v>0</v>
      </c>
      <c r="CP141">
        <v>0</v>
      </c>
      <c r="CQ141">
        <v>3</v>
      </c>
      <c r="CR141">
        <v>0</v>
      </c>
      <c r="CS141">
        <v>0</v>
      </c>
      <c r="CT141">
        <v>2</v>
      </c>
      <c r="CU141">
        <v>0</v>
      </c>
      <c r="CV141">
        <v>0</v>
      </c>
      <c r="CW141">
        <v>1</v>
      </c>
      <c r="CX141">
        <v>0</v>
      </c>
      <c r="CY141">
        <v>1</v>
      </c>
      <c r="CZ141">
        <v>0</v>
      </c>
      <c r="DA141">
        <v>2</v>
      </c>
      <c r="DB141">
        <v>0</v>
      </c>
      <c r="DC141">
        <v>0</v>
      </c>
      <c r="DD141">
        <v>0</v>
      </c>
      <c r="DE141">
        <v>0</v>
      </c>
      <c r="DF141">
        <v>1</v>
      </c>
      <c r="DG141">
        <v>1</v>
      </c>
      <c r="DH141">
        <v>0</v>
      </c>
      <c r="DI141">
        <v>0</v>
      </c>
      <c r="DJ141">
        <v>0</v>
      </c>
      <c r="DK141">
        <v>0</v>
      </c>
      <c r="DL141">
        <v>1</v>
      </c>
      <c r="DM141">
        <v>0</v>
      </c>
      <c r="DN141">
        <v>0</v>
      </c>
      <c r="DO141">
        <v>1</v>
      </c>
      <c r="DP141">
        <v>0</v>
      </c>
      <c r="DQ141">
        <v>0</v>
      </c>
      <c r="DR141">
        <v>0</v>
      </c>
      <c r="DS141">
        <v>4</v>
      </c>
      <c r="DT141">
        <v>0</v>
      </c>
      <c r="DU141">
        <v>0</v>
      </c>
      <c r="DV141">
        <v>0</v>
      </c>
      <c r="DW141">
        <v>0</v>
      </c>
      <c r="DX141">
        <v>9</v>
      </c>
      <c r="DY141">
        <v>0</v>
      </c>
      <c r="DZ141">
        <v>0</v>
      </c>
      <c r="EA141">
        <v>0</v>
      </c>
      <c r="EB141">
        <v>2</v>
      </c>
      <c r="EC141">
        <v>0</v>
      </c>
      <c r="ED141">
        <v>0</v>
      </c>
      <c r="EE141">
        <v>0</v>
      </c>
      <c r="EF141">
        <v>2</v>
      </c>
      <c r="EG141">
        <v>0</v>
      </c>
      <c r="EH141">
        <v>2</v>
      </c>
      <c r="EI141">
        <v>0</v>
      </c>
      <c r="EJ141">
        <v>0</v>
      </c>
      <c r="EK141">
        <v>0</v>
      </c>
      <c r="EL141">
        <v>1</v>
      </c>
      <c r="EM141">
        <v>0</v>
      </c>
      <c r="EN141">
        <v>0</v>
      </c>
      <c r="EO141">
        <v>1</v>
      </c>
      <c r="EP141">
        <v>0</v>
      </c>
      <c r="EQ141">
        <v>3</v>
      </c>
      <c r="ER141">
        <v>1</v>
      </c>
      <c r="ES141">
        <v>3</v>
      </c>
      <c r="ET141">
        <v>0</v>
      </c>
      <c r="EU141">
        <v>0</v>
      </c>
      <c r="EV141">
        <v>5</v>
      </c>
      <c r="EW141">
        <v>1</v>
      </c>
      <c r="EX141">
        <v>5</v>
      </c>
      <c r="EY141">
        <v>1</v>
      </c>
      <c r="EZ141">
        <v>1</v>
      </c>
      <c r="FA141">
        <v>1</v>
      </c>
      <c r="FB141">
        <v>5</v>
      </c>
      <c r="FC141">
        <v>3</v>
      </c>
      <c r="FD141">
        <v>3</v>
      </c>
      <c r="FE141">
        <v>2</v>
      </c>
      <c r="FF141">
        <v>0</v>
      </c>
      <c r="FG141">
        <v>0</v>
      </c>
      <c r="FH141">
        <v>0</v>
      </c>
      <c r="FI141">
        <v>0</v>
      </c>
      <c r="FJ141">
        <v>2</v>
      </c>
      <c r="FK141">
        <v>2</v>
      </c>
      <c r="FL141">
        <v>1</v>
      </c>
      <c r="FM141">
        <v>0</v>
      </c>
      <c r="FN141">
        <v>0</v>
      </c>
      <c r="FO141">
        <v>0</v>
      </c>
      <c r="FP141">
        <v>0</v>
      </c>
      <c r="FQ141">
        <v>1</v>
      </c>
      <c r="FR141">
        <v>0</v>
      </c>
      <c r="FS141">
        <v>0</v>
      </c>
      <c r="FT141">
        <v>0</v>
      </c>
      <c r="FU141">
        <v>0</v>
      </c>
      <c r="FV141">
        <v>1</v>
      </c>
      <c r="FW141">
        <v>1</v>
      </c>
      <c r="FX141">
        <v>0</v>
      </c>
      <c r="FY141">
        <v>2</v>
      </c>
      <c r="FZ141">
        <v>1</v>
      </c>
      <c r="GA141">
        <v>0</v>
      </c>
      <c r="GB141">
        <v>0</v>
      </c>
      <c r="GC141">
        <v>1</v>
      </c>
      <c r="GD141">
        <v>4</v>
      </c>
      <c r="GE141">
        <v>0</v>
      </c>
      <c r="GF141">
        <v>2</v>
      </c>
      <c r="GG141">
        <v>1</v>
      </c>
      <c r="GH141">
        <v>1</v>
      </c>
      <c r="GI141">
        <v>0</v>
      </c>
      <c r="GJ141">
        <v>0</v>
      </c>
      <c r="GK141">
        <v>0</v>
      </c>
      <c r="GL141">
        <v>2</v>
      </c>
      <c r="GM141">
        <v>2</v>
      </c>
      <c r="GN141">
        <v>1</v>
      </c>
      <c r="GO141">
        <v>2</v>
      </c>
      <c r="GP141">
        <v>0</v>
      </c>
      <c r="GQ141">
        <v>0</v>
      </c>
    </row>
    <row r="142" spans="1:199">
      <c r="A142">
        <v>0</v>
      </c>
      <c r="B142">
        <v>0</v>
      </c>
      <c r="C142">
        <v>1</v>
      </c>
      <c r="D142">
        <v>0</v>
      </c>
      <c r="E142">
        <v>0</v>
      </c>
      <c r="F142">
        <v>4</v>
      </c>
      <c r="G142">
        <v>4</v>
      </c>
      <c r="H142">
        <v>0</v>
      </c>
      <c r="I142">
        <v>1</v>
      </c>
      <c r="J142">
        <v>0</v>
      </c>
      <c r="K142">
        <v>2</v>
      </c>
      <c r="L142">
        <v>0</v>
      </c>
      <c r="M142">
        <v>0</v>
      </c>
      <c r="N142">
        <v>0</v>
      </c>
      <c r="O142">
        <v>0</v>
      </c>
      <c r="P142">
        <v>0</v>
      </c>
      <c r="Q142">
        <v>1</v>
      </c>
      <c r="R142">
        <v>0</v>
      </c>
      <c r="S142">
        <v>1</v>
      </c>
      <c r="T142">
        <v>0</v>
      </c>
      <c r="U142">
        <v>0</v>
      </c>
      <c r="V142">
        <v>1</v>
      </c>
      <c r="W142">
        <v>0</v>
      </c>
      <c r="X142">
        <v>0</v>
      </c>
      <c r="Y142">
        <v>3</v>
      </c>
      <c r="Z142">
        <v>0</v>
      </c>
      <c r="AA142">
        <v>0</v>
      </c>
      <c r="AB142">
        <v>1</v>
      </c>
      <c r="AC142">
        <v>0</v>
      </c>
      <c r="AD142">
        <v>0</v>
      </c>
      <c r="AE142">
        <v>0</v>
      </c>
      <c r="AF142">
        <v>0</v>
      </c>
      <c r="AG142">
        <v>0</v>
      </c>
      <c r="AH142">
        <v>1</v>
      </c>
      <c r="AI142">
        <v>0</v>
      </c>
      <c r="AJ142">
        <v>1</v>
      </c>
      <c r="AK142">
        <v>0</v>
      </c>
      <c r="AL142">
        <v>1</v>
      </c>
      <c r="AM142">
        <v>4</v>
      </c>
      <c r="AN142">
        <v>4</v>
      </c>
      <c r="AO142">
        <v>0</v>
      </c>
      <c r="AP142">
        <v>1</v>
      </c>
      <c r="AQ142">
        <v>1</v>
      </c>
      <c r="AR142">
        <v>0</v>
      </c>
      <c r="AS142">
        <v>1</v>
      </c>
      <c r="AT142">
        <v>0</v>
      </c>
      <c r="AU142">
        <v>1</v>
      </c>
      <c r="AV142">
        <v>0</v>
      </c>
      <c r="AW142">
        <v>0</v>
      </c>
      <c r="AX142">
        <v>0</v>
      </c>
      <c r="AY142">
        <v>1</v>
      </c>
      <c r="AZ142">
        <v>0</v>
      </c>
      <c r="BA142">
        <v>0</v>
      </c>
      <c r="BB142">
        <v>2</v>
      </c>
      <c r="BC142">
        <v>0</v>
      </c>
      <c r="BD142">
        <v>4</v>
      </c>
      <c r="BE142">
        <v>0</v>
      </c>
      <c r="BF142">
        <v>0</v>
      </c>
      <c r="BG142">
        <v>0</v>
      </c>
      <c r="BH142">
        <v>0</v>
      </c>
      <c r="BI142">
        <v>4</v>
      </c>
      <c r="BJ142">
        <v>1</v>
      </c>
      <c r="BK142">
        <v>4</v>
      </c>
      <c r="BL142">
        <v>0</v>
      </c>
      <c r="BM142">
        <v>0</v>
      </c>
      <c r="BN142">
        <v>0</v>
      </c>
      <c r="BO142">
        <v>0</v>
      </c>
      <c r="BP142">
        <v>0</v>
      </c>
      <c r="BQ142">
        <v>0</v>
      </c>
      <c r="BR142">
        <v>0</v>
      </c>
      <c r="BS142">
        <v>0</v>
      </c>
      <c r="BT142">
        <v>0</v>
      </c>
      <c r="BU142">
        <v>0</v>
      </c>
      <c r="BV142">
        <v>1</v>
      </c>
      <c r="BW142">
        <v>2</v>
      </c>
      <c r="BX142">
        <v>0</v>
      </c>
      <c r="BY142">
        <v>3</v>
      </c>
      <c r="BZ142">
        <v>9</v>
      </c>
      <c r="CA142">
        <v>7</v>
      </c>
      <c r="CB142">
        <v>0</v>
      </c>
      <c r="CC142">
        <v>0</v>
      </c>
      <c r="CD142">
        <v>4</v>
      </c>
      <c r="CE142">
        <v>1</v>
      </c>
      <c r="CF142">
        <v>0</v>
      </c>
      <c r="CG142">
        <v>0</v>
      </c>
      <c r="CH142">
        <v>1</v>
      </c>
      <c r="CI142">
        <v>0</v>
      </c>
      <c r="CJ142">
        <v>0</v>
      </c>
      <c r="CK142">
        <v>1</v>
      </c>
      <c r="CL142">
        <v>0</v>
      </c>
      <c r="CM142">
        <v>0</v>
      </c>
      <c r="CN142">
        <v>1</v>
      </c>
      <c r="CO142">
        <v>0</v>
      </c>
      <c r="CP142">
        <v>0</v>
      </c>
      <c r="CQ142">
        <v>0</v>
      </c>
      <c r="CR142">
        <v>0</v>
      </c>
      <c r="CS142">
        <v>0</v>
      </c>
      <c r="CT142">
        <v>2</v>
      </c>
      <c r="CU142">
        <v>0</v>
      </c>
      <c r="CV142">
        <v>0</v>
      </c>
      <c r="CW142">
        <v>0</v>
      </c>
      <c r="CX142">
        <v>0</v>
      </c>
      <c r="CY142">
        <v>1</v>
      </c>
      <c r="CZ142">
        <v>0</v>
      </c>
      <c r="DA142">
        <v>1</v>
      </c>
      <c r="DB142">
        <v>0</v>
      </c>
      <c r="DC142">
        <v>0</v>
      </c>
      <c r="DD142">
        <v>0</v>
      </c>
      <c r="DE142">
        <v>0</v>
      </c>
      <c r="DF142">
        <v>0</v>
      </c>
      <c r="DG142">
        <v>1</v>
      </c>
      <c r="DH142">
        <v>0</v>
      </c>
      <c r="DI142">
        <v>0</v>
      </c>
      <c r="DJ142">
        <v>0</v>
      </c>
      <c r="DK142">
        <v>0</v>
      </c>
      <c r="DL142">
        <v>1</v>
      </c>
      <c r="DM142">
        <v>0</v>
      </c>
      <c r="DN142">
        <v>0</v>
      </c>
      <c r="DO142">
        <v>1</v>
      </c>
      <c r="DP142">
        <v>0</v>
      </c>
      <c r="DQ142">
        <v>0</v>
      </c>
      <c r="DR142">
        <v>0</v>
      </c>
      <c r="DS142">
        <v>4</v>
      </c>
      <c r="DT142">
        <v>0</v>
      </c>
      <c r="DU142">
        <v>0</v>
      </c>
      <c r="DV142">
        <v>0</v>
      </c>
      <c r="DW142">
        <v>0</v>
      </c>
      <c r="DX142">
        <v>0</v>
      </c>
      <c r="DY142">
        <v>0</v>
      </c>
      <c r="DZ142">
        <v>0</v>
      </c>
      <c r="EA142">
        <v>0</v>
      </c>
      <c r="EB142">
        <v>1</v>
      </c>
      <c r="EC142">
        <v>0</v>
      </c>
      <c r="ED142">
        <v>0</v>
      </c>
      <c r="EE142">
        <v>0</v>
      </c>
      <c r="EF142">
        <v>0</v>
      </c>
      <c r="EG142">
        <v>0</v>
      </c>
      <c r="EH142">
        <v>1</v>
      </c>
      <c r="EI142">
        <v>0</v>
      </c>
      <c r="EJ142">
        <v>0</v>
      </c>
      <c r="EK142">
        <v>0</v>
      </c>
      <c r="EL142">
        <v>0</v>
      </c>
      <c r="EM142">
        <v>0</v>
      </c>
      <c r="EN142">
        <v>0</v>
      </c>
      <c r="EO142">
        <v>0</v>
      </c>
      <c r="EP142">
        <v>0</v>
      </c>
      <c r="EQ142">
        <v>0</v>
      </c>
      <c r="ER142">
        <v>0</v>
      </c>
      <c r="ES142">
        <v>1</v>
      </c>
      <c r="ET142">
        <v>0</v>
      </c>
      <c r="EU142">
        <v>0</v>
      </c>
      <c r="EV142">
        <v>5</v>
      </c>
      <c r="EW142">
        <v>1</v>
      </c>
      <c r="EX142">
        <v>5</v>
      </c>
      <c r="EY142">
        <v>0</v>
      </c>
      <c r="EZ142">
        <v>1</v>
      </c>
      <c r="FA142">
        <v>1</v>
      </c>
      <c r="FB142">
        <v>0</v>
      </c>
      <c r="FC142">
        <v>2</v>
      </c>
      <c r="FD142">
        <v>2</v>
      </c>
      <c r="FE142">
        <v>1</v>
      </c>
      <c r="FF142">
        <v>0</v>
      </c>
      <c r="FG142">
        <v>0</v>
      </c>
      <c r="FH142">
        <v>0</v>
      </c>
      <c r="FI142">
        <v>0</v>
      </c>
      <c r="FJ142">
        <v>1</v>
      </c>
      <c r="FK142">
        <v>1</v>
      </c>
      <c r="FL142">
        <v>1</v>
      </c>
      <c r="FM142">
        <v>0</v>
      </c>
      <c r="FN142">
        <v>0</v>
      </c>
      <c r="FO142">
        <v>0</v>
      </c>
      <c r="FP142">
        <v>0</v>
      </c>
      <c r="FQ142">
        <v>1</v>
      </c>
      <c r="FR142">
        <v>0</v>
      </c>
      <c r="FS142">
        <v>0</v>
      </c>
      <c r="FT142">
        <v>0</v>
      </c>
      <c r="FU142">
        <v>0</v>
      </c>
      <c r="FV142">
        <v>0</v>
      </c>
      <c r="FW142">
        <v>0</v>
      </c>
      <c r="FX142">
        <v>0</v>
      </c>
      <c r="FY142">
        <v>0</v>
      </c>
      <c r="FZ142">
        <v>0</v>
      </c>
      <c r="GA142">
        <v>0</v>
      </c>
      <c r="GB142">
        <v>0</v>
      </c>
      <c r="GC142">
        <v>1</v>
      </c>
      <c r="GD142">
        <v>3</v>
      </c>
      <c r="GE142">
        <v>0</v>
      </c>
      <c r="GF142">
        <v>0</v>
      </c>
      <c r="GG142">
        <v>0</v>
      </c>
      <c r="GH142">
        <v>0</v>
      </c>
      <c r="GI142">
        <v>0</v>
      </c>
      <c r="GJ142">
        <v>0</v>
      </c>
      <c r="GK142">
        <v>0</v>
      </c>
      <c r="GL142">
        <v>0</v>
      </c>
      <c r="GM142">
        <v>1</v>
      </c>
      <c r="GN142">
        <v>1</v>
      </c>
      <c r="GO142">
        <v>1</v>
      </c>
      <c r="GP142">
        <v>0</v>
      </c>
      <c r="GQ142">
        <v>0</v>
      </c>
    </row>
    <row r="143" spans="1:199">
      <c r="A143">
        <v>0</v>
      </c>
      <c r="B143">
        <v>0</v>
      </c>
      <c r="C143">
        <v>0</v>
      </c>
      <c r="D143">
        <v>0</v>
      </c>
      <c r="E143">
        <v>0</v>
      </c>
      <c r="F143">
        <v>2</v>
      </c>
      <c r="G143">
        <v>3</v>
      </c>
      <c r="H143">
        <v>0</v>
      </c>
      <c r="I143">
        <v>0</v>
      </c>
      <c r="J143">
        <v>0</v>
      </c>
      <c r="K143">
        <v>1</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2</v>
      </c>
      <c r="AO143">
        <v>0</v>
      </c>
      <c r="AP143">
        <v>0</v>
      </c>
      <c r="AQ143">
        <v>0</v>
      </c>
      <c r="AR143">
        <v>0</v>
      </c>
      <c r="AS143">
        <v>0</v>
      </c>
      <c r="AT143">
        <v>0</v>
      </c>
      <c r="AU143">
        <v>1</v>
      </c>
      <c r="AV143">
        <v>0</v>
      </c>
      <c r="AW143">
        <v>0</v>
      </c>
      <c r="AX143">
        <v>0</v>
      </c>
      <c r="AY143">
        <v>0</v>
      </c>
      <c r="AZ143">
        <v>0</v>
      </c>
      <c r="BA143">
        <v>0</v>
      </c>
      <c r="BB143">
        <v>0</v>
      </c>
      <c r="BC143">
        <v>0</v>
      </c>
      <c r="BD143">
        <v>1</v>
      </c>
      <c r="BE143">
        <v>0</v>
      </c>
      <c r="BF143">
        <v>0</v>
      </c>
      <c r="BG143">
        <v>0</v>
      </c>
      <c r="BH143">
        <v>0</v>
      </c>
      <c r="BI143">
        <v>1</v>
      </c>
      <c r="BJ143">
        <v>0</v>
      </c>
      <c r="BK143">
        <v>1</v>
      </c>
      <c r="BL143">
        <v>0</v>
      </c>
      <c r="BM143">
        <v>0</v>
      </c>
      <c r="BN143">
        <v>0</v>
      </c>
      <c r="BO143">
        <v>0</v>
      </c>
      <c r="BP143">
        <v>0</v>
      </c>
      <c r="BQ143">
        <v>0</v>
      </c>
      <c r="BR143">
        <v>0</v>
      </c>
      <c r="BS143">
        <v>0</v>
      </c>
      <c r="BT143">
        <v>0</v>
      </c>
      <c r="BU143">
        <v>0</v>
      </c>
      <c r="BV143">
        <v>0</v>
      </c>
      <c r="BW143">
        <v>1</v>
      </c>
      <c r="BX143">
        <v>0</v>
      </c>
      <c r="BY143">
        <v>0</v>
      </c>
      <c r="BZ143">
        <v>4</v>
      </c>
      <c r="CA143">
        <v>0</v>
      </c>
      <c r="CB143">
        <v>0</v>
      </c>
      <c r="CC143">
        <v>0</v>
      </c>
      <c r="CD143">
        <v>2</v>
      </c>
      <c r="CE143">
        <v>1</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1</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1</v>
      </c>
      <c r="ET143">
        <v>0</v>
      </c>
      <c r="EU143">
        <v>0</v>
      </c>
      <c r="EV143">
        <v>0</v>
      </c>
      <c r="EW143">
        <v>0</v>
      </c>
      <c r="EX143">
        <v>0</v>
      </c>
      <c r="EY143">
        <v>0</v>
      </c>
      <c r="EZ143">
        <v>0</v>
      </c>
      <c r="FA143">
        <v>0</v>
      </c>
      <c r="FB143">
        <v>0</v>
      </c>
      <c r="FC143">
        <v>2</v>
      </c>
      <c r="FD143">
        <v>2</v>
      </c>
      <c r="FE143">
        <v>0</v>
      </c>
      <c r="FF143">
        <v>0</v>
      </c>
      <c r="FG143">
        <v>0</v>
      </c>
      <c r="FH143">
        <v>0</v>
      </c>
      <c r="FI143">
        <v>0</v>
      </c>
      <c r="FJ143">
        <v>0</v>
      </c>
      <c r="FK143">
        <v>0</v>
      </c>
      <c r="FL143">
        <v>1</v>
      </c>
      <c r="FM143">
        <v>0</v>
      </c>
      <c r="FN143">
        <v>0</v>
      </c>
      <c r="FO143">
        <v>0</v>
      </c>
      <c r="FP143">
        <v>0</v>
      </c>
      <c r="FQ143">
        <v>0</v>
      </c>
      <c r="FR143">
        <v>0</v>
      </c>
      <c r="FS143">
        <v>0</v>
      </c>
      <c r="FT143">
        <v>0</v>
      </c>
      <c r="FU143">
        <v>0</v>
      </c>
      <c r="FV143">
        <v>0</v>
      </c>
      <c r="FW143">
        <v>0</v>
      </c>
      <c r="FX143">
        <v>0</v>
      </c>
      <c r="FY143">
        <v>0</v>
      </c>
      <c r="FZ143">
        <v>0</v>
      </c>
      <c r="GA143">
        <v>0</v>
      </c>
      <c r="GB143">
        <v>0</v>
      </c>
      <c r="GC143">
        <v>0</v>
      </c>
      <c r="GD143">
        <v>2</v>
      </c>
      <c r="GE143">
        <v>0</v>
      </c>
      <c r="GF143">
        <v>0</v>
      </c>
      <c r="GG143">
        <v>0</v>
      </c>
      <c r="GH143">
        <v>0</v>
      </c>
      <c r="GI143">
        <v>0</v>
      </c>
      <c r="GJ143">
        <v>0</v>
      </c>
      <c r="GK143">
        <v>0</v>
      </c>
      <c r="GL143">
        <v>0</v>
      </c>
      <c r="GM143">
        <v>0</v>
      </c>
      <c r="GN143">
        <v>0</v>
      </c>
      <c r="GO143">
        <v>0</v>
      </c>
      <c r="GP143">
        <v>0</v>
      </c>
      <c r="GQ143">
        <v>0</v>
      </c>
    </row>
    <row r="144" spans="1:199">
      <c r="A144">
        <v>0</v>
      </c>
      <c r="B144">
        <v>0</v>
      </c>
      <c r="C144">
        <v>0</v>
      </c>
      <c r="D144">
        <v>0</v>
      </c>
      <c r="E144">
        <v>0</v>
      </c>
      <c r="F144">
        <v>6</v>
      </c>
      <c r="G144">
        <v>0</v>
      </c>
      <c r="H144">
        <v>0</v>
      </c>
      <c r="I144">
        <v>0</v>
      </c>
      <c r="J144">
        <v>1</v>
      </c>
      <c r="K144">
        <v>0</v>
      </c>
      <c r="L144">
        <v>0</v>
      </c>
      <c r="M144">
        <v>0</v>
      </c>
      <c r="N144">
        <v>1</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1</v>
      </c>
      <c r="AN144">
        <v>0</v>
      </c>
      <c r="AO144">
        <v>3</v>
      </c>
      <c r="AP144">
        <v>1</v>
      </c>
      <c r="AQ144">
        <v>0</v>
      </c>
      <c r="AR144">
        <v>2</v>
      </c>
      <c r="AS144">
        <v>0</v>
      </c>
      <c r="AT144">
        <v>0</v>
      </c>
      <c r="AU144">
        <v>1</v>
      </c>
      <c r="AV144">
        <v>0</v>
      </c>
      <c r="AW144">
        <v>1</v>
      </c>
      <c r="AX144">
        <v>0</v>
      </c>
      <c r="AY144">
        <v>0</v>
      </c>
      <c r="AZ144">
        <v>0</v>
      </c>
      <c r="BA144">
        <v>1</v>
      </c>
      <c r="BB144">
        <v>1</v>
      </c>
      <c r="BC144">
        <v>1</v>
      </c>
      <c r="BD144">
        <v>0</v>
      </c>
      <c r="BE144">
        <v>0</v>
      </c>
      <c r="BF144">
        <v>2</v>
      </c>
      <c r="BG144">
        <v>0</v>
      </c>
      <c r="BH144">
        <v>0</v>
      </c>
      <c r="BI144">
        <v>0</v>
      </c>
      <c r="BJ144">
        <v>0</v>
      </c>
      <c r="BK144">
        <v>0</v>
      </c>
      <c r="BL144">
        <v>0</v>
      </c>
      <c r="BM144">
        <v>0</v>
      </c>
      <c r="BN144">
        <v>1</v>
      </c>
      <c r="BO144">
        <v>0</v>
      </c>
      <c r="BP144">
        <v>4</v>
      </c>
      <c r="BQ144">
        <v>1</v>
      </c>
      <c r="BR144">
        <v>0</v>
      </c>
      <c r="BS144">
        <v>0</v>
      </c>
      <c r="BT144">
        <v>0</v>
      </c>
      <c r="BU144">
        <v>0</v>
      </c>
      <c r="BV144">
        <v>0</v>
      </c>
      <c r="BW144">
        <v>0</v>
      </c>
      <c r="BX144">
        <v>0</v>
      </c>
      <c r="BY144">
        <v>1</v>
      </c>
      <c r="BZ144">
        <v>0</v>
      </c>
      <c r="CA144">
        <v>0</v>
      </c>
      <c r="CB144">
        <v>0</v>
      </c>
      <c r="CC144">
        <v>0</v>
      </c>
      <c r="CD144">
        <v>1</v>
      </c>
      <c r="CE144">
        <v>1</v>
      </c>
      <c r="CF144">
        <v>0</v>
      </c>
      <c r="CG144">
        <v>0</v>
      </c>
      <c r="CH144">
        <v>1</v>
      </c>
      <c r="CI144">
        <v>0</v>
      </c>
      <c r="CJ144">
        <v>0</v>
      </c>
      <c r="CK144">
        <v>1</v>
      </c>
      <c r="CL144">
        <v>0</v>
      </c>
      <c r="CM144">
        <v>0</v>
      </c>
      <c r="CN144">
        <v>1</v>
      </c>
      <c r="CO144">
        <v>1</v>
      </c>
      <c r="CP144">
        <v>0</v>
      </c>
      <c r="CQ144">
        <v>0</v>
      </c>
      <c r="CR144">
        <v>0</v>
      </c>
      <c r="CS144">
        <v>0</v>
      </c>
      <c r="CT144">
        <v>0</v>
      </c>
      <c r="CU144">
        <v>0</v>
      </c>
      <c r="CV144">
        <v>0</v>
      </c>
      <c r="CW144">
        <v>0</v>
      </c>
      <c r="CX144">
        <v>0</v>
      </c>
      <c r="CY144">
        <v>0</v>
      </c>
      <c r="CZ144">
        <v>1</v>
      </c>
      <c r="DA144">
        <v>1</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1</v>
      </c>
      <c r="EW144">
        <v>0</v>
      </c>
      <c r="EX144">
        <v>1</v>
      </c>
      <c r="EY144">
        <v>1</v>
      </c>
      <c r="EZ144">
        <v>0</v>
      </c>
      <c r="FA144">
        <v>0</v>
      </c>
      <c r="FB144">
        <v>0</v>
      </c>
      <c r="FC144">
        <v>1</v>
      </c>
      <c r="FD144">
        <v>0</v>
      </c>
      <c r="FE144">
        <v>0</v>
      </c>
      <c r="FF144">
        <v>0</v>
      </c>
      <c r="FG144">
        <v>5</v>
      </c>
      <c r="FH144">
        <v>0</v>
      </c>
      <c r="FI144">
        <v>1</v>
      </c>
      <c r="FJ144">
        <v>0</v>
      </c>
      <c r="FK144">
        <v>0</v>
      </c>
      <c r="FL144">
        <v>0</v>
      </c>
      <c r="FM144">
        <v>0</v>
      </c>
      <c r="FN144">
        <v>0</v>
      </c>
      <c r="FO144">
        <v>0</v>
      </c>
      <c r="FP144">
        <v>0</v>
      </c>
      <c r="FQ144">
        <v>0</v>
      </c>
      <c r="FR144">
        <v>1</v>
      </c>
      <c r="FS144">
        <v>0</v>
      </c>
      <c r="FT144">
        <v>0</v>
      </c>
      <c r="FU144">
        <v>0</v>
      </c>
      <c r="FV144">
        <v>2</v>
      </c>
      <c r="FW144">
        <v>1</v>
      </c>
      <c r="FX144">
        <v>2</v>
      </c>
      <c r="FY144">
        <v>1</v>
      </c>
      <c r="FZ144">
        <v>0</v>
      </c>
      <c r="GA144">
        <v>0</v>
      </c>
      <c r="GB144">
        <v>0</v>
      </c>
      <c r="GC144">
        <v>1</v>
      </c>
      <c r="GD144">
        <v>2</v>
      </c>
      <c r="GE144">
        <v>0</v>
      </c>
      <c r="GF144">
        <v>0</v>
      </c>
      <c r="GG144">
        <v>0</v>
      </c>
      <c r="GH144">
        <v>0</v>
      </c>
      <c r="GI144">
        <v>0</v>
      </c>
      <c r="GJ144">
        <v>0</v>
      </c>
      <c r="GK144">
        <v>0</v>
      </c>
      <c r="GL144">
        <v>0</v>
      </c>
      <c r="GM144">
        <v>0</v>
      </c>
      <c r="GN144">
        <v>0</v>
      </c>
      <c r="GO144">
        <v>0</v>
      </c>
      <c r="GP144">
        <v>0</v>
      </c>
      <c r="GQ144">
        <v>0</v>
      </c>
    </row>
    <row r="145" spans="1:199">
      <c r="A145">
        <v>5</v>
      </c>
      <c r="B145">
        <v>0</v>
      </c>
      <c r="C145">
        <v>0</v>
      </c>
      <c r="D145">
        <v>2</v>
      </c>
      <c r="E145">
        <v>0</v>
      </c>
      <c r="F145">
        <v>0</v>
      </c>
      <c r="G145">
        <v>1</v>
      </c>
      <c r="H145">
        <v>0</v>
      </c>
      <c r="I145">
        <v>0</v>
      </c>
      <c r="J145">
        <v>1</v>
      </c>
      <c r="K145">
        <v>0</v>
      </c>
      <c r="L145">
        <v>0</v>
      </c>
      <c r="M145">
        <v>1</v>
      </c>
      <c r="N145">
        <v>0</v>
      </c>
      <c r="O145">
        <v>0</v>
      </c>
      <c r="P145">
        <v>0</v>
      </c>
      <c r="Q145">
        <v>0</v>
      </c>
      <c r="R145">
        <v>0</v>
      </c>
      <c r="S145">
        <v>0</v>
      </c>
      <c r="T145">
        <v>0</v>
      </c>
      <c r="U145">
        <v>0</v>
      </c>
      <c r="V145">
        <v>2</v>
      </c>
      <c r="W145">
        <v>0</v>
      </c>
      <c r="X145">
        <v>0</v>
      </c>
      <c r="Y145">
        <v>0</v>
      </c>
      <c r="Z145">
        <v>0</v>
      </c>
      <c r="AA145">
        <v>0</v>
      </c>
      <c r="AB145">
        <v>0</v>
      </c>
      <c r="AC145">
        <v>0</v>
      </c>
      <c r="AD145">
        <v>2</v>
      </c>
      <c r="AE145">
        <v>0</v>
      </c>
      <c r="AF145">
        <v>0</v>
      </c>
      <c r="AG145">
        <v>3</v>
      </c>
      <c r="AH145">
        <v>0</v>
      </c>
      <c r="AI145">
        <v>3</v>
      </c>
      <c r="AJ145">
        <v>1</v>
      </c>
      <c r="AK145">
        <v>0</v>
      </c>
      <c r="AL145">
        <v>0</v>
      </c>
      <c r="AM145">
        <v>0</v>
      </c>
      <c r="AN145">
        <v>3</v>
      </c>
      <c r="AO145">
        <v>9</v>
      </c>
      <c r="AP145">
        <v>3</v>
      </c>
      <c r="AQ145">
        <v>0</v>
      </c>
      <c r="AR145">
        <v>2</v>
      </c>
      <c r="AS145">
        <v>1</v>
      </c>
      <c r="AT145">
        <v>0</v>
      </c>
      <c r="AU145">
        <v>0</v>
      </c>
      <c r="AV145">
        <v>0</v>
      </c>
      <c r="AW145">
        <v>0</v>
      </c>
      <c r="AX145">
        <v>0</v>
      </c>
      <c r="AY145">
        <v>2</v>
      </c>
      <c r="AZ145">
        <v>0</v>
      </c>
      <c r="BA145">
        <v>5</v>
      </c>
      <c r="BB145">
        <v>1</v>
      </c>
      <c r="BC145">
        <v>0</v>
      </c>
      <c r="BD145">
        <v>9</v>
      </c>
      <c r="BE145">
        <v>0</v>
      </c>
      <c r="BF145">
        <v>0</v>
      </c>
      <c r="BG145">
        <v>0</v>
      </c>
      <c r="BH145">
        <v>3</v>
      </c>
      <c r="BI145">
        <v>3</v>
      </c>
      <c r="BJ145">
        <v>0</v>
      </c>
      <c r="BK145">
        <v>2</v>
      </c>
      <c r="BL145">
        <v>0</v>
      </c>
      <c r="BM145">
        <v>2</v>
      </c>
      <c r="BN145">
        <v>1</v>
      </c>
      <c r="BO145">
        <v>0</v>
      </c>
      <c r="BP145">
        <v>1</v>
      </c>
      <c r="BQ145">
        <v>0</v>
      </c>
      <c r="BR145">
        <v>0</v>
      </c>
      <c r="BS145">
        <v>1</v>
      </c>
      <c r="BT145">
        <v>0</v>
      </c>
      <c r="BU145">
        <v>2</v>
      </c>
      <c r="BV145">
        <v>0</v>
      </c>
      <c r="BW145">
        <v>1</v>
      </c>
      <c r="BX145">
        <v>0</v>
      </c>
      <c r="BY145">
        <v>0</v>
      </c>
      <c r="BZ145">
        <v>2</v>
      </c>
      <c r="CA145">
        <v>0</v>
      </c>
      <c r="CB145">
        <v>0</v>
      </c>
      <c r="CC145">
        <v>0</v>
      </c>
      <c r="CD145">
        <v>0</v>
      </c>
      <c r="CE145">
        <v>0</v>
      </c>
      <c r="CF145">
        <v>0</v>
      </c>
      <c r="CG145">
        <v>0</v>
      </c>
      <c r="CH145">
        <v>0</v>
      </c>
      <c r="CI145">
        <v>0</v>
      </c>
      <c r="CJ145">
        <v>0</v>
      </c>
      <c r="CK145">
        <v>4</v>
      </c>
      <c r="CL145">
        <v>0</v>
      </c>
      <c r="CM145">
        <v>2</v>
      </c>
      <c r="CN145">
        <v>1</v>
      </c>
      <c r="CO145">
        <v>0</v>
      </c>
      <c r="CP145">
        <v>0</v>
      </c>
      <c r="CQ145">
        <v>3</v>
      </c>
      <c r="CR145">
        <v>1</v>
      </c>
      <c r="CS145">
        <v>0</v>
      </c>
      <c r="CT145">
        <v>0</v>
      </c>
      <c r="CU145">
        <v>0</v>
      </c>
      <c r="CV145">
        <v>0</v>
      </c>
      <c r="CW145">
        <v>0</v>
      </c>
      <c r="CX145">
        <v>0</v>
      </c>
      <c r="CY145">
        <v>0</v>
      </c>
      <c r="CZ145">
        <v>0</v>
      </c>
      <c r="DA145">
        <v>1</v>
      </c>
      <c r="DB145">
        <v>0</v>
      </c>
      <c r="DC145">
        <v>0</v>
      </c>
      <c r="DD145">
        <v>0</v>
      </c>
      <c r="DE145">
        <v>0</v>
      </c>
      <c r="DF145">
        <v>2</v>
      </c>
      <c r="DG145">
        <v>0</v>
      </c>
      <c r="DH145">
        <v>0</v>
      </c>
      <c r="DI145">
        <v>0</v>
      </c>
      <c r="DJ145">
        <v>0</v>
      </c>
      <c r="DK145">
        <v>2</v>
      </c>
      <c r="DL145">
        <v>0</v>
      </c>
      <c r="DM145">
        <v>0</v>
      </c>
      <c r="DN145">
        <v>0</v>
      </c>
      <c r="DO145">
        <v>1</v>
      </c>
      <c r="DP145">
        <v>0</v>
      </c>
      <c r="DQ145">
        <v>0</v>
      </c>
      <c r="DR145">
        <v>0</v>
      </c>
      <c r="DS145">
        <v>0</v>
      </c>
      <c r="DT145">
        <v>0</v>
      </c>
      <c r="DU145">
        <v>0</v>
      </c>
      <c r="DV145">
        <v>0</v>
      </c>
      <c r="DW145">
        <v>0</v>
      </c>
      <c r="DX145">
        <v>0</v>
      </c>
      <c r="DY145">
        <v>0</v>
      </c>
      <c r="DZ145">
        <v>0</v>
      </c>
      <c r="EA145">
        <v>0</v>
      </c>
      <c r="EB145">
        <v>0</v>
      </c>
      <c r="EC145">
        <v>0</v>
      </c>
      <c r="ED145">
        <v>0</v>
      </c>
      <c r="EE145">
        <v>0</v>
      </c>
      <c r="EF145">
        <v>1</v>
      </c>
      <c r="EG145">
        <v>0</v>
      </c>
      <c r="EH145">
        <v>0</v>
      </c>
      <c r="EI145">
        <v>0</v>
      </c>
      <c r="EJ145">
        <v>0</v>
      </c>
      <c r="EK145">
        <v>0</v>
      </c>
      <c r="EL145">
        <v>0</v>
      </c>
      <c r="EM145">
        <v>0</v>
      </c>
      <c r="EN145">
        <v>0</v>
      </c>
      <c r="EO145">
        <v>0</v>
      </c>
      <c r="EP145">
        <v>0</v>
      </c>
      <c r="EQ145">
        <v>0</v>
      </c>
      <c r="ER145">
        <v>0</v>
      </c>
      <c r="ES145">
        <v>4</v>
      </c>
      <c r="ET145">
        <v>0</v>
      </c>
      <c r="EU145">
        <v>0</v>
      </c>
      <c r="EV145">
        <v>3</v>
      </c>
      <c r="EW145">
        <v>0</v>
      </c>
      <c r="EX145">
        <v>2</v>
      </c>
      <c r="EY145">
        <v>0</v>
      </c>
      <c r="EZ145">
        <v>0</v>
      </c>
      <c r="FA145">
        <v>0</v>
      </c>
      <c r="FB145">
        <v>0</v>
      </c>
      <c r="FC145">
        <v>6</v>
      </c>
      <c r="FD145">
        <v>1</v>
      </c>
      <c r="FE145">
        <v>0</v>
      </c>
      <c r="FF145">
        <v>0</v>
      </c>
      <c r="FG145">
        <v>1</v>
      </c>
      <c r="FH145">
        <v>0</v>
      </c>
      <c r="FI145">
        <v>0</v>
      </c>
      <c r="FJ145">
        <v>0</v>
      </c>
      <c r="FK145">
        <v>0</v>
      </c>
      <c r="FL145">
        <v>0</v>
      </c>
      <c r="FM145">
        <v>0</v>
      </c>
      <c r="FN145">
        <v>0</v>
      </c>
      <c r="FO145">
        <v>0</v>
      </c>
      <c r="FP145">
        <v>0</v>
      </c>
      <c r="FQ145">
        <v>1</v>
      </c>
      <c r="FR145">
        <v>2</v>
      </c>
      <c r="FS145">
        <v>0</v>
      </c>
      <c r="FT145">
        <v>0</v>
      </c>
      <c r="FU145">
        <v>0</v>
      </c>
      <c r="FV145">
        <v>3</v>
      </c>
      <c r="FW145">
        <v>5</v>
      </c>
      <c r="FX145">
        <v>2</v>
      </c>
      <c r="FY145">
        <v>1</v>
      </c>
      <c r="FZ145">
        <v>1</v>
      </c>
      <c r="GA145">
        <v>0</v>
      </c>
      <c r="GB145">
        <v>0</v>
      </c>
      <c r="GC145">
        <v>3</v>
      </c>
      <c r="GD145">
        <v>1</v>
      </c>
      <c r="GE145">
        <v>0</v>
      </c>
      <c r="GF145">
        <v>1</v>
      </c>
      <c r="GG145">
        <v>0</v>
      </c>
      <c r="GH145">
        <v>1</v>
      </c>
      <c r="GI145">
        <v>0</v>
      </c>
      <c r="GJ145">
        <v>1</v>
      </c>
      <c r="GK145">
        <v>1</v>
      </c>
      <c r="GL145">
        <v>1</v>
      </c>
      <c r="GM145">
        <v>0</v>
      </c>
      <c r="GN145">
        <v>0</v>
      </c>
      <c r="GO145">
        <v>1</v>
      </c>
      <c r="GP145">
        <v>0</v>
      </c>
      <c r="GQ145">
        <v>0</v>
      </c>
    </row>
    <row r="146" spans="1:199">
      <c r="A146">
        <v>5</v>
      </c>
      <c r="B146">
        <v>0</v>
      </c>
      <c r="C146">
        <v>0</v>
      </c>
      <c r="D146">
        <v>0</v>
      </c>
      <c r="E146">
        <v>0</v>
      </c>
      <c r="F146">
        <v>5</v>
      </c>
      <c r="G146">
        <v>1</v>
      </c>
      <c r="H146">
        <v>0</v>
      </c>
      <c r="I146">
        <v>0</v>
      </c>
      <c r="J146">
        <v>0</v>
      </c>
      <c r="K146">
        <v>1</v>
      </c>
      <c r="L146">
        <v>2</v>
      </c>
      <c r="M146">
        <v>1</v>
      </c>
      <c r="N146">
        <v>1</v>
      </c>
      <c r="O146">
        <v>0</v>
      </c>
      <c r="P146">
        <v>0</v>
      </c>
      <c r="Q146">
        <v>0</v>
      </c>
      <c r="R146">
        <v>0</v>
      </c>
      <c r="S146">
        <v>0</v>
      </c>
      <c r="T146">
        <v>0</v>
      </c>
      <c r="U146">
        <v>0</v>
      </c>
      <c r="V146">
        <v>3</v>
      </c>
      <c r="W146">
        <v>0</v>
      </c>
      <c r="X146">
        <v>0</v>
      </c>
      <c r="Y146">
        <v>1</v>
      </c>
      <c r="Z146">
        <v>0</v>
      </c>
      <c r="AA146">
        <v>0</v>
      </c>
      <c r="AB146">
        <v>0</v>
      </c>
      <c r="AC146">
        <v>0</v>
      </c>
      <c r="AD146">
        <v>0</v>
      </c>
      <c r="AE146">
        <v>0</v>
      </c>
      <c r="AF146">
        <v>0</v>
      </c>
      <c r="AG146">
        <v>2</v>
      </c>
      <c r="AH146">
        <v>0</v>
      </c>
      <c r="AI146">
        <v>0</v>
      </c>
      <c r="AJ146">
        <v>1</v>
      </c>
      <c r="AK146">
        <v>0</v>
      </c>
      <c r="AL146">
        <v>0</v>
      </c>
      <c r="AM146">
        <v>2</v>
      </c>
      <c r="AN146">
        <v>4</v>
      </c>
      <c r="AO146">
        <v>9</v>
      </c>
      <c r="AP146">
        <v>3</v>
      </c>
      <c r="AQ146">
        <v>2</v>
      </c>
      <c r="AR146">
        <v>2</v>
      </c>
      <c r="AS146">
        <v>0</v>
      </c>
      <c r="AT146">
        <v>0</v>
      </c>
      <c r="AU146">
        <v>1</v>
      </c>
      <c r="AV146">
        <v>0</v>
      </c>
      <c r="AW146">
        <v>1</v>
      </c>
      <c r="AX146">
        <v>2</v>
      </c>
      <c r="AY146">
        <v>1</v>
      </c>
      <c r="AZ146">
        <v>0</v>
      </c>
      <c r="BA146">
        <v>1</v>
      </c>
      <c r="BB146">
        <v>1</v>
      </c>
      <c r="BC146">
        <v>1</v>
      </c>
      <c r="BD146">
        <v>2</v>
      </c>
      <c r="BE146">
        <v>1</v>
      </c>
      <c r="BF146">
        <v>3</v>
      </c>
      <c r="BG146">
        <v>5</v>
      </c>
      <c r="BH146">
        <v>3</v>
      </c>
      <c r="BI146">
        <v>3</v>
      </c>
      <c r="BJ146">
        <v>0</v>
      </c>
      <c r="BK146">
        <v>2</v>
      </c>
      <c r="BL146">
        <v>1</v>
      </c>
      <c r="BM146">
        <v>2</v>
      </c>
      <c r="BN146">
        <v>1</v>
      </c>
      <c r="BO146">
        <v>2</v>
      </c>
      <c r="BP146">
        <v>5</v>
      </c>
      <c r="BQ146">
        <v>1</v>
      </c>
      <c r="BR146">
        <v>0</v>
      </c>
      <c r="BS146">
        <v>1</v>
      </c>
      <c r="BT146">
        <v>0</v>
      </c>
      <c r="BU146">
        <v>0</v>
      </c>
      <c r="BV146">
        <v>0</v>
      </c>
      <c r="BW146">
        <v>1</v>
      </c>
      <c r="BX146">
        <v>0</v>
      </c>
      <c r="BY146">
        <v>1</v>
      </c>
      <c r="BZ146">
        <v>2</v>
      </c>
      <c r="CA146">
        <v>1</v>
      </c>
      <c r="CB146">
        <v>1</v>
      </c>
      <c r="CC146">
        <v>2</v>
      </c>
      <c r="CD146">
        <v>3</v>
      </c>
      <c r="CE146">
        <v>1</v>
      </c>
      <c r="CF146">
        <v>0</v>
      </c>
      <c r="CG146">
        <v>0</v>
      </c>
      <c r="CH146">
        <v>0</v>
      </c>
      <c r="CI146">
        <v>0</v>
      </c>
      <c r="CJ146">
        <v>2</v>
      </c>
      <c r="CK146">
        <v>2</v>
      </c>
      <c r="CL146">
        <v>0</v>
      </c>
      <c r="CM146">
        <v>0</v>
      </c>
      <c r="CN146">
        <v>1</v>
      </c>
      <c r="CO146">
        <v>0</v>
      </c>
      <c r="CP146">
        <v>1</v>
      </c>
      <c r="CQ146">
        <v>1</v>
      </c>
      <c r="CR146">
        <v>1</v>
      </c>
      <c r="CS146">
        <v>0</v>
      </c>
      <c r="CT146">
        <v>0</v>
      </c>
      <c r="CU146">
        <v>0</v>
      </c>
      <c r="CV146">
        <v>0</v>
      </c>
      <c r="CW146">
        <v>0</v>
      </c>
      <c r="CX146">
        <v>0</v>
      </c>
      <c r="CY146">
        <v>2</v>
      </c>
      <c r="CZ146">
        <v>1</v>
      </c>
      <c r="DA146">
        <v>1</v>
      </c>
      <c r="DB146">
        <v>0</v>
      </c>
      <c r="DC146">
        <v>0</v>
      </c>
      <c r="DD146">
        <v>0</v>
      </c>
      <c r="DE146">
        <v>1</v>
      </c>
      <c r="DF146">
        <v>1</v>
      </c>
      <c r="DG146">
        <v>0</v>
      </c>
      <c r="DH146">
        <v>0</v>
      </c>
      <c r="DI146">
        <v>0</v>
      </c>
      <c r="DJ146">
        <v>2</v>
      </c>
      <c r="DK146">
        <v>1</v>
      </c>
      <c r="DL146">
        <v>1</v>
      </c>
      <c r="DM146">
        <v>0</v>
      </c>
      <c r="DN146">
        <v>0</v>
      </c>
      <c r="DO146">
        <v>0</v>
      </c>
      <c r="DP146">
        <v>0</v>
      </c>
      <c r="DQ146">
        <v>0</v>
      </c>
      <c r="DR146">
        <v>0</v>
      </c>
      <c r="DS146">
        <v>0</v>
      </c>
      <c r="DT146">
        <v>0</v>
      </c>
      <c r="DU146">
        <v>0</v>
      </c>
      <c r="DV146">
        <v>0</v>
      </c>
      <c r="DW146">
        <v>0</v>
      </c>
      <c r="DX146">
        <v>0</v>
      </c>
      <c r="DY146">
        <v>0</v>
      </c>
      <c r="DZ146">
        <v>0</v>
      </c>
      <c r="EA146">
        <v>0</v>
      </c>
      <c r="EB146">
        <v>1</v>
      </c>
      <c r="EC146">
        <v>0</v>
      </c>
      <c r="ED146">
        <v>3</v>
      </c>
      <c r="EE146">
        <v>6</v>
      </c>
      <c r="EF146">
        <v>0</v>
      </c>
      <c r="EG146">
        <v>0</v>
      </c>
      <c r="EH146">
        <v>0</v>
      </c>
      <c r="EI146">
        <v>0</v>
      </c>
      <c r="EJ146">
        <v>0</v>
      </c>
      <c r="EK146">
        <v>0</v>
      </c>
      <c r="EL146">
        <v>0</v>
      </c>
      <c r="EM146">
        <v>0</v>
      </c>
      <c r="EN146">
        <v>0</v>
      </c>
      <c r="EO146">
        <v>0</v>
      </c>
      <c r="EP146">
        <v>0</v>
      </c>
      <c r="EQ146">
        <v>1</v>
      </c>
      <c r="ER146">
        <v>0</v>
      </c>
      <c r="ES146">
        <v>1</v>
      </c>
      <c r="ET146">
        <v>0</v>
      </c>
      <c r="EU146">
        <v>0</v>
      </c>
      <c r="EV146">
        <v>3</v>
      </c>
      <c r="EW146">
        <v>0</v>
      </c>
      <c r="EX146">
        <v>2</v>
      </c>
      <c r="EY146">
        <v>1</v>
      </c>
      <c r="EZ146">
        <v>1</v>
      </c>
      <c r="FA146">
        <v>1</v>
      </c>
      <c r="FB146">
        <v>1</v>
      </c>
      <c r="FC146">
        <v>2</v>
      </c>
      <c r="FD146">
        <v>0</v>
      </c>
      <c r="FE146">
        <v>3</v>
      </c>
      <c r="FF146">
        <v>0</v>
      </c>
      <c r="FG146">
        <v>1</v>
      </c>
      <c r="FH146">
        <v>0</v>
      </c>
      <c r="FI146">
        <v>1</v>
      </c>
      <c r="FJ146">
        <v>0</v>
      </c>
      <c r="FK146">
        <v>2</v>
      </c>
      <c r="FL146">
        <v>0</v>
      </c>
      <c r="FM146">
        <v>0</v>
      </c>
      <c r="FN146">
        <v>0</v>
      </c>
      <c r="FO146">
        <v>1</v>
      </c>
      <c r="FP146">
        <v>0</v>
      </c>
      <c r="FQ146">
        <v>0</v>
      </c>
      <c r="FR146">
        <v>1</v>
      </c>
      <c r="FS146">
        <v>0</v>
      </c>
      <c r="FT146">
        <v>0</v>
      </c>
      <c r="FU146">
        <v>1</v>
      </c>
      <c r="FV146">
        <v>3</v>
      </c>
      <c r="FW146">
        <v>3</v>
      </c>
      <c r="FX146">
        <v>5</v>
      </c>
      <c r="FY146">
        <v>2</v>
      </c>
      <c r="FZ146">
        <v>1</v>
      </c>
      <c r="GA146">
        <v>1</v>
      </c>
      <c r="GB146">
        <v>0</v>
      </c>
      <c r="GC146">
        <v>2</v>
      </c>
      <c r="GD146">
        <v>3</v>
      </c>
      <c r="GE146">
        <v>0</v>
      </c>
      <c r="GF146">
        <v>0</v>
      </c>
      <c r="GG146">
        <v>0</v>
      </c>
      <c r="GH146">
        <v>1</v>
      </c>
      <c r="GI146">
        <v>0</v>
      </c>
      <c r="GJ146">
        <v>0</v>
      </c>
      <c r="GK146">
        <v>2</v>
      </c>
      <c r="GL146">
        <v>1</v>
      </c>
      <c r="GM146">
        <v>2</v>
      </c>
      <c r="GN146">
        <v>0</v>
      </c>
      <c r="GO146">
        <v>1</v>
      </c>
      <c r="GP146">
        <v>0</v>
      </c>
      <c r="GQ146">
        <v>0</v>
      </c>
    </row>
    <row r="147" spans="1:199">
      <c r="A147">
        <v>0</v>
      </c>
      <c r="B147">
        <v>0</v>
      </c>
      <c r="C147">
        <v>0</v>
      </c>
      <c r="D147">
        <v>0</v>
      </c>
      <c r="E147">
        <v>0</v>
      </c>
      <c r="F147">
        <v>1</v>
      </c>
      <c r="G147">
        <v>1</v>
      </c>
      <c r="H147">
        <v>0</v>
      </c>
      <c r="I147">
        <v>0</v>
      </c>
      <c r="J147">
        <v>1</v>
      </c>
      <c r="K147">
        <v>1</v>
      </c>
      <c r="L147">
        <v>0</v>
      </c>
      <c r="M147">
        <v>0</v>
      </c>
      <c r="N147">
        <v>1</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4</v>
      </c>
      <c r="AJ147">
        <v>0</v>
      </c>
      <c r="AK147">
        <v>0</v>
      </c>
      <c r="AL147">
        <v>0</v>
      </c>
      <c r="AM147">
        <v>2</v>
      </c>
      <c r="AN147">
        <v>0</v>
      </c>
      <c r="AO147">
        <v>2</v>
      </c>
      <c r="AP147">
        <v>0</v>
      </c>
      <c r="AQ147">
        <v>1</v>
      </c>
      <c r="AR147">
        <v>0</v>
      </c>
      <c r="AS147">
        <v>0</v>
      </c>
      <c r="AT147">
        <v>0</v>
      </c>
      <c r="AU147">
        <v>0</v>
      </c>
      <c r="AV147">
        <v>0</v>
      </c>
      <c r="AW147">
        <v>0</v>
      </c>
      <c r="AX147">
        <v>0</v>
      </c>
      <c r="AY147">
        <v>0</v>
      </c>
      <c r="AZ147">
        <v>0</v>
      </c>
      <c r="BA147">
        <v>0</v>
      </c>
      <c r="BB147">
        <v>0</v>
      </c>
      <c r="BC147">
        <v>0</v>
      </c>
      <c r="BD147">
        <v>5</v>
      </c>
      <c r="BE147">
        <v>1</v>
      </c>
      <c r="BF147">
        <v>0</v>
      </c>
      <c r="BG147">
        <v>0</v>
      </c>
      <c r="BH147">
        <v>0</v>
      </c>
      <c r="BI147">
        <v>0</v>
      </c>
      <c r="BJ147">
        <v>0</v>
      </c>
      <c r="BK147">
        <v>0</v>
      </c>
      <c r="BL147">
        <v>0</v>
      </c>
      <c r="BM147">
        <v>1</v>
      </c>
      <c r="BN147">
        <v>1</v>
      </c>
      <c r="BO147">
        <v>0</v>
      </c>
      <c r="BP147">
        <v>1</v>
      </c>
      <c r="BQ147">
        <v>0</v>
      </c>
      <c r="BR147">
        <v>1</v>
      </c>
      <c r="BS147">
        <v>0</v>
      </c>
      <c r="BT147">
        <v>0</v>
      </c>
      <c r="BU147">
        <v>0</v>
      </c>
      <c r="BV147">
        <v>1</v>
      </c>
      <c r="BW147">
        <v>0</v>
      </c>
      <c r="BX147">
        <v>0</v>
      </c>
      <c r="BY147">
        <v>0</v>
      </c>
      <c r="BZ147">
        <v>0</v>
      </c>
      <c r="CA147">
        <v>0</v>
      </c>
      <c r="CB147">
        <v>0</v>
      </c>
      <c r="CC147">
        <v>0</v>
      </c>
      <c r="CD147">
        <v>0</v>
      </c>
      <c r="CE147">
        <v>0</v>
      </c>
      <c r="CF147">
        <v>0</v>
      </c>
      <c r="CG147">
        <v>0</v>
      </c>
      <c r="CH147">
        <v>0</v>
      </c>
      <c r="CI147">
        <v>0</v>
      </c>
      <c r="CJ147">
        <v>0</v>
      </c>
      <c r="CK147">
        <v>1</v>
      </c>
      <c r="CL147">
        <v>1</v>
      </c>
      <c r="CM147">
        <v>0</v>
      </c>
      <c r="CN147">
        <v>1</v>
      </c>
      <c r="CO147">
        <v>1</v>
      </c>
      <c r="CP147">
        <v>0</v>
      </c>
      <c r="CQ147">
        <v>1</v>
      </c>
      <c r="CR147">
        <v>0</v>
      </c>
      <c r="CS147">
        <v>0</v>
      </c>
      <c r="CT147">
        <v>0</v>
      </c>
      <c r="CU147">
        <v>0</v>
      </c>
      <c r="CV147">
        <v>0</v>
      </c>
      <c r="CW147">
        <v>0</v>
      </c>
      <c r="CX147">
        <v>0</v>
      </c>
      <c r="CY147">
        <v>0</v>
      </c>
      <c r="CZ147">
        <v>0</v>
      </c>
      <c r="DA147">
        <v>0</v>
      </c>
      <c r="DB147">
        <v>0</v>
      </c>
      <c r="DC147">
        <v>0</v>
      </c>
      <c r="DD147">
        <v>0</v>
      </c>
      <c r="DE147">
        <v>0</v>
      </c>
      <c r="DF147">
        <v>1</v>
      </c>
      <c r="DG147">
        <v>0</v>
      </c>
      <c r="DH147">
        <v>0</v>
      </c>
      <c r="DI147">
        <v>0</v>
      </c>
      <c r="DJ147">
        <v>0</v>
      </c>
      <c r="DK147">
        <v>0</v>
      </c>
      <c r="DL147">
        <v>0</v>
      </c>
      <c r="DM147">
        <v>0</v>
      </c>
      <c r="DN147">
        <v>0</v>
      </c>
      <c r="DO147">
        <v>1</v>
      </c>
      <c r="DP147">
        <v>0</v>
      </c>
      <c r="DQ147">
        <v>0</v>
      </c>
      <c r="DR147">
        <v>0</v>
      </c>
      <c r="DS147">
        <v>0</v>
      </c>
      <c r="DT147">
        <v>0</v>
      </c>
      <c r="DU147">
        <v>0</v>
      </c>
      <c r="DV147">
        <v>0</v>
      </c>
      <c r="DW147">
        <v>0</v>
      </c>
      <c r="DX147">
        <v>0</v>
      </c>
      <c r="DY147">
        <v>0</v>
      </c>
      <c r="DZ147">
        <v>0</v>
      </c>
      <c r="EA147">
        <v>0</v>
      </c>
      <c r="EB147">
        <v>0</v>
      </c>
      <c r="EC147">
        <v>0</v>
      </c>
      <c r="ED147">
        <v>0</v>
      </c>
      <c r="EE147">
        <v>0</v>
      </c>
      <c r="EF147">
        <v>0</v>
      </c>
      <c r="EG147">
        <v>1</v>
      </c>
      <c r="EH147">
        <v>0</v>
      </c>
      <c r="EI147">
        <v>0</v>
      </c>
      <c r="EJ147">
        <v>0</v>
      </c>
      <c r="EK147">
        <v>0</v>
      </c>
      <c r="EL147">
        <v>0</v>
      </c>
      <c r="EM147">
        <v>0</v>
      </c>
      <c r="EN147">
        <v>0</v>
      </c>
      <c r="EO147">
        <v>0</v>
      </c>
      <c r="EP147">
        <v>1</v>
      </c>
      <c r="EQ147">
        <v>1</v>
      </c>
      <c r="ER147">
        <v>0</v>
      </c>
      <c r="ES147">
        <v>0</v>
      </c>
      <c r="ET147">
        <v>0</v>
      </c>
      <c r="EU147">
        <v>0</v>
      </c>
      <c r="EV147">
        <v>0</v>
      </c>
      <c r="EW147">
        <v>0</v>
      </c>
      <c r="EX147">
        <v>1</v>
      </c>
      <c r="EY147">
        <v>0</v>
      </c>
      <c r="EZ147">
        <v>0</v>
      </c>
      <c r="FA147">
        <v>0</v>
      </c>
      <c r="FB147">
        <v>1</v>
      </c>
      <c r="FC147">
        <v>8</v>
      </c>
      <c r="FD147">
        <v>1</v>
      </c>
      <c r="FE147">
        <v>0</v>
      </c>
      <c r="FF147">
        <v>0</v>
      </c>
      <c r="FG147">
        <v>0</v>
      </c>
      <c r="FH147">
        <v>0</v>
      </c>
      <c r="FI147">
        <v>1</v>
      </c>
      <c r="FJ147">
        <v>0</v>
      </c>
      <c r="FK147">
        <v>0</v>
      </c>
      <c r="FL147">
        <v>0</v>
      </c>
      <c r="FM147">
        <v>0</v>
      </c>
      <c r="FN147">
        <v>0</v>
      </c>
      <c r="FO147">
        <v>0</v>
      </c>
      <c r="FP147">
        <v>0</v>
      </c>
      <c r="FQ147">
        <v>0</v>
      </c>
      <c r="FR147">
        <v>0</v>
      </c>
      <c r="FS147">
        <v>0</v>
      </c>
      <c r="FT147">
        <v>0</v>
      </c>
      <c r="FU147">
        <v>0</v>
      </c>
      <c r="FV147">
        <v>1</v>
      </c>
      <c r="FW147">
        <v>0</v>
      </c>
      <c r="FX147">
        <v>0</v>
      </c>
      <c r="FY147">
        <v>0</v>
      </c>
      <c r="FZ147">
        <v>0</v>
      </c>
      <c r="GA147">
        <v>0</v>
      </c>
      <c r="GB147">
        <v>0</v>
      </c>
      <c r="GC147">
        <v>6</v>
      </c>
      <c r="GD147">
        <v>0</v>
      </c>
      <c r="GE147">
        <v>0</v>
      </c>
      <c r="GF147">
        <v>0</v>
      </c>
      <c r="GG147">
        <v>1</v>
      </c>
      <c r="GH147">
        <v>0</v>
      </c>
      <c r="GI147">
        <v>0</v>
      </c>
      <c r="GJ147">
        <v>0</v>
      </c>
      <c r="GK147">
        <v>0</v>
      </c>
      <c r="GL147">
        <v>0</v>
      </c>
      <c r="GM147">
        <v>0</v>
      </c>
      <c r="GN147">
        <v>0</v>
      </c>
      <c r="GO147">
        <v>3</v>
      </c>
      <c r="GP147">
        <v>0</v>
      </c>
      <c r="GQ147">
        <v>0</v>
      </c>
    </row>
    <row r="148" spans="1:199">
      <c r="A148">
        <v>0</v>
      </c>
      <c r="B148">
        <v>0</v>
      </c>
      <c r="C148">
        <v>0</v>
      </c>
      <c r="D148">
        <v>0</v>
      </c>
      <c r="E148">
        <v>0</v>
      </c>
      <c r="F148">
        <v>1</v>
      </c>
      <c r="G148">
        <v>1</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4</v>
      </c>
      <c r="AJ148">
        <v>0</v>
      </c>
      <c r="AK148">
        <v>0</v>
      </c>
      <c r="AL148">
        <v>1</v>
      </c>
      <c r="AM148">
        <v>0</v>
      </c>
      <c r="AN148">
        <v>3</v>
      </c>
      <c r="AO148">
        <v>1</v>
      </c>
      <c r="AP148">
        <v>3</v>
      </c>
      <c r="AQ148">
        <v>0</v>
      </c>
      <c r="AR148">
        <v>2</v>
      </c>
      <c r="AS148">
        <v>0</v>
      </c>
      <c r="AT148">
        <v>0</v>
      </c>
      <c r="AU148">
        <v>1</v>
      </c>
      <c r="AV148">
        <v>0</v>
      </c>
      <c r="AW148">
        <v>0</v>
      </c>
      <c r="AX148">
        <v>0</v>
      </c>
      <c r="AY148">
        <v>1</v>
      </c>
      <c r="AZ148">
        <v>1</v>
      </c>
      <c r="BA148">
        <v>0</v>
      </c>
      <c r="BB148">
        <v>0</v>
      </c>
      <c r="BC148">
        <v>0</v>
      </c>
      <c r="BD148">
        <v>8</v>
      </c>
      <c r="BE148">
        <v>0</v>
      </c>
      <c r="BF148">
        <v>0</v>
      </c>
      <c r="BG148">
        <v>0</v>
      </c>
      <c r="BH148">
        <v>3</v>
      </c>
      <c r="BI148">
        <v>4</v>
      </c>
      <c r="BJ148">
        <v>1</v>
      </c>
      <c r="BK148">
        <v>4</v>
      </c>
      <c r="BL148">
        <v>0</v>
      </c>
      <c r="BM148">
        <v>1</v>
      </c>
      <c r="BN148">
        <v>0</v>
      </c>
      <c r="BO148">
        <v>0</v>
      </c>
      <c r="BP148">
        <v>1</v>
      </c>
      <c r="BQ148">
        <v>0</v>
      </c>
      <c r="BR148">
        <v>0</v>
      </c>
      <c r="BS148">
        <v>0</v>
      </c>
      <c r="BT148">
        <v>0</v>
      </c>
      <c r="BU148">
        <v>0</v>
      </c>
      <c r="BV148">
        <v>0</v>
      </c>
      <c r="BW148">
        <v>0</v>
      </c>
      <c r="BX148">
        <v>0</v>
      </c>
      <c r="BY148">
        <v>0</v>
      </c>
      <c r="BZ148">
        <v>3</v>
      </c>
      <c r="CA148">
        <v>0</v>
      </c>
      <c r="CB148">
        <v>0</v>
      </c>
      <c r="CC148">
        <v>0</v>
      </c>
      <c r="CD148">
        <v>3</v>
      </c>
      <c r="CE148">
        <v>1</v>
      </c>
      <c r="CF148">
        <v>0</v>
      </c>
      <c r="CG148">
        <v>0</v>
      </c>
      <c r="CH148">
        <v>0</v>
      </c>
      <c r="CI148">
        <v>0</v>
      </c>
      <c r="CJ148">
        <v>0</v>
      </c>
      <c r="CK148">
        <v>1</v>
      </c>
      <c r="CL148">
        <v>0</v>
      </c>
      <c r="CM148">
        <v>0</v>
      </c>
      <c r="CN148">
        <v>1</v>
      </c>
      <c r="CO148">
        <v>1</v>
      </c>
      <c r="CP148">
        <v>0</v>
      </c>
      <c r="CQ148">
        <v>2</v>
      </c>
      <c r="CR148">
        <v>2</v>
      </c>
      <c r="CS148">
        <v>1</v>
      </c>
      <c r="CT148">
        <v>0</v>
      </c>
      <c r="CU148">
        <v>0</v>
      </c>
      <c r="CV148">
        <v>0</v>
      </c>
      <c r="CW148">
        <v>0</v>
      </c>
      <c r="CX148">
        <v>0</v>
      </c>
      <c r="CY148">
        <v>0</v>
      </c>
      <c r="CZ148">
        <v>1</v>
      </c>
      <c r="DA148">
        <v>1</v>
      </c>
      <c r="DB148">
        <v>0</v>
      </c>
      <c r="DC148">
        <v>0</v>
      </c>
      <c r="DD148">
        <v>0</v>
      </c>
      <c r="DE148">
        <v>0</v>
      </c>
      <c r="DF148">
        <v>1</v>
      </c>
      <c r="DG148">
        <v>0</v>
      </c>
      <c r="DH148">
        <v>0</v>
      </c>
      <c r="DI148">
        <v>0</v>
      </c>
      <c r="DJ148">
        <v>0</v>
      </c>
      <c r="DK148">
        <v>1</v>
      </c>
      <c r="DL148">
        <v>2</v>
      </c>
      <c r="DM148">
        <v>0</v>
      </c>
      <c r="DN148">
        <v>0</v>
      </c>
      <c r="DO148">
        <v>1</v>
      </c>
      <c r="DP148">
        <v>0</v>
      </c>
      <c r="DQ148">
        <v>0</v>
      </c>
      <c r="DR148">
        <v>0</v>
      </c>
      <c r="DS148">
        <v>0</v>
      </c>
      <c r="DT148">
        <v>0</v>
      </c>
      <c r="DU148">
        <v>0</v>
      </c>
      <c r="DV148">
        <v>0</v>
      </c>
      <c r="DW148">
        <v>0</v>
      </c>
      <c r="DX148">
        <v>0</v>
      </c>
      <c r="DY148">
        <v>0</v>
      </c>
      <c r="DZ148">
        <v>0</v>
      </c>
      <c r="EA148">
        <v>0</v>
      </c>
      <c r="EB148">
        <v>1</v>
      </c>
      <c r="EC148">
        <v>0</v>
      </c>
      <c r="ED148">
        <v>1</v>
      </c>
      <c r="EE148">
        <v>0</v>
      </c>
      <c r="EF148">
        <v>1</v>
      </c>
      <c r="EG148">
        <v>0</v>
      </c>
      <c r="EH148">
        <v>0</v>
      </c>
      <c r="EI148">
        <v>0</v>
      </c>
      <c r="EJ148">
        <v>0</v>
      </c>
      <c r="EK148">
        <v>0</v>
      </c>
      <c r="EL148">
        <v>0</v>
      </c>
      <c r="EM148">
        <v>0</v>
      </c>
      <c r="EN148">
        <v>0</v>
      </c>
      <c r="EO148">
        <v>0</v>
      </c>
      <c r="EP148">
        <v>0</v>
      </c>
      <c r="EQ148">
        <v>0</v>
      </c>
      <c r="ER148">
        <v>0</v>
      </c>
      <c r="ES148">
        <v>0</v>
      </c>
      <c r="ET148">
        <v>0</v>
      </c>
      <c r="EU148">
        <v>0</v>
      </c>
      <c r="EV148">
        <v>3</v>
      </c>
      <c r="EW148">
        <v>2</v>
      </c>
      <c r="EX148">
        <v>2</v>
      </c>
      <c r="EY148">
        <v>0</v>
      </c>
      <c r="EZ148">
        <v>0</v>
      </c>
      <c r="FA148">
        <v>1</v>
      </c>
      <c r="FB148">
        <v>0</v>
      </c>
      <c r="FC148">
        <v>8</v>
      </c>
      <c r="FD148">
        <v>1</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4</v>
      </c>
      <c r="FX148">
        <v>0</v>
      </c>
      <c r="FY148">
        <v>0</v>
      </c>
      <c r="FZ148">
        <v>1</v>
      </c>
      <c r="GA148">
        <v>0</v>
      </c>
      <c r="GB148">
        <v>0</v>
      </c>
      <c r="GC148">
        <v>2</v>
      </c>
      <c r="GD148">
        <v>3</v>
      </c>
      <c r="GE148">
        <v>0</v>
      </c>
      <c r="GF148">
        <v>0</v>
      </c>
      <c r="GG148">
        <v>0</v>
      </c>
      <c r="GH148">
        <v>0</v>
      </c>
      <c r="GI148">
        <v>0</v>
      </c>
      <c r="GJ148">
        <v>0</v>
      </c>
      <c r="GK148">
        <v>0</v>
      </c>
      <c r="GL148">
        <v>0</v>
      </c>
      <c r="GM148">
        <v>2</v>
      </c>
      <c r="GN148">
        <v>0</v>
      </c>
      <c r="GO148">
        <v>1</v>
      </c>
      <c r="GP148">
        <v>0</v>
      </c>
      <c r="GQ148">
        <v>0</v>
      </c>
    </row>
    <row r="149" spans="1:199">
      <c r="A149">
        <v>0</v>
      </c>
      <c r="B149">
        <v>0</v>
      </c>
      <c r="C149">
        <v>1</v>
      </c>
      <c r="D149">
        <v>1</v>
      </c>
      <c r="E149">
        <v>0</v>
      </c>
      <c r="F149">
        <v>3</v>
      </c>
      <c r="G149">
        <v>1</v>
      </c>
      <c r="H149">
        <v>0</v>
      </c>
      <c r="I149">
        <v>0</v>
      </c>
      <c r="J149">
        <v>0</v>
      </c>
      <c r="K149">
        <v>0</v>
      </c>
      <c r="L149">
        <v>0</v>
      </c>
      <c r="M149">
        <v>1</v>
      </c>
      <c r="N149">
        <v>3</v>
      </c>
      <c r="O149">
        <v>0</v>
      </c>
      <c r="P149">
        <v>0</v>
      </c>
      <c r="Q149">
        <v>0</v>
      </c>
      <c r="R149">
        <v>0</v>
      </c>
      <c r="S149">
        <v>1</v>
      </c>
      <c r="T149">
        <v>0</v>
      </c>
      <c r="U149">
        <v>0</v>
      </c>
      <c r="V149">
        <v>1</v>
      </c>
      <c r="W149">
        <v>2</v>
      </c>
      <c r="X149">
        <v>3</v>
      </c>
      <c r="Y149">
        <v>0</v>
      </c>
      <c r="Z149">
        <v>0</v>
      </c>
      <c r="AA149">
        <v>0</v>
      </c>
      <c r="AB149">
        <v>0</v>
      </c>
      <c r="AC149">
        <v>0</v>
      </c>
      <c r="AD149">
        <v>0</v>
      </c>
      <c r="AE149">
        <v>0</v>
      </c>
      <c r="AF149">
        <v>1</v>
      </c>
      <c r="AG149">
        <v>0</v>
      </c>
      <c r="AH149">
        <v>1</v>
      </c>
      <c r="AI149">
        <v>0</v>
      </c>
      <c r="AJ149">
        <v>0</v>
      </c>
      <c r="AK149">
        <v>1</v>
      </c>
      <c r="AL149">
        <v>1</v>
      </c>
      <c r="AM149">
        <v>2</v>
      </c>
      <c r="AN149">
        <v>3</v>
      </c>
      <c r="AO149">
        <v>0</v>
      </c>
      <c r="AP149">
        <v>1</v>
      </c>
      <c r="AQ149">
        <v>0</v>
      </c>
      <c r="AR149">
        <v>3</v>
      </c>
      <c r="AS149">
        <v>1</v>
      </c>
      <c r="AT149">
        <v>0</v>
      </c>
      <c r="AU149">
        <v>0</v>
      </c>
      <c r="AV149">
        <v>0</v>
      </c>
      <c r="AW149">
        <v>3</v>
      </c>
      <c r="AX149">
        <v>1</v>
      </c>
      <c r="AY149">
        <v>1</v>
      </c>
      <c r="AZ149">
        <v>1</v>
      </c>
      <c r="BA149">
        <v>5</v>
      </c>
      <c r="BB149">
        <v>9</v>
      </c>
      <c r="BC149">
        <v>1</v>
      </c>
      <c r="BD149">
        <v>1</v>
      </c>
      <c r="BE149">
        <v>0</v>
      </c>
      <c r="BF149">
        <v>2</v>
      </c>
      <c r="BG149">
        <v>0</v>
      </c>
      <c r="BH149">
        <v>0</v>
      </c>
      <c r="BI149">
        <v>0</v>
      </c>
      <c r="BJ149">
        <v>0</v>
      </c>
      <c r="BK149">
        <v>2</v>
      </c>
      <c r="BL149">
        <v>2</v>
      </c>
      <c r="BM149">
        <v>0</v>
      </c>
      <c r="BN149">
        <v>0</v>
      </c>
      <c r="BO149">
        <v>0</v>
      </c>
      <c r="BP149">
        <v>2</v>
      </c>
      <c r="BQ149">
        <v>1</v>
      </c>
      <c r="BR149">
        <v>0</v>
      </c>
      <c r="BS149">
        <v>5</v>
      </c>
      <c r="BT149">
        <v>4</v>
      </c>
      <c r="BU149">
        <v>0</v>
      </c>
      <c r="BV149">
        <v>1</v>
      </c>
      <c r="BW149">
        <v>2</v>
      </c>
      <c r="BX149">
        <v>0</v>
      </c>
      <c r="BY149">
        <v>5</v>
      </c>
      <c r="BZ149">
        <v>1</v>
      </c>
      <c r="CA149">
        <v>1</v>
      </c>
      <c r="CB149">
        <v>1</v>
      </c>
      <c r="CC149">
        <v>0</v>
      </c>
      <c r="CD149">
        <v>1</v>
      </c>
      <c r="CE149">
        <v>4</v>
      </c>
      <c r="CF149">
        <v>0</v>
      </c>
      <c r="CG149">
        <v>0</v>
      </c>
      <c r="CH149">
        <v>3</v>
      </c>
      <c r="CI149">
        <v>0</v>
      </c>
      <c r="CJ149">
        <v>0</v>
      </c>
      <c r="CK149">
        <v>1</v>
      </c>
      <c r="CL149">
        <v>0</v>
      </c>
      <c r="CM149">
        <v>3</v>
      </c>
      <c r="CN149">
        <v>4</v>
      </c>
      <c r="CO149">
        <v>2</v>
      </c>
      <c r="CP149">
        <v>2</v>
      </c>
      <c r="CQ149">
        <v>4</v>
      </c>
      <c r="CR149">
        <v>3</v>
      </c>
      <c r="CS149">
        <v>3</v>
      </c>
      <c r="CT149">
        <v>0</v>
      </c>
      <c r="CU149">
        <v>5</v>
      </c>
      <c r="CV149">
        <v>4</v>
      </c>
      <c r="CW149">
        <v>1</v>
      </c>
      <c r="CX149">
        <v>0</v>
      </c>
      <c r="CY149">
        <v>4</v>
      </c>
      <c r="CZ149">
        <v>0</v>
      </c>
      <c r="DA149">
        <v>3</v>
      </c>
      <c r="DB149">
        <v>4</v>
      </c>
      <c r="DC149">
        <v>3</v>
      </c>
      <c r="DD149">
        <v>0</v>
      </c>
      <c r="DE149">
        <v>0</v>
      </c>
      <c r="DF149">
        <v>2</v>
      </c>
      <c r="DG149">
        <v>0</v>
      </c>
      <c r="DH149">
        <v>0</v>
      </c>
      <c r="DI149">
        <v>0</v>
      </c>
      <c r="DJ149">
        <v>0</v>
      </c>
      <c r="DK149">
        <v>1</v>
      </c>
      <c r="DL149">
        <v>1</v>
      </c>
      <c r="DM149">
        <v>1</v>
      </c>
      <c r="DN149">
        <v>0</v>
      </c>
      <c r="DO149">
        <v>1</v>
      </c>
      <c r="DP149">
        <v>0</v>
      </c>
      <c r="DQ149">
        <v>0</v>
      </c>
      <c r="DR149">
        <v>0</v>
      </c>
      <c r="DS149">
        <v>0</v>
      </c>
      <c r="DT149">
        <v>3</v>
      </c>
      <c r="DU149">
        <v>0</v>
      </c>
      <c r="DV149">
        <v>0</v>
      </c>
      <c r="DW149">
        <v>0</v>
      </c>
      <c r="DX149">
        <v>9</v>
      </c>
      <c r="DY149">
        <v>0</v>
      </c>
      <c r="DZ149">
        <v>0</v>
      </c>
      <c r="EA149">
        <v>0</v>
      </c>
      <c r="EB149">
        <v>1</v>
      </c>
      <c r="EC149">
        <v>0</v>
      </c>
      <c r="ED149">
        <v>0</v>
      </c>
      <c r="EE149">
        <v>0</v>
      </c>
      <c r="EF149">
        <v>1</v>
      </c>
      <c r="EG149">
        <v>0</v>
      </c>
      <c r="EH149">
        <v>0</v>
      </c>
      <c r="EI149">
        <v>0</v>
      </c>
      <c r="EJ149">
        <v>0</v>
      </c>
      <c r="EK149">
        <v>1</v>
      </c>
      <c r="EL149">
        <v>1</v>
      </c>
      <c r="EM149">
        <v>0</v>
      </c>
      <c r="EN149">
        <v>0</v>
      </c>
      <c r="EO149">
        <v>0</v>
      </c>
      <c r="EP149">
        <v>0</v>
      </c>
      <c r="EQ149">
        <v>0</v>
      </c>
      <c r="ER149">
        <v>0</v>
      </c>
      <c r="ES149">
        <v>0</v>
      </c>
      <c r="ET149">
        <v>1</v>
      </c>
      <c r="EU149">
        <v>0</v>
      </c>
      <c r="EV149">
        <v>0</v>
      </c>
      <c r="EW149">
        <v>0</v>
      </c>
      <c r="EX149">
        <v>0</v>
      </c>
      <c r="EY149">
        <v>1</v>
      </c>
      <c r="EZ149">
        <v>2</v>
      </c>
      <c r="FA149">
        <v>0</v>
      </c>
      <c r="FB149">
        <v>1</v>
      </c>
      <c r="FC149">
        <v>1</v>
      </c>
      <c r="FD149">
        <v>1</v>
      </c>
      <c r="FE149">
        <v>0</v>
      </c>
      <c r="FF149">
        <v>0</v>
      </c>
      <c r="FG149">
        <v>1</v>
      </c>
      <c r="FH149">
        <v>4</v>
      </c>
      <c r="FI149">
        <v>1</v>
      </c>
      <c r="FJ149">
        <v>2</v>
      </c>
      <c r="FK149">
        <v>6</v>
      </c>
      <c r="FL149">
        <v>1</v>
      </c>
      <c r="FM149">
        <v>2</v>
      </c>
      <c r="FN149">
        <v>0</v>
      </c>
      <c r="FO149">
        <v>5</v>
      </c>
      <c r="FP149">
        <v>0</v>
      </c>
      <c r="FQ149">
        <v>6</v>
      </c>
      <c r="FR149">
        <v>1</v>
      </c>
      <c r="FS149">
        <v>3</v>
      </c>
      <c r="FT149">
        <v>1</v>
      </c>
      <c r="FU149">
        <v>2</v>
      </c>
      <c r="FV149">
        <v>2</v>
      </c>
      <c r="FW149">
        <v>4</v>
      </c>
      <c r="FX149">
        <v>4</v>
      </c>
      <c r="FY149">
        <v>0</v>
      </c>
      <c r="FZ149">
        <v>1</v>
      </c>
      <c r="GA149">
        <v>2</v>
      </c>
      <c r="GB149">
        <v>1</v>
      </c>
      <c r="GC149">
        <v>2</v>
      </c>
      <c r="GD149">
        <v>0</v>
      </c>
      <c r="GE149">
        <v>0</v>
      </c>
      <c r="GF149">
        <v>2</v>
      </c>
      <c r="GG149">
        <v>0</v>
      </c>
      <c r="GH149">
        <v>5</v>
      </c>
      <c r="GI149">
        <v>5</v>
      </c>
      <c r="GJ149">
        <v>1</v>
      </c>
      <c r="GK149">
        <v>0</v>
      </c>
      <c r="GL149">
        <v>1</v>
      </c>
      <c r="GM149">
        <v>0</v>
      </c>
      <c r="GN149">
        <v>0</v>
      </c>
      <c r="GO149">
        <v>0</v>
      </c>
      <c r="GP149">
        <v>1</v>
      </c>
      <c r="GQ149">
        <v>2</v>
      </c>
    </row>
    <row r="150" spans="1:199">
      <c r="A150">
        <v>0</v>
      </c>
      <c r="B150">
        <v>0</v>
      </c>
      <c r="C150">
        <v>0</v>
      </c>
      <c r="D150">
        <v>1</v>
      </c>
      <c r="E150">
        <v>0</v>
      </c>
      <c r="F150">
        <v>0</v>
      </c>
      <c r="G150">
        <v>0</v>
      </c>
      <c r="H150">
        <v>0</v>
      </c>
      <c r="I150">
        <v>0</v>
      </c>
      <c r="J150">
        <v>0</v>
      </c>
      <c r="K150">
        <v>1</v>
      </c>
      <c r="L150">
        <v>0</v>
      </c>
      <c r="M150">
        <v>0</v>
      </c>
      <c r="N150">
        <v>2</v>
      </c>
      <c r="O150">
        <v>6</v>
      </c>
      <c r="P150">
        <v>0</v>
      </c>
      <c r="Q150">
        <v>8</v>
      </c>
      <c r="R150">
        <v>1</v>
      </c>
      <c r="S150">
        <v>1</v>
      </c>
      <c r="T150">
        <v>9</v>
      </c>
      <c r="U150">
        <v>1</v>
      </c>
      <c r="V150">
        <v>5</v>
      </c>
      <c r="W150">
        <v>3</v>
      </c>
      <c r="X150">
        <v>0</v>
      </c>
      <c r="Y150">
        <v>0</v>
      </c>
      <c r="Z150">
        <v>0</v>
      </c>
      <c r="AA150">
        <v>0</v>
      </c>
      <c r="AB150">
        <v>0</v>
      </c>
      <c r="AC150">
        <v>0</v>
      </c>
      <c r="AD150">
        <v>0</v>
      </c>
      <c r="AE150">
        <v>0</v>
      </c>
      <c r="AF150">
        <v>1</v>
      </c>
      <c r="AG150">
        <v>9</v>
      </c>
      <c r="AH150">
        <v>0</v>
      </c>
      <c r="AI150">
        <v>1</v>
      </c>
      <c r="AJ150">
        <v>0</v>
      </c>
      <c r="AK150">
        <v>3</v>
      </c>
      <c r="AL150">
        <v>0</v>
      </c>
      <c r="AM150">
        <v>1</v>
      </c>
      <c r="AN150">
        <v>4</v>
      </c>
      <c r="AO150">
        <v>1</v>
      </c>
      <c r="AP150">
        <v>3</v>
      </c>
      <c r="AQ150">
        <v>0</v>
      </c>
      <c r="AR150">
        <v>2</v>
      </c>
      <c r="AS150">
        <v>1</v>
      </c>
      <c r="AT150">
        <v>2</v>
      </c>
      <c r="AU150">
        <v>5</v>
      </c>
      <c r="AV150">
        <v>4</v>
      </c>
      <c r="AW150">
        <v>2</v>
      </c>
      <c r="AX150">
        <v>3</v>
      </c>
      <c r="AY150">
        <v>1</v>
      </c>
      <c r="AZ150">
        <v>0</v>
      </c>
      <c r="BA150">
        <v>4</v>
      </c>
      <c r="BB150">
        <v>2</v>
      </c>
      <c r="BC150">
        <v>0</v>
      </c>
      <c r="BD150">
        <v>5</v>
      </c>
      <c r="BE150">
        <v>1</v>
      </c>
      <c r="BF150">
        <v>0</v>
      </c>
      <c r="BG150">
        <v>0</v>
      </c>
      <c r="BH150">
        <v>0</v>
      </c>
      <c r="BI150">
        <v>1</v>
      </c>
      <c r="BJ150">
        <v>0</v>
      </c>
      <c r="BK150">
        <v>2</v>
      </c>
      <c r="BL150">
        <v>6</v>
      </c>
      <c r="BM150">
        <v>0</v>
      </c>
      <c r="BN150">
        <v>4</v>
      </c>
      <c r="BO150">
        <v>5</v>
      </c>
      <c r="BP150">
        <v>1</v>
      </c>
      <c r="BQ150">
        <v>2</v>
      </c>
      <c r="BR150">
        <v>0</v>
      </c>
      <c r="BS150">
        <v>1</v>
      </c>
      <c r="BT150">
        <v>2</v>
      </c>
      <c r="BU150">
        <v>2</v>
      </c>
      <c r="BV150">
        <v>0</v>
      </c>
      <c r="BW150">
        <v>3</v>
      </c>
      <c r="BX150">
        <v>0</v>
      </c>
      <c r="BY150">
        <v>1</v>
      </c>
      <c r="BZ150">
        <v>1</v>
      </c>
      <c r="CA150">
        <v>0</v>
      </c>
      <c r="CB150">
        <v>4</v>
      </c>
      <c r="CC150">
        <v>2</v>
      </c>
      <c r="CD150">
        <v>1</v>
      </c>
      <c r="CE150">
        <v>5</v>
      </c>
      <c r="CF150">
        <v>1</v>
      </c>
      <c r="CG150">
        <v>2</v>
      </c>
      <c r="CH150">
        <v>1</v>
      </c>
      <c r="CI150">
        <v>1</v>
      </c>
      <c r="CJ150">
        <v>0</v>
      </c>
      <c r="CK150">
        <v>2</v>
      </c>
      <c r="CL150">
        <v>1</v>
      </c>
      <c r="CM150">
        <v>4</v>
      </c>
      <c r="CN150">
        <v>2</v>
      </c>
      <c r="CO150">
        <v>3</v>
      </c>
      <c r="CP150">
        <v>4</v>
      </c>
      <c r="CQ150">
        <v>3</v>
      </c>
      <c r="CR150">
        <v>2</v>
      </c>
      <c r="CS150">
        <v>1</v>
      </c>
      <c r="CT150">
        <v>0</v>
      </c>
      <c r="CU150">
        <v>1</v>
      </c>
      <c r="CV150">
        <v>0</v>
      </c>
      <c r="CW150">
        <v>0</v>
      </c>
      <c r="CX150">
        <v>0</v>
      </c>
      <c r="CY150">
        <v>4</v>
      </c>
      <c r="CZ150">
        <v>1</v>
      </c>
      <c r="DA150">
        <v>2</v>
      </c>
      <c r="DB150">
        <v>2</v>
      </c>
      <c r="DC150">
        <v>0</v>
      </c>
      <c r="DD150">
        <v>0</v>
      </c>
      <c r="DE150">
        <v>0</v>
      </c>
      <c r="DF150">
        <v>2</v>
      </c>
      <c r="DG150">
        <v>1</v>
      </c>
      <c r="DH150">
        <v>0</v>
      </c>
      <c r="DI150">
        <v>0</v>
      </c>
      <c r="DJ150">
        <v>0</v>
      </c>
      <c r="DK150">
        <v>0</v>
      </c>
      <c r="DL150">
        <v>0</v>
      </c>
      <c r="DM150">
        <v>0</v>
      </c>
      <c r="DN150">
        <v>0</v>
      </c>
      <c r="DO150">
        <v>0</v>
      </c>
      <c r="DP150">
        <v>0</v>
      </c>
      <c r="DQ150">
        <v>0</v>
      </c>
      <c r="DR150">
        <v>0</v>
      </c>
      <c r="DS150">
        <v>0</v>
      </c>
      <c r="DT150">
        <v>3</v>
      </c>
      <c r="DU150">
        <v>0</v>
      </c>
      <c r="DV150">
        <v>0</v>
      </c>
      <c r="DW150">
        <v>0</v>
      </c>
      <c r="DX150">
        <v>0</v>
      </c>
      <c r="DY150">
        <v>0</v>
      </c>
      <c r="DZ150">
        <v>0</v>
      </c>
      <c r="EA150">
        <v>0</v>
      </c>
      <c r="EB150">
        <v>8</v>
      </c>
      <c r="EC150">
        <v>0</v>
      </c>
      <c r="ED150">
        <v>0</v>
      </c>
      <c r="EE150">
        <v>0</v>
      </c>
      <c r="EF150">
        <v>0</v>
      </c>
      <c r="EG150">
        <v>0</v>
      </c>
      <c r="EH150">
        <v>0</v>
      </c>
      <c r="EI150">
        <v>0</v>
      </c>
      <c r="EJ150">
        <v>0</v>
      </c>
      <c r="EK150">
        <v>0</v>
      </c>
      <c r="EL150">
        <v>1</v>
      </c>
      <c r="EM150">
        <v>2</v>
      </c>
      <c r="EN150">
        <v>4</v>
      </c>
      <c r="EO150">
        <v>0</v>
      </c>
      <c r="EP150">
        <v>1</v>
      </c>
      <c r="EQ150">
        <v>0</v>
      </c>
      <c r="ER150">
        <v>1</v>
      </c>
      <c r="ES150">
        <v>0</v>
      </c>
      <c r="ET150">
        <v>0</v>
      </c>
      <c r="EU150">
        <v>0</v>
      </c>
      <c r="EV150">
        <v>4</v>
      </c>
      <c r="EW150">
        <v>0</v>
      </c>
      <c r="EX150">
        <v>2</v>
      </c>
      <c r="EY150">
        <v>4</v>
      </c>
      <c r="EZ150">
        <v>2</v>
      </c>
      <c r="FA150">
        <v>1</v>
      </c>
      <c r="FB150">
        <v>5</v>
      </c>
      <c r="FC150">
        <v>1</v>
      </c>
      <c r="FD150">
        <v>0</v>
      </c>
      <c r="FE150">
        <v>2</v>
      </c>
      <c r="FF150">
        <v>0</v>
      </c>
      <c r="FG150">
        <v>0</v>
      </c>
      <c r="FH150">
        <v>5</v>
      </c>
      <c r="FI150">
        <v>2</v>
      </c>
      <c r="FJ150">
        <v>0</v>
      </c>
      <c r="FK150">
        <v>2</v>
      </c>
      <c r="FL150">
        <v>0</v>
      </c>
      <c r="FM150">
        <v>0</v>
      </c>
      <c r="FN150">
        <v>2</v>
      </c>
      <c r="FO150">
        <v>7</v>
      </c>
      <c r="FP150">
        <v>0</v>
      </c>
      <c r="FQ150">
        <v>2</v>
      </c>
      <c r="FR150">
        <v>0</v>
      </c>
      <c r="FS150">
        <v>2</v>
      </c>
      <c r="FT150">
        <v>5</v>
      </c>
      <c r="FU150">
        <v>2</v>
      </c>
      <c r="FV150">
        <v>2</v>
      </c>
      <c r="FW150">
        <v>5</v>
      </c>
      <c r="FX150">
        <v>3</v>
      </c>
      <c r="FY150">
        <v>1</v>
      </c>
      <c r="FZ150">
        <v>1</v>
      </c>
      <c r="GA150">
        <v>0</v>
      </c>
      <c r="GB150">
        <v>0</v>
      </c>
      <c r="GC150">
        <v>2</v>
      </c>
      <c r="GD150">
        <v>1</v>
      </c>
      <c r="GE150">
        <v>0</v>
      </c>
      <c r="GF150">
        <v>1</v>
      </c>
      <c r="GG150">
        <v>0</v>
      </c>
      <c r="GH150">
        <v>4</v>
      </c>
      <c r="GI150">
        <v>0</v>
      </c>
      <c r="GJ150">
        <v>0</v>
      </c>
      <c r="GK150">
        <v>0</v>
      </c>
      <c r="GL150">
        <v>0</v>
      </c>
      <c r="GM150">
        <v>0</v>
      </c>
      <c r="GN150">
        <v>0</v>
      </c>
      <c r="GO150">
        <v>0</v>
      </c>
      <c r="GP150">
        <v>0</v>
      </c>
      <c r="GQ150">
        <v>3</v>
      </c>
    </row>
    <row r="151" spans="1:199">
      <c r="A151">
        <v>0</v>
      </c>
      <c r="B151">
        <v>0</v>
      </c>
      <c r="C151">
        <v>0</v>
      </c>
      <c r="D151">
        <v>3</v>
      </c>
      <c r="E151">
        <v>1</v>
      </c>
      <c r="F151">
        <v>2</v>
      </c>
      <c r="G151">
        <v>2</v>
      </c>
      <c r="H151">
        <v>0</v>
      </c>
      <c r="I151">
        <v>0</v>
      </c>
      <c r="J151">
        <v>0</v>
      </c>
      <c r="K151">
        <v>1</v>
      </c>
      <c r="L151">
        <v>0</v>
      </c>
      <c r="M151">
        <v>2</v>
      </c>
      <c r="N151">
        <v>2</v>
      </c>
      <c r="O151">
        <v>3</v>
      </c>
      <c r="P151">
        <v>0</v>
      </c>
      <c r="Q151">
        <v>0</v>
      </c>
      <c r="R151">
        <v>0</v>
      </c>
      <c r="S151">
        <v>4</v>
      </c>
      <c r="T151">
        <v>5</v>
      </c>
      <c r="U151">
        <v>0</v>
      </c>
      <c r="V151">
        <v>7</v>
      </c>
      <c r="W151">
        <v>2</v>
      </c>
      <c r="X151">
        <v>0</v>
      </c>
      <c r="Y151">
        <v>5</v>
      </c>
      <c r="Z151">
        <v>0</v>
      </c>
      <c r="AA151">
        <v>0</v>
      </c>
      <c r="AB151">
        <v>0</v>
      </c>
      <c r="AC151">
        <v>0</v>
      </c>
      <c r="AD151">
        <v>0</v>
      </c>
      <c r="AE151">
        <v>0</v>
      </c>
      <c r="AF151">
        <v>0</v>
      </c>
      <c r="AG151">
        <v>6</v>
      </c>
      <c r="AH151">
        <v>3</v>
      </c>
      <c r="AI151">
        <v>3</v>
      </c>
      <c r="AJ151">
        <v>1</v>
      </c>
      <c r="AK151">
        <v>1</v>
      </c>
      <c r="AL151">
        <v>3</v>
      </c>
      <c r="AM151">
        <v>2</v>
      </c>
      <c r="AN151">
        <v>8</v>
      </c>
      <c r="AO151">
        <v>4</v>
      </c>
      <c r="AP151">
        <v>5</v>
      </c>
      <c r="AQ151">
        <v>1</v>
      </c>
      <c r="AR151">
        <v>9</v>
      </c>
      <c r="AS151">
        <v>1</v>
      </c>
      <c r="AT151">
        <v>0</v>
      </c>
      <c r="AU151">
        <v>5</v>
      </c>
      <c r="AV151">
        <v>4</v>
      </c>
      <c r="AW151">
        <v>2</v>
      </c>
      <c r="AX151">
        <v>1</v>
      </c>
      <c r="AY151">
        <v>5</v>
      </c>
      <c r="AZ151">
        <v>3</v>
      </c>
      <c r="BA151">
        <v>4</v>
      </c>
      <c r="BB151">
        <v>3</v>
      </c>
      <c r="BC151">
        <v>3</v>
      </c>
      <c r="BD151">
        <v>6</v>
      </c>
      <c r="BE151">
        <v>1</v>
      </c>
      <c r="BF151">
        <v>1</v>
      </c>
      <c r="BG151">
        <v>0</v>
      </c>
      <c r="BH151">
        <v>3</v>
      </c>
      <c r="BI151">
        <v>4</v>
      </c>
      <c r="BJ151">
        <v>0</v>
      </c>
      <c r="BK151">
        <v>4</v>
      </c>
      <c r="BL151">
        <v>2</v>
      </c>
      <c r="BM151">
        <v>3</v>
      </c>
      <c r="BN151">
        <v>2</v>
      </c>
      <c r="BO151">
        <v>4</v>
      </c>
      <c r="BP151">
        <v>2</v>
      </c>
      <c r="BQ151">
        <v>3</v>
      </c>
      <c r="BR151">
        <v>1</v>
      </c>
      <c r="BS151">
        <v>3</v>
      </c>
      <c r="BT151">
        <v>2</v>
      </c>
      <c r="BU151">
        <v>1</v>
      </c>
      <c r="BV151">
        <v>1</v>
      </c>
      <c r="BW151">
        <v>7</v>
      </c>
      <c r="BX151">
        <v>0</v>
      </c>
      <c r="BY151">
        <v>2</v>
      </c>
      <c r="BZ151">
        <v>5</v>
      </c>
      <c r="CA151">
        <v>1</v>
      </c>
      <c r="CB151">
        <v>5</v>
      </c>
      <c r="CC151">
        <v>5</v>
      </c>
      <c r="CD151">
        <v>3</v>
      </c>
      <c r="CE151">
        <v>4</v>
      </c>
      <c r="CF151">
        <v>1</v>
      </c>
      <c r="CG151">
        <v>0</v>
      </c>
      <c r="CH151">
        <v>3</v>
      </c>
      <c r="CI151">
        <v>1</v>
      </c>
      <c r="CJ151">
        <v>0</v>
      </c>
      <c r="CK151">
        <v>3</v>
      </c>
      <c r="CL151">
        <v>1</v>
      </c>
      <c r="CM151">
        <v>5</v>
      </c>
      <c r="CN151">
        <v>2</v>
      </c>
      <c r="CO151">
        <v>3</v>
      </c>
      <c r="CP151">
        <v>2</v>
      </c>
      <c r="CQ151">
        <v>7</v>
      </c>
      <c r="CR151">
        <v>4</v>
      </c>
      <c r="CS151">
        <v>4</v>
      </c>
      <c r="CT151">
        <v>5</v>
      </c>
      <c r="CU151">
        <v>2</v>
      </c>
      <c r="CV151">
        <v>0</v>
      </c>
      <c r="CW151">
        <v>8</v>
      </c>
      <c r="CX151">
        <v>1</v>
      </c>
      <c r="CY151">
        <v>3</v>
      </c>
      <c r="CZ151">
        <v>1</v>
      </c>
      <c r="DA151">
        <v>3</v>
      </c>
      <c r="DB151">
        <v>4</v>
      </c>
      <c r="DC151">
        <v>0</v>
      </c>
      <c r="DD151">
        <v>2</v>
      </c>
      <c r="DE151">
        <v>0</v>
      </c>
      <c r="DF151">
        <v>2</v>
      </c>
      <c r="DG151">
        <v>6</v>
      </c>
      <c r="DH151">
        <v>0</v>
      </c>
      <c r="DI151">
        <v>2</v>
      </c>
      <c r="DJ151">
        <v>3</v>
      </c>
      <c r="DK151">
        <v>1</v>
      </c>
      <c r="DL151">
        <v>1</v>
      </c>
      <c r="DM151">
        <v>8</v>
      </c>
      <c r="DN151">
        <v>0</v>
      </c>
      <c r="DO151">
        <v>1</v>
      </c>
      <c r="DP151">
        <v>1</v>
      </c>
      <c r="DQ151">
        <v>1</v>
      </c>
      <c r="DR151">
        <v>0</v>
      </c>
      <c r="DS151">
        <v>0</v>
      </c>
      <c r="DT151">
        <v>2</v>
      </c>
      <c r="DU151">
        <v>0</v>
      </c>
      <c r="DV151">
        <v>0</v>
      </c>
      <c r="DW151">
        <v>0</v>
      </c>
      <c r="DX151">
        <v>0</v>
      </c>
      <c r="DY151">
        <v>9</v>
      </c>
      <c r="DZ151">
        <v>0</v>
      </c>
      <c r="EA151">
        <v>1</v>
      </c>
      <c r="EB151">
        <v>3</v>
      </c>
      <c r="EC151">
        <v>0</v>
      </c>
      <c r="ED151">
        <v>1</v>
      </c>
      <c r="EE151">
        <v>0</v>
      </c>
      <c r="EF151">
        <v>1</v>
      </c>
      <c r="EG151">
        <v>0</v>
      </c>
      <c r="EH151">
        <v>0</v>
      </c>
      <c r="EI151">
        <v>0</v>
      </c>
      <c r="EJ151">
        <v>0</v>
      </c>
      <c r="EK151">
        <v>0</v>
      </c>
      <c r="EL151">
        <v>2</v>
      </c>
      <c r="EM151">
        <v>0</v>
      </c>
      <c r="EN151">
        <v>1</v>
      </c>
      <c r="EO151">
        <v>0</v>
      </c>
      <c r="EP151">
        <v>4</v>
      </c>
      <c r="EQ151">
        <v>5</v>
      </c>
      <c r="ER151">
        <v>1</v>
      </c>
      <c r="ES151">
        <v>2</v>
      </c>
      <c r="ET151">
        <v>2</v>
      </c>
      <c r="EU151">
        <v>0</v>
      </c>
      <c r="EV151">
        <v>9</v>
      </c>
      <c r="EW151">
        <v>2</v>
      </c>
      <c r="EX151">
        <v>6</v>
      </c>
      <c r="EY151">
        <v>2</v>
      </c>
      <c r="EZ151">
        <v>7</v>
      </c>
      <c r="FA151">
        <v>1</v>
      </c>
      <c r="FB151">
        <v>0</v>
      </c>
      <c r="FC151">
        <v>5</v>
      </c>
      <c r="FD151">
        <v>2</v>
      </c>
      <c r="FE151">
        <v>2</v>
      </c>
      <c r="FF151">
        <v>1</v>
      </c>
      <c r="FG151">
        <v>1</v>
      </c>
      <c r="FH151">
        <v>4</v>
      </c>
      <c r="FI151">
        <v>3</v>
      </c>
      <c r="FJ151">
        <v>2</v>
      </c>
      <c r="FK151">
        <v>2</v>
      </c>
      <c r="FL151">
        <v>4</v>
      </c>
      <c r="FM151">
        <v>0</v>
      </c>
      <c r="FN151">
        <v>1</v>
      </c>
      <c r="FO151">
        <v>2</v>
      </c>
      <c r="FP151">
        <v>0</v>
      </c>
      <c r="FQ151">
        <v>1</v>
      </c>
      <c r="FR151">
        <v>2</v>
      </c>
      <c r="FS151">
        <v>2</v>
      </c>
      <c r="FT151">
        <v>1</v>
      </c>
      <c r="FU151">
        <v>1</v>
      </c>
      <c r="FV151">
        <v>5</v>
      </c>
      <c r="FW151">
        <v>6</v>
      </c>
      <c r="FX151">
        <v>1</v>
      </c>
      <c r="FY151">
        <v>2</v>
      </c>
      <c r="FZ151">
        <v>2</v>
      </c>
      <c r="GA151">
        <v>0</v>
      </c>
      <c r="GB151">
        <v>1</v>
      </c>
      <c r="GC151">
        <v>3</v>
      </c>
      <c r="GD151">
        <v>1</v>
      </c>
      <c r="GE151">
        <v>1</v>
      </c>
      <c r="GF151">
        <v>3</v>
      </c>
      <c r="GG151">
        <v>1</v>
      </c>
      <c r="GH151">
        <v>2</v>
      </c>
      <c r="GI151">
        <v>5</v>
      </c>
      <c r="GJ151">
        <v>1</v>
      </c>
      <c r="GK151">
        <v>1</v>
      </c>
      <c r="GL151">
        <v>2</v>
      </c>
      <c r="GM151">
        <v>1</v>
      </c>
      <c r="GN151">
        <v>0</v>
      </c>
      <c r="GO151">
        <v>3</v>
      </c>
      <c r="GP151">
        <v>2</v>
      </c>
      <c r="GQ151">
        <v>1</v>
      </c>
    </row>
    <row r="152" spans="1:199">
      <c r="A152">
        <v>0</v>
      </c>
      <c r="B152">
        <v>0</v>
      </c>
      <c r="C152">
        <v>0</v>
      </c>
      <c r="D152">
        <v>0</v>
      </c>
      <c r="E152">
        <v>0</v>
      </c>
      <c r="F152">
        <v>1</v>
      </c>
      <c r="G152">
        <v>0</v>
      </c>
      <c r="H152">
        <v>0</v>
      </c>
      <c r="I152">
        <v>0</v>
      </c>
      <c r="J152">
        <v>0</v>
      </c>
      <c r="K152">
        <v>0</v>
      </c>
      <c r="L152">
        <v>0</v>
      </c>
      <c r="M152">
        <v>0</v>
      </c>
      <c r="N152">
        <v>0</v>
      </c>
      <c r="O152">
        <v>2</v>
      </c>
      <c r="P152">
        <v>0</v>
      </c>
      <c r="Q152">
        <v>0</v>
      </c>
      <c r="R152">
        <v>0</v>
      </c>
      <c r="S152">
        <v>3</v>
      </c>
      <c r="T152">
        <v>0</v>
      </c>
      <c r="U152">
        <v>0</v>
      </c>
      <c r="V152">
        <v>4</v>
      </c>
      <c r="W152">
        <v>1</v>
      </c>
      <c r="X152">
        <v>0</v>
      </c>
      <c r="Y152">
        <v>0</v>
      </c>
      <c r="Z152">
        <v>0</v>
      </c>
      <c r="AA152">
        <v>0</v>
      </c>
      <c r="AB152">
        <v>0</v>
      </c>
      <c r="AC152">
        <v>0</v>
      </c>
      <c r="AD152">
        <v>0</v>
      </c>
      <c r="AE152">
        <v>0</v>
      </c>
      <c r="AF152">
        <v>0</v>
      </c>
      <c r="AG152">
        <v>3</v>
      </c>
      <c r="AH152">
        <v>1</v>
      </c>
      <c r="AI152">
        <v>0</v>
      </c>
      <c r="AJ152">
        <v>0</v>
      </c>
      <c r="AK152">
        <v>0</v>
      </c>
      <c r="AL152">
        <v>2</v>
      </c>
      <c r="AM152">
        <v>2</v>
      </c>
      <c r="AN152">
        <v>8</v>
      </c>
      <c r="AO152">
        <v>0</v>
      </c>
      <c r="AP152">
        <v>3</v>
      </c>
      <c r="AQ152">
        <v>1</v>
      </c>
      <c r="AR152">
        <v>3</v>
      </c>
      <c r="AS152">
        <v>0</v>
      </c>
      <c r="AT152">
        <v>0</v>
      </c>
      <c r="AU152">
        <v>5</v>
      </c>
      <c r="AV152">
        <v>4</v>
      </c>
      <c r="AW152">
        <v>1</v>
      </c>
      <c r="AX152">
        <v>0</v>
      </c>
      <c r="AY152">
        <v>3</v>
      </c>
      <c r="AZ152">
        <v>1</v>
      </c>
      <c r="BA152">
        <v>4</v>
      </c>
      <c r="BB152">
        <v>2</v>
      </c>
      <c r="BC152">
        <v>0</v>
      </c>
      <c r="BD152">
        <v>0</v>
      </c>
      <c r="BE152">
        <v>0</v>
      </c>
      <c r="BF152">
        <v>1</v>
      </c>
      <c r="BG152">
        <v>0</v>
      </c>
      <c r="BH152">
        <v>3</v>
      </c>
      <c r="BI152">
        <v>2</v>
      </c>
      <c r="BJ152">
        <v>0</v>
      </c>
      <c r="BK152">
        <v>1</v>
      </c>
      <c r="BL152">
        <v>1</v>
      </c>
      <c r="BM152">
        <v>0</v>
      </c>
      <c r="BN152">
        <v>2</v>
      </c>
      <c r="BO152">
        <v>0</v>
      </c>
      <c r="BP152">
        <v>1</v>
      </c>
      <c r="BQ152">
        <v>2</v>
      </c>
      <c r="BR152">
        <v>0</v>
      </c>
      <c r="BS152">
        <v>0</v>
      </c>
      <c r="BT152">
        <v>0</v>
      </c>
      <c r="BU152">
        <v>0</v>
      </c>
      <c r="BV152">
        <v>0</v>
      </c>
      <c r="BW152">
        <v>6</v>
      </c>
      <c r="BX152">
        <v>0</v>
      </c>
      <c r="BY152">
        <v>2</v>
      </c>
      <c r="BZ152">
        <v>1</v>
      </c>
      <c r="CA152">
        <v>0</v>
      </c>
      <c r="CB152">
        <v>0</v>
      </c>
      <c r="CC152">
        <v>4</v>
      </c>
      <c r="CD152">
        <v>1</v>
      </c>
      <c r="CE152">
        <v>2</v>
      </c>
      <c r="CF152">
        <v>0</v>
      </c>
      <c r="CG152">
        <v>0</v>
      </c>
      <c r="CH152">
        <v>0</v>
      </c>
      <c r="CI152">
        <v>1</v>
      </c>
      <c r="CJ152">
        <v>0</v>
      </c>
      <c r="CK152">
        <v>1</v>
      </c>
      <c r="CL152">
        <v>0</v>
      </c>
      <c r="CM152">
        <v>2</v>
      </c>
      <c r="CN152">
        <v>0</v>
      </c>
      <c r="CO152">
        <v>3</v>
      </c>
      <c r="CP152">
        <v>0</v>
      </c>
      <c r="CQ152">
        <v>3</v>
      </c>
      <c r="CR152">
        <v>0</v>
      </c>
      <c r="CS152">
        <v>0</v>
      </c>
      <c r="CT152">
        <v>5</v>
      </c>
      <c r="CU152">
        <v>1</v>
      </c>
      <c r="CV152">
        <v>0</v>
      </c>
      <c r="CW152">
        <v>1</v>
      </c>
      <c r="CX152">
        <v>0</v>
      </c>
      <c r="CY152">
        <v>1</v>
      </c>
      <c r="CZ152">
        <v>0</v>
      </c>
      <c r="DA152">
        <v>2</v>
      </c>
      <c r="DB152">
        <v>3</v>
      </c>
      <c r="DC152">
        <v>0</v>
      </c>
      <c r="DD152">
        <v>1</v>
      </c>
      <c r="DE152">
        <v>0</v>
      </c>
      <c r="DF152">
        <v>0</v>
      </c>
      <c r="DG152">
        <v>5</v>
      </c>
      <c r="DH152">
        <v>0</v>
      </c>
      <c r="DI152">
        <v>0</v>
      </c>
      <c r="DJ152">
        <v>0</v>
      </c>
      <c r="DK152">
        <v>0</v>
      </c>
      <c r="DL152">
        <v>1</v>
      </c>
      <c r="DM152">
        <v>8</v>
      </c>
      <c r="DN152">
        <v>0</v>
      </c>
      <c r="DO152">
        <v>0</v>
      </c>
      <c r="DP152">
        <v>0</v>
      </c>
      <c r="DQ152">
        <v>0</v>
      </c>
      <c r="DR152">
        <v>0</v>
      </c>
      <c r="DS152">
        <v>0</v>
      </c>
      <c r="DT152">
        <v>1</v>
      </c>
      <c r="DU152">
        <v>0</v>
      </c>
      <c r="DV152">
        <v>0</v>
      </c>
      <c r="DW152">
        <v>0</v>
      </c>
      <c r="DX152">
        <v>0</v>
      </c>
      <c r="DY152">
        <v>3</v>
      </c>
      <c r="DZ152">
        <v>0</v>
      </c>
      <c r="EA152">
        <v>0</v>
      </c>
      <c r="EB152">
        <v>1</v>
      </c>
      <c r="EC152">
        <v>0</v>
      </c>
      <c r="ED152">
        <v>1</v>
      </c>
      <c r="EE152">
        <v>0</v>
      </c>
      <c r="EF152">
        <v>0</v>
      </c>
      <c r="EG152">
        <v>0</v>
      </c>
      <c r="EH152">
        <v>0</v>
      </c>
      <c r="EI152">
        <v>0</v>
      </c>
      <c r="EJ152">
        <v>0</v>
      </c>
      <c r="EK152">
        <v>0</v>
      </c>
      <c r="EL152">
        <v>0</v>
      </c>
      <c r="EM152">
        <v>0</v>
      </c>
      <c r="EN152">
        <v>0</v>
      </c>
      <c r="EO152">
        <v>0</v>
      </c>
      <c r="EP152">
        <v>2</v>
      </c>
      <c r="EQ152">
        <v>1</v>
      </c>
      <c r="ER152">
        <v>0</v>
      </c>
      <c r="ES152">
        <v>0</v>
      </c>
      <c r="ET152">
        <v>0</v>
      </c>
      <c r="EU152">
        <v>0</v>
      </c>
      <c r="EV152">
        <v>3</v>
      </c>
      <c r="EW152">
        <v>1</v>
      </c>
      <c r="EX152">
        <v>4</v>
      </c>
      <c r="EY152">
        <v>0</v>
      </c>
      <c r="EZ152">
        <v>0</v>
      </c>
      <c r="FA152">
        <v>0</v>
      </c>
      <c r="FB152">
        <v>0</v>
      </c>
      <c r="FC152">
        <v>2</v>
      </c>
      <c r="FD152">
        <v>0</v>
      </c>
      <c r="FE152">
        <v>0</v>
      </c>
      <c r="FF152">
        <v>0</v>
      </c>
      <c r="FG152">
        <v>0</v>
      </c>
      <c r="FH152">
        <v>2</v>
      </c>
      <c r="FI152">
        <v>3</v>
      </c>
      <c r="FJ152">
        <v>0</v>
      </c>
      <c r="FK152">
        <v>0</v>
      </c>
      <c r="FL152">
        <v>0</v>
      </c>
      <c r="FM152">
        <v>0</v>
      </c>
      <c r="FN152">
        <v>0</v>
      </c>
      <c r="FO152">
        <v>2</v>
      </c>
      <c r="FP152">
        <v>0</v>
      </c>
      <c r="FQ152">
        <v>0</v>
      </c>
      <c r="FR152">
        <v>0</v>
      </c>
      <c r="FS152">
        <v>2</v>
      </c>
      <c r="FT152">
        <v>0</v>
      </c>
      <c r="FU152">
        <v>0</v>
      </c>
      <c r="FV152">
        <v>2</v>
      </c>
      <c r="FW152">
        <v>0</v>
      </c>
      <c r="FX152">
        <v>0</v>
      </c>
      <c r="FY152">
        <v>0</v>
      </c>
      <c r="FZ152">
        <v>0</v>
      </c>
      <c r="GA152">
        <v>0</v>
      </c>
      <c r="GB152">
        <v>0</v>
      </c>
      <c r="GC152">
        <v>1</v>
      </c>
      <c r="GD152">
        <v>0</v>
      </c>
      <c r="GE152">
        <v>0</v>
      </c>
      <c r="GF152">
        <v>1</v>
      </c>
      <c r="GG152">
        <v>0</v>
      </c>
      <c r="GH152">
        <v>0</v>
      </c>
      <c r="GI152">
        <v>5</v>
      </c>
      <c r="GJ152">
        <v>0</v>
      </c>
      <c r="GK152">
        <v>0</v>
      </c>
      <c r="GL152">
        <v>0</v>
      </c>
      <c r="GM152">
        <v>1</v>
      </c>
      <c r="GN152">
        <v>0</v>
      </c>
      <c r="GO152">
        <v>0</v>
      </c>
      <c r="GP152">
        <v>0</v>
      </c>
      <c r="GQ152">
        <v>1</v>
      </c>
    </row>
    <row r="153" spans="1:199">
      <c r="A153">
        <v>0</v>
      </c>
      <c r="B153">
        <v>0</v>
      </c>
      <c r="C153">
        <v>0</v>
      </c>
      <c r="D153">
        <v>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2</v>
      </c>
      <c r="Z153">
        <v>0</v>
      </c>
      <c r="AA153">
        <v>0</v>
      </c>
      <c r="AB153">
        <v>0</v>
      </c>
      <c r="AC153">
        <v>1</v>
      </c>
      <c r="AD153">
        <v>0</v>
      </c>
      <c r="AE153">
        <v>0</v>
      </c>
      <c r="AF153">
        <v>0</v>
      </c>
      <c r="AG153">
        <v>0</v>
      </c>
      <c r="AH153">
        <v>0</v>
      </c>
      <c r="AI153">
        <v>0</v>
      </c>
      <c r="AJ153">
        <v>0</v>
      </c>
      <c r="AK153">
        <v>0</v>
      </c>
      <c r="AL153">
        <v>0</v>
      </c>
      <c r="AM153">
        <v>1</v>
      </c>
      <c r="AN153">
        <v>2</v>
      </c>
      <c r="AO153">
        <v>5</v>
      </c>
      <c r="AP153">
        <v>0</v>
      </c>
      <c r="AQ153">
        <v>0</v>
      </c>
      <c r="AR153">
        <v>0</v>
      </c>
      <c r="AS153">
        <v>0</v>
      </c>
      <c r="AT153">
        <v>0</v>
      </c>
      <c r="AU153">
        <v>0</v>
      </c>
      <c r="AV153">
        <v>0</v>
      </c>
      <c r="AW153">
        <v>0</v>
      </c>
      <c r="AX153">
        <v>1</v>
      </c>
      <c r="AY153">
        <v>2</v>
      </c>
      <c r="AZ153">
        <v>1</v>
      </c>
      <c r="BA153">
        <v>0</v>
      </c>
      <c r="BB153">
        <v>0</v>
      </c>
      <c r="BC153">
        <v>0</v>
      </c>
      <c r="BD153">
        <v>0</v>
      </c>
      <c r="BE153">
        <v>0</v>
      </c>
      <c r="BF153">
        <v>0</v>
      </c>
      <c r="BG153">
        <v>0</v>
      </c>
      <c r="BH153">
        <v>0</v>
      </c>
      <c r="BI153">
        <v>0</v>
      </c>
      <c r="BJ153">
        <v>0</v>
      </c>
      <c r="BK153">
        <v>0</v>
      </c>
      <c r="BL153">
        <v>0</v>
      </c>
      <c r="BM153">
        <v>0</v>
      </c>
      <c r="BN153">
        <v>0</v>
      </c>
      <c r="BO153">
        <v>0</v>
      </c>
      <c r="BP153">
        <v>2</v>
      </c>
      <c r="BQ153">
        <v>0</v>
      </c>
      <c r="BR153">
        <v>0</v>
      </c>
      <c r="BS153">
        <v>1</v>
      </c>
      <c r="BT153">
        <v>0</v>
      </c>
      <c r="BU153">
        <v>0</v>
      </c>
      <c r="BV153">
        <v>0</v>
      </c>
      <c r="BW153">
        <v>0</v>
      </c>
      <c r="BX153">
        <v>0</v>
      </c>
      <c r="BY153">
        <v>1</v>
      </c>
      <c r="BZ153">
        <v>0</v>
      </c>
      <c r="CA153">
        <v>0</v>
      </c>
      <c r="CB153">
        <v>0</v>
      </c>
      <c r="CC153">
        <v>0</v>
      </c>
      <c r="CD153">
        <v>0</v>
      </c>
      <c r="CE153">
        <v>2</v>
      </c>
      <c r="CF153">
        <v>2</v>
      </c>
      <c r="CG153">
        <v>0</v>
      </c>
      <c r="CH153">
        <v>0</v>
      </c>
      <c r="CI153">
        <v>0</v>
      </c>
      <c r="CJ153">
        <v>0</v>
      </c>
      <c r="CK153">
        <v>0</v>
      </c>
      <c r="CL153">
        <v>0</v>
      </c>
      <c r="CM153">
        <v>0</v>
      </c>
      <c r="CN153">
        <v>0</v>
      </c>
      <c r="CO153">
        <v>0</v>
      </c>
      <c r="CP153">
        <v>1</v>
      </c>
      <c r="CQ153">
        <v>0</v>
      </c>
      <c r="CR153">
        <v>0</v>
      </c>
      <c r="CS153">
        <v>0</v>
      </c>
      <c r="CT153">
        <v>0</v>
      </c>
      <c r="CU153">
        <v>0</v>
      </c>
      <c r="CV153">
        <v>0</v>
      </c>
      <c r="CW153">
        <v>0</v>
      </c>
      <c r="CX153">
        <v>0</v>
      </c>
      <c r="CY153">
        <v>0</v>
      </c>
      <c r="CZ153">
        <v>0</v>
      </c>
      <c r="DA153">
        <v>1</v>
      </c>
      <c r="DB153">
        <v>0</v>
      </c>
      <c r="DC153">
        <v>0</v>
      </c>
      <c r="DD153">
        <v>0</v>
      </c>
      <c r="DE153">
        <v>0</v>
      </c>
      <c r="DF153">
        <v>0</v>
      </c>
      <c r="DG153">
        <v>0</v>
      </c>
      <c r="DH153">
        <v>0</v>
      </c>
      <c r="DI153">
        <v>0</v>
      </c>
      <c r="DJ153">
        <v>0</v>
      </c>
      <c r="DK153">
        <v>0</v>
      </c>
      <c r="DL153">
        <v>0</v>
      </c>
      <c r="DM153">
        <v>0</v>
      </c>
      <c r="DN153">
        <v>0</v>
      </c>
      <c r="DO153">
        <v>4</v>
      </c>
      <c r="DP153">
        <v>0</v>
      </c>
      <c r="DQ153">
        <v>0</v>
      </c>
      <c r="DR153">
        <v>0</v>
      </c>
      <c r="DS153">
        <v>0</v>
      </c>
      <c r="DT153">
        <v>0</v>
      </c>
      <c r="DU153">
        <v>0</v>
      </c>
      <c r="DV153">
        <v>0</v>
      </c>
      <c r="DW153">
        <v>0</v>
      </c>
      <c r="DX153">
        <v>0</v>
      </c>
      <c r="DY153">
        <v>0</v>
      </c>
      <c r="DZ153">
        <v>0</v>
      </c>
      <c r="EA153">
        <v>1</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3</v>
      </c>
      <c r="EW153">
        <v>2</v>
      </c>
      <c r="EX153">
        <v>4</v>
      </c>
      <c r="EY153">
        <v>1</v>
      </c>
      <c r="EZ153">
        <v>2</v>
      </c>
      <c r="FA153">
        <v>3</v>
      </c>
      <c r="FB153">
        <v>0</v>
      </c>
      <c r="FC153">
        <v>0</v>
      </c>
      <c r="FD153">
        <v>3</v>
      </c>
      <c r="FE153">
        <v>0</v>
      </c>
      <c r="FF153">
        <v>0</v>
      </c>
      <c r="FG153">
        <v>0</v>
      </c>
      <c r="FH153">
        <v>1</v>
      </c>
      <c r="FI153">
        <v>0</v>
      </c>
      <c r="FJ153">
        <v>0</v>
      </c>
      <c r="FK153">
        <v>0</v>
      </c>
      <c r="FL153">
        <v>0</v>
      </c>
      <c r="FM153">
        <v>0</v>
      </c>
      <c r="FN153">
        <v>0</v>
      </c>
      <c r="FO153">
        <v>0</v>
      </c>
      <c r="FP153">
        <v>0</v>
      </c>
      <c r="FQ153">
        <v>1</v>
      </c>
      <c r="FR153">
        <v>0</v>
      </c>
      <c r="FS153">
        <v>0</v>
      </c>
      <c r="FT153">
        <v>0</v>
      </c>
      <c r="FU153">
        <v>0</v>
      </c>
      <c r="FV153">
        <v>0</v>
      </c>
      <c r="FW153">
        <v>0</v>
      </c>
      <c r="FX153">
        <v>0</v>
      </c>
      <c r="FY153">
        <v>0</v>
      </c>
      <c r="FZ153">
        <v>0</v>
      </c>
      <c r="GA153">
        <v>0</v>
      </c>
      <c r="GB153">
        <v>0</v>
      </c>
      <c r="GC153">
        <v>1</v>
      </c>
      <c r="GD153">
        <v>0</v>
      </c>
      <c r="GE153">
        <v>0</v>
      </c>
      <c r="GF153">
        <v>1</v>
      </c>
      <c r="GG153">
        <v>0</v>
      </c>
      <c r="GH153">
        <v>0</v>
      </c>
      <c r="GI153">
        <v>0</v>
      </c>
      <c r="GJ153">
        <v>0</v>
      </c>
      <c r="GK153">
        <v>0</v>
      </c>
      <c r="GL153">
        <v>0</v>
      </c>
      <c r="GM153">
        <v>0</v>
      </c>
      <c r="GN153">
        <v>0</v>
      </c>
      <c r="GO153">
        <v>0</v>
      </c>
      <c r="GP153">
        <v>0</v>
      </c>
      <c r="GQ153">
        <v>0</v>
      </c>
    </row>
    <row r="154" spans="1:199">
      <c r="A154">
        <v>0</v>
      </c>
      <c r="B154">
        <v>0</v>
      </c>
      <c r="C154">
        <v>0</v>
      </c>
      <c r="D154">
        <v>2</v>
      </c>
      <c r="E154">
        <v>5</v>
      </c>
      <c r="F154">
        <v>3</v>
      </c>
      <c r="G154">
        <v>2</v>
      </c>
      <c r="H154">
        <v>0</v>
      </c>
      <c r="I154">
        <v>1</v>
      </c>
      <c r="J154">
        <v>1</v>
      </c>
      <c r="K154">
        <v>3</v>
      </c>
      <c r="L154">
        <v>0</v>
      </c>
      <c r="M154">
        <v>2</v>
      </c>
      <c r="N154">
        <v>5</v>
      </c>
      <c r="O154">
        <v>5</v>
      </c>
      <c r="P154">
        <v>0</v>
      </c>
      <c r="Q154">
        <v>8</v>
      </c>
      <c r="R154">
        <v>3</v>
      </c>
      <c r="S154">
        <v>5</v>
      </c>
      <c r="T154">
        <v>9</v>
      </c>
      <c r="U154">
        <v>3</v>
      </c>
      <c r="V154">
        <v>6</v>
      </c>
      <c r="W154">
        <v>5</v>
      </c>
      <c r="X154">
        <v>5</v>
      </c>
      <c r="Y154">
        <v>3</v>
      </c>
      <c r="Z154">
        <v>1</v>
      </c>
      <c r="AA154">
        <v>0</v>
      </c>
      <c r="AB154">
        <v>2</v>
      </c>
      <c r="AC154">
        <v>1</v>
      </c>
      <c r="AD154">
        <v>0</v>
      </c>
      <c r="AE154">
        <v>1</v>
      </c>
      <c r="AF154">
        <v>3</v>
      </c>
      <c r="AG154">
        <v>6</v>
      </c>
      <c r="AH154">
        <v>1</v>
      </c>
      <c r="AI154">
        <v>1</v>
      </c>
      <c r="AJ154">
        <v>2</v>
      </c>
      <c r="AK154">
        <v>4</v>
      </c>
      <c r="AL154">
        <v>3</v>
      </c>
      <c r="AM154">
        <v>4</v>
      </c>
      <c r="AN154">
        <v>4</v>
      </c>
      <c r="AO154">
        <v>2</v>
      </c>
      <c r="AP154">
        <v>5</v>
      </c>
      <c r="AQ154">
        <v>0</v>
      </c>
      <c r="AR154">
        <v>2</v>
      </c>
      <c r="AS154">
        <v>5</v>
      </c>
      <c r="AT154">
        <v>0</v>
      </c>
      <c r="AU154">
        <v>7</v>
      </c>
      <c r="AV154">
        <v>2</v>
      </c>
      <c r="AW154">
        <v>2</v>
      </c>
      <c r="AX154">
        <v>3</v>
      </c>
      <c r="AY154">
        <v>3</v>
      </c>
      <c r="AZ154">
        <v>3</v>
      </c>
      <c r="BA154">
        <v>5</v>
      </c>
      <c r="BB154">
        <v>4</v>
      </c>
      <c r="BC154">
        <v>1</v>
      </c>
      <c r="BD154">
        <v>1</v>
      </c>
      <c r="BE154">
        <v>1</v>
      </c>
      <c r="BF154">
        <v>1</v>
      </c>
      <c r="BG154">
        <v>1</v>
      </c>
      <c r="BH154">
        <v>3</v>
      </c>
      <c r="BI154">
        <v>1</v>
      </c>
      <c r="BJ154">
        <v>0</v>
      </c>
      <c r="BK154">
        <v>1</v>
      </c>
      <c r="BL154">
        <v>6</v>
      </c>
      <c r="BM154">
        <v>1</v>
      </c>
      <c r="BN154">
        <v>4</v>
      </c>
      <c r="BO154">
        <v>6</v>
      </c>
      <c r="BP154">
        <v>5</v>
      </c>
      <c r="BQ154">
        <v>3</v>
      </c>
      <c r="BR154">
        <v>1</v>
      </c>
      <c r="BS154">
        <v>1</v>
      </c>
      <c r="BT154">
        <v>2</v>
      </c>
      <c r="BU154">
        <v>2</v>
      </c>
      <c r="BV154">
        <v>0</v>
      </c>
      <c r="BW154">
        <v>6</v>
      </c>
      <c r="BX154">
        <v>2</v>
      </c>
      <c r="BY154">
        <v>6</v>
      </c>
      <c r="BZ154">
        <v>5</v>
      </c>
      <c r="CA154">
        <v>1</v>
      </c>
      <c r="CB154">
        <v>4</v>
      </c>
      <c r="CC154">
        <v>2</v>
      </c>
      <c r="CD154">
        <v>1</v>
      </c>
      <c r="CE154">
        <v>5</v>
      </c>
      <c r="CF154">
        <v>4</v>
      </c>
      <c r="CG154">
        <v>5</v>
      </c>
      <c r="CH154">
        <v>4</v>
      </c>
      <c r="CI154">
        <v>3</v>
      </c>
      <c r="CJ154">
        <v>0</v>
      </c>
      <c r="CK154">
        <v>3</v>
      </c>
      <c r="CL154">
        <v>1</v>
      </c>
      <c r="CM154">
        <v>4</v>
      </c>
      <c r="CN154">
        <v>3</v>
      </c>
      <c r="CO154">
        <v>5</v>
      </c>
      <c r="CP154">
        <v>4</v>
      </c>
      <c r="CQ154">
        <v>5</v>
      </c>
      <c r="CR154">
        <v>3</v>
      </c>
      <c r="CS154">
        <v>1</v>
      </c>
      <c r="CT154">
        <v>5</v>
      </c>
      <c r="CU154">
        <v>4</v>
      </c>
      <c r="CV154">
        <v>0</v>
      </c>
      <c r="CW154">
        <v>1</v>
      </c>
      <c r="CX154">
        <v>0</v>
      </c>
      <c r="CY154">
        <v>7</v>
      </c>
      <c r="CZ154">
        <v>1</v>
      </c>
      <c r="DA154">
        <v>6</v>
      </c>
      <c r="DB154">
        <v>4</v>
      </c>
      <c r="DC154">
        <v>1</v>
      </c>
      <c r="DD154">
        <v>0</v>
      </c>
      <c r="DE154">
        <v>0</v>
      </c>
      <c r="DF154">
        <v>3</v>
      </c>
      <c r="DG154">
        <v>0</v>
      </c>
      <c r="DH154">
        <v>0</v>
      </c>
      <c r="DI154">
        <v>2</v>
      </c>
      <c r="DJ154">
        <v>0</v>
      </c>
      <c r="DK154">
        <v>8</v>
      </c>
      <c r="DL154">
        <v>0</v>
      </c>
      <c r="DM154">
        <v>6</v>
      </c>
      <c r="DN154">
        <v>0</v>
      </c>
      <c r="DO154">
        <v>0</v>
      </c>
      <c r="DP154">
        <v>3</v>
      </c>
      <c r="DQ154">
        <v>4</v>
      </c>
      <c r="DR154">
        <v>0</v>
      </c>
      <c r="DS154">
        <v>2</v>
      </c>
      <c r="DT154">
        <v>4</v>
      </c>
      <c r="DU154">
        <v>0</v>
      </c>
      <c r="DV154">
        <v>0</v>
      </c>
      <c r="DW154">
        <v>1</v>
      </c>
      <c r="DX154">
        <v>0</v>
      </c>
      <c r="DY154">
        <v>1</v>
      </c>
      <c r="DZ154">
        <v>0</v>
      </c>
      <c r="EA154">
        <v>1</v>
      </c>
      <c r="EB154">
        <v>9</v>
      </c>
      <c r="EC154">
        <v>0</v>
      </c>
      <c r="ED154">
        <v>1</v>
      </c>
      <c r="EE154">
        <v>4</v>
      </c>
      <c r="EF154">
        <v>1</v>
      </c>
      <c r="EG154">
        <v>0</v>
      </c>
      <c r="EH154">
        <v>2</v>
      </c>
      <c r="EI154">
        <v>0</v>
      </c>
      <c r="EJ154">
        <v>2</v>
      </c>
      <c r="EK154">
        <v>0</v>
      </c>
      <c r="EL154">
        <v>3</v>
      </c>
      <c r="EM154">
        <v>3</v>
      </c>
      <c r="EN154">
        <v>9</v>
      </c>
      <c r="EO154">
        <v>1</v>
      </c>
      <c r="EP154">
        <v>4</v>
      </c>
      <c r="EQ154">
        <v>1</v>
      </c>
      <c r="ER154">
        <v>2</v>
      </c>
      <c r="ES154">
        <v>2</v>
      </c>
      <c r="ET154">
        <v>3</v>
      </c>
      <c r="EU154">
        <v>1</v>
      </c>
      <c r="EV154">
        <v>6</v>
      </c>
      <c r="EW154">
        <v>0</v>
      </c>
      <c r="EX154">
        <v>6</v>
      </c>
      <c r="EY154">
        <v>9</v>
      </c>
      <c r="EZ154">
        <v>2</v>
      </c>
      <c r="FA154">
        <v>2</v>
      </c>
      <c r="FB154">
        <v>5</v>
      </c>
      <c r="FC154">
        <v>4</v>
      </c>
      <c r="FD154">
        <v>2</v>
      </c>
      <c r="FE154">
        <v>2</v>
      </c>
      <c r="FF154">
        <v>2</v>
      </c>
      <c r="FG154">
        <v>0</v>
      </c>
      <c r="FH154">
        <v>8</v>
      </c>
      <c r="FI154">
        <v>5</v>
      </c>
      <c r="FJ154">
        <v>2</v>
      </c>
      <c r="FK154">
        <v>8</v>
      </c>
      <c r="FL154">
        <v>0</v>
      </c>
      <c r="FM154">
        <v>5</v>
      </c>
      <c r="FN154">
        <v>5</v>
      </c>
      <c r="FO154">
        <v>6</v>
      </c>
      <c r="FP154">
        <v>0</v>
      </c>
      <c r="FQ154">
        <v>5</v>
      </c>
      <c r="FR154">
        <v>1</v>
      </c>
      <c r="FS154">
        <v>3</v>
      </c>
      <c r="FT154">
        <v>5</v>
      </c>
      <c r="FU154">
        <v>3</v>
      </c>
      <c r="FV154">
        <v>5</v>
      </c>
      <c r="FW154">
        <v>6</v>
      </c>
      <c r="FX154">
        <v>5</v>
      </c>
      <c r="FY154">
        <v>2</v>
      </c>
      <c r="FZ154">
        <v>1</v>
      </c>
      <c r="GA154">
        <v>2</v>
      </c>
      <c r="GB154">
        <v>2</v>
      </c>
      <c r="GC154">
        <v>2</v>
      </c>
      <c r="GD154">
        <v>1</v>
      </c>
      <c r="GE154">
        <v>0</v>
      </c>
      <c r="GF154">
        <v>4</v>
      </c>
      <c r="GG154">
        <v>0</v>
      </c>
      <c r="GH154">
        <v>4</v>
      </c>
      <c r="GI154">
        <v>5</v>
      </c>
      <c r="GJ154">
        <v>2</v>
      </c>
      <c r="GK154">
        <v>1</v>
      </c>
      <c r="GL154">
        <v>4</v>
      </c>
      <c r="GM154">
        <v>3</v>
      </c>
      <c r="GN154">
        <v>0</v>
      </c>
      <c r="GO154">
        <v>1</v>
      </c>
      <c r="GP154">
        <v>0</v>
      </c>
      <c r="GQ154">
        <v>5</v>
      </c>
    </row>
    <row r="155" spans="1:199">
      <c r="A155">
        <v>0</v>
      </c>
      <c r="B155">
        <v>0</v>
      </c>
      <c r="C155">
        <v>0</v>
      </c>
      <c r="D155">
        <v>0</v>
      </c>
      <c r="E155">
        <v>0</v>
      </c>
      <c r="F155">
        <v>1</v>
      </c>
      <c r="G155">
        <v>1</v>
      </c>
      <c r="H155">
        <v>0</v>
      </c>
      <c r="I155">
        <v>0</v>
      </c>
      <c r="J155">
        <v>1</v>
      </c>
      <c r="K155">
        <v>3</v>
      </c>
      <c r="L155">
        <v>0</v>
      </c>
      <c r="M155">
        <v>0</v>
      </c>
      <c r="N155">
        <v>4</v>
      </c>
      <c r="O155">
        <v>2</v>
      </c>
      <c r="P155">
        <v>0</v>
      </c>
      <c r="Q155">
        <v>0</v>
      </c>
      <c r="R155">
        <v>2</v>
      </c>
      <c r="S155">
        <v>4</v>
      </c>
      <c r="T155">
        <v>0</v>
      </c>
      <c r="U155">
        <v>3</v>
      </c>
      <c r="V155">
        <v>2</v>
      </c>
      <c r="W155">
        <v>1</v>
      </c>
      <c r="X155">
        <v>0</v>
      </c>
      <c r="Y155">
        <v>0</v>
      </c>
      <c r="Z155">
        <v>0</v>
      </c>
      <c r="AA155">
        <v>0</v>
      </c>
      <c r="AB155">
        <v>2</v>
      </c>
      <c r="AC155">
        <v>0</v>
      </c>
      <c r="AD155">
        <v>0</v>
      </c>
      <c r="AE155">
        <v>1</v>
      </c>
      <c r="AF155">
        <v>2</v>
      </c>
      <c r="AG155">
        <v>2</v>
      </c>
      <c r="AH155">
        <v>0</v>
      </c>
      <c r="AI155">
        <v>0</v>
      </c>
      <c r="AJ155">
        <v>0</v>
      </c>
      <c r="AK155">
        <v>0</v>
      </c>
      <c r="AL155">
        <v>0</v>
      </c>
      <c r="AM155">
        <v>4</v>
      </c>
      <c r="AN155">
        <v>2</v>
      </c>
      <c r="AO155">
        <v>0</v>
      </c>
      <c r="AP155">
        <v>1</v>
      </c>
      <c r="AQ155">
        <v>0</v>
      </c>
      <c r="AR155">
        <v>0</v>
      </c>
      <c r="AS155">
        <v>0</v>
      </c>
      <c r="AT155">
        <v>0</v>
      </c>
      <c r="AU155">
        <v>0</v>
      </c>
      <c r="AV155">
        <v>1</v>
      </c>
      <c r="AW155">
        <v>1</v>
      </c>
      <c r="AX155">
        <v>0</v>
      </c>
      <c r="AY155">
        <v>1</v>
      </c>
      <c r="AZ155">
        <v>0</v>
      </c>
      <c r="BA155">
        <v>4</v>
      </c>
      <c r="BB155">
        <v>1</v>
      </c>
      <c r="BC155">
        <v>0</v>
      </c>
      <c r="BD155">
        <v>0</v>
      </c>
      <c r="BE155">
        <v>0</v>
      </c>
      <c r="BF155">
        <v>0</v>
      </c>
      <c r="BG155">
        <v>0</v>
      </c>
      <c r="BH155">
        <v>0</v>
      </c>
      <c r="BI155">
        <v>0</v>
      </c>
      <c r="BJ155">
        <v>0</v>
      </c>
      <c r="BK155">
        <v>1</v>
      </c>
      <c r="BL155">
        <v>6</v>
      </c>
      <c r="BM155">
        <v>1</v>
      </c>
      <c r="BN155">
        <v>1</v>
      </c>
      <c r="BO155">
        <v>0</v>
      </c>
      <c r="BP155">
        <v>4</v>
      </c>
      <c r="BQ155">
        <v>0</v>
      </c>
      <c r="BR155">
        <v>0</v>
      </c>
      <c r="BS155">
        <v>0</v>
      </c>
      <c r="BT155">
        <v>0</v>
      </c>
      <c r="BU155">
        <v>0</v>
      </c>
      <c r="BV155">
        <v>0</v>
      </c>
      <c r="BW155">
        <v>4</v>
      </c>
      <c r="BX155">
        <v>0</v>
      </c>
      <c r="BY155">
        <v>3</v>
      </c>
      <c r="BZ155">
        <v>1</v>
      </c>
      <c r="CA155">
        <v>0</v>
      </c>
      <c r="CB155">
        <v>0</v>
      </c>
      <c r="CC155">
        <v>1</v>
      </c>
      <c r="CD155">
        <v>0</v>
      </c>
      <c r="CE155">
        <v>2</v>
      </c>
      <c r="CF155">
        <v>1</v>
      </c>
      <c r="CG155">
        <v>0</v>
      </c>
      <c r="CH155">
        <v>2</v>
      </c>
      <c r="CI155">
        <v>0</v>
      </c>
      <c r="CJ155">
        <v>0</v>
      </c>
      <c r="CK155">
        <v>0</v>
      </c>
      <c r="CL155">
        <v>0</v>
      </c>
      <c r="CM155">
        <v>0</v>
      </c>
      <c r="CN155">
        <v>0</v>
      </c>
      <c r="CO155">
        <v>4</v>
      </c>
      <c r="CP155">
        <v>0</v>
      </c>
      <c r="CQ155">
        <v>4</v>
      </c>
      <c r="CR155">
        <v>2</v>
      </c>
      <c r="CS155">
        <v>0</v>
      </c>
      <c r="CT155">
        <v>5</v>
      </c>
      <c r="CU155">
        <v>0</v>
      </c>
      <c r="CV155">
        <v>0</v>
      </c>
      <c r="CW155">
        <v>1</v>
      </c>
      <c r="CX155">
        <v>0</v>
      </c>
      <c r="CY155">
        <v>2</v>
      </c>
      <c r="CZ155">
        <v>0</v>
      </c>
      <c r="DA155">
        <v>3</v>
      </c>
      <c r="DB155">
        <v>3</v>
      </c>
      <c r="DC155">
        <v>0</v>
      </c>
      <c r="DD155">
        <v>0</v>
      </c>
      <c r="DE155">
        <v>0</v>
      </c>
      <c r="DF155">
        <v>1</v>
      </c>
      <c r="DG155">
        <v>0</v>
      </c>
      <c r="DH155">
        <v>0</v>
      </c>
      <c r="DI155">
        <v>2</v>
      </c>
      <c r="DJ155">
        <v>0</v>
      </c>
      <c r="DK155">
        <v>5</v>
      </c>
      <c r="DL155">
        <v>0</v>
      </c>
      <c r="DM155">
        <v>6</v>
      </c>
      <c r="DN155">
        <v>0</v>
      </c>
      <c r="DO155">
        <v>0</v>
      </c>
      <c r="DP155">
        <v>2</v>
      </c>
      <c r="DQ155">
        <v>4</v>
      </c>
      <c r="DR155">
        <v>0</v>
      </c>
      <c r="DS155">
        <v>0</v>
      </c>
      <c r="DT155">
        <v>0</v>
      </c>
      <c r="DU155">
        <v>0</v>
      </c>
      <c r="DV155">
        <v>0</v>
      </c>
      <c r="DW155">
        <v>0</v>
      </c>
      <c r="DX155">
        <v>0</v>
      </c>
      <c r="DY155">
        <v>1</v>
      </c>
      <c r="DZ155">
        <v>0</v>
      </c>
      <c r="EA155">
        <v>1</v>
      </c>
      <c r="EB155">
        <v>8</v>
      </c>
      <c r="EC155">
        <v>0</v>
      </c>
      <c r="ED155">
        <v>1</v>
      </c>
      <c r="EE155">
        <v>0</v>
      </c>
      <c r="EF155">
        <v>0</v>
      </c>
      <c r="EG155">
        <v>0</v>
      </c>
      <c r="EH155">
        <v>1</v>
      </c>
      <c r="EI155">
        <v>0</v>
      </c>
      <c r="EJ155">
        <v>0</v>
      </c>
      <c r="EK155">
        <v>0</v>
      </c>
      <c r="EL155">
        <v>2</v>
      </c>
      <c r="EM155">
        <v>0</v>
      </c>
      <c r="EN155">
        <v>9</v>
      </c>
      <c r="EO155">
        <v>1</v>
      </c>
      <c r="EP155">
        <v>0</v>
      </c>
      <c r="EQ155">
        <v>0</v>
      </c>
      <c r="ER155">
        <v>1</v>
      </c>
      <c r="ES155">
        <v>1</v>
      </c>
      <c r="ET155">
        <v>2</v>
      </c>
      <c r="EU155">
        <v>1</v>
      </c>
      <c r="EV155">
        <v>5</v>
      </c>
      <c r="EW155">
        <v>0</v>
      </c>
      <c r="EX155">
        <v>5</v>
      </c>
      <c r="EY155">
        <v>6</v>
      </c>
      <c r="EZ155">
        <v>1</v>
      </c>
      <c r="FA155">
        <v>0</v>
      </c>
      <c r="FB155">
        <v>0</v>
      </c>
      <c r="FC155">
        <v>1</v>
      </c>
      <c r="FD155">
        <v>0</v>
      </c>
      <c r="FE155">
        <v>2</v>
      </c>
      <c r="FF155">
        <v>1</v>
      </c>
      <c r="FG155">
        <v>0</v>
      </c>
      <c r="FH155">
        <v>8</v>
      </c>
      <c r="FI155">
        <v>1</v>
      </c>
      <c r="FJ155">
        <v>0</v>
      </c>
      <c r="FK155">
        <v>3</v>
      </c>
      <c r="FL155">
        <v>0</v>
      </c>
      <c r="FM155">
        <v>0</v>
      </c>
      <c r="FN155">
        <v>3</v>
      </c>
      <c r="FO155">
        <v>0</v>
      </c>
      <c r="FP155">
        <v>0</v>
      </c>
      <c r="FQ155">
        <v>2</v>
      </c>
      <c r="FR155">
        <v>0</v>
      </c>
      <c r="FS155">
        <v>2</v>
      </c>
      <c r="FT155">
        <v>3</v>
      </c>
      <c r="FU155">
        <v>0</v>
      </c>
      <c r="FV155">
        <v>4</v>
      </c>
      <c r="FW155">
        <v>6</v>
      </c>
      <c r="FX155">
        <v>3</v>
      </c>
      <c r="FY155">
        <v>2</v>
      </c>
      <c r="FZ155">
        <v>0</v>
      </c>
      <c r="GA155">
        <v>1</v>
      </c>
      <c r="GB155">
        <v>0</v>
      </c>
      <c r="GC155">
        <v>1</v>
      </c>
      <c r="GD155">
        <v>0</v>
      </c>
      <c r="GE155">
        <v>0</v>
      </c>
      <c r="GF155">
        <v>1</v>
      </c>
      <c r="GG155">
        <v>0</v>
      </c>
      <c r="GH155">
        <v>0</v>
      </c>
      <c r="GI155">
        <v>5</v>
      </c>
      <c r="GJ155">
        <v>0</v>
      </c>
      <c r="GK155">
        <v>1</v>
      </c>
      <c r="GL155">
        <v>1</v>
      </c>
      <c r="GM155">
        <v>1</v>
      </c>
      <c r="GN155">
        <v>0</v>
      </c>
      <c r="GO155">
        <v>0</v>
      </c>
      <c r="GP155">
        <v>0</v>
      </c>
      <c r="GQ155">
        <v>2</v>
      </c>
    </row>
    <row r="156" spans="1:199">
      <c r="A156">
        <v>0</v>
      </c>
      <c r="B156">
        <v>0</v>
      </c>
      <c r="C156">
        <v>0</v>
      </c>
      <c r="D156">
        <v>1</v>
      </c>
      <c r="E156">
        <v>5</v>
      </c>
      <c r="F156">
        <v>2</v>
      </c>
      <c r="G156">
        <v>0</v>
      </c>
      <c r="H156">
        <v>0</v>
      </c>
      <c r="I156">
        <v>0</v>
      </c>
      <c r="J156">
        <v>0</v>
      </c>
      <c r="K156">
        <v>0</v>
      </c>
      <c r="L156">
        <v>0</v>
      </c>
      <c r="M156">
        <v>0</v>
      </c>
      <c r="N156">
        <v>0</v>
      </c>
      <c r="O156">
        <v>0</v>
      </c>
      <c r="P156">
        <v>0</v>
      </c>
      <c r="Q156">
        <v>0</v>
      </c>
      <c r="R156">
        <v>0</v>
      </c>
      <c r="S156">
        <v>0</v>
      </c>
      <c r="T156">
        <v>0</v>
      </c>
      <c r="U156">
        <v>0</v>
      </c>
      <c r="V156">
        <v>1</v>
      </c>
      <c r="W156">
        <v>0</v>
      </c>
      <c r="X156">
        <v>0</v>
      </c>
      <c r="Y156">
        <v>3</v>
      </c>
      <c r="Z156">
        <v>0</v>
      </c>
      <c r="AA156">
        <v>0</v>
      </c>
      <c r="AB156">
        <v>0</v>
      </c>
      <c r="AC156">
        <v>0</v>
      </c>
      <c r="AD156">
        <v>0</v>
      </c>
      <c r="AE156">
        <v>0</v>
      </c>
      <c r="AF156">
        <v>0</v>
      </c>
      <c r="AG156">
        <v>0</v>
      </c>
      <c r="AH156">
        <v>0</v>
      </c>
      <c r="AI156">
        <v>0</v>
      </c>
      <c r="AJ156">
        <v>1</v>
      </c>
      <c r="AK156">
        <v>0</v>
      </c>
      <c r="AL156">
        <v>0</v>
      </c>
      <c r="AM156">
        <v>3</v>
      </c>
      <c r="AN156">
        <v>2</v>
      </c>
      <c r="AO156">
        <v>0</v>
      </c>
      <c r="AP156">
        <v>2</v>
      </c>
      <c r="AQ156">
        <v>0</v>
      </c>
      <c r="AR156">
        <v>0</v>
      </c>
      <c r="AS156">
        <v>0</v>
      </c>
      <c r="AT156">
        <v>0</v>
      </c>
      <c r="AU156">
        <v>0</v>
      </c>
      <c r="AV156">
        <v>3</v>
      </c>
      <c r="AW156">
        <v>0</v>
      </c>
      <c r="AX156">
        <v>1</v>
      </c>
      <c r="AY156">
        <v>0</v>
      </c>
      <c r="AZ156">
        <v>0</v>
      </c>
      <c r="BA156">
        <v>0</v>
      </c>
      <c r="BB156">
        <v>0</v>
      </c>
      <c r="BC156">
        <v>0</v>
      </c>
      <c r="BD156">
        <v>1</v>
      </c>
      <c r="BE156">
        <v>1</v>
      </c>
      <c r="BF156">
        <v>0</v>
      </c>
      <c r="BG156">
        <v>0</v>
      </c>
      <c r="BH156">
        <v>0</v>
      </c>
      <c r="BI156">
        <v>0</v>
      </c>
      <c r="BJ156">
        <v>0</v>
      </c>
      <c r="BK156">
        <v>1</v>
      </c>
      <c r="BL156">
        <v>0</v>
      </c>
      <c r="BM156">
        <v>0</v>
      </c>
      <c r="BN156">
        <v>0</v>
      </c>
      <c r="BO156">
        <v>0</v>
      </c>
      <c r="BP156">
        <v>1</v>
      </c>
      <c r="BQ156">
        <v>0</v>
      </c>
      <c r="BR156">
        <v>0</v>
      </c>
      <c r="BS156">
        <v>1</v>
      </c>
      <c r="BT156">
        <v>0</v>
      </c>
      <c r="BU156">
        <v>0</v>
      </c>
      <c r="BV156">
        <v>0</v>
      </c>
      <c r="BW156">
        <v>1</v>
      </c>
      <c r="BX156">
        <v>0</v>
      </c>
      <c r="BY156">
        <v>1</v>
      </c>
      <c r="BZ156">
        <v>5</v>
      </c>
      <c r="CA156">
        <v>0</v>
      </c>
      <c r="CB156">
        <v>0</v>
      </c>
      <c r="CC156">
        <v>0</v>
      </c>
      <c r="CD156">
        <v>0</v>
      </c>
      <c r="CE156">
        <v>1</v>
      </c>
      <c r="CF156">
        <v>0</v>
      </c>
      <c r="CG156">
        <v>0</v>
      </c>
      <c r="CH156">
        <v>0</v>
      </c>
      <c r="CI156">
        <v>0</v>
      </c>
      <c r="CJ156">
        <v>0</v>
      </c>
      <c r="CK156">
        <v>0</v>
      </c>
      <c r="CL156">
        <v>0</v>
      </c>
      <c r="CM156">
        <v>2</v>
      </c>
      <c r="CN156">
        <v>0</v>
      </c>
      <c r="CO156">
        <v>0</v>
      </c>
      <c r="CP156">
        <v>0</v>
      </c>
      <c r="CQ156">
        <v>2</v>
      </c>
      <c r="CR156">
        <v>0</v>
      </c>
      <c r="CS156">
        <v>0</v>
      </c>
      <c r="CT156">
        <v>0</v>
      </c>
      <c r="CU156">
        <v>4</v>
      </c>
      <c r="CV156">
        <v>0</v>
      </c>
      <c r="CW156">
        <v>0</v>
      </c>
      <c r="CX156">
        <v>0</v>
      </c>
      <c r="CY156">
        <v>0</v>
      </c>
      <c r="CZ156">
        <v>0</v>
      </c>
      <c r="DA156">
        <v>1</v>
      </c>
      <c r="DB156">
        <v>0</v>
      </c>
      <c r="DC156">
        <v>0</v>
      </c>
      <c r="DD156">
        <v>0</v>
      </c>
      <c r="DE156">
        <v>0</v>
      </c>
      <c r="DF156">
        <v>1</v>
      </c>
      <c r="DG156">
        <v>0</v>
      </c>
      <c r="DH156">
        <v>0</v>
      </c>
      <c r="DI156">
        <v>0</v>
      </c>
      <c r="DJ156">
        <v>0</v>
      </c>
      <c r="DK156">
        <v>0</v>
      </c>
      <c r="DL156">
        <v>0</v>
      </c>
      <c r="DM156">
        <v>1</v>
      </c>
      <c r="DN156">
        <v>0</v>
      </c>
      <c r="DO156">
        <v>0</v>
      </c>
      <c r="DP156">
        <v>0</v>
      </c>
      <c r="DQ156">
        <v>0</v>
      </c>
      <c r="DR156">
        <v>0</v>
      </c>
      <c r="DS156">
        <v>2</v>
      </c>
      <c r="DT156">
        <v>0</v>
      </c>
      <c r="DU156">
        <v>0</v>
      </c>
      <c r="DV156">
        <v>0</v>
      </c>
      <c r="DW156">
        <v>1</v>
      </c>
      <c r="DX156">
        <v>0</v>
      </c>
      <c r="DY156">
        <v>0</v>
      </c>
      <c r="DZ156">
        <v>0</v>
      </c>
      <c r="EA156">
        <v>0</v>
      </c>
      <c r="EB156">
        <v>1</v>
      </c>
      <c r="EC156">
        <v>0</v>
      </c>
      <c r="ED156">
        <v>0</v>
      </c>
      <c r="EE156">
        <v>0</v>
      </c>
      <c r="EF156">
        <v>0</v>
      </c>
      <c r="EG156">
        <v>0</v>
      </c>
      <c r="EH156">
        <v>0</v>
      </c>
      <c r="EI156">
        <v>0</v>
      </c>
      <c r="EJ156">
        <v>0</v>
      </c>
      <c r="EK156">
        <v>0</v>
      </c>
      <c r="EL156">
        <v>0</v>
      </c>
      <c r="EM156">
        <v>0</v>
      </c>
      <c r="EN156">
        <v>0</v>
      </c>
      <c r="EO156">
        <v>0</v>
      </c>
      <c r="EP156">
        <v>0</v>
      </c>
      <c r="EQ156">
        <v>0</v>
      </c>
      <c r="ER156">
        <v>0</v>
      </c>
      <c r="ES156">
        <v>1</v>
      </c>
      <c r="ET156">
        <v>0</v>
      </c>
      <c r="EU156">
        <v>0</v>
      </c>
      <c r="EV156">
        <v>0</v>
      </c>
      <c r="EW156">
        <v>0</v>
      </c>
      <c r="EX156">
        <v>1</v>
      </c>
      <c r="EY156">
        <v>1</v>
      </c>
      <c r="EZ156">
        <v>0</v>
      </c>
      <c r="FA156">
        <v>0</v>
      </c>
      <c r="FB156">
        <v>4</v>
      </c>
      <c r="FC156">
        <v>3</v>
      </c>
      <c r="FD156">
        <v>0</v>
      </c>
      <c r="FE156">
        <v>0</v>
      </c>
      <c r="FF156">
        <v>0</v>
      </c>
      <c r="FG156">
        <v>0</v>
      </c>
      <c r="FH156">
        <v>4</v>
      </c>
      <c r="FI156">
        <v>1</v>
      </c>
      <c r="FJ156">
        <v>0</v>
      </c>
      <c r="FK156">
        <v>8</v>
      </c>
      <c r="FL156">
        <v>0</v>
      </c>
      <c r="FM156">
        <v>5</v>
      </c>
      <c r="FN156">
        <v>0</v>
      </c>
      <c r="FO156">
        <v>0</v>
      </c>
      <c r="FP156">
        <v>0</v>
      </c>
      <c r="FQ156">
        <v>0</v>
      </c>
      <c r="FR156">
        <v>0</v>
      </c>
      <c r="FS156">
        <v>0</v>
      </c>
      <c r="FT156">
        <v>0</v>
      </c>
      <c r="FU156">
        <v>2</v>
      </c>
      <c r="FV156">
        <v>4</v>
      </c>
      <c r="FW156">
        <v>1</v>
      </c>
      <c r="FX156">
        <v>3</v>
      </c>
      <c r="FY156">
        <v>1</v>
      </c>
      <c r="FZ156">
        <v>0</v>
      </c>
      <c r="GA156">
        <v>0</v>
      </c>
      <c r="GB156">
        <v>0</v>
      </c>
      <c r="GC156">
        <v>0</v>
      </c>
      <c r="GD156">
        <v>0</v>
      </c>
      <c r="GE156">
        <v>0</v>
      </c>
      <c r="GF156">
        <v>0</v>
      </c>
      <c r="GG156">
        <v>0</v>
      </c>
      <c r="GH156">
        <v>1</v>
      </c>
      <c r="GI156">
        <v>5</v>
      </c>
      <c r="GJ156">
        <v>0</v>
      </c>
      <c r="GK156">
        <v>0</v>
      </c>
      <c r="GL156">
        <v>4</v>
      </c>
      <c r="GM156">
        <v>0</v>
      </c>
      <c r="GN156">
        <v>0</v>
      </c>
      <c r="GO156">
        <v>0</v>
      </c>
      <c r="GP156">
        <v>0</v>
      </c>
      <c r="GQ156">
        <v>0</v>
      </c>
    </row>
    <row r="157" spans="1:199">
      <c r="A157">
        <v>0</v>
      </c>
      <c r="B157">
        <v>0</v>
      </c>
      <c r="C157">
        <v>0</v>
      </c>
      <c r="D157">
        <v>0</v>
      </c>
      <c r="E157">
        <v>0</v>
      </c>
      <c r="F157">
        <v>0</v>
      </c>
      <c r="G157">
        <v>0</v>
      </c>
      <c r="H157">
        <v>0</v>
      </c>
      <c r="I157">
        <v>0</v>
      </c>
      <c r="J157">
        <v>0</v>
      </c>
      <c r="K157">
        <v>1</v>
      </c>
      <c r="L157">
        <v>0</v>
      </c>
      <c r="M157">
        <v>0</v>
      </c>
      <c r="N157">
        <v>1</v>
      </c>
      <c r="O157">
        <v>3</v>
      </c>
      <c r="P157">
        <v>0</v>
      </c>
      <c r="Q157">
        <v>8</v>
      </c>
      <c r="R157">
        <v>1</v>
      </c>
      <c r="S157">
        <v>0</v>
      </c>
      <c r="T157">
        <v>9</v>
      </c>
      <c r="U157">
        <v>0</v>
      </c>
      <c r="V157">
        <v>3</v>
      </c>
      <c r="W157">
        <v>1</v>
      </c>
      <c r="X157">
        <v>0</v>
      </c>
      <c r="Y157">
        <v>0</v>
      </c>
      <c r="Z157">
        <v>0</v>
      </c>
      <c r="AA157">
        <v>0</v>
      </c>
      <c r="AB157">
        <v>0</v>
      </c>
      <c r="AC157">
        <v>0</v>
      </c>
      <c r="AD157">
        <v>0</v>
      </c>
      <c r="AE157">
        <v>0</v>
      </c>
      <c r="AF157">
        <v>0</v>
      </c>
      <c r="AG157">
        <v>6</v>
      </c>
      <c r="AH157">
        <v>0</v>
      </c>
      <c r="AI157">
        <v>0</v>
      </c>
      <c r="AJ157">
        <v>0</v>
      </c>
      <c r="AK157">
        <v>2</v>
      </c>
      <c r="AL157">
        <v>0</v>
      </c>
      <c r="AM157">
        <v>1</v>
      </c>
      <c r="AN157">
        <v>2</v>
      </c>
      <c r="AO157">
        <v>0</v>
      </c>
      <c r="AP157">
        <v>3</v>
      </c>
      <c r="AQ157">
        <v>0</v>
      </c>
      <c r="AR157">
        <v>0</v>
      </c>
      <c r="AS157">
        <v>1</v>
      </c>
      <c r="AT157">
        <v>0</v>
      </c>
      <c r="AU157">
        <v>5</v>
      </c>
      <c r="AV157">
        <v>0</v>
      </c>
      <c r="AW157">
        <v>1</v>
      </c>
      <c r="AX157">
        <v>1</v>
      </c>
      <c r="AY157">
        <v>1</v>
      </c>
      <c r="AZ157">
        <v>0</v>
      </c>
      <c r="BA157">
        <v>0</v>
      </c>
      <c r="BB157">
        <v>0</v>
      </c>
      <c r="BC157">
        <v>0</v>
      </c>
      <c r="BD157">
        <v>1</v>
      </c>
      <c r="BE157">
        <v>1</v>
      </c>
      <c r="BF157">
        <v>0</v>
      </c>
      <c r="BG157">
        <v>0</v>
      </c>
      <c r="BH157">
        <v>0</v>
      </c>
      <c r="BI157">
        <v>0</v>
      </c>
      <c r="BJ157">
        <v>0</v>
      </c>
      <c r="BK157">
        <v>1</v>
      </c>
      <c r="BL157">
        <v>5</v>
      </c>
      <c r="BM157">
        <v>0</v>
      </c>
      <c r="BN157">
        <v>2</v>
      </c>
      <c r="BO157">
        <v>1</v>
      </c>
      <c r="BP157">
        <v>0</v>
      </c>
      <c r="BQ157">
        <v>1</v>
      </c>
      <c r="BR157">
        <v>0</v>
      </c>
      <c r="BS157">
        <v>0</v>
      </c>
      <c r="BT157">
        <v>1</v>
      </c>
      <c r="BU157">
        <v>2</v>
      </c>
      <c r="BV157">
        <v>0</v>
      </c>
      <c r="BW157">
        <v>2</v>
      </c>
      <c r="BX157">
        <v>0</v>
      </c>
      <c r="BY157">
        <v>1</v>
      </c>
      <c r="BZ157">
        <v>1</v>
      </c>
      <c r="CA157">
        <v>0</v>
      </c>
      <c r="CB157">
        <v>1</v>
      </c>
      <c r="CC157">
        <v>1</v>
      </c>
      <c r="CD157">
        <v>1</v>
      </c>
      <c r="CE157">
        <v>2</v>
      </c>
      <c r="CF157">
        <v>1</v>
      </c>
      <c r="CG157">
        <v>2</v>
      </c>
      <c r="CH157">
        <v>1</v>
      </c>
      <c r="CI157">
        <v>0</v>
      </c>
      <c r="CJ157">
        <v>0</v>
      </c>
      <c r="CK157">
        <v>0</v>
      </c>
      <c r="CL157">
        <v>0</v>
      </c>
      <c r="CM157">
        <v>2</v>
      </c>
      <c r="CN157">
        <v>1</v>
      </c>
      <c r="CO157">
        <v>1</v>
      </c>
      <c r="CP157">
        <v>2</v>
      </c>
      <c r="CQ157">
        <v>2</v>
      </c>
      <c r="CR157">
        <v>1</v>
      </c>
      <c r="CS157">
        <v>1</v>
      </c>
      <c r="CT157">
        <v>0</v>
      </c>
      <c r="CU157">
        <v>1</v>
      </c>
      <c r="CV157">
        <v>0</v>
      </c>
      <c r="CW157">
        <v>0</v>
      </c>
      <c r="CX157">
        <v>0</v>
      </c>
      <c r="CY157">
        <v>4</v>
      </c>
      <c r="CZ157">
        <v>1</v>
      </c>
      <c r="DA157">
        <v>0</v>
      </c>
      <c r="DB157">
        <v>1</v>
      </c>
      <c r="DC157">
        <v>0</v>
      </c>
      <c r="DD157">
        <v>0</v>
      </c>
      <c r="DE157">
        <v>0</v>
      </c>
      <c r="DF157">
        <v>1</v>
      </c>
      <c r="DG157">
        <v>0</v>
      </c>
      <c r="DH157">
        <v>0</v>
      </c>
      <c r="DI157">
        <v>0</v>
      </c>
      <c r="DJ157">
        <v>0</v>
      </c>
      <c r="DK157">
        <v>0</v>
      </c>
      <c r="DL157">
        <v>0</v>
      </c>
      <c r="DM157">
        <v>0</v>
      </c>
      <c r="DN157">
        <v>0</v>
      </c>
      <c r="DO157">
        <v>0</v>
      </c>
      <c r="DP157">
        <v>0</v>
      </c>
      <c r="DQ157">
        <v>0</v>
      </c>
      <c r="DR157">
        <v>0</v>
      </c>
      <c r="DS157">
        <v>0</v>
      </c>
      <c r="DT157">
        <v>3</v>
      </c>
      <c r="DU157">
        <v>0</v>
      </c>
      <c r="DV157">
        <v>0</v>
      </c>
      <c r="DW157">
        <v>0</v>
      </c>
      <c r="DX157">
        <v>0</v>
      </c>
      <c r="DY157">
        <v>0</v>
      </c>
      <c r="DZ157">
        <v>0</v>
      </c>
      <c r="EA157">
        <v>0</v>
      </c>
      <c r="EB157">
        <v>8</v>
      </c>
      <c r="EC157">
        <v>0</v>
      </c>
      <c r="ED157">
        <v>0</v>
      </c>
      <c r="EE157">
        <v>0</v>
      </c>
      <c r="EF157">
        <v>0</v>
      </c>
      <c r="EG157">
        <v>0</v>
      </c>
      <c r="EH157">
        <v>0</v>
      </c>
      <c r="EI157">
        <v>0</v>
      </c>
      <c r="EJ157">
        <v>0</v>
      </c>
      <c r="EK157">
        <v>0</v>
      </c>
      <c r="EL157">
        <v>1</v>
      </c>
      <c r="EM157">
        <v>0</v>
      </c>
      <c r="EN157">
        <v>4</v>
      </c>
      <c r="EO157">
        <v>0</v>
      </c>
      <c r="EP157">
        <v>0</v>
      </c>
      <c r="EQ157">
        <v>0</v>
      </c>
      <c r="ER157">
        <v>1</v>
      </c>
      <c r="ES157">
        <v>0</v>
      </c>
      <c r="ET157">
        <v>0</v>
      </c>
      <c r="EU157">
        <v>0</v>
      </c>
      <c r="EV157">
        <v>0</v>
      </c>
      <c r="EW157">
        <v>0</v>
      </c>
      <c r="EX157">
        <v>1</v>
      </c>
      <c r="EY157">
        <v>4</v>
      </c>
      <c r="EZ157">
        <v>0</v>
      </c>
      <c r="FA157">
        <v>1</v>
      </c>
      <c r="FB157">
        <v>4</v>
      </c>
      <c r="FC157">
        <v>1</v>
      </c>
      <c r="FD157">
        <v>0</v>
      </c>
      <c r="FE157">
        <v>2</v>
      </c>
      <c r="FF157">
        <v>0</v>
      </c>
      <c r="FG157">
        <v>0</v>
      </c>
      <c r="FH157">
        <v>4</v>
      </c>
      <c r="FI157">
        <v>1</v>
      </c>
      <c r="FJ157">
        <v>0</v>
      </c>
      <c r="FK157">
        <v>0</v>
      </c>
      <c r="FL157">
        <v>0</v>
      </c>
      <c r="FM157">
        <v>0</v>
      </c>
      <c r="FN157">
        <v>2</v>
      </c>
      <c r="FO157">
        <v>7</v>
      </c>
      <c r="FP157">
        <v>0</v>
      </c>
      <c r="FQ157">
        <v>0</v>
      </c>
      <c r="FR157">
        <v>0</v>
      </c>
      <c r="FS157">
        <v>0</v>
      </c>
      <c r="FT157">
        <v>1</v>
      </c>
      <c r="FU157">
        <v>2</v>
      </c>
      <c r="FV157">
        <v>2</v>
      </c>
      <c r="FW157">
        <v>1</v>
      </c>
      <c r="FX157">
        <v>1</v>
      </c>
      <c r="FY157">
        <v>1</v>
      </c>
      <c r="FZ157">
        <v>0</v>
      </c>
      <c r="GA157">
        <v>0</v>
      </c>
      <c r="GB157">
        <v>0</v>
      </c>
      <c r="GC157">
        <v>0</v>
      </c>
      <c r="GD157">
        <v>1</v>
      </c>
      <c r="GE157">
        <v>0</v>
      </c>
      <c r="GF157">
        <v>0</v>
      </c>
      <c r="GG157">
        <v>0</v>
      </c>
      <c r="GH157">
        <v>2</v>
      </c>
      <c r="GI157">
        <v>0</v>
      </c>
      <c r="GJ157">
        <v>0</v>
      </c>
      <c r="GK157">
        <v>0</v>
      </c>
      <c r="GL157">
        <v>0</v>
      </c>
      <c r="GM157">
        <v>0</v>
      </c>
      <c r="GN157">
        <v>0</v>
      </c>
      <c r="GO157">
        <v>0</v>
      </c>
      <c r="GP157">
        <v>0</v>
      </c>
      <c r="GQ157">
        <v>2</v>
      </c>
    </row>
    <row r="158" spans="1:199">
      <c r="A158">
        <v>0</v>
      </c>
      <c r="B158">
        <v>0</v>
      </c>
      <c r="C158">
        <v>0</v>
      </c>
      <c r="D158">
        <v>3</v>
      </c>
      <c r="E158">
        <v>0</v>
      </c>
      <c r="F158">
        <v>0</v>
      </c>
      <c r="G158">
        <v>1</v>
      </c>
      <c r="H158">
        <v>0</v>
      </c>
      <c r="I158">
        <v>1</v>
      </c>
      <c r="J158">
        <v>0</v>
      </c>
      <c r="K158">
        <v>1</v>
      </c>
      <c r="L158">
        <v>0</v>
      </c>
      <c r="M158">
        <v>0</v>
      </c>
      <c r="N158">
        <v>1</v>
      </c>
      <c r="O158">
        <v>3</v>
      </c>
      <c r="P158">
        <v>0</v>
      </c>
      <c r="Q158">
        <v>0</v>
      </c>
      <c r="R158">
        <v>1</v>
      </c>
      <c r="S158">
        <v>4</v>
      </c>
      <c r="T158">
        <v>0</v>
      </c>
      <c r="U158">
        <v>0</v>
      </c>
      <c r="V158">
        <v>0</v>
      </c>
      <c r="W158">
        <v>0</v>
      </c>
      <c r="X158">
        <v>0</v>
      </c>
      <c r="Y158">
        <v>0</v>
      </c>
      <c r="Z158">
        <v>1</v>
      </c>
      <c r="AA158">
        <v>0</v>
      </c>
      <c r="AB158">
        <v>0</v>
      </c>
      <c r="AC158">
        <v>2</v>
      </c>
      <c r="AD158">
        <v>0</v>
      </c>
      <c r="AE158">
        <v>0</v>
      </c>
      <c r="AF158">
        <v>4</v>
      </c>
      <c r="AG158">
        <v>1</v>
      </c>
      <c r="AH158">
        <v>0</v>
      </c>
      <c r="AI158">
        <v>0</v>
      </c>
      <c r="AJ158">
        <v>1</v>
      </c>
      <c r="AK158">
        <v>1</v>
      </c>
      <c r="AL158">
        <v>7</v>
      </c>
      <c r="AM158">
        <v>3</v>
      </c>
      <c r="AN158">
        <v>1</v>
      </c>
      <c r="AO158">
        <v>6</v>
      </c>
      <c r="AP158">
        <v>0</v>
      </c>
      <c r="AQ158">
        <v>0</v>
      </c>
      <c r="AR158">
        <v>0</v>
      </c>
      <c r="AS158">
        <v>0</v>
      </c>
      <c r="AT158">
        <v>0</v>
      </c>
      <c r="AU158">
        <v>1</v>
      </c>
      <c r="AV158">
        <v>0</v>
      </c>
      <c r="AW158">
        <v>0</v>
      </c>
      <c r="AX158">
        <v>1</v>
      </c>
      <c r="AY158">
        <v>7</v>
      </c>
      <c r="AZ158">
        <v>3</v>
      </c>
      <c r="BA158">
        <v>0</v>
      </c>
      <c r="BB158">
        <v>0</v>
      </c>
      <c r="BC158">
        <v>0</v>
      </c>
      <c r="BD158">
        <v>1</v>
      </c>
      <c r="BE158">
        <v>1</v>
      </c>
      <c r="BF158">
        <v>1</v>
      </c>
      <c r="BG158">
        <v>0</v>
      </c>
      <c r="BH158">
        <v>3</v>
      </c>
      <c r="BI158">
        <v>1</v>
      </c>
      <c r="BJ158">
        <v>0</v>
      </c>
      <c r="BK158">
        <v>1</v>
      </c>
      <c r="BL158">
        <v>0</v>
      </c>
      <c r="BM158">
        <v>0</v>
      </c>
      <c r="BN158">
        <v>1</v>
      </c>
      <c r="BO158">
        <v>0</v>
      </c>
      <c r="BP158">
        <v>1</v>
      </c>
      <c r="BQ158">
        <v>1</v>
      </c>
      <c r="BR158">
        <v>2</v>
      </c>
      <c r="BS158">
        <v>5</v>
      </c>
      <c r="BT158">
        <v>0</v>
      </c>
      <c r="BU158">
        <v>0</v>
      </c>
      <c r="BV158">
        <v>1</v>
      </c>
      <c r="BW158">
        <v>1</v>
      </c>
      <c r="BX158">
        <v>1</v>
      </c>
      <c r="BY158">
        <v>2</v>
      </c>
      <c r="BZ158">
        <v>1</v>
      </c>
      <c r="CA158">
        <v>2</v>
      </c>
      <c r="CB158">
        <v>1</v>
      </c>
      <c r="CC158">
        <v>3</v>
      </c>
      <c r="CD158">
        <v>3</v>
      </c>
      <c r="CE158">
        <v>7</v>
      </c>
      <c r="CF158">
        <v>0</v>
      </c>
      <c r="CG158">
        <v>0</v>
      </c>
      <c r="CH158">
        <v>2</v>
      </c>
      <c r="CI158">
        <v>0</v>
      </c>
      <c r="CJ158">
        <v>0</v>
      </c>
      <c r="CK158">
        <v>1</v>
      </c>
      <c r="CL158">
        <v>1</v>
      </c>
      <c r="CM158">
        <v>1</v>
      </c>
      <c r="CN158">
        <v>1</v>
      </c>
      <c r="CO158">
        <v>1</v>
      </c>
      <c r="CP158">
        <v>4</v>
      </c>
      <c r="CQ158">
        <v>7</v>
      </c>
      <c r="CR158">
        <v>4</v>
      </c>
      <c r="CS158">
        <v>1</v>
      </c>
      <c r="CT158">
        <v>0</v>
      </c>
      <c r="CU158">
        <v>3</v>
      </c>
      <c r="CV158">
        <v>1</v>
      </c>
      <c r="CW158">
        <v>2</v>
      </c>
      <c r="CX158">
        <v>0</v>
      </c>
      <c r="CY158">
        <v>3</v>
      </c>
      <c r="CZ158">
        <v>0</v>
      </c>
      <c r="DA158">
        <v>3</v>
      </c>
      <c r="DB158">
        <v>0</v>
      </c>
      <c r="DC158">
        <v>0</v>
      </c>
      <c r="DD158">
        <v>0</v>
      </c>
      <c r="DE158">
        <v>0</v>
      </c>
      <c r="DF158">
        <v>4</v>
      </c>
      <c r="DG158">
        <v>0</v>
      </c>
      <c r="DH158">
        <v>0</v>
      </c>
      <c r="DI158">
        <v>0</v>
      </c>
      <c r="DJ158">
        <v>0</v>
      </c>
      <c r="DK158">
        <v>4</v>
      </c>
      <c r="DL158">
        <v>0</v>
      </c>
      <c r="DM158">
        <v>0</v>
      </c>
      <c r="DN158">
        <v>0</v>
      </c>
      <c r="DO158">
        <v>0</v>
      </c>
      <c r="DP158">
        <v>1</v>
      </c>
      <c r="DQ158">
        <v>0</v>
      </c>
      <c r="DR158">
        <v>0</v>
      </c>
      <c r="DS158">
        <v>4</v>
      </c>
      <c r="DT158">
        <v>1</v>
      </c>
      <c r="DU158">
        <v>0</v>
      </c>
      <c r="DV158">
        <v>0</v>
      </c>
      <c r="DW158">
        <v>0</v>
      </c>
      <c r="DX158">
        <v>9</v>
      </c>
      <c r="DY158">
        <v>0</v>
      </c>
      <c r="DZ158">
        <v>0</v>
      </c>
      <c r="EA158">
        <v>1</v>
      </c>
      <c r="EB158">
        <v>0</v>
      </c>
      <c r="EC158">
        <v>0</v>
      </c>
      <c r="ED158">
        <v>1</v>
      </c>
      <c r="EE158">
        <v>0</v>
      </c>
      <c r="EF158">
        <v>1</v>
      </c>
      <c r="EG158">
        <v>1</v>
      </c>
      <c r="EH158">
        <v>0</v>
      </c>
      <c r="EI158">
        <v>0</v>
      </c>
      <c r="EJ158">
        <v>0</v>
      </c>
      <c r="EK158">
        <v>0</v>
      </c>
      <c r="EL158">
        <v>3</v>
      </c>
      <c r="EM158">
        <v>0</v>
      </c>
      <c r="EN158">
        <v>0</v>
      </c>
      <c r="EO158">
        <v>0</v>
      </c>
      <c r="EP158">
        <v>0</v>
      </c>
      <c r="EQ158">
        <v>0</v>
      </c>
      <c r="ER158">
        <v>0</v>
      </c>
      <c r="ES158">
        <v>0</v>
      </c>
      <c r="ET158">
        <v>0</v>
      </c>
      <c r="EU158">
        <v>0</v>
      </c>
      <c r="EV158">
        <v>0</v>
      </c>
      <c r="EW158">
        <v>0</v>
      </c>
      <c r="EX158">
        <v>1</v>
      </c>
      <c r="EY158">
        <v>0</v>
      </c>
      <c r="EZ158">
        <v>0</v>
      </c>
      <c r="FA158">
        <v>1</v>
      </c>
      <c r="FB158">
        <v>3</v>
      </c>
      <c r="FC158">
        <v>1</v>
      </c>
      <c r="FD158">
        <v>4</v>
      </c>
      <c r="FE158">
        <v>0</v>
      </c>
      <c r="FF158">
        <v>0</v>
      </c>
      <c r="FG158">
        <v>0</v>
      </c>
      <c r="FH158">
        <v>1</v>
      </c>
      <c r="FI158">
        <v>1</v>
      </c>
      <c r="FJ158">
        <v>0</v>
      </c>
      <c r="FK158">
        <v>1</v>
      </c>
      <c r="FL158">
        <v>1</v>
      </c>
      <c r="FM158">
        <v>2</v>
      </c>
      <c r="FN158">
        <v>0</v>
      </c>
      <c r="FO158">
        <v>1</v>
      </c>
      <c r="FP158">
        <v>0</v>
      </c>
      <c r="FQ158">
        <v>1</v>
      </c>
      <c r="FR158">
        <v>1</v>
      </c>
      <c r="FS158">
        <v>0</v>
      </c>
      <c r="FT158">
        <v>0</v>
      </c>
      <c r="FU158">
        <v>1</v>
      </c>
      <c r="FV158">
        <v>3</v>
      </c>
      <c r="FW158">
        <v>4</v>
      </c>
      <c r="FX158">
        <v>0</v>
      </c>
      <c r="FY158">
        <v>2</v>
      </c>
      <c r="FZ158">
        <v>2</v>
      </c>
      <c r="GA158">
        <v>1</v>
      </c>
      <c r="GB158">
        <v>3</v>
      </c>
      <c r="GC158">
        <v>1</v>
      </c>
      <c r="GD158">
        <v>0</v>
      </c>
      <c r="GE158">
        <v>2</v>
      </c>
      <c r="GF158">
        <v>4</v>
      </c>
      <c r="GG158">
        <v>3</v>
      </c>
      <c r="GH158">
        <v>1</v>
      </c>
      <c r="GI158">
        <v>0</v>
      </c>
      <c r="GJ158">
        <v>0</v>
      </c>
      <c r="GK158">
        <v>2</v>
      </c>
      <c r="GL158">
        <v>1</v>
      </c>
      <c r="GM158">
        <v>0</v>
      </c>
      <c r="GN158">
        <v>0</v>
      </c>
      <c r="GO158">
        <v>0</v>
      </c>
      <c r="GP158">
        <v>1</v>
      </c>
      <c r="GQ158">
        <v>0</v>
      </c>
    </row>
    <row r="159" spans="1:199">
      <c r="A159">
        <v>9</v>
      </c>
      <c r="B159">
        <v>5</v>
      </c>
      <c r="C159">
        <v>0</v>
      </c>
      <c r="D159">
        <v>2</v>
      </c>
      <c r="E159">
        <v>1</v>
      </c>
      <c r="F159">
        <v>2</v>
      </c>
      <c r="G159">
        <v>2</v>
      </c>
      <c r="H159">
        <v>0</v>
      </c>
      <c r="I159">
        <v>1</v>
      </c>
      <c r="J159">
        <v>7</v>
      </c>
      <c r="K159">
        <v>1</v>
      </c>
      <c r="L159">
        <v>2</v>
      </c>
      <c r="M159">
        <v>3</v>
      </c>
      <c r="N159">
        <v>2</v>
      </c>
      <c r="O159">
        <v>0</v>
      </c>
      <c r="P159">
        <v>1</v>
      </c>
      <c r="Q159">
        <v>0</v>
      </c>
      <c r="R159">
        <v>2</v>
      </c>
      <c r="S159">
        <v>0</v>
      </c>
      <c r="T159">
        <v>0</v>
      </c>
      <c r="U159">
        <v>0</v>
      </c>
      <c r="V159">
        <v>0</v>
      </c>
      <c r="W159">
        <v>2</v>
      </c>
      <c r="X159">
        <v>0</v>
      </c>
      <c r="Y159">
        <v>2</v>
      </c>
      <c r="Z159">
        <v>3</v>
      </c>
      <c r="AA159">
        <v>0</v>
      </c>
      <c r="AB159">
        <v>0</v>
      </c>
      <c r="AC159">
        <v>0</v>
      </c>
      <c r="AD159">
        <v>0</v>
      </c>
      <c r="AE159">
        <v>3</v>
      </c>
      <c r="AF159">
        <v>5</v>
      </c>
      <c r="AG159">
        <v>7</v>
      </c>
      <c r="AH159">
        <v>1</v>
      </c>
      <c r="AI159">
        <v>4</v>
      </c>
      <c r="AJ159">
        <v>2</v>
      </c>
      <c r="AK159">
        <v>1</v>
      </c>
      <c r="AL159">
        <v>2</v>
      </c>
      <c r="AM159">
        <v>3</v>
      </c>
      <c r="AN159">
        <v>6</v>
      </c>
      <c r="AO159">
        <v>9</v>
      </c>
      <c r="AP159">
        <v>2</v>
      </c>
      <c r="AQ159">
        <v>1</v>
      </c>
      <c r="AR159">
        <v>8</v>
      </c>
      <c r="AS159">
        <v>1</v>
      </c>
      <c r="AT159">
        <v>0</v>
      </c>
      <c r="AU159">
        <v>0</v>
      </c>
      <c r="AV159">
        <v>3</v>
      </c>
      <c r="AW159">
        <v>0</v>
      </c>
      <c r="AX159">
        <v>1</v>
      </c>
      <c r="AY159">
        <v>1</v>
      </c>
      <c r="AZ159">
        <v>5</v>
      </c>
      <c r="BA159">
        <v>3</v>
      </c>
      <c r="BB159">
        <v>2</v>
      </c>
      <c r="BC159">
        <v>4</v>
      </c>
      <c r="BD159">
        <v>1</v>
      </c>
      <c r="BE159">
        <v>3</v>
      </c>
      <c r="BF159">
        <v>1</v>
      </c>
      <c r="BG159">
        <v>1</v>
      </c>
      <c r="BH159">
        <v>3</v>
      </c>
      <c r="BI159">
        <v>1</v>
      </c>
      <c r="BJ159">
        <v>0</v>
      </c>
      <c r="BK159">
        <v>2</v>
      </c>
      <c r="BL159">
        <v>1</v>
      </c>
      <c r="BM159">
        <v>2</v>
      </c>
      <c r="BN159">
        <v>1</v>
      </c>
      <c r="BO159">
        <v>4</v>
      </c>
      <c r="BP159">
        <v>1</v>
      </c>
      <c r="BQ159">
        <v>1</v>
      </c>
      <c r="BR159">
        <v>2</v>
      </c>
      <c r="BS159">
        <v>9</v>
      </c>
      <c r="BT159">
        <v>3</v>
      </c>
      <c r="BU159">
        <v>1</v>
      </c>
      <c r="BV159">
        <v>1</v>
      </c>
      <c r="BW159">
        <v>2</v>
      </c>
      <c r="BX159">
        <v>2</v>
      </c>
      <c r="BY159">
        <v>4</v>
      </c>
      <c r="BZ159">
        <v>2</v>
      </c>
      <c r="CA159">
        <v>9</v>
      </c>
      <c r="CB159">
        <v>1</v>
      </c>
      <c r="CC159">
        <v>3</v>
      </c>
      <c r="CD159">
        <v>3</v>
      </c>
      <c r="CE159">
        <v>7</v>
      </c>
      <c r="CF159">
        <v>2</v>
      </c>
      <c r="CG159">
        <v>0</v>
      </c>
      <c r="CH159">
        <v>4</v>
      </c>
      <c r="CI159">
        <v>0</v>
      </c>
      <c r="CJ159">
        <v>1</v>
      </c>
      <c r="CK159">
        <v>3</v>
      </c>
      <c r="CL159">
        <v>2</v>
      </c>
      <c r="CM159">
        <v>1</v>
      </c>
      <c r="CN159">
        <v>2</v>
      </c>
      <c r="CO159">
        <v>2</v>
      </c>
      <c r="CP159">
        <v>4</v>
      </c>
      <c r="CQ159">
        <v>2</v>
      </c>
      <c r="CR159">
        <v>4</v>
      </c>
      <c r="CS159">
        <v>2</v>
      </c>
      <c r="CT159">
        <v>2</v>
      </c>
      <c r="CU159">
        <v>5</v>
      </c>
      <c r="CV159">
        <v>4</v>
      </c>
      <c r="CW159">
        <v>3</v>
      </c>
      <c r="CX159">
        <v>2</v>
      </c>
      <c r="CY159">
        <v>3</v>
      </c>
      <c r="CZ159">
        <v>0</v>
      </c>
      <c r="DA159">
        <v>4</v>
      </c>
      <c r="DB159">
        <v>3</v>
      </c>
      <c r="DC159">
        <v>0</v>
      </c>
      <c r="DD159">
        <v>1</v>
      </c>
      <c r="DE159">
        <v>0</v>
      </c>
      <c r="DF159">
        <v>2</v>
      </c>
      <c r="DG159">
        <v>2</v>
      </c>
      <c r="DH159">
        <v>0</v>
      </c>
      <c r="DI159">
        <v>2</v>
      </c>
      <c r="DJ159">
        <v>5</v>
      </c>
      <c r="DK159">
        <v>5</v>
      </c>
      <c r="DL159">
        <v>4</v>
      </c>
      <c r="DM159">
        <v>0</v>
      </c>
      <c r="DN159">
        <v>0</v>
      </c>
      <c r="DO159">
        <v>1</v>
      </c>
      <c r="DP159">
        <v>3</v>
      </c>
      <c r="DQ159">
        <v>2</v>
      </c>
      <c r="DR159">
        <v>0</v>
      </c>
      <c r="DS159">
        <v>5</v>
      </c>
      <c r="DT159">
        <v>0</v>
      </c>
      <c r="DU159">
        <v>0</v>
      </c>
      <c r="DV159">
        <v>0</v>
      </c>
      <c r="DW159">
        <v>0</v>
      </c>
      <c r="DX159">
        <v>5</v>
      </c>
      <c r="DY159">
        <v>1</v>
      </c>
      <c r="DZ159">
        <v>0</v>
      </c>
      <c r="EA159">
        <v>9</v>
      </c>
      <c r="EB159">
        <v>3</v>
      </c>
      <c r="EC159">
        <v>0</v>
      </c>
      <c r="ED159">
        <v>0</v>
      </c>
      <c r="EE159">
        <v>0</v>
      </c>
      <c r="EF159">
        <v>6</v>
      </c>
      <c r="EG159">
        <v>0</v>
      </c>
      <c r="EH159">
        <v>0</v>
      </c>
      <c r="EI159">
        <v>2</v>
      </c>
      <c r="EJ159">
        <v>0</v>
      </c>
      <c r="EK159">
        <v>2</v>
      </c>
      <c r="EL159">
        <v>2</v>
      </c>
      <c r="EM159">
        <v>0</v>
      </c>
      <c r="EN159">
        <v>2</v>
      </c>
      <c r="EO159">
        <v>2</v>
      </c>
      <c r="EP159">
        <v>2</v>
      </c>
      <c r="EQ159">
        <v>2</v>
      </c>
      <c r="ER159">
        <v>2</v>
      </c>
      <c r="ES159">
        <v>4</v>
      </c>
      <c r="ET159">
        <v>2</v>
      </c>
      <c r="EU159">
        <v>0</v>
      </c>
      <c r="EV159">
        <v>8</v>
      </c>
      <c r="EW159">
        <v>3</v>
      </c>
      <c r="EX159">
        <v>5</v>
      </c>
      <c r="EY159">
        <v>4</v>
      </c>
      <c r="EZ159">
        <v>2</v>
      </c>
      <c r="FA159">
        <v>4</v>
      </c>
      <c r="FB159">
        <v>3</v>
      </c>
      <c r="FC159">
        <v>7</v>
      </c>
      <c r="FD159">
        <v>1</v>
      </c>
      <c r="FE159">
        <v>2</v>
      </c>
      <c r="FF159">
        <v>1</v>
      </c>
      <c r="FG159">
        <v>5</v>
      </c>
      <c r="FH159">
        <v>5</v>
      </c>
      <c r="FI159">
        <v>3</v>
      </c>
      <c r="FJ159">
        <v>1</v>
      </c>
      <c r="FK159">
        <v>3</v>
      </c>
      <c r="FL159">
        <v>7</v>
      </c>
      <c r="FM159">
        <v>2</v>
      </c>
      <c r="FN159">
        <v>1</v>
      </c>
      <c r="FO159">
        <v>0</v>
      </c>
      <c r="FP159">
        <v>0</v>
      </c>
      <c r="FQ159">
        <v>5</v>
      </c>
      <c r="FR159">
        <v>2</v>
      </c>
      <c r="FS159">
        <v>2</v>
      </c>
      <c r="FT159">
        <v>1</v>
      </c>
      <c r="FU159">
        <v>1</v>
      </c>
      <c r="FV159">
        <v>6</v>
      </c>
      <c r="FW159">
        <v>8</v>
      </c>
      <c r="FX159">
        <v>2</v>
      </c>
      <c r="FY159">
        <v>5</v>
      </c>
      <c r="FZ159">
        <v>1</v>
      </c>
      <c r="GA159">
        <v>3</v>
      </c>
      <c r="GB159">
        <v>5</v>
      </c>
      <c r="GC159">
        <v>3</v>
      </c>
      <c r="GD159">
        <v>2</v>
      </c>
      <c r="GE159">
        <v>6</v>
      </c>
      <c r="GF159">
        <v>4</v>
      </c>
      <c r="GG159">
        <v>3</v>
      </c>
      <c r="GH159">
        <v>3</v>
      </c>
      <c r="GI159">
        <v>5</v>
      </c>
      <c r="GJ159">
        <v>1</v>
      </c>
      <c r="GK159">
        <v>3</v>
      </c>
      <c r="GL159">
        <v>2</v>
      </c>
      <c r="GM159">
        <v>1</v>
      </c>
      <c r="GN159">
        <v>0</v>
      </c>
      <c r="GO159">
        <v>3</v>
      </c>
      <c r="GP159">
        <v>2</v>
      </c>
      <c r="GQ159">
        <v>1</v>
      </c>
    </row>
    <row r="160" spans="1:199">
      <c r="A160">
        <v>2</v>
      </c>
      <c r="B160">
        <v>0</v>
      </c>
      <c r="C160">
        <v>0</v>
      </c>
      <c r="D160">
        <v>1</v>
      </c>
      <c r="E160">
        <v>0</v>
      </c>
      <c r="F160">
        <v>1</v>
      </c>
      <c r="G160">
        <v>1</v>
      </c>
      <c r="H160">
        <v>0</v>
      </c>
      <c r="I160">
        <v>0</v>
      </c>
      <c r="J160">
        <v>1</v>
      </c>
      <c r="K160">
        <v>1</v>
      </c>
      <c r="L160">
        <v>0</v>
      </c>
      <c r="M160">
        <v>0</v>
      </c>
      <c r="N160">
        <v>1</v>
      </c>
      <c r="O160">
        <v>2</v>
      </c>
      <c r="P160">
        <v>1</v>
      </c>
      <c r="Q160">
        <v>1</v>
      </c>
      <c r="R160">
        <v>1</v>
      </c>
      <c r="S160">
        <v>0</v>
      </c>
      <c r="T160">
        <v>0</v>
      </c>
      <c r="U160">
        <v>0</v>
      </c>
      <c r="V160">
        <v>0</v>
      </c>
      <c r="W160">
        <v>0</v>
      </c>
      <c r="X160">
        <v>0</v>
      </c>
      <c r="Y160">
        <v>0</v>
      </c>
      <c r="Z160">
        <v>2</v>
      </c>
      <c r="AA160">
        <v>0</v>
      </c>
      <c r="AB160">
        <v>1</v>
      </c>
      <c r="AC160">
        <v>1</v>
      </c>
      <c r="AD160">
        <v>0</v>
      </c>
      <c r="AE160">
        <v>0</v>
      </c>
      <c r="AF160">
        <v>1</v>
      </c>
      <c r="AG160">
        <v>1</v>
      </c>
      <c r="AH160">
        <v>0</v>
      </c>
      <c r="AI160">
        <v>1</v>
      </c>
      <c r="AJ160">
        <v>1</v>
      </c>
      <c r="AK160">
        <v>0</v>
      </c>
      <c r="AL160">
        <v>2</v>
      </c>
      <c r="AM160">
        <v>2</v>
      </c>
      <c r="AN160">
        <v>2</v>
      </c>
      <c r="AO160">
        <v>1</v>
      </c>
      <c r="AP160">
        <v>0</v>
      </c>
      <c r="AQ160">
        <v>0</v>
      </c>
      <c r="AR160">
        <v>7</v>
      </c>
      <c r="AS160">
        <v>0</v>
      </c>
      <c r="AT160">
        <v>0</v>
      </c>
      <c r="AU160">
        <v>0</v>
      </c>
      <c r="AV160">
        <v>2</v>
      </c>
      <c r="AW160">
        <v>0</v>
      </c>
      <c r="AX160">
        <v>0</v>
      </c>
      <c r="AY160">
        <v>4</v>
      </c>
      <c r="AZ160">
        <v>1</v>
      </c>
      <c r="BA160">
        <v>0</v>
      </c>
      <c r="BB160">
        <v>1</v>
      </c>
      <c r="BC160">
        <v>0</v>
      </c>
      <c r="BD160">
        <v>0</v>
      </c>
      <c r="BE160">
        <v>0</v>
      </c>
      <c r="BF160">
        <v>1</v>
      </c>
      <c r="BG160">
        <v>0</v>
      </c>
      <c r="BH160">
        <v>0</v>
      </c>
      <c r="BI160">
        <v>0</v>
      </c>
      <c r="BJ160">
        <v>0</v>
      </c>
      <c r="BK160">
        <v>3</v>
      </c>
      <c r="BL160">
        <v>0</v>
      </c>
      <c r="BM160">
        <v>1</v>
      </c>
      <c r="BN160">
        <v>2</v>
      </c>
      <c r="BO160">
        <v>2</v>
      </c>
      <c r="BP160">
        <v>2</v>
      </c>
      <c r="BQ160">
        <v>0</v>
      </c>
      <c r="BR160">
        <v>1</v>
      </c>
      <c r="BS160">
        <v>8</v>
      </c>
      <c r="BT160">
        <v>1</v>
      </c>
      <c r="BU160">
        <v>1</v>
      </c>
      <c r="BV160">
        <v>1</v>
      </c>
      <c r="BW160">
        <v>1</v>
      </c>
      <c r="BX160">
        <v>2</v>
      </c>
      <c r="BY160">
        <v>1</v>
      </c>
      <c r="BZ160">
        <v>2</v>
      </c>
      <c r="CA160">
        <v>5</v>
      </c>
      <c r="CB160">
        <v>1</v>
      </c>
      <c r="CC160">
        <v>0</v>
      </c>
      <c r="CD160">
        <v>1</v>
      </c>
      <c r="CE160">
        <v>1</v>
      </c>
      <c r="CF160">
        <v>0</v>
      </c>
      <c r="CG160">
        <v>0</v>
      </c>
      <c r="CH160">
        <v>1</v>
      </c>
      <c r="CI160">
        <v>0</v>
      </c>
      <c r="CJ160">
        <v>0</v>
      </c>
      <c r="CK160">
        <v>1</v>
      </c>
      <c r="CL160">
        <v>2</v>
      </c>
      <c r="CM160">
        <v>1</v>
      </c>
      <c r="CN160">
        <v>0</v>
      </c>
      <c r="CO160">
        <v>0</v>
      </c>
      <c r="CP160">
        <v>2</v>
      </c>
      <c r="CQ160">
        <v>2</v>
      </c>
      <c r="CR160">
        <v>0</v>
      </c>
      <c r="CS160">
        <v>2</v>
      </c>
      <c r="CT160">
        <v>2</v>
      </c>
      <c r="CU160">
        <v>1</v>
      </c>
      <c r="CV160">
        <v>0</v>
      </c>
      <c r="CW160">
        <v>3</v>
      </c>
      <c r="CX160">
        <v>1</v>
      </c>
      <c r="CY160">
        <v>3</v>
      </c>
      <c r="CZ160">
        <v>0</v>
      </c>
      <c r="DA160">
        <v>4</v>
      </c>
      <c r="DB160">
        <v>1</v>
      </c>
      <c r="DC160">
        <v>0</v>
      </c>
      <c r="DD160">
        <v>0</v>
      </c>
      <c r="DE160">
        <v>0</v>
      </c>
      <c r="DF160">
        <v>1</v>
      </c>
      <c r="DG160">
        <v>1</v>
      </c>
      <c r="DH160">
        <v>0</v>
      </c>
      <c r="DI160">
        <v>0</v>
      </c>
      <c r="DJ160">
        <v>0</v>
      </c>
      <c r="DK160">
        <v>1</v>
      </c>
      <c r="DL160">
        <v>1</v>
      </c>
      <c r="DM160">
        <v>0</v>
      </c>
      <c r="DN160">
        <v>1</v>
      </c>
      <c r="DO160">
        <v>1</v>
      </c>
      <c r="DP160">
        <v>0</v>
      </c>
      <c r="DQ160">
        <v>0</v>
      </c>
      <c r="DR160">
        <v>0</v>
      </c>
      <c r="DS160">
        <v>2</v>
      </c>
      <c r="DT160">
        <v>0</v>
      </c>
      <c r="DU160">
        <v>0</v>
      </c>
      <c r="DV160">
        <v>0</v>
      </c>
      <c r="DW160">
        <v>0</v>
      </c>
      <c r="DX160">
        <v>0</v>
      </c>
      <c r="DY160">
        <v>0</v>
      </c>
      <c r="DZ160">
        <v>0</v>
      </c>
      <c r="EA160">
        <v>2</v>
      </c>
      <c r="EB160">
        <v>0</v>
      </c>
      <c r="EC160">
        <v>9</v>
      </c>
      <c r="ED160">
        <v>1</v>
      </c>
      <c r="EE160">
        <v>0</v>
      </c>
      <c r="EF160">
        <v>1</v>
      </c>
      <c r="EG160">
        <v>1</v>
      </c>
      <c r="EH160">
        <v>0</v>
      </c>
      <c r="EI160">
        <v>3</v>
      </c>
      <c r="EJ160">
        <v>0</v>
      </c>
      <c r="EK160">
        <v>1</v>
      </c>
      <c r="EL160">
        <v>2</v>
      </c>
      <c r="EM160">
        <v>1</v>
      </c>
      <c r="EN160">
        <v>0</v>
      </c>
      <c r="EO160">
        <v>0</v>
      </c>
      <c r="EP160">
        <v>0</v>
      </c>
      <c r="EQ160">
        <v>0</v>
      </c>
      <c r="ER160">
        <v>2</v>
      </c>
      <c r="ES160">
        <v>0</v>
      </c>
      <c r="ET160">
        <v>0</v>
      </c>
      <c r="EU160">
        <v>1</v>
      </c>
      <c r="EV160">
        <v>9</v>
      </c>
      <c r="EW160">
        <v>2</v>
      </c>
      <c r="EX160">
        <v>7</v>
      </c>
      <c r="EY160">
        <v>3</v>
      </c>
      <c r="EZ160">
        <v>0</v>
      </c>
      <c r="FA160">
        <v>0</v>
      </c>
      <c r="FB160">
        <v>4</v>
      </c>
      <c r="FC160">
        <v>1</v>
      </c>
      <c r="FD160">
        <v>5</v>
      </c>
      <c r="FE160">
        <v>1</v>
      </c>
      <c r="FF160">
        <v>0</v>
      </c>
      <c r="FG160">
        <v>5</v>
      </c>
      <c r="FH160">
        <v>2</v>
      </c>
      <c r="FI160">
        <v>0</v>
      </c>
      <c r="FJ160">
        <v>1</v>
      </c>
      <c r="FK160">
        <v>1</v>
      </c>
      <c r="FL160">
        <v>3</v>
      </c>
      <c r="FM160">
        <v>0</v>
      </c>
      <c r="FN160">
        <v>0</v>
      </c>
      <c r="FO160">
        <v>0</v>
      </c>
      <c r="FP160">
        <v>0</v>
      </c>
      <c r="FQ160">
        <v>1</v>
      </c>
      <c r="FR160">
        <v>1</v>
      </c>
      <c r="FS160">
        <v>1</v>
      </c>
      <c r="FT160">
        <v>0</v>
      </c>
      <c r="FU160">
        <v>0</v>
      </c>
      <c r="FV160">
        <v>2</v>
      </c>
      <c r="FW160">
        <v>0</v>
      </c>
      <c r="FX160">
        <v>0</v>
      </c>
      <c r="FY160">
        <v>1</v>
      </c>
      <c r="FZ160">
        <v>0</v>
      </c>
      <c r="GA160">
        <v>0</v>
      </c>
      <c r="GB160">
        <v>0</v>
      </c>
      <c r="GC160">
        <v>1</v>
      </c>
      <c r="GD160">
        <v>0</v>
      </c>
      <c r="GE160">
        <v>2</v>
      </c>
      <c r="GF160">
        <v>5</v>
      </c>
      <c r="GG160">
        <v>4</v>
      </c>
      <c r="GH160">
        <v>2</v>
      </c>
      <c r="GI160">
        <v>5</v>
      </c>
      <c r="GJ160">
        <v>0</v>
      </c>
      <c r="GK160">
        <v>0</v>
      </c>
      <c r="GL160">
        <v>1</v>
      </c>
      <c r="GM160">
        <v>2</v>
      </c>
      <c r="GN160">
        <v>0</v>
      </c>
      <c r="GO160">
        <v>0</v>
      </c>
      <c r="GP160">
        <v>2</v>
      </c>
      <c r="GQ160">
        <v>0</v>
      </c>
    </row>
    <row r="161" spans="1:199">
      <c r="A161">
        <v>7</v>
      </c>
      <c r="B161">
        <v>0</v>
      </c>
      <c r="C161">
        <v>1</v>
      </c>
      <c r="D161">
        <v>4</v>
      </c>
      <c r="E161">
        <v>1</v>
      </c>
      <c r="F161">
        <v>1</v>
      </c>
      <c r="G161">
        <v>0</v>
      </c>
      <c r="H161">
        <v>0</v>
      </c>
      <c r="I161">
        <v>2</v>
      </c>
      <c r="J161">
        <v>2</v>
      </c>
      <c r="K161">
        <v>1</v>
      </c>
      <c r="L161">
        <v>0</v>
      </c>
      <c r="M161">
        <v>0</v>
      </c>
      <c r="N161">
        <v>0</v>
      </c>
      <c r="O161">
        <v>3</v>
      </c>
      <c r="P161">
        <v>0</v>
      </c>
      <c r="Q161">
        <v>1</v>
      </c>
      <c r="R161">
        <v>1</v>
      </c>
      <c r="S161">
        <v>1</v>
      </c>
      <c r="T161">
        <v>0</v>
      </c>
      <c r="U161">
        <v>0</v>
      </c>
      <c r="V161">
        <v>0</v>
      </c>
      <c r="W161">
        <v>0</v>
      </c>
      <c r="X161">
        <v>0</v>
      </c>
      <c r="Y161">
        <v>0</v>
      </c>
      <c r="Z161">
        <v>3</v>
      </c>
      <c r="AA161">
        <v>0</v>
      </c>
      <c r="AB161">
        <v>0</v>
      </c>
      <c r="AC161">
        <v>0</v>
      </c>
      <c r="AD161">
        <v>1</v>
      </c>
      <c r="AE161">
        <v>0</v>
      </c>
      <c r="AF161">
        <v>1</v>
      </c>
      <c r="AG161">
        <v>1</v>
      </c>
      <c r="AH161">
        <v>0</v>
      </c>
      <c r="AI161">
        <v>2</v>
      </c>
      <c r="AJ161">
        <v>1</v>
      </c>
      <c r="AK161">
        <v>1</v>
      </c>
      <c r="AL161">
        <v>6</v>
      </c>
      <c r="AM161">
        <v>2</v>
      </c>
      <c r="AN161">
        <v>6</v>
      </c>
      <c r="AO161">
        <v>3</v>
      </c>
      <c r="AP161">
        <v>2</v>
      </c>
      <c r="AQ161">
        <v>0</v>
      </c>
      <c r="AR161">
        <v>2</v>
      </c>
      <c r="AS161">
        <v>1</v>
      </c>
      <c r="AT161">
        <v>0</v>
      </c>
      <c r="AU161">
        <v>0</v>
      </c>
      <c r="AV161">
        <v>1</v>
      </c>
      <c r="AW161">
        <v>1</v>
      </c>
      <c r="AX161">
        <v>1</v>
      </c>
      <c r="AY161">
        <v>1</v>
      </c>
      <c r="AZ161">
        <v>2</v>
      </c>
      <c r="BA161">
        <v>1</v>
      </c>
      <c r="BB161">
        <v>2</v>
      </c>
      <c r="BC161">
        <v>0</v>
      </c>
      <c r="BD161">
        <v>0</v>
      </c>
      <c r="BE161">
        <v>1</v>
      </c>
      <c r="BF161">
        <v>0</v>
      </c>
      <c r="BG161">
        <v>0</v>
      </c>
      <c r="BH161">
        <v>3</v>
      </c>
      <c r="BI161">
        <v>1</v>
      </c>
      <c r="BJ161">
        <v>0</v>
      </c>
      <c r="BK161">
        <v>3</v>
      </c>
      <c r="BL161">
        <v>0</v>
      </c>
      <c r="BM161">
        <v>1</v>
      </c>
      <c r="BN161">
        <v>2</v>
      </c>
      <c r="BO161">
        <v>2</v>
      </c>
      <c r="BP161">
        <v>2</v>
      </c>
      <c r="BQ161">
        <v>1</v>
      </c>
      <c r="BR161">
        <v>2</v>
      </c>
      <c r="BS161">
        <v>7</v>
      </c>
      <c r="BT161">
        <v>1</v>
      </c>
      <c r="BU161">
        <v>0</v>
      </c>
      <c r="BV161">
        <v>1</v>
      </c>
      <c r="BW161">
        <v>2</v>
      </c>
      <c r="BX161">
        <v>0</v>
      </c>
      <c r="BY161">
        <v>3</v>
      </c>
      <c r="BZ161">
        <v>2</v>
      </c>
      <c r="CA161">
        <v>5</v>
      </c>
      <c r="CB161">
        <v>1</v>
      </c>
      <c r="CC161">
        <v>1</v>
      </c>
      <c r="CD161">
        <v>3</v>
      </c>
      <c r="CE161">
        <v>1</v>
      </c>
      <c r="CF161">
        <v>0</v>
      </c>
      <c r="CG161">
        <v>0</v>
      </c>
      <c r="CH161">
        <v>1</v>
      </c>
      <c r="CI161">
        <v>2</v>
      </c>
      <c r="CJ161">
        <v>0</v>
      </c>
      <c r="CK161">
        <v>2</v>
      </c>
      <c r="CL161">
        <v>0</v>
      </c>
      <c r="CM161">
        <v>2</v>
      </c>
      <c r="CN161">
        <v>5</v>
      </c>
      <c r="CO161">
        <v>4</v>
      </c>
      <c r="CP161">
        <v>4</v>
      </c>
      <c r="CQ161">
        <v>3</v>
      </c>
      <c r="CR161">
        <v>3</v>
      </c>
      <c r="CS161">
        <v>2</v>
      </c>
      <c r="CT161">
        <v>3</v>
      </c>
      <c r="CU161">
        <v>2</v>
      </c>
      <c r="CV161">
        <v>2</v>
      </c>
      <c r="CW161">
        <v>0</v>
      </c>
      <c r="CX161">
        <v>0</v>
      </c>
      <c r="CY161">
        <v>4</v>
      </c>
      <c r="CZ161">
        <v>0</v>
      </c>
      <c r="DA161">
        <v>3</v>
      </c>
      <c r="DB161">
        <v>2</v>
      </c>
      <c r="DC161">
        <v>0</v>
      </c>
      <c r="DD161">
        <v>0</v>
      </c>
      <c r="DE161">
        <v>0</v>
      </c>
      <c r="DF161">
        <v>1</v>
      </c>
      <c r="DG161">
        <v>1</v>
      </c>
      <c r="DH161">
        <v>0</v>
      </c>
      <c r="DI161">
        <v>0</v>
      </c>
      <c r="DJ161">
        <v>0</v>
      </c>
      <c r="DK161">
        <v>1</v>
      </c>
      <c r="DL161">
        <v>2</v>
      </c>
      <c r="DM161">
        <v>1</v>
      </c>
      <c r="DN161">
        <v>0</v>
      </c>
      <c r="DO161">
        <v>1</v>
      </c>
      <c r="DP161">
        <v>0</v>
      </c>
      <c r="DQ161">
        <v>0</v>
      </c>
      <c r="DR161">
        <v>0</v>
      </c>
      <c r="DS161">
        <v>1</v>
      </c>
      <c r="DT161">
        <v>0</v>
      </c>
      <c r="DU161">
        <v>0</v>
      </c>
      <c r="DV161">
        <v>0</v>
      </c>
      <c r="DW161">
        <v>1</v>
      </c>
      <c r="DX161">
        <v>9</v>
      </c>
      <c r="DY161">
        <v>0</v>
      </c>
      <c r="DZ161">
        <v>0</v>
      </c>
      <c r="EA161">
        <v>1</v>
      </c>
      <c r="EB161">
        <v>0</v>
      </c>
      <c r="EC161">
        <v>0</v>
      </c>
      <c r="ED161">
        <v>1</v>
      </c>
      <c r="EE161">
        <v>0</v>
      </c>
      <c r="EF161">
        <v>3</v>
      </c>
      <c r="EG161">
        <v>1</v>
      </c>
      <c r="EH161">
        <v>0</v>
      </c>
      <c r="EI161">
        <v>1</v>
      </c>
      <c r="EJ161">
        <v>0</v>
      </c>
      <c r="EK161">
        <v>4</v>
      </c>
      <c r="EL161">
        <v>1</v>
      </c>
      <c r="EM161">
        <v>2</v>
      </c>
      <c r="EN161">
        <v>0</v>
      </c>
      <c r="EO161">
        <v>2</v>
      </c>
      <c r="EP161">
        <v>1</v>
      </c>
      <c r="EQ161">
        <v>1</v>
      </c>
      <c r="ER161">
        <v>1</v>
      </c>
      <c r="ES161">
        <v>1</v>
      </c>
      <c r="ET161">
        <v>1</v>
      </c>
      <c r="EU161">
        <v>1</v>
      </c>
      <c r="EV161">
        <v>3</v>
      </c>
      <c r="EW161">
        <v>2</v>
      </c>
      <c r="EX161">
        <v>2</v>
      </c>
      <c r="EY161">
        <v>1</v>
      </c>
      <c r="EZ161">
        <v>2</v>
      </c>
      <c r="FA161">
        <v>1</v>
      </c>
      <c r="FB161">
        <v>7</v>
      </c>
      <c r="FC161">
        <v>2</v>
      </c>
      <c r="FD161">
        <v>3</v>
      </c>
      <c r="FE161">
        <v>2</v>
      </c>
      <c r="FF161">
        <v>0</v>
      </c>
      <c r="FG161">
        <v>1</v>
      </c>
      <c r="FH161">
        <v>1</v>
      </c>
      <c r="FI161">
        <v>1</v>
      </c>
      <c r="FJ161">
        <v>0</v>
      </c>
      <c r="FK161">
        <v>1</v>
      </c>
      <c r="FL161">
        <v>1</v>
      </c>
      <c r="FM161">
        <v>3</v>
      </c>
      <c r="FN161">
        <v>1</v>
      </c>
      <c r="FO161">
        <v>1</v>
      </c>
      <c r="FP161">
        <v>0</v>
      </c>
      <c r="FQ161">
        <v>1</v>
      </c>
      <c r="FR161">
        <v>1</v>
      </c>
      <c r="FS161">
        <v>7</v>
      </c>
      <c r="FT161">
        <v>0</v>
      </c>
      <c r="FU161">
        <v>0</v>
      </c>
      <c r="FV161">
        <v>1</v>
      </c>
      <c r="FW161">
        <v>2</v>
      </c>
      <c r="FX161">
        <v>1</v>
      </c>
      <c r="FY161">
        <v>2</v>
      </c>
      <c r="FZ161">
        <v>1</v>
      </c>
      <c r="GA161">
        <v>1</v>
      </c>
      <c r="GB161">
        <v>3</v>
      </c>
      <c r="GC161">
        <v>1</v>
      </c>
      <c r="GD161">
        <v>1</v>
      </c>
      <c r="GE161">
        <v>0</v>
      </c>
      <c r="GF161">
        <v>5</v>
      </c>
      <c r="GG161">
        <v>2</v>
      </c>
      <c r="GH161">
        <v>1</v>
      </c>
      <c r="GI161">
        <v>4</v>
      </c>
      <c r="GJ161">
        <v>2</v>
      </c>
      <c r="GK161">
        <v>0</v>
      </c>
      <c r="GL161">
        <v>1</v>
      </c>
      <c r="GM161">
        <v>2</v>
      </c>
      <c r="GN161">
        <v>0</v>
      </c>
      <c r="GO161">
        <v>1</v>
      </c>
      <c r="GP161">
        <v>2</v>
      </c>
      <c r="GQ161">
        <v>1</v>
      </c>
    </row>
    <row r="162" spans="1:199">
      <c r="A162">
        <v>9</v>
      </c>
      <c r="B162">
        <v>5</v>
      </c>
      <c r="C162">
        <v>4</v>
      </c>
      <c r="D162">
        <v>3</v>
      </c>
      <c r="E162">
        <v>0</v>
      </c>
      <c r="F162">
        <v>1</v>
      </c>
      <c r="G162">
        <v>1</v>
      </c>
      <c r="H162">
        <v>0</v>
      </c>
      <c r="I162">
        <v>1</v>
      </c>
      <c r="J162">
        <v>0</v>
      </c>
      <c r="K162">
        <v>1</v>
      </c>
      <c r="L162">
        <v>0</v>
      </c>
      <c r="M162">
        <v>0</v>
      </c>
      <c r="N162">
        <v>1</v>
      </c>
      <c r="O162">
        <v>2</v>
      </c>
      <c r="P162">
        <v>6</v>
      </c>
      <c r="Q162">
        <v>0</v>
      </c>
      <c r="R162">
        <v>1</v>
      </c>
      <c r="S162">
        <v>2</v>
      </c>
      <c r="T162">
        <v>0</v>
      </c>
      <c r="U162">
        <v>0</v>
      </c>
      <c r="V162">
        <v>0</v>
      </c>
      <c r="W162">
        <v>1</v>
      </c>
      <c r="X162">
        <v>0</v>
      </c>
      <c r="Y162">
        <v>0</v>
      </c>
      <c r="Z162">
        <v>0</v>
      </c>
      <c r="AA162">
        <v>0</v>
      </c>
      <c r="AB162">
        <v>0</v>
      </c>
      <c r="AC162">
        <v>0</v>
      </c>
      <c r="AD162">
        <v>0</v>
      </c>
      <c r="AE162">
        <v>0</v>
      </c>
      <c r="AF162">
        <v>2</v>
      </c>
      <c r="AG162">
        <v>0</v>
      </c>
      <c r="AH162">
        <v>1</v>
      </c>
      <c r="AI162">
        <v>0</v>
      </c>
      <c r="AJ162">
        <v>1</v>
      </c>
      <c r="AK162">
        <v>1</v>
      </c>
      <c r="AL162">
        <v>2</v>
      </c>
      <c r="AM162">
        <v>2</v>
      </c>
      <c r="AN162">
        <v>3</v>
      </c>
      <c r="AO162">
        <v>4</v>
      </c>
      <c r="AP162">
        <v>1</v>
      </c>
      <c r="AQ162">
        <v>1</v>
      </c>
      <c r="AR162">
        <v>0</v>
      </c>
      <c r="AS162">
        <v>0</v>
      </c>
      <c r="AT162">
        <v>0</v>
      </c>
      <c r="AU162">
        <v>1</v>
      </c>
      <c r="AV162">
        <v>0</v>
      </c>
      <c r="AW162">
        <v>1</v>
      </c>
      <c r="AX162">
        <v>1</v>
      </c>
      <c r="AY162">
        <v>2</v>
      </c>
      <c r="AZ162">
        <v>0</v>
      </c>
      <c r="BA162">
        <v>1</v>
      </c>
      <c r="BB162">
        <v>4</v>
      </c>
      <c r="BC162">
        <v>1</v>
      </c>
      <c r="BD162">
        <v>0</v>
      </c>
      <c r="BE162">
        <v>0</v>
      </c>
      <c r="BF162">
        <v>0</v>
      </c>
      <c r="BG162">
        <v>0</v>
      </c>
      <c r="BH162">
        <v>1</v>
      </c>
      <c r="BI162">
        <v>2</v>
      </c>
      <c r="BJ162">
        <v>0</v>
      </c>
      <c r="BK162">
        <v>1</v>
      </c>
      <c r="BL162">
        <v>1</v>
      </c>
      <c r="BM162">
        <v>3</v>
      </c>
      <c r="BN162">
        <v>4</v>
      </c>
      <c r="BO162">
        <v>2</v>
      </c>
      <c r="BP162">
        <v>3</v>
      </c>
      <c r="BQ162">
        <v>0</v>
      </c>
      <c r="BR162">
        <v>1</v>
      </c>
      <c r="BS162">
        <v>1</v>
      </c>
      <c r="BT162">
        <v>2</v>
      </c>
      <c r="BU162">
        <v>3</v>
      </c>
      <c r="BV162">
        <v>0</v>
      </c>
      <c r="BW162">
        <v>2</v>
      </c>
      <c r="BX162">
        <v>6</v>
      </c>
      <c r="BY162">
        <v>2</v>
      </c>
      <c r="BZ162">
        <v>0</v>
      </c>
      <c r="CA162">
        <v>1</v>
      </c>
      <c r="CB162">
        <v>1</v>
      </c>
      <c r="CC162">
        <v>0</v>
      </c>
      <c r="CD162">
        <v>1</v>
      </c>
      <c r="CE162">
        <v>5</v>
      </c>
      <c r="CF162">
        <v>0</v>
      </c>
      <c r="CG162">
        <v>1</v>
      </c>
      <c r="CH162">
        <v>0</v>
      </c>
      <c r="CI162">
        <v>0</v>
      </c>
      <c r="CJ162">
        <v>0</v>
      </c>
      <c r="CK162">
        <v>0</v>
      </c>
      <c r="CL162">
        <v>1</v>
      </c>
      <c r="CM162">
        <v>0</v>
      </c>
      <c r="CN162">
        <v>2</v>
      </c>
      <c r="CO162">
        <v>3</v>
      </c>
      <c r="CP162">
        <v>2</v>
      </c>
      <c r="CQ162">
        <v>7</v>
      </c>
      <c r="CR162">
        <v>3</v>
      </c>
      <c r="CS162">
        <v>3</v>
      </c>
      <c r="CT162">
        <v>1</v>
      </c>
      <c r="CU162">
        <v>1</v>
      </c>
      <c r="CV162">
        <v>1</v>
      </c>
      <c r="CW162">
        <v>4</v>
      </c>
      <c r="CX162">
        <v>2</v>
      </c>
      <c r="CY162">
        <v>2</v>
      </c>
      <c r="CZ162">
        <v>0</v>
      </c>
      <c r="DA162">
        <v>3</v>
      </c>
      <c r="DB162">
        <v>1</v>
      </c>
      <c r="DC162">
        <v>0</v>
      </c>
      <c r="DD162">
        <v>0</v>
      </c>
      <c r="DE162">
        <v>0</v>
      </c>
      <c r="DF162">
        <v>5</v>
      </c>
      <c r="DG162">
        <v>1</v>
      </c>
      <c r="DH162">
        <v>0</v>
      </c>
      <c r="DI162">
        <v>0</v>
      </c>
      <c r="DJ162">
        <v>2</v>
      </c>
      <c r="DK162">
        <v>0</v>
      </c>
      <c r="DL162">
        <v>0</v>
      </c>
      <c r="DM162">
        <v>0</v>
      </c>
      <c r="DN162">
        <v>0</v>
      </c>
      <c r="DO162">
        <v>1</v>
      </c>
      <c r="DP162">
        <v>0</v>
      </c>
      <c r="DQ162">
        <v>1</v>
      </c>
      <c r="DR162">
        <v>0</v>
      </c>
      <c r="DS162">
        <v>0</v>
      </c>
      <c r="DT162">
        <v>0</v>
      </c>
      <c r="DU162">
        <v>0</v>
      </c>
      <c r="DV162">
        <v>0</v>
      </c>
      <c r="DW162">
        <v>0</v>
      </c>
      <c r="DX162">
        <v>9</v>
      </c>
      <c r="DY162">
        <v>0</v>
      </c>
      <c r="DZ162">
        <v>0</v>
      </c>
      <c r="EA162">
        <v>4</v>
      </c>
      <c r="EB162">
        <v>0</v>
      </c>
      <c r="EC162">
        <v>0</v>
      </c>
      <c r="ED162">
        <v>1</v>
      </c>
      <c r="EE162">
        <v>0</v>
      </c>
      <c r="EF162">
        <v>3</v>
      </c>
      <c r="EG162">
        <v>5</v>
      </c>
      <c r="EH162">
        <v>0</v>
      </c>
      <c r="EI162">
        <v>2</v>
      </c>
      <c r="EJ162">
        <v>0</v>
      </c>
      <c r="EK162">
        <v>0</v>
      </c>
      <c r="EL162">
        <v>1</v>
      </c>
      <c r="EM162">
        <v>0</v>
      </c>
      <c r="EN162">
        <v>0</v>
      </c>
      <c r="EO162">
        <v>0</v>
      </c>
      <c r="EP162">
        <v>0</v>
      </c>
      <c r="EQ162">
        <v>0</v>
      </c>
      <c r="ER162">
        <v>1</v>
      </c>
      <c r="ES162">
        <v>1</v>
      </c>
      <c r="ET162">
        <v>3</v>
      </c>
      <c r="EU162">
        <v>0</v>
      </c>
      <c r="EV162">
        <v>2</v>
      </c>
      <c r="EW162">
        <v>2</v>
      </c>
      <c r="EX162">
        <v>4</v>
      </c>
      <c r="EY162">
        <v>1</v>
      </c>
      <c r="EZ162">
        <v>0</v>
      </c>
      <c r="FA162">
        <v>1</v>
      </c>
      <c r="FB162">
        <v>0</v>
      </c>
      <c r="FC162">
        <v>1</v>
      </c>
      <c r="FD162">
        <v>5</v>
      </c>
      <c r="FE162">
        <v>0</v>
      </c>
      <c r="FF162">
        <v>2</v>
      </c>
      <c r="FG162">
        <v>1</v>
      </c>
      <c r="FH162">
        <v>0</v>
      </c>
      <c r="FI162">
        <v>3</v>
      </c>
      <c r="FJ162">
        <v>2</v>
      </c>
      <c r="FK162">
        <v>1</v>
      </c>
      <c r="FL162">
        <v>1</v>
      </c>
      <c r="FM162">
        <v>2</v>
      </c>
      <c r="FN162">
        <v>0</v>
      </c>
      <c r="FO162">
        <v>1</v>
      </c>
      <c r="FP162">
        <v>0</v>
      </c>
      <c r="FQ162">
        <v>1</v>
      </c>
      <c r="FR162">
        <v>2</v>
      </c>
      <c r="FS162">
        <v>0</v>
      </c>
      <c r="FT162">
        <v>0</v>
      </c>
      <c r="FU162">
        <v>2</v>
      </c>
      <c r="FV162">
        <v>1</v>
      </c>
      <c r="FW162">
        <v>2</v>
      </c>
      <c r="FX162">
        <v>1</v>
      </c>
      <c r="FY162">
        <v>0</v>
      </c>
      <c r="FZ162">
        <v>1</v>
      </c>
      <c r="GA162">
        <v>0</v>
      </c>
      <c r="GB162">
        <v>5</v>
      </c>
      <c r="GC162">
        <v>1</v>
      </c>
      <c r="GD162">
        <v>1</v>
      </c>
      <c r="GE162">
        <v>0</v>
      </c>
      <c r="GF162">
        <v>4</v>
      </c>
      <c r="GG162">
        <v>0</v>
      </c>
      <c r="GH162">
        <v>2</v>
      </c>
      <c r="GI162">
        <v>0</v>
      </c>
      <c r="GJ162">
        <v>0</v>
      </c>
      <c r="GK162">
        <v>2</v>
      </c>
      <c r="GL162">
        <v>1</v>
      </c>
      <c r="GM162">
        <v>0</v>
      </c>
      <c r="GN162">
        <v>0</v>
      </c>
      <c r="GO162">
        <v>3</v>
      </c>
      <c r="GP162">
        <v>1</v>
      </c>
      <c r="GQ162">
        <v>0</v>
      </c>
    </row>
    <row r="163" spans="1:199">
      <c r="A163">
        <v>2</v>
      </c>
      <c r="B163">
        <v>0</v>
      </c>
      <c r="C163">
        <v>0</v>
      </c>
      <c r="D163">
        <v>0</v>
      </c>
      <c r="E163">
        <v>0</v>
      </c>
      <c r="F163">
        <v>1</v>
      </c>
      <c r="G163">
        <v>3</v>
      </c>
      <c r="H163">
        <v>0</v>
      </c>
      <c r="I163">
        <v>1</v>
      </c>
      <c r="J163">
        <v>0</v>
      </c>
      <c r="K163">
        <v>1</v>
      </c>
      <c r="L163">
        <v>1</v>
      </c>
      <c r="M163">
        <v>0</v>
      </c>
      <c r="N163">
        <v>1</v>
      </c>
      <c r="O163">
        <v>0</v>
      </c>
      <c r="P163">
        <v>1</v>
      </c>
      <c r="Q163">
        <v>0</v>
      </c>
      <c r="R163">
        <v>0</v>
      </c>
      <c r="S163">
        <v>0</v>
      </c>
      <c r="T163">
        <v>0</v>
      </c>
      <c r="U163">
        <v>0</v>
      </c>
      <c r="V163">
        <v>0</v>
      </c>
      <c r="W163">
        <v>1</v>
      </c>
      <c r="X163">
        <v>0</v>
      </c>
      <c r="Y163">
        <v>0</v>
      </c>
      <c r="Z163">
        <v>0</v>
      </c>
      <c r="AA163">
        <v>0</v>
      </c>
      <c r="AB163">
        <v>0</v>
      </c>
      <c r="AC163">
        <v>0</v>
      </c>
      <c r="AD163">
        <v>1</v>
      </c>
      <c r="AE163">
        <v>0</v>
      </c>
      <c r="AF163">
        <v>1</v>
      </c>
      <c r="AG163">
        <v>0</v>
      </c>
      <c r="AH163">
        <v>1</v>
      </c>
      <c r="AI163">
        <v>0</v>
      </c>
      <c r="AJ163">
        <v>3</v>
      </c>
      <c r="AK163">
        <v>0</v>
      </c>
      <c r="AL163">
        <v>2</v>
      </c>
      <c r="AM163">
        <v>1</v>
      </c>
      <c r="AN163">
        <v>2</v>
      </c>
      <c r="AO163">
        <v>0</v>
      </c>
      <c r="AP163">
        <v>1</v>
      </c>
      <c r="AQ163">
        <v>1</v>
      </c>
      <c r="AR163">
        <v>0</v>
      </c>
      <c r="AS163">
        <v>0</v>
      </c>
      <c r="AT163">
        <v>0</v>
      </c>
      <c r="AU163">
        <v>0</v>
      </c>
      <c r="AV163">
        <v>0</v>
      </c>
      <c r="AW163">
        <v>0</v>
      </c>
      <c r="AX163">
        <v>1</v>
      </c>
      <c r="AY163">
        <v>1</v>
      </c>
      <c r="AZ163">
        <v>1</v>
      </c>
      <c r="BA163">
        <v>0</v>
      </c>
      <c r="BB163">
        <v>0</v>
      </c>
      <c r="BC163">
        <v>1</v>
      </c>
      <c r="BD163">
        <v>0</v>
      </c>
      <c r="BE163">
        <v>1</v>
      </c>
      <c r="BF163">
        <v>1</v>
      </c>
      <c r="BG163">
        <v>0</v>
      </c>
      <c r="BH163">
        <v>1</v>
      </c>
      <c r="BI163">
        <v>2</v>
      </c>
      <c r="BJ163">
        <v>2</v>
      </c>
      <c r="BK163">
        <v>1</v>
      </c>
      <c r="BL163">
        <v>0</v>
      </c>
      <c r="BM163">
        <v>2</v>
      </c>
      <c r="BN163">
        <v>0</v>
      </c>
      <c r="BO163">
        <v>0</v>
      </c>
      <c r="BP163">
        <v>2</v>
      </c>
      <c r="BQ163">
        <v>0</v>
      </c>
      <c r="BR163">
        <v>6</v>
      </c>
      <c r="BS163">
        <v>0</v>
      </c>
      <c r="BT163">
        <v>1</v>
      </c>
      <c r="BU163">
        <v>0</v>
      </c>
      <c r="BV163">
        <v>1</v>
      </c>
      <c r="BW163">
        <v>1</v>
      </c>
      <c r="BX163">
        <v>2</v>
      </c>
      <c r="BY163">
        <v>2</v>
      </c>
      <c r="BZ163">
        <v>0</v>
      </c>
      <c r="CA163">
        <v>4</v>
      </c>
      <c r="CB163">
        <v>1</v>
      </c>
      <c r="CC163">
        <v>0</v>
      </c>
      <c r="CD163">
        <v>1</v>
      </c>
      <c r="CE163">
        <v>4</v>
      </c>
      <c r="CF163">
        <v>2</v>
      </c>
      <c r="CG163">
        <v>0</v>
      </c>
      <c r="CH163">
        <v>1</v>
      </c>
      <c r="CI163">
        <v>0</v>
      </c>
      <c r="CJ163">
        <v>0</v>
      </c>
      <c r="CK163">
        <v>1</v>
      </c>
      <c r="CL163">
        <v>0</v>
      </c>
      <c r="CM163">
        <v>0</v>
      </c>
      <c r="CN163">
        <v>1</v>
      </c>
      <c r="CO163">
        <v>2</v>
      </c>
      <c r="CP163">
        <v>1</v>
      </c>
      <c r="CQ163">
        <v>1</v>
      </c>
      <c r="CR163">
        <v>1</v>
      </c>
      <c r="CS163">
        <v>0</v>
      </c>
      <c r="CT163">
        <v>0</v>
      </c>
      <c r="CU163">
        <v>5</v>
      </c>
      <c r="CV163">
        <v>0</v>
      </c>
      <c r="CW163">
        <v>0</v>
      </c>
      <c r="CX163">
        <v>0</v>
      </c>
      <c r="CY163">
        <v>0</v>
      </c>
      <c r="CZ163">
        <v>0</v>
      </c>
      <c r="DA163">
        <v>2</v>
      </c>
      <c r="DB163">
        <v>5</v>
      </c>
      <c r="DC163">
        <v>0</v>
      </c>
      <c r="DD163">
        <v>1</v>
      </c>
      <c r="DE163">
        <v>0</v>
      </c>
      <c r="DF163">
        <v>2</v>
      </c>
      <c r="DG163">
        <v>0</v>
      </c>
      <c r="DH163">
        <v>0</v>
      </c>
      <c r="DI163">
        <v>0</v>
      </c>
      <c r="DJ163">
        <v>0</v>
      </c>
      <c r="DK163">
        <v>1</v>
      </c>
      <c r="DL163">
        <v>1</v>
      </c>
      <c r="DM163">
        <v>0</v>
      </c>
      <c r="DN163">
        <v>0</v>
      </c>
      <c r="DO163">
        <v>0</v>
      </c>
      <c r="DP163">
        <v>0</v>
      </c>
      <c r="DQ163">
        <v>0</v>
      </c>
      <c r="DR163">
        <v>0</v>
      </c>
      <c r="DS163">
        <v>0</v>
      </c>
      <c r="DT163">
        <v>0</v>
      </c>
      <c r="DU163">
        <v>0</v>
      </c>
      <c r="DV163">
        <v>0</v>
      </c>
      <c r="DW163">
        <v>0</v>
      </c>
      <c r="DX163">
        <v>0</v>
      </c>
      <c r="DY163">
        <v>0</v>
      </c>
      <c r="DZ163">
        <v>0</v>
      </c>
      <c r="EA163">
        <v>0</v>
      </c>
      <c r="EB163">
        <v>1</v>
      </c>
      <c r="EC163">
        <v>0</v>
      </c>
      <c r="ED163">
        <v>1</v>
      </c>
      <c r="EE163">
        <v>0</v>
      </c>
      <c r="EF163">
        <v>0</v>
      </c>
      <c r="EG163">
        <v>1</v>
      </c>
      <c r="EH163">
        <v>0</v>
      </c>
      <c r="EI163">
        <v>1</v>
      </c>
      <c r="EJ163">
        <v>0</v>
      </c>
      <c r="EK163">
        <v>2</v>
      </c>
      <c r="EL163">
        <v>1</v>
      </c>
      <c r="EM163">
        <v>0</v>
      </c>
      <c r="EN163">
        <v>0</v>
      </c>
      <c r="EO163">
        <v>0</v>
      </c>
      <c r="EP163">
        <v>0</v>
      </c>
      <c r="EQ163">
        <v>0</v>
      </c>
      <c r="ER163">
        <v>0</v>
      </c>
      <c r="ES163">
        <v>0</v>
      </c>
      <c r="ET163">
        <v>0</v>
      </c>
      <c r="EU163">
        <v>0</v>
      </c>
      <c r="EV163">
        <v>0</v>
      </c>
      <c r="EW163">
        <v>2</v>
      </c>
      <c r="EX163">
        <v>1</v>
      </c>
      <c r="EY163">
        <v>1</v>
      </c>
      <c r="EZ163">
        <v>0</v>
      </c>
      <c r="FA163">
        <v>1</v>
      </c>
      <c r="FB163">
        <v>6</v>
      </c>
      <c r="FC163">
        <v>0</v>
      </c>
      <c r="FD163">
        <v>2</v>
      </c>
      <c r="FE163">
        <v>0</v>
      </c>
      <c r="FF163">
        <v>0</v>
      </c>
      <c r="FG163">
        <v>1</v>
      </c>
      <c r="FH163">
        <v>2</v>
      </c>
      <c r="FI163">
        <v>0</v>
      </c>
      <c r="FJ163">
        <v>2</v>
      </c>
      <c r="FK163">
        <v>0</v>
      </c>
      <c r="FL163">
        <v>3</v>
      </c>
      <c r="FM163">
        <v>0</v>
      </c>
      <c r="FN163">
        <v>0</v>
      </c>
      <c r="FO163">
        <v>1</v>
      </c>
      <c r="FP163">
        <v>0</v>
      </c>
      <c r="FQ163">
        <v>0</v>
      </c>
      <c r="FR163">
        <v>1</v>
      </c>
      <c r="FS163">
        <v>0</v>
      </c>
      <c r="FT163">
        <v>0</v>
      </c>
      <c r="FU163">
        <v>1</v>
      </c>
      <c r="FV163">
        <v>1</v>
      </c>
      <c r="FW163">
        <v>4</v>
      </c>
      <c r="FX163">
        <v>1</v>
      </c>
      <c r="FY163">
        <v>4</v>
      </c>
      <c r="FZ163">
        <v>1</v>
      </c>
      <c r="GA163">
        <v>1</v>
      </c>
      <c r="GB163">
        <v>1</v>
      </c>
      <c r="GC163">
        <v>1</v>
      </c>
      <c r="GD163">
        <v>1</v>
      </c>
      <c r="GE163">
        <v>1</v>
      </c>
      <c r="GF163">
        <v>1</v>
      </c>
      <c r="GG163">
        <v>0</v>
      </c>
      <c r="GH163">
        <v>0</v>
      </c>
      <c r="GI163">
        <v>0</v>
      </c>
      <c r="GJ163">
        <v>1</v>
      </c>
      <c r="GK163">
        <v>0</v>
      </c>
      <c r="GL163">
        <v>1</v>
      </c>
      <c r="GM163">
        <v>3</v>
      </c>
      <c r="GN163">
        <v>0</v>
      </c>
      <c r="GO163">
        <v>0</v>
      </c>
      <c r="GP163">
        <v>2</v>
      </c>
      <c r="GQ163">
        <v>0</v>
      </c>
    </row>
    <row r="164" spans="1:199">
      <c r="A164">
        <v>5</v>
      </c>
      <c r="B164">
        <v>0</v>
      </c>
      <c r="C164">
        <v>0</v>
      </c>
      <c r="D164">
        <v>0</v>
      </c>
      <c r="E164">
        <v>0</v>
      </c>
      <c r="F164">
        <v>1</v>
      </c>
      <c r="G164">
        <v>0</v>
      </c>
      <c r="H164">
        <v>0</v>
      </c>
      <c r="I164">
        <v>3</v>
      </c>
      <c r="J164">
        <v>0</v>
      </c>
      <c r="K164">
        <v>1</v>
      </c>
      <c r="L164">
        <v>0</v>
      </c>
      <c r="M164">
        <v>0</v>
      </c>
      <c r="N164">
        <v>2</v>
      </c>
      <c r="O164">
        <v>0</v>
      </c>
      <c r="P164">
        <v>2</v>
      </c>
      <c r="Q164">
        <v>0</v>
      </c>
      <c r="R164">
        <v>1</v>
      </c>
      <c r="S164">
        <v>0</v>
      </c>
      <c r="T164">
        <v>0</v>
      </c>
      <c r="U164">
        <v>0</v>
      </c>
      <c r="V164">
        <v>0</v>
      </c>
      <c r="W164">
        <v>3</v>
      </c>
      <c r="X164">
        <v>0</v>
      </c>
      <c r="Y164">
        <v>0</v>
      </c>
      <c r="Z164">
        <v>0</v>
      </c>
      <c r="AA164">
        <v>1</v>
      </c>
      <c r="AB164">
        <v>0</v>
      </c>
      <c r="AC164">
        <v>0</v>
      </c>
      <c r="AD164">
        <v>0</v>
      </c>
      <c r="AE164">
        <v>5</v>
      </c>
      <c r="AF164">
        <v>1</v>
      </c>
      <c r="AG164">
        <v>0</v>
      </c>
      <c r="AH164">
        <v>0</v>
      </c>
      <c r="AI164">
        <v>0</v>
      </c>
      <c r="AJ164">
        <v>0</v>
      </c>
      <c r="AK164">
        <v>0</v>
      </c>
      <c r="AL164">
        <v>0</v>
      </c>
      <c r="AM164">
        <v>1</v>
      </c>
      <c r="AN164">
        <v>2</v>
      </c>
      <c r="AO164">
        <v>1</v>
      </c>
      <c r="AP164">
        <v>0</v>
      </c>
      <c r="AQ164">
        <v>1</v>
      </c>
      <c r="AR164">
        <v>0</v>
      </c>
      <c r="AS164">
        <v>0</v>
      </c>
      <c r="AT164">
        <v>0</v>
      </c>
      <c r="AU164">
        <v>0</v>
      </c>
      <c r="AV164">
        <v>0</v>
      </c>
      <c r="AW164">
        <v>0</v>
      </c>
      <c r="AX164">
        <v>1</v>
      </c>
      <c r="AY164">
        <v>0</v>
      </c>
      <c r="AZ164">
        <v>1</v>
      </c>
      <c r="BA164">
        <v>0</v>
      </c>
      <c r="BB164">
        <v>0</v>
      </c>
      <c r="BC164">
        <v>0</v>
      </c>
      <c r="BD164">
        <v>0</v>
      </c>
      <c r="BE164">
        <v>4</v>
      </c>
      <c r="BF164">
        <v>0</v>
      </c>
      <c r="BG164">
        <v>1</v>
      </c>
      <c r="BH164">
        <v>0</v>
      </c>
      <c r="BI164">
        <v>2</v>
      </c>
      <c r="BJ164">
        <v>2</v>
      </c>
      <c r="BK164">
        <v>2</v>
      </c>
      <c r="BL164">
        <v>0</v>
      </c>
      <c r="BM164">
        <v>2</v>
      </c>
      <c r="BN164">
        <v>0</v>
      </c>
      <c r="BO164">
        <v>1</v>
      </c>
      <c r="BP164">
        <v>3</v>
      </c>
      <c r="BQ164">
        <v>1</v>
      </c>
      <c r="BR164">
        <v>5</v>
      </c>
      <c r="BS164">
        <v>0</v>
      </c>
      <c r="BT164">
        <v>0</v>
      </c>
      <c r="BU164">
        <v>0</v>
      </c>
      <c r="BV164">
        <v>0</v>
      </c>
      <c r="BW164">
        <v>0</v>
      </c>
      <c r="BX164">
        <v>3</v>
      </c>
      <c r="BY164">
        <v>3</v>
      </c>
      <c r="BZ164">
        <v>2</v>
      </c>
      <c r="CA164">
        <v>1</v>
      </c>
      <c r="CB164">
        <v>1</v>
      </c>
      <c r="CC164">
        <v>0</v>
      </c>
      <c r="CD164">
        <v>1</v>
      </c>
      <c r="CE164">
        <v>2</v>
      </c>
      <c r="CF164">
        <v>1</v>
      </c>
      <c r="CG164">
        <v>0</v>
      </c>
      <c r="CH164">
        <v>1</v>
      </c>
      <c r="CI164">
        <v>3</v>
      </c>
      <c r="CJ164">
        <v>0</v>
      </c>
      <c r="CK164">
        <v>1</v>
      </c>
      <c r="CL164">
        <v>0</v>
      </c>
      <c r="CM164">
        <v>0</v>
      </c>
      <c r="CN164">
        <v>0</v>
      </c>
      <c r="CO164">
        <v>1</v>
      </c>
      <c r="CP164">
        <v>1</v>
      </c>
      <c r="CQ164">
        <v>3</v>
      </c>
      <c r="CR164">
        <v>0</v>
      </c>
      <c r="CS164">
        <v>1</v>
      </c>
      <c r="CT164">
        <v>0</v>
      </c>
      <c r="CU164">
        <v>9</v>
      </c>
      <c r="CV164">
        <v>0</v>
      </c>
      <c r="CW164">
        <v>1</v>
      </c>
      <c r="CX164">
        <v>0</v>
      </c>
      <c r="CY164">
        <v>1</v>
      </c>
      <c r="CZ164">
        <v>0</v>
      </c>
      <c r="DA164">
        <v>2</v>
      </c>
      <c r="DB164">
        <v>6</v>
      </c>
      <c r="DC164">
        <v>4</v>
      </c>
      <c r="DD164">
        <v>5</v>
      </c>
      <c r="DE164">
        <v>1</v>
      </c>
      <c r="DF164">
        <v>3</v>
      </c>
      <c r="DG164">
        <v>1</v>
      </c>
      <c r="DH164">
        <v>0</v>
      </c>
      <c r="DI164">
        <v>0</v>
      </c>
      <c r="DJ164">
        <v>0</v>
      </c>
      <c r="DK164">
        <v>9</v>
      </c>
      <c r="DL164">
        <v>2</v>
      </c>
      <c r="DM164">
        <v>0</v>
      </c>
      <c r="DN164">
        <v>0</v>
      </c>
      <c r="DO164">
        <v>1</v>
      </c>
      <c r="DP164">
        <v>2</v>
      </c>
      <c r="DQ164">
        <v>0</v>
      </c>
      <c r="DR164">
        <v>0</v>
      </c>
      <c r="DS164">
        <v>0</v>
      </c>
      <c r="DT164">
        <v>0</v>
      </c>
      <c r="DU164">
        <v>0</v>
      </c>
      <c r="DV164">
        <v>0</v>
      </c>
      <c r="DW164">
        <v>0</v>
      </c>
      <c r="DX164">
        <v>0</v>
      </c>
      <c r="DY164">
        <v>0</v>
      </c>
      <c r="DZ164">
        <v>0</v>
      </c>
      <c r="EA164">
        <v>1</v>
      </c>
      <c r="EB164">
        <v>0</v>
      </c>
      <c r="EC164">
        <v>0</v>
      </c>
      <c r="ED164">
        <v>0</v>
      </c>
      <c r="EE164">
        <v>0</v>
      </c>
      <c r="EF164">
        <v>0</v>
      </c>
      <c r="EG164">
        <v>1</v>
      </c>
      <c r="EH164">
        <v>0</v>
      </c>
      <c r="EI164">
        <v>1</v>
      </c>
      <c r="EJ164">
        <v>0</v>
      </c>
      <c r="EK164">
        <v>0</v>
      </c>
      <c r="EL164">
        <v>0</v>
      </c>
      <c r="EM164">
        <v>0</v>
      </c>
      <c r="EN164">
        <v>0</v>
      </c>
      <c r="EO164">
        <v>0</v>
      </c>
      <c r="EP164">
        <v>0</v>
      </c>
      <c r="EQ164">
        <v>2</v>
      </c>
      <c r="ER164">
        <v>0</v>
      </c>
      <c r="ES164">
        <v>7</v>
      </c>
      <c r="ET164">
        <v>0</v>
      </c>
      <c r="EU164">
        <v>0</v>
      </c>
      <c r="EV164">
        <v>0</v>
      </c>
      <c r="EW164">
        <v>0</v>
      </c>
      <c r="EX164">
        <v>1</v>
      </c>
      <c r="EY164">
        <v>1</v>
      </c>
      <c r="EZ164">
        <v>0</v>
      </c>
      <c r="FA164">
        <v>0</v>
      </c>
      <c r="FB164">
        <v>0</v>
      </c>
      <c r="FC164">
        <v>5</v>
      </c>
      <c r="FD164">
        <v>2</v>
      </c>
      <c r="FE164">
        <v>0</v>
      </c>
      <c r="FF164">
        <v>3</v>
      </c>
      <c r="FG164">
        <v>0</v>
      </c>
      <c r="FH164">
        <v>0</v>
      </c>
      <c r="FI164">
        <v>0</v>
      </c>
      <c r="FJ164">
        <v>2</v>
      </c>
      <c r="FK164">
        <v>1</v>
      </c>
      <c r="FL164">
        <v>0</v>
      </c>
      <c r="FM164">
        <v>0</v>
      </c>
      <c r="FN164">
        <v>0</v>
      </c>
      <c r="FO164">
        <v>0</v>
      </c>
      <c r="FP164">
        <v>0</v>
      </c>
      <c r="FQ164">
        <v>4</v>
      </c>
      <c r="FR164">
        <v>0</v>
      </c>
      <c r="FS164">
        <v>0</v>
      </c>
      <c r="FT164">
        <v>0</v>
      </c>
      <c r="FU164">
        <v>0</v>
      </c>
      <c r="FV164">
        <v>1</v>
      </c>
      <c r="FW164">
        <v>0</v>
      </c>
      <c r="FX164">
        <v>0</v>
      </c>
      <c r="FY164">
        <v>3</v>
      </c>
      <c r="FZ164">
        <v>2</v>
      </c>
      <c r="GA164">
        <v>0</v>
      </c>
      <c r="GB164">
        <v>1</v>
      </c>
      <c r="GC164">
        <v>1</v>
      </c>
      <c r="GD164">
        <v>0</v>
      </c>
      <c r="GE164">
        <v>0</v>
      </c>
      <c r="GF164">
        <v>3</v>
      </c>
      <c r="GG164">
        <v>0</v>
      </c>
      <c r="GH164">
        <v>0</v>
      </c>
      <c r="GI164">
        <v>0</v>
      </c>
      <c r="GJ164">
        <v>0</v>
      </c>
      <c r="GK164">
        <v>0</v>
      </c>
      <c r="GL164">
        <v>1</v>
      </c>
      <c r="GM164">
        <v>1</v>
      </c>
      <c r="GN164">
        <v>0</v>
      </c>
      <c r="GO164">
        <v>0</v>
      </c>
      <c r="GP164">
        <v>0</v>
      </c>
      <c r="GQ164">
        <v>1</v>
      </c>
    </row>
    <row r="165" spans="1:199">
      <c r="A165">
        <v>0</v>
      </c>
      <c r="B165">
        <v>0</v>
      </c>
      <c r="C165">
        <v>0</v>
      </c>
      <c r="D165">
        <v>0</v>
      </c>
      <c r="E165">
        <v>1</v>
      </c>
      <c r="F165">
        <v>0</v>
      </c>
      <c r="G165">
        <v>0</v>
      </c>
      <c r="H165">
        <v>0</v>
      </c>
      <c r="I165">
        <v>0</v>
      </c>
      <c r="J165">
        <v>0</v>
      </c>
      <c r="K165">
        <v>0</v>
      </c>
      <c r="L165">
        <v>0</v>
      </c>
      <c r="M165">
        <v>0</v>
      </c>
      <c r="N165">
        <v>4</v>
      </c>
      <c r="O165">
        <v>0</v>
      </c>
      <c r="P165">
        <v>0</v>
      </c>
      <c r="Q165">
        <v>0</v>
      </c>
      <c r="R165">
        <v>1</v>
      </c>
      <c r="S165">
        <v>0</v>
      </c>
      <c r="T165">
        <v>0</v>
      </c>
      <c r="U165">
        <v>0</v>
      </c>
      <c r="V165">
        <v>0</v>
      </c>
      <c r="W165">
        <v>1</v>
      </c>
      <c r="X165">
        <v>0</v>
      </c>
      <c r="Y165">
        <v>0</v>
      </c>
      <c r="Z165">
        <v>0</v>
      </c>
      <c r="AA165">
        <v>0</v>
      </c>
      <c r="AB165">
        <v>0</v>
      </c>
      <c r="AC165">
        <v>0</v>
      </c>
      <c r="AD165">
        <v>0</v>
      </c>
      <c r="AE165">
        <v>0</v>
      </c>
      <c r="AF165">
        <v>0</v>
      </c>
      <c r="AG165">
        <v>0</v>
      </c>
      <c r="AH165">
        <v>0</v>
      </c>
      <c r="AI165">
        <v>0</v>
      </c>
      <c r="AJ165">
        <v>0</v>
      </c>
      <c r="AK165">
        <v>0</v>
      </c>
      <c r="AL165">
        <v>0</v>
      </c>
      <c r="AM165">
        <v>1</v>
      </c>
      <c r="AN165">
        <v>2</v>
      </c>
      <c r="AO165">
        <v>2</v>
      </c>
      <c r="AP165">
        <v>0</v>
      </c>
      <c r="AQ165">
        <v>1</v>
      </c>
      <c r="AR165">
        <v>0</v>
      </c>
      <c r="AS165">
        <v>0</v>
      </c>
      <c r="AT165">
        <v>0</v>
      </c>
      <c r="AU165">
        <v>0</v>
      </c>
      <c r="AV165">
        <v>0</v>
      </c>
      <c r="AW165">
        <v>0</v>
      </c>
      <c r="AX165">
        <v>1</v>
      </c>
      <c r="AY165">
        <v>0</v>
      </c>
      <c r="AZ165">
        <v>0</v>
      </c>
      <c r="BA165">
        <v>1</v>
      </c>
      <c r="BB165">
        <v>0</v>
      </c>
      <c r="BC165">
        <v>0</v>
      </c>
      <c r="BD165">
        <v>1</v>
      </c>
      <c r="BE165">
        <v>0</v>
      </c>
      <c r="BF165">
        <v>0</v>
      </c>
      <c r="BG165">
        <v>0</v>
      </c>
      <c r="BH165">
        <v>0</v>
      </c>
      <c r="BI165">
        <v>3</v>
      </c>
      <c r="BJ165">
        <v>2</v>
      </c>
      <c r="BK165">
        <v>5</v>
      </c>
      <c r="BL165">
        <v>1</v>
      </c>
      <c r="BM165">
        <v>0</v>
      </c>
      <c r="BN165">
        <v>0</v>
      </c>
      <c r="BO165">
        <v>1</v>
      </c>
      <c r="BP165">
        <v>1</v>
      </c>
      <c r="BQ165">
        <v>0</v>
      </c>
      <c r="BR165">
        <v>2</v>
      </c>
      <c r="BS165">
        <v>0</v>
      </c>
      <c r="BT165">
        <v>2</v>
      </c>
      <c r="BU165">
        <v>0</v>
      </c>
      <c r="BV165">
        <v>1</v>
      </c>
      <c r="BW165">
        <v>0</v>
      </c>
      <c r="BX165">
        <v>0</v>
      </c>
      <c r="BY165">
        <v>1</v>
      </c>
      <c r="BZ165">
        <v>0</v>
      </c>
      <c r="CA165">
        <v>0</v>
      </c>
      <c r="CB165">
        <v>0</v>
      </c>
      <c r="CC165">
        <v>0</v>
      </c>
      <c r="CD165">
        <v>3</v>
      </c>
      <c r="CE165">
        <v>3</v>
      </c>
      <c r="CF165">
        <v>1</v>
      </c>
      <c r="CG165">
        <v>0</v>
      </c>
      <c r="CH165">
        <v>2</v>
      </c>
      <c r="CI165">
        <v>0</v>
      </c>
      <c r="CJ165">
        <v>0</v>
      </c>
      <c r="CK165">
        <v>0</v>
      </c>
      <c r="CL165">
        <v>0</v>
      </c>
      <c r="CM165">
        <v>2</v>
      </c>
      <c r="CN165">
        <v>0</v>
      </c>
      <c r="CO165">
        <v>1</v>
      </c>
      <c r="CP165">
        <v>2</v>
      </c>
      <c r="CQ165">
        <v>0</v>
      </c>
      <c r="CR165">
        <v>0</v>
      </c>
      <c r="CS165">
        <v>2</v>
      </c>
      <c r="CT165">
        <v>0</v>
      </c>
      <c r="CU165">
        <v>0</v>
      </c>
      <c r="CV165">
        <v>1</v>
      </c>
      <c r="CW165">
        <v>1</v>
      </c>
      <c r="CX165">
        <v>2</v>
      </c>
      <c r="CY165">
        <v>0</v>
      </c>
      <c r="CZ165">
        <v>0</v>
      </c>
      <c r="DA165">
        <v>1</v>
      </c>
      <c r="DB165">
        <v>0</v>
      </c>
      <c r="DC165">
        <v>0</v>
      </c>
      <c r="DD165">
        <v>0</v>
      </c>
      <c r="DE165">
        <v>0</v>
      </c>
      <c r="DF165">
        <v>0</v>
      </c>
      <c r="DG165">
        <v>0</v>
      </c>
      <c r="DH165">
        <v>0</v>
      </c>
      <c r="DI165">
        <v>0</v>
      </c>
      <c r="DJ165">
        <v>0</v>
      </c>
      <c r="DK165">
        <v>0</v>
      </c>
      <c r="DL165">
        <v>1</v>
      </c>
      <c r="DM165">
        <v>0</v>
      </c>
      <c r="DN165">
        <v>0</v>
      </c>
      <c r="DO165">
        <v>0</v>
      </c>
      <c r="DP165">
        <v>0</v>
      </c>
      <c r="DQ165">
        <v>0</v>
      </c>
      <c r="DR165">
        <v>0</v>
      </c>
      <c r="DS165">
        <v>0</v>
      </c>
      <c r="DT165">
        <v>0</v>
      </c>
      <c r="DU165">
        <v>0</v>
      </c>
      <c r="DV165">
        <v>2</v>
      </c>
      <c r="DW165">
        <v>0</v>
      </c>
      <c r="DX165">
        <v>0</v>
      </c>
      <c r="DY165">
        <v>0</v>
      </c>
      <c r="DZ165">
        <v>0</v>
      </c>
      <c r="EA165">
        <v>1</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1</v>
      </c>
      <c r="EY165">
        <v>0</v>
      </c>
      <c r="EZ165">
        <v>2</v>
      </c>
      <c r="FA165">
        <v>1</v>
      </c>
      <c r="FB165">
        <v>1</v>
      </c>
      <c r="FC165">
        <v>1</v>
      </c>
      <c r="FD165">
        <v>2</v>
      </c>
      <c r="FE165">
        <v>0</v>
      </c>
      <c r="FF165">
        <v>0</v>
      </c>
      <c r="FG165">
        <v>0</v>
      </c>
      <c r="FH165">
        <v>1</v>
      </c>
      <c r="FI165">
        <v>4</v>
      </c>
      <c r="FJ165">
        <v>0</v>
      </c>
      <c r="FK165">
        <v>1</v>
      </c>
      <c r="FL165">
        <v>0</v>
      </c>
      <c r="FM165">
        <v>0</v>
      </c>
      <c r="FN165">
        <v>1</v>
      </c>
      <c r="FO165">
        <v>0</v>
      </c>
      <c r="FP165">
        <v>0</v>
      </c>
      <c r="FQ165">
        <v>0</v>
      </c>
      <c r="FR165">
        <v>1</v>
      </c>
      <c r="FS165">
        <v>0</v>
      </c>
      <c r="FT165">
        <v>0</v>
      </c>
      <c r="FU165">
        <v>1</v>
      </c>
      <c r="FV165">
        <v>0</v>
      </c>
      <c r="FW165">
        <v>0</v>
      </c>
      <c r="FX165">
        <v>0</v>
      </c>
      <c r="FY165">
        <v>2</v>
      </c>
      <c r="FZ165">
        <v>0</v>
      </c>
      <c r="GA165">
        <v>0</v>
      </c>
      <c r="GB165">
        <v>1</v>
      </c>
      <c r="GC165">
        <v>1</v>
      </c>
      <c r="GD165">
        <v>0</v>
      </c>
      <c r="GE165">
        <v>1</v>
      </c>
      <c r="GF165">
        <v>1</v>
      </c>
      <c r="GG165">
        <v>0</v>
      </c>
      <c r="GH165">
        <v>1</v>
      </c>
      <c r="GI165">
        <v>5</v>
      </c>
      <c r="GJ165">
        <v>0</v>
      </c>
      <c r="GK165">
        <v>0</v>
      </c>
      <c r="GL165">
        <v>1</v>
      </c>
      <c r="GM165">
        <v>0</v>
      </c>
      <c r="GN165">
        <v>0</v>
      </c>
      <c r="GO165">
        <v>0</v>
      </c>
      <c r="GP165">
        <v>0</v>
      </c>
      <c r="GQ165">
        <v>0</v>
      </c>
    </row>
    <row r="166" spans="1:199">
      <c r="A166">
        <v>7</v>
      </c>
      <c r="B166">
        <v>9</v>
      </c>
      <c r="C166">
        <v>4</v>
      </c>
      <c r="D166">
        <v>3</v>
      </c>
      <c r="E166">
        <v>1</v>
      </c>
      <c r="F166">
        <v>3</v>
      </c>
      <c r="G166">
        <v>3</v>
      </c>
      <c r="H166">
        <v>0</v>
      </c>
      <c r="I166">
        <v>0</v>
      </c>
      <c r="J166">
        <v>6</v>
      </c>
      <c r="K166">
        <v>2</v>
      </c>
      <c r="L166">
        <v>0</v>
      </c>
      <c r="M166">
        <v>2</v>
      </c>
      <c r="N166">
        <v>4</v>
      </c>
      <c r="O166">
        <v>7</v>
      </c>
      <c r="P166">
        <v>6</v>
      </c>
      <c r="Q166">
        <v>0</v>
      </c>
      <c r="R166">
        <v>1</v>
      </c>
      <c r="S166">
        <v>1</v>
      </c>
      <c r="T166">
        <v>0</v>
      </c>
      <c r="U166">
        <v>0</v>
      </c>
      <c r="V166">
        <v>1</v>
      </c>
      <c r="W166">
        <v>3</v>
      </c>
      <c r="X166">
        <v>0</v>
      </c>
      <c r="Y166">
        <v>0</v>
      </c>
      <c r="Z166">
        <v>2</v>
      </c>
      <c r="AA166">
        <v>0</v>
      </c>
      <c r="AB166">
        <v>0</v>
      </c>
      <c r="AC166">
        <v>1</v>
      </c>
      <c r="AD166">
        <v>1</v>
      </c>
      <c r="AE166">
        <v>0</v>
      </c>
      <c r="AF166">
        <v>1</v>
      </c>
      <c r="AG166">
        <v>2</v>
      </c>
      <c r="AH166">
        <v>2</v>
      </c>
      <c r="AI166">
        <v>3</v>
      </c>
      <c r="AJ166">
        <v>2</v>
      </c>
      <c r="AK166">
        <v>1</v>
      </c>
      <c r="AL166">
        <v>4</v>
      </c>
      <c r="AM166">
        <v>2</v>
      </c>
      <c r="AN166">
        <v>5</v>
      </c>
      <c r="AO166">
        <v>9</v>
      </c>
      <c r="AP166">
        <v>1</v>
      </c>
      <c r="AQ166">
        <v>1</v>
      </c>
      <c r="AR166">
        <v>8</v>
      </c>
      <c r="AS166">
        <v>1</v>
      </c>
      <c r="AT166">
        <v>3</v>
      </c>
      <c r="AU166">
        <v>1</v>
      </c>
      <c r="AV166">
        <v>1</v>
      </c>
      <c r="AW166">
        <v>1</v>
      </c>
      <c r="AX166">
        <v>1</v>
      </c>
      <c r="AY166">
        <v>3</v>
      </c>
      <c r="AZ166">
        <v>5</v>
      </c>
      <c r="BA166">
        <v>4</v>
      </c>
      <c r="BB166">
        <v>5</v>
      </c>
      <c r="BC166">
        <v>1</v>
      </c>
      <c r="BD166">
        <v>1</v>
      </c>
      <c r="BE166">
        <v>3</v>
      </c>
      <c r="BF166">
        <v>1</v>
      </c>
      <c r="BG166">
        <v>5</v>
      </c>
      <c r="BH166">
        <v>3</v>
      </c>
      <c r="BI166">
        <v>2</v>
      </c>
      <c r="BJ166">
        <v>0</v>
      </c>
      <c r="BK166">
        <v>2</v>
      </c>
      <c r="BL166">
        <v>0</v>
      </c>
      <c r="BM166">
        <v>5</v>
      </c>
      <c r="BN166">
        <v>2</v>
      </c>
      <c r="BO166">
        <v>3</v>
      </c>
      <c r="BP166">
        <v>5</v>
      </c>
      <c r="BQ166">
        <v>1</v>
      </c>
      <c r="BR166">
        <v>1</v>
      </c>
      <c r="BS166">
        <v>3</v>
      </c>
      <c r="BT166">
        <v>2</v>
      </c>
      <c r="BU166">
        <v>4</v>
      </c>
      <c r="BV166">
        <v>1</v>
      </c>
      <c r="BW166">
        <v>3</v>
      </c>
      <c r="BX166">
        <v>5</v>
      </c>
      <c r="BY166">
        <v>5</v>
      </c>
      <c r="BZ166">
        <v>4</v>
      </c>
      <c r="CA166">
        <v>5</v>
      </c>
      <c r="CB166">
        <v>1</v>
      </c>
      <c r="CC166">
        <v>2</v>
      </c>
      <c r="CD166">
        <v>3</v>
      </c>
      <c r="CE166">
        <v>3</v>
      </c>
      <c r="CF166">
        <v>1</v>
      </c>
      <c r="CG166">
        <v>3</v>
      </c>
      <c r="CH166">
        <v>5</v>
      </c>
      <c r="CI166">
        <v>2</v>
      </c>
      <c r="CJ166">
        <v>2</v>
      </c>
      <c r="CK166">
        <v>3</v>
      </c>
      <c r="CL166">
        <v>0</v>
      </c>
      <c r="CM166">
        <v>1</v>
      </c>
      <c r="CN166">
        <v>6</v>
      </c>
      <c r="CO166">
        <v>4</v>
      </c>
      <c r="CP166">
        <v>1</v>
      </c>
      <c r="CQ166">
        <v>5</v>
      </c>
      <c r="CR166">
        <v>2</v>
      </c>
      <c r="CS166">
        <v>2</v>
      </c>
      <c r="CT166">
        <v>1</v>
      </c>
      <c r="CU166">
        <v>3</v>
      </c>
      <c r="CV166">
        <v>2</v>
      </c>
      <c r="CW166">
        <v>7</v>
      </c>
      <c r="CX166">
        <v>2</v>
      </c>
      <c r="CY166">
        <v>3</v>
      </c>
      <c r="CZ166">
        <v>1</v>
      </c>
      <c r="DA166">
        <v>6</v>
      </c>
      <c r="DB166">
        <v>2</v>
      </c>
      <c r="DC166">
        <v>0</v>
      </c>
      <c r="DD166">
        <v>0</v>
      </c>
      <c r="DE166">
        <v>0</v>
      </c>
      <c r="DF166">
        <v>4</v>
      </c>
      <c r="DG166">
        <v>1</v>
      </c>
      <c r="DH166">
        <v>0</v>
      </c>
      <c r="DI166">
        <v>0</v>
      </c>
      <c r="DJ166">
        <v>3</v>
      </c>
      <c r="DK166">
        <v>0</v>
      </c>
      <c r="DL166">
        <v>2</v>
      </c>
      <c r="DM166">
        <v>0</v>
      </c>
      <c r="DN166">
        <v>0</v>
      </c>
      <c r="DO166">
        <v>1</v>
      </c>
      <c r="DP166">
        <v>0</v>
      </c>
      <c r="DQ166">
        <v>5</v>
      </c>
      <c r="DR166">
        <v>0</v>
      </c>
      <c r="DS166">
        <v>2</v>
      </c>
      <c r="DT166">
        <v>0</v>
      </c>
      <c r="DU166">
        <v>0</v>
      </c>
      <c r="DV166">
        <v>0</v>
      </c>
      <c r="DW166">
        <v>0</v>
      </c>
      <c r="DX166">
        <v>9</v>
      </c>
      <c r="DY166">
        <v>0</v>
      </c>
      <c r="DZ166">
        <v>0</v>
      </c>
      <c r="EA166">
        <v>4</v>
      </c>
      <c r="EB166">
        <v>0</v>
      </c>
      <c r="EC166">
        <v>0</v>
      </c>
      <c r="ED166">
        <v>0</v>
      </c>
      <c r="EE166">
        <v>0</v>
      </c>
      <c r="EF166">
        <v>4</v>
      </c>
      <c r="EG166">
        <v>3</v>
      </c>
      <c r="EH166">
        <v>1</v>
      </c>
      <c r="EI166">
        <v>6</v>
      </c>
      <c r="EJ166">
        <v>1</v>
      </c>
      <c r="EK166">
        <v>2</v>
      </c>
      <c r="EL166">
        <v>1</v>
      </c>
      <c r="EM166">
        <v>5</v>
      </c>
      <c r="EN166">
        <v>0</v>
      </c>
      <c r="EO166">
        <v>0</v>
      </c>
      <c r="EP166">
        <v>1</v>
      </c>
      <c r="EQ166">
        <v>0</v>
      </c>
      <c r="ER166">
        <v>4</v>
      </c>
      <c r="ES166">
        <v>0</v>
      </c>
      <c r="ET166">
        <v>4</v>
      </c>
      <c r="EU166">
        <v>0</v>
      </c>
      <c r="EV166">
        <v>9</v>
      </c>
      <c r="EW166">
        <v>6</v>
      </c>
      <c r="EX166">
        <v>7</v>
      </c>
      <c r="EY166">
        <v>1</v>
      </c>
      <c r="EZ166">
        <v>2</v>
      </c>
      <c r="FA166">
        <v>3</v>
      </c>
      <c r="FB166">
        <v>1</v>
      </c>
      <c r="FC166">
        <v>2</v>
      </c>
      <c r="FD166">
        <v>9</v>
      </c>
      <c r="FE166">
        <v>0</v>
      </c>
      <c r="FF166">
        <v>2</v>
      </c>
      <c r="FG166">
        <v>1</v>
      </c>
      <c r="FH166">
        <v>2</v>
      </c>
      <c r="FI166">
        <v>4</v>
      </c>
      <c r="FJ166">
        <v>2</v>
      </c>
      <c r="FK166">
        <v>3</v>
      </c>
      <c r="FL166">
        <v>8</v>
      </c>
      <c r="FM166">
        <v>3</v>
      </c>
      <c r="FN166">
        <v>1</v>
      </c>
      <c r="FO166">
        <v>5</v>
      </c>
      <c r="FP166">
        <v>0</v>
      </c>
      <c r="FQ166">
        <v>2</v>
      </c>
      <c r="FR166">
        <v>1</v>
      </c>
      <c r="FS166">
        <v>5</v>
      </c>
      <c r="FT166">
        <v>1</v>
      </c>
      <c r="FU166">
        <v>2</v>
      </c>
      <c r="FV166">
        <v>2</v>
      </c>
      <c r="FW166">
        <v>4</v>
      </c>
      <c r="FX166">
        <v>2</v>
      </c>
      <c r="FY166">
        <v>4</v>
      </c>
      <c r="FZ166">
        <v>1</v>
      </c>
      <c r="GA166">
        <v>2</v>
      </c>
      <c r="GB166">
        <v>5</v>
      </c>
      <c r="GC166">
        <v>1</v>
      </c>
      <c r="GD166">
        <v>1</v>
      </c>
      <c r="GE166">
        <v>2</v>
      </c>
      <c r="GF166">
        <v>4</v>
      </c>
      <c r="GG166">
        <v>4</v>
      </c>
      <c r="GH166">
        <v>1</v>
      </c>
      <c r="GI166">
        <v>5</v>
      </c>
      <c r="GJ166">
        <v>1</v>
      </c>
      <c r="GK166">
        <v>1</v>
      </c>
      <c r="GL166">
        <v>3</v>
      </c>
      <c r="GM166">
        <v>0</v>
      </c>
      <c r="GN166">
        <v>0</v>
      </c>
      <c r="GO166">
        <v>1</v>
      </c>
      <c r="GP166">
        <v>1</v>
      </c>
      <c r="GQ166">
        <v>0</v>
      </c>
    </row>
    <row r="167" spans="1:199">
      <c r="A167">
        <v>9</v>
      </c>
      <c r="B167">
        <v>0</v>
      </c>
      <c r="C167">
        <v>2</v>
      </c>
      <c r="D167">
        <v>0</v>
      </c>
      <c r="E167">
        <v>1</v>
      </c>
      <c r="F167">
        <v>1</v>
      </c>
      <c r="G167">
        <v>0</v>
      </c>
      <c r="H167">
        <v>0</v>
      </c>
      <c r="I167">
        <v>9</v>
      </c>
      <c r="J167">
        <v>1</v>
      </c>
      <c r="K167">
        <v>2</v>
      </c>
      <c r="L167">
        <v>1</v>
      </c>
      <c r="M167">
        <v>1</v>
      </c>
      <c r="N167">
        <v>2</v>
      </c>
      <c r="O167">
        <v>1</v>
      </c>
      <c r="P167">
        <v>8</v>
      </c>
      <c r="Q167">
        <v>2</v>
      </c>
      <c r="R167">
        <v>2</v>
      </c>
      <c r="S167">
        <v>2</v>
      </c>
      <c r="T167">
        <v>0</v>
      </c>
      <c r="U167">
        <v>0</v>
      </c>
      <c r="V167">
        <v>2</v>
      </c>
      <c r="W167">
        <v>4</v>
      </c>
      <c r="X167">
        <v>0</v>
      </c>
      <c r="Y167">
        <v>0</v>
      </c>
      <c r="Z167">
        <v>3</v>
      </c>
      <c r="AA167">
        <v>0</v>
      </c>
      <c r="AB167">
        <v>0</v>
      </c>
      <c r="AC167">
        <v>1</v>
      </c>
      <c r="AD167">
        <v>0</v>
      </c>
      <c r="AE167">
        <v>0</v>
      </c>
      <c r="AF167">
        <v>2</v>
      </c>
      <c r="AG167">
        <v>0</v>
      </c>
      <c r="AH167">
        <v>1</v>
      </c>
      <c r="AI167">
        <v>0</v>
      </c>
      <c r="AJ167">
        <v>0</v>
      </c>
      <c r="AK167">
        <v>1</v>
      </c>
      <c r="AL167">
        <v>1</v>
      </c>
      <c r="AM167">
        <v>2</v>
      </c>
      <c r="AN167">
        <v>5</v>
      </c>
      <c r="AO167">
        <v>0</v>
      </c>
      <c r="AP167">
        <v>1</v>
      </c>
      <c r="AQ167">
        <v>1</v>
      </c>
      <c r="AR167">
        <v>2</v>
      </c>
      <c r="AS167">
        <v>5</v>
      </c>
      <c r="AT167">
        <v>0</v>
      </c>
      <c r="AU167">
        <v>1</v>
      </c>
      <c r="AV167">
        <v>3</v>
      </c>
      <c r="AW167">
        <v>3</v>
      </c>
      <c r="AX167">
        <v>1</v>
      </c>
      <c r="AY167">
        <v>1</v>
      </c>
      <c r="AZ167">
        <v>3</v>
      </c>
      <c r="BA167">
        <v>0</v>
      </c>
      <c r="BB167">
        <v>3</v>
      </c>
      <c r="BC167">
        <v>3</v>
      </c>
      <c r="BD167">
        <v>1</v>
      </c>
      <c r="BE167">
        <v>1</v>
      </c>
      <c r="BF167">
        <v>1</v>
      </c>
      <c r="BG167">
        <v>0</v>
      </c>
      <c r="BH167">
        <v>0</v>
      </c>
      <c r="BI167">
        <v>1</v>
      </c>
      <c r="BJ167">
        <v>0</v>
      </c>
      <c r="BK167">
        <v>4</v>
      </c>
      <c r="BL167">
        <v>2</v>
      </c>
      <c r="BM167">
        <v>1</v>
      </c>
      <c r="BN167">
        <v>3</v>
      </c>
      <c r="BO167">
        <v>0</v>
      </c>
      <c r="BP167">
        <v>3</v>
      </c>
      <c r="BQ167">
        <v>1</v>
      </c>
      <c r="BR167">
        <v>5</v>
      </c>
      <c r="BS167">
        <v>0</v>
      </c>
      <c r="BT167">
        <v>2</v>
      </c>
      <c r="BU167">
        <v>2</v>
      </c>
      <c r="BV167">
        <v>1</v>
      </c>
      <c r="BW167">
        <v>4</v>
      </c>
      <c r="BX167">
        <v>5</v>
      </c>
      <c r="BY167">
        <v>1</v>
      </c>
      <c r="BZ167">
        <v>5</v>
      </c>
      <c r="CA167">
        <v>0</v>
      </c>
      <c r="CB167">
        <v>1</v>
      </c>
      <c r="CC167">
        <v>1</v>
      </c>
      <c r="CD167">
        <v>1</v>
      </c>
      <c r="CE167">
        <v>1</v>
      </c>
      <c r="CF167">
        <v>5</v>
      </c>
      <c r="CG167">
        <v>0</v>
      </c>
      <c r="CH167">
        <v>3</v>
      </c>
      <c r="CI167">
        <v>2</v>
      </c>
      <c r="CJ167">
        <v>0</v>
      </c>
      <c r="CK167">
        <v>1</v>
      </c>
      <c r="CL167">
        <v>1</v>
      </c>
      <c r="CM167">
        <v>1</v>
      </c>
      <c r="CN167">
        <v>5</v>
      </c>
      <c r="CO167">
        <v>6</v>
      </c>
      <c r="CP167">
        <v>3</v>
      </c>
      <c r="CQ167">
        <v>4</v>
      </c>
      <c r="CR167">
        <v>3</v>
      </c>
      <c r="CS167">
        <v>2</v>
      </c>
      <c r="CT167">
        <v>0</v>
      </c>
      <c r="CU167">
        <v>4</v>
      </c>
      <c r="CV167">
        <v>0</v>
      </c>
      <c r="CW167">
        <v>3</v>
      </c>
      <c r="CX167">
        <v>0</v>
      </c>
      <c r="CY167">
        <v>5</v>
      </c>
      <c r="CZ167">
        <v>0</v>
      </c>
      <c r="DA167">
        <v>5</v>
      </c>
      <c r="DB167">
        <v>1</v>
      </c>
      <c r="DC167">
        <v>5</v>
      </c>
      <c r="DD167">
        <v>0</v>
      </c>
      <c r="DE167">
        <v>2</v>
      </c>
      <c r="DF167">
        <v>0</v>
      </c>
      <c r="DG167">
        <v>1</v>
      </c>
      <c r="DH167">
        <v>0</v>
      </c>
      <c r="DI167">
        <v>0</v>
      </c>
      <c r="DJ167">
        <v>6</v>
      </c>
      <c r="DK167">
        <v>0</v>
      </c>
      <c r="DL167">
        <v>0</v>
      </c>
      <c r="DM167">
        <v>0</v>
      </c>
      <c r="DN167">
        <v>0</v>
      </c>
      <c r="DO167">
        <v>0</v>
      </c>
      <c r="DP167">
        <v>1</v>
      </c>
      <c r="DQ167">
        <v>2</v>
      </c>
      <c r="DR167">
        <v>1</v>
      </c>
      <c r="DS167">
        <v>0</v>
      </c>
      <c r="DT167">
        <v>0</v>
      </c>
      <c r="DU167">
        <v>0</v>
      </c>
      <c r="DV167">
        <v>0</v>
      </c>
      <c r="DW167">
        <v>2</v>
      </c>
      <c r="DX167">
        <v>5</v>
      </c>
      <c r="DY167">
        <v>0</v>
      </c>
      <c r="DZ167">
        <v>0</v>
      </c>
      <c r="EA167">
        <v>1</v>
      </c>
      <c r="EB167">
        <v>0</v>
      </c>
      <c r="EC167">
        <v>0</v>
      </c>
      <c r="ED167">
        <v>0</v>
      </c>
      <c r="EE167">
        <v>0</v>
      </c>
      <c r="EF167">
        <v>2</v>
      </c>
      <c r="EG167">
        <v>0</v>
      </c>
      <c r="EH167">
        <v>9</v>
      </c>
      <c r="EI167">
        <v>1</v>
      </c>
      <c r="EJ167">
        <v>0</v>
      </c>
      <c r="EK167">
        <v>4</v>
      </c>
      <c r="EL167">
        <v>1</v>
      </c>
      <c r="EM167">
        <v>7</v>
      </c>
      <c r="EN167">
        <v>0</v>
      </c>
      <c r="EO167">
        <v>2</v>
      </c>
      <c r="EP167">
        <v>0</v>
      </c>
      <c r="EQ167">
        <v>0</v>
      </c>
      <c r="ER167">
        <v>3</v>
      </c>
      <c r="ES167">
        <v>0</v>
      </c>
      <c r="ET167">
        <v>3</v>
      </c>
      <c r="EU167">
        <v>0</v>
      </c>
      <c r="EV167">
        <v>4</v>
      </c>
      <c r="EW167">
        <v>3</v>
      </c>
      <c r="EX167">
        <v>3</v>
      </c>
      <c r="EY167">
        <v>0</v>
      </c>
      <c r="EZ167">
        <v>2</v>
      </c>
      <c r="FA167">
        <v>1</v>
      </c>
      <c r="FB167">
        <v>0</v>
      </c>
      <c r="FC167">
        <v>1</v>
      </c>
      <c r="FD167">
        <v>3</v>
      </c>
      <c r="FE167">
        <v>0</v>
      </c>
      <c r="FF167">
        <v>2</v>
      </c>
      <c r="FG167">
        <v>3</v>
      </c>
      <c r="FH167">
        <v>1</v>
      </c>
      <c r="FI167">
        <v>2</v>
      </c>
      <c r="FJ167">
        <v>0</v>
      </c>
      <c r="FK167">
        <v>1</v>
      </c>
      <c r="FL167">
        <v>1</v>
      </c>
      <c r="FM167">
        <v>7</v>
      </c>
      <c r="FN167">
        <v>1</v>
      </c>
      <c r="FO167">
        <v>5</v>
      </c>
      <c r="FP167">
        <v>0</v>
      </c>
      <c r="FQ167">
        <v>1</v>
      </c>
      <c r="FR167">
        <v>1</v>
      </c>
      <c r="FS167">
        <v>1</v>
      </c>
      <c r="FT167">
        <v>2</v>
      </c>
      <c r="FU167">
        <v>3</v>
      </c>
      <c r="FV167">
        <v>2</v>
      </c>
      <c r="FW167">
        <v>4</v>
      </c>
      <c r="FX167">
        <v>0</v>
      </c>
      <c r="FY167">
        <v>0</v>
      </c>
      <c r="FZ167">
        <v>5</v>
      </c>
      <c r="GA167">
        <v>1</v>
      </c>
      <c r="GB167">
        <v>7</v>
      </c>
      <c r="GC167">
        <v>0</v>
      </c>
      <c r="GD167">
        <v>1</v>
      </c>
      <c r="GE167">
        <v>1</v>
      </c>
      <c r="GF167">
        <v>6</v>
      </c>
      <c r="GG167">
        <v>7</v>
      </c>
      <c r="GH167">
        <v>0</v>
      </c>
      <c r="GI167">
        <v>5</v>
      </c>
      <c r="GJ167">
        <v>1</v>
      </c>
      <c r="GK167">
        <v>1</v>
      </c>
      <c r="GL167">
        <v>7</v>
      </c>
      <c r="GM167">
        <v>0</v>
      </c>
      <c r="GN167">
        <v>0</v>
      </c>
      <c r="GO167">
        <v>2</v>
      </c>
      <c r="GP167">
        <v>0</v>
      </c>
      <c r="GQ167">
        <v>0</v>
      </c>
    </row>
    <row r="168" spans="1:199">
      <c r="A168">
        <v>9</v>
      </c>
      <c r="B168">
        <v>0</v>
      </c>
      <c r="C168">
        <v>0</v>
      </c>
      <c r="D168">
        <v>1</v>
      </c>
      <c r="E168">
        <v>2</v>
      </c>
      <c r="F168">
        <v>0</v>
      </c>
      <c r="G168">
        <v>0</v>
      </c>
      <c r="H168">
        <v>0</v>
      </c>
      <c r="I168">
        <v>1</v>
      </c>
      <c r="J168">
        <v>1</v>
      </c>
      <c r="K168">
        <v>3</v>
      </c>
      <c r="L168">
        <v>1</v>
      </c>
      <c r="M168">
        <v>0</v>
      </c>
      <c r="N168">
        <v>5</v>
      </c>
      <c r="O168">
        <v>6</v>
      </c>
      <c r="P168">
        <v>8</v>
      </c>
      <c r="Q168">
        <v>0</v>
      </c>
      <c r="R168">
        <v>1</v>
      </c>
      <c r="S168">
        <v>1</v>
      </c>
      <c r="T168">
        <v>0</v>
      </c>
      <c r="U168">
        <v>0</v>
      </c>
      <c r="V168">
        <v>0</v>
      </c>
      <c r="W168">
        <v>5</v>
      </c>
      <c r="X168">
        <v>0</v>
      </c>
      <c r="Y168">
        <v>0</v>
      </c>
      <c r="Z168">
        <v>1</v>
      </c>
      <c r="AA168">
        <v>0</v>
      </c>
      <c r="AB168">
        <v>0</v>
      </c>
      <c r="AC168">
        <v>0</v>
      </c>
      <c r="AD168">
        <v>0</v>
      </c>
      <c r="AE168">
        <v>5</v>
      </c>
      <c r="AF168">
        <v>1</v>
      </c>
      <c r="AG168">
        <v>1</v>
      </c>
      <c r="AH168">
        <v>0</v>
      </c>
      <c r="AI168">
        <v>0</v>
      </c>
      <c r="AJ168">
        <v>0</v>
      </c>
      <c r="AK168">
        <v>0</v>
      </c>
      <c r="AL168">
        <v>4</v>
      </c>
      <c r="AM168">
        <v>3</v>
      </c>
      <c r="AN168">
        <v>1</v>
      </c>
      <c r="AO168">
        <v>3</v>
      </c>
      <c r="AP168">
        <v>1</v>
      </c>
      <c r="AQ168">
        <v>0</v>
      </c>
      <c r="AR168">
        <v>0</v>
      </c>
      <c r="AS168">
        <v>0</v>
      </c>
      <c r="AT168">
        <v>0</v>
      </c>
      <c r="AU168">
        <v>1</v>
      </c>
      <c r="AV168">
        <v>0</v>
      </c>
      <c r="AW168">
        <v>0</v>
      </c>
      <c r="AX168">
        <v>1</v>
      </c>
      <c r="AY168">
        <v>5</v>
      </c>
      <c r="AZ168">
        <v>1</v>
      </c>
      <c r="BA168">
        <v>4</v>
      </c>
      <c r="BB168">
        <v>2</v>
      </c>
      <c r="BC168">
        <v>0</v>
      </c>
      <c r="BD168">
        <v>1</v>
      </c>
      <c r="BE168">
        <v>0</v>
      </c>
      <c r="BF168">
        <v>1</v>
      </c>
      <c r="BG168">
        <v>0</v>
      </c>
      <c r="BH168">
        <v>0</v>
      </c>
      <c r="BI168">
        <v>2</v>
      </c>
      <c r="BJ168">
        <v>0</v>
      </c>
      <c r="BK168">
        <v>0</v>
      </c>
      <c r="BL168">
        <v>0</v>
      </c>
      <c r="BM168">
        <v>2</v>
      </c>
      <c r="BN168">
        <v>0</v>
      </c>
      <c r="BO168">
        <v>0</v>
      </c>
      <c r="BP168">
        <v>0</v>
      </c>
      <c r="BQ168">
        <v>0</v>
      </c>
      <c r="BR168">
        <v>1</v>
      </c>
      <c r="BS168">
        <v>1</v>
      </c>
      <c r="BT168">
        <v>1</v>
      </c>
      <c r="BU168">
        <v>4</v>
      </c>
      <c r="BV168">
        <v>0</v>
      </c>
      <c r="BW168">
        <v>3</v>
      </c>
      <c r="BX168">
        <v>2</v>
      </c>
      <c r="BY168">
        <v>1</v>
      </c>
      <c r="BZ168">
        <v>0</v>
      </c>
      <c r="CA168">
        <v>0</v>
      </c>
      <c r="CB168">
        <v>1</v>
      </c>
      <c r="CC168">
        <v>0</v>
      </c>
      <c r="CD168">
        <v>0</v>
      </c>
      <c r="CE168">
        <v>2</v>
      </c>
      <c r="CF168">
        <v>4</v>
      </c>
      <c r="CG168">
        <v>1</v>
      </c>
      <c r="CH168">
        <v>4</v>
      </c>
      <c r="CI168">
        <v>0</v>
      </c>
      <c r="CJ168">
        <v>0</v>
      </c>
      <c r="CK168">
        <v>0</v>
      </c>
      <c r="CL168">
        <v>2</v>
      </c>
      <c r="CM168">
        <v>0</v>
      </c>
      <c r="CN168">
        <v>0</v>
      </c>
      <c r="CO168">
        <v>2</v>
      </c>
      <c r="CP168">
        <v>3</v>
      </c>
      <c r="CQ168">
        <v>5</v>
      </c>
      <c r="CR168">
        <v>3</v>
      </c>
      <c r="CS168">
        <v>4</v>
      </c>
      <c r="CT168">
        <v>2</v>
      </c>
      <c r="CU168">
        <v>1</v>
      </c>
      <c r="CV168">
        <v>2</v>
      </c>
      <c r="CW168">
        <v>2</v>
      </c>
      <c r="CX168">
        <v>1</v>
      </c>
      <c r="CY168">
        <v>2</v>
      </c>
      <c r="CZ168">
        <v>1</v>
      </c>
      <c r="DA168">
        <v>5</v>
      </c>
      <c r="DB168">
        <v>0</v>
      </c>
      <c r="DC168">
        <v>0</v>
      </c>
      <c r="DD168">
        <v>0</v>
      </c>
      <c r="DE168">
        <v>0</v>
      </c>
      <c r="DF168">
        <v>5</v>
      </c>
      <c r="DG168">
        <v>1</v>
      </c>
      <c r="DH168">
        <v>0</v>
      </c>
      <c r="DI168">
        <v>0</v>
      </c>
      <c r="DJ168">
        <v>0</v>
      </c>
      <c r="DK168">
        <v>3</v>
      </c>
      <c r="DL168">
        <v>1</v>
      </c>
      <c r="DM168">
        <v>0</v>
      </c>
      <c r="DN168">
        <v>0</v>
      </c>
      <c r="DO168">
        <v>1</v>
      </c>
      <c r="DP168">
        <v>0</v>
      </c>
      <c r="DQ168">
        <v>0</v>
      </c>
      <c r="DR168">
        <v>0</v>
      </c>
      <c r="DS168">
        <v>3</v>
      </c>
      <c r="DT168">
        <v>1</v>
      </c>
      <c r="DU168">
        <v>0</v>
      </c>
      <c r="DV168">
        <v>0</v>
      </c>
      <c r="DW168">
        <v>0</v>
      </c>
      <c r="DX168">
        <v>0</v>
      </c>
      <c r="DY168">
        <v>0</v>
      </c>
      <c r="DZ168">
        <v>0</v>
      </c>
      <c r="EA168">
        <v>2</v>
      </c>
      <c r="EB168">
        <v>1</v>
      </c>
      <c r="EC168">
        <v>5</v>
      </c>
      <c r="ED168">
        <v>2</v>
      </c>
      <c r="EE168">
        <v>2</v>
      </c>
      <c r="EF168">
        <v>2</v>
      </c>
      <c r="EG168">
        <v>1</v>
      </c>
      <c r="EH168">
        <v>2</v>
      </c>
      <c r="EI168">
        <v>2</v>
      </c>
      <c r="EJ168">
        <v>0</v>
      </c>
      <c r="EK168">
        <v>1</v>
      </c>
      <c r="EL168">
        <v>3</v>
      </c>
      <c r="EM168">
        <v>0</v>
      </c>
      <c r="EN168">
        <v>0</v>
      </c>
      <c r="EO168">
        <v>6</v>
      </c>
      <c r="EP168">
        <v>0</v>
      </c>
      <c r="EQ168">
        <v>0</v>
      </c>
      <c r="ER168">
        <v>0</v>
      </c>
      <c r="ES168">
        <v>0</v>
      </c>
      <c r="ET168">
        <v>5</v>
      </c>
      <c r="EU168">
        <v>0</v>
      </c>
      <c r="EV168">
        <v>0</v>
      </c>
      <c r="EW168">
        <v>0</v>
      </c>
      <c r="EX168">
        <v>1</v>
      </c>
      <c r="EY168">
        <v>1</v>
      </c>
      <c r="EZ168">
        <v>0</v>
      </c>
      <c r="FA168">
        <v>1</v>
      </c>
      <c r="FB168">
        <v>0</v>
      </c>
      <c r="FC168">
        <v>0</v>
      </c>
      <c r="FD168">
        <v>6</v>
      </c>
      <c r="FE168">
        <v>0</v>
      </c>
      <c r="FF168">
        <v>0</v>
      </c>
      <c r="FG168">
        <v>0</v>
      </c>
      <c r="FH168">
        <v>0</v>
      </c>
      <c r="FI168">
        <v>1</v>
      </c>
      <c r="FJ168">
        <v>0</v>
      </c>
      <c r="FK168">
        <v>0</v>
      </c>
      <c r="FL168">
        <v>6</v>
      </c>
      <c r="FM168">
        <v>1</v>
      </c>
      <c r="FN168">
        <v>0</v>
      </c>
      <c r="FO168">
        <v>2</v>
      </c>
      <c r="FP168">
        <v>0</v>
      </c>
      <c r="FQ168">
        <v>0</v>
      </c>
      <c r="FR168">
        <v>0</v>
      </c>
      <c r="FS168">
        <v>3</v>
      </c>
      <c r="FT168">
        <v>0</v>
      </c>
      <c r="FU168">
        <v>0</v>
      </c>
      <c r="FV168">
        <v>3</v>
      </c>
      <c r="FW168">
        <v>0</v>
      </c>
      <c r="FX168">
        <v>0</v>
      </c>
      <c r="FY168">
        <v>1</v>
      </c>
      <c r="FZ168">
        <v>2</v>
      </c>
      <c r="GA168">
        <v>2</v>
      </c>
      <c r="GB168">
        <v>5</v>
      </c>
      <c r="GC168">
        <v>1</v>
      </c>
      <c r="GD168">
        <v>1</v>
      </c>
      <c r="GE168">
        <v>2</v>
      </c>
      <c r="GF168">
        <v>6</v>
      </c>
      <c r="GG168">
        <v>3</v>
      </c>
      <c r="GH168">
        <v>1</v>
      </c>
      <c r="GI168">
        <v>5</v>
      </c>
      <c r="GJ168">
        <v>0</v>
      </c>
      <c r="GK168">
        <v>0</v>
      </c>
      <c r="GL168">
        <v>1</v>
      </c>
      <c r="GM168">
        <v>0</v>
      </c>
      <c r="GN168">
        <v>0</v>
      </c>
      <c r="GO168">
        <v>0</v>
      </c>
      <c r="GP168">
        <v>1</v>
      </c>
      <c r="GQ168">
        <v>0</v>
      </c>
    </row>
    <row r="169" spans="1:199">
      <c r="A169">
        <v>7</v>
      </c>
      <c r="B169">
        <v>5</v>
      </c>
      <c r="C169">
        <v>7</v>
      </c>
      <c r="D169">
        <v>4</v>
      </c>
      <c r="E169">
        <v>1</v>
      </c>
      <c r="F169">
        <v>3</v>
      </c>
      <c r="G169">
        <v>2</v>
      </c>
      <c r="H169">
        <v>0</v>
      </c>
      <c r="I169">
        <v>0</v>
      </c>
      <c r="J169">
        <v>7</v>
      </c>
      <c r="K169">
        <v>3</v>
      </c>
      <c r="L169">
        <v>0</v>
      </c>
      <c r="M169">
        <v>3</v>
      </c>
      <c r="N169">
        <v>2</v>
      </c>
      <c r="O169">
        <v>2</v>
      </c>
      <c r="P169">
        <v>8</v>
      </c>
      <c r="Q169">
        <v>0</v>
      </c>
      <c r="R169">
        <v>1</v>
      </c>
      <c r="S169">
        <v>0</v>
      </c>
      <c r="T169">
        <v>0</v>
      </c>
      <c r="U169">
        <v>0</v>
      </c>
      <c r="V169">
        <v>1</v>
      </c>
      <c r="W169">
        <v>3</v>
      </c>
      <c r="X169">
        <v>0</v>
      </c>
      <c r="Y169">
        <v>2</v>
      </c>
      <c r="Z169">
        <v>0</v>
      </c>
      <c r="AA169">
        <v>0</v>
      </c>
      <c r="AB169">
        <v>0</v>
      </c>
      <c r="AC169">
        <v>1</v>
      </c>
      <c r="AD169">
        <v>1</v>
      </c>
      <c r="AE169">
        <v>0</v>
      </c>
      <c r="AF169">
        <v>5</v>
      </c>
      <c r="AG169">
        <v>3</v>
      </c>
      <c r="AH169">
        <v>2</v>
      </c>
      <c r="AI169">
        <v>5</v>
      </c>
      <c r="AJ169">
        <v>2</v>
      </c>
      <c r="AK169">
        <v>0</v>
      </c>
      <c r="AL169">
        <v>7</v>
      </c>
      <c r="AM169">
        <v>4</v>
      </c>
      <c r="AN169">
        <v>7</v>
      </c>
      <c r="AO169">
        <v>3</v>
      </c>
      <c r="AP169">
        <v>3</v>
      </c>
      <c r="AQ169">
        <v>1</v>
      </c>
      <c r="AR169">
        <v>8</v>
      </c>
      <c r="AS169">
        <v>5</v>
      </c>
      <c r="AT169">
        <v>0</v>
      </c>
      <c r="AU169">
        <v>1</v>
      </c>
      <c r="AV169">
        <v>1</v>
      </c>
      <c r="AW169">
        <v>3</v>
      </c>
      <c r="AX169">
        <v>7</v>
      </c>
      <c r="AY169">
        <v>4</v>
      </c>
      <c r="AZ169">
        <v>3</v>
      </c>
      <c r="BA169">
        <v>4</v>
      </c>
      <c r="BB169">
        <v>5</v>
      </c>
      <c r="BC169">
        <v>4</v>
      </c>
      <c r="BD169">
        <v>1</v>
      </c>
      <c r="BE169">
        <v>3</v>
      </c>
      <c r="BF169">
        <v>2</v>
      </c>
      <c r="BG169">
        <v>1</v>
      </c>
      <c r="BH169">
        <v>3</v>
      </c>
      <c r="BI169">
        <v>2</v>
      </c>
      <c r="BJ169">
        <v>0</v>
      </c>
      <c r="BK169">
        <v>4</v>
      </c>
      <c r="BL169">
        <v>0</v>
      </c>
      <c r="BM169">
        <v>7</v>
      </c>
      <c r="BN169">
        <v>2</v>
      </c>
      <c r="BO169">
        <v>1</v>
      </c>
      <c r="BP169">
        <v>1</v>
      </c>
      <c r="BQ169">
        <v>5</v>
      </c>
      <c r="BR169">
        <v>3</v>
      </c>
      <c r="BS169">
        <v>4</v>
      </c>
      <c r="BT169">
        <v>4</v>
      </c>
      <c r="BU169">
        <v>6</v>
      </c>
      <c r="BV169">
        <v>1</v>
      </c>
      <c r="BW169">
        <v>4</v>
      </c>
      <c r="BX169">
        <v>2</v>
      </c>
      <c r="BY169">
        <v>3</v>
      </c>
      <c r="BZ169">
        <v>2</v>
      </c>
      <c r="CA169">
        <v>1</v>
      </c>
      <c r="CB169">
        <v>1</v>
      </c>
      <c r="CC169">
        <v>1</v>
      </c>
      <c r="CD169">
        <v>3</v>
      </c>
      <c r="CE169">
        <v>8</v>
      </c>
      <c r="CF169">
        <v>2</v>
      </c>
      <c r="CG169">
        <v>0</v>
      </c>
      <c r="CH169">
        <v>7</v>
      </c>
      <c r="CI169">
        <v>1</v>
      </c>
      <c r="CJ169">
        <v>0</v>
      </c>
      <c r="CK169">
        <v>4</v>
      </c>
      <c r="CL169">
        <v>0</v>
      </c>
      <c r="CM169">
        <v>0</v>
      </c>
      <c r="CN169">
        <v>3</v>
      </c>
      <c r="CO169">
        <v>3</v>
      </c>
      <c r="CP169">
        <v>0</v>
      </c>
      <c r="CQ169">
        <v>4</v>
      </c>
      <c r="CR169">
        <v>4</v>
      </c>
      <c r="CS169">
        <v>4</v>
      </c>
      <c r="CT169">
        <v>0</v>
      </c>
      <c r="CU169">
        <v>2</v>
      </c>
      <c r="CV169">
        <v>2</v>
      </c>
      <c r="CW169">
        <v>2</v>
      </c>
      <c r="CX169">
        <v>2</v>
      </c>
      <c r="CY169">
        <v>2</v>
      </c>
      <c r="CZ169">
        <v>1</v>
      </c>
      <c r="DA169">
        <v>7</v>
      </c>
      <c r="DB169">
        <v>3</v>
      </c>
      <c r="DC169">
        <v>5</v>
      </c>
      <c r="DD169">
        <v>0</v>
      </c>
      <c r="DE169">
        <v>0</v>
      </c>
      <c r="DF169">
        <v>7</v>
      </c>
      <c r="DG169">
        <v>7</v>
      </c>
      <c r="DH169">
        <v>0</v>
      </c>
      <c r="DI169">
        <v>2</v>
      </c>
      <c r="DJ169">
        <v>9</v>
      </c>
      <c r="DK169">
        <v>0</v>
      </c>
      <c r="DL169">
        <v>0</v>
      </c>
      <c r="DM169">
        <v>1</v>
      </c>
      <c r="DN169">
        <v>0</v>
      </c>
      <c r="DO169">
        <v>2</v>
      </c>
      <c r="DP169">
        <v>0</v>
      </c>
      <c r="DQ169">
        <v>1</v>
      </c>
      <c r="DR169">
        <v>1</v>
      </c>
      <c r="DS169">
        <v>4</v>
      </c>
      <c r="DT169">
        <v>4</v>
      </c>
      <c r="DU169">
        <v>0</v>
      </c>
      <c r="DV169">
        <v>0</v>
      </c>
      <c r="DW169">
        <v>2</v>
      </c>
      <c r="DX169">
        <v>9</v>
      </c>
      <c r="DY169">
        <v>0</v>
      </c>
      <c r="DZ169">
        <v>0</v>
      </c>
      <c r="EA169">
        <v>1</v>
      </c>
      <c r="EB169">
        <v>0</v>
      </c>
      <c r="EC169">
        <v>0</v>
      </c>
      <c r="ED169">
        <v>1</v>
      </c>
      <c r="EE169">
        <v>4</v>
      </c>
      <c r="EF169">
        <v>6</v>
      </c>
      <c r="EG169">
        <v>1</v>
      </c>
      <c r="EH169">
        <v>2</v>
      </c>
      <c r="EI169">
        <v>5</v>
      </c>
      <c r="EJ169">
        <v>0</v>
      </c>
      <c r="EK169">
        <v>0</v>
      </c>
      <c r="EL169">
        <v>1</v>
      </c>
      <c r="EM169">
        <v>0</v>
      </c>
      <c r="EN169">
        <v>0</v>
      </c>
      <c r="EO169">
        <v>9</v>
      </c>
      <c r="EP169">
        <v>0</v>
      </c>
      <c r="EQ169">
        <v>1</v>
      </c>
      <c r="ER169">
        <v>0</v>
      </c>
      <c r="ES169">
        <v>2</v>
      </c>
      <c r="ET169">
        <v>8</v>
      </c>
      <c r="EU169">
        <v>0</v>
      </c>
      <c r="EV169">
        <v>6</v>
      </c>
      <c r="EW169">
        <v>6</v>
      </c>
      <c r="EX169">
        <v>7</v>
      </c>
      <c r="EY169">
        <v>2</v>
      </c>
      <c r="EZ169">
        <v>2</v>
      </c>
      <c r="FA169">
        <v>4</v>
      </c>
      <c r="FB169">
        <v>0</v>
      </c>
      <c r="FC169">
        <v>3</v>
      </c>
      <c r="FD169">
        <v>4</v>
      </c>
      <c r="FE169">
        <v>0</v>
      </c>
      <c r="FF169">
        <v>0</v>
      </c>
      <c r="FG169">
        <v>3</v>
      </c>
      <c r="FH169">
        <v>1</v>
      </c>
      <c r="FI169">
        <v>7</v>
      </c>
      <c r="FJ169">
        <v>5</v>
      </c>
      <c r="FK169">
        <v>3</v>
      </c>
      <c r="FL169">
        <v>9</v>
      </c>
      <c r="FM169">
        <v>4</v>
      </c>
      <c r="FN169">
        <v>2</v>
      </c>
      <c r="FO169">
        <v>5</v>
      </c>
      <c r="FP169">
        <v>0</v>
      </c>
      <c r="FQ169">
        <v>3</v>
      </c>
      <c r="FR169">
        <v>2</v>
      </c>
      <c r="FS169">
        <v>5</v>
      </c>
      <c r="FT169">
        <v>1</v>
      </c>
      <c r="FU169">
        <v>2</v>
      </c>
      <c r="FV169">
        <v>6</v>
      </c>
      <c r="FW169">
        <v>7</v>
      </c>
      <c r="FX169">
        <v>3</v>
      </c>
      <c r="FY169">
        <v>7</v>
      </c>
      <c r="FZ169">
        <v>2</v>
      </c>
      <c r="GA169">
        <v>6</v>
      </c>
      <c r="GB169">
        <v>9</v>
      </c>
      <c r="GC169">
        <v>6</v>
      </c>
      <c r="GD169">
        <v>1</v>
      </c>
      <c r="GE169">
        <v>0</v>
      </c>
      <c r="GF169">
        <v>4</v>
      </c>
      <c r="GG169">
        <v>9</v>
      </c>
      <c r="GH169">
        <v>6</v>
      </c>
      <c r="GI169">
        <v>1</v>
      </c>
      <c r="GJ169">
        <v>0</v>
      </c>
      <c r="GK169">
        <v>0</v>
      </c>
      <c r="GL169">
        <v>2</v>
      </c>
      <c r="GM169">
        <v>2</v>
      </c>
      <c r="GN169">
        <v>0</v>
      </c>
      <c r="GO169">
        <v>5</v>
      </c>
      <c r="GP169">
        <v>0</v>
      </c>
      <c r="GQ169">
        <v>2</v>
      </c>
    </row>
    <row r="170" spans="1:199">
      <c r="A170">
        <v>5</v>
      </c>
      <c r="B170">
        <v>9</v>
      </c>
      <c r="C170">
        <v>4</v>
      </c>
      <c r="D170">
        <v>0</v>
      </c>
      <c r="E170">
        <v>0</v>
      </c>
      <c r="F170">
        <v>0</v>
      </c>
      <c r="G170">
        <v>1</v>
      </c>
      <c r="H170">
        <v>0</v>
      </c>
      <c r="I170">
        <v>4</v>
      </c>
      <c r="J170">
        <v>0</v>
      </c>
      <c r="K170">
        <v>1</v>
      </c>
      <c r="L170">
        <v>1</v>
      </c>
      <c r="M170">
        <v>0</v>
      </c>
      <c r="N170">
        <v>1</v>
      </c>
      <c r="O170">
        <v>2</v>
      </c>
      <c r="P170">
        <v>2</v>
      </c>
      <c r="Q170">
        <v>9</v>
      </c>
      <c r="R170">
        <v>8</v>
      </c>
      <c r="S170">
        <v>2</v>
      </c>
      <c r="T170">
        <v>0</v>
      </c>
      <c r="U170">
        <v>0</v>
      </c>
      <c r="V170">
        <v>0</v>
      </c>
      <c r="W170">
        <v>9</v>
      </c>
      <c r="X170">
        <v>0</v>
      </c>
      <c r="Y170">
        <v>0</v>
      </c>
      <c r="Z170">
        <v>4</v>
      </c>
      <c r="AA170">
        <v>1</v>
      </c>
      <c r="AB170">
        <v>0</v>
      </c>
      <c r="AC170">
        <v>0</v>
      </c>
      <c r="AD170">
        <v>0</v>
      </c>
      <c r="AE170">
        <v>0</v>
      </c>
      <c r="AF170">
        <v>2</v>
      </c>
      <c r="AG170">
        <v>0</v>
      </c>
      <c r="AH170">
        <v>1</v>
      </c>
      <c r="AI170">
        <v>0</v>
      </c>
      <c r="AJ170">
        <v>1</v>
      </c>
      <c r="AK170">
        <v>0</v>
      </c>
      <c r="AL170">
        <v>0</v>
      </c>
      <c r="AM170">
        <v>1</v>
      </c>
      <c r="AN170">
        <v>2</v>
      </c>
      <c r="AO170">
        <v>6</v>
      </c>
      <c r="AP170">
        <v>0</v>
      </c>
      <c r="AQ170">
        <v>1</v>
      </c>
      <c r="AR170">
        <v>0</v>
      </c>
      <c r="AS170">
        <v>0</v>
      </c>
      <c r="AT170">
        <v>0</v>
      </c>
      <c r="AU170">
        <v>0</v>
      </c>
      <c r="AV170">
        <v>0</v>
      </c>
      <c r="AW170">
        <v>0</v>
      </c>
      <c r="AX170">
        <v>1</v>
      </c>
      <c r="AY170">
        <v>0</v>
      </c>
      <c r="AZ170">
        <v>2</v>
      </c>
      <c r="BA170">
        <v>5</v>
      </c>
      <c r="BB170">
        <v>0</v>
      </c>
      <c r="BC170">
        <v>0</v>
      </c>
      <c r="BD170">
        <v>1</v>
      </c>
      <c r="BE170">
        <v>0</v>
      </c>
      <c r="BF170">
        <v>3</v>
      </c>
      <c r="BG170">
        <v>0</v>
      </c>
      <c r="BH170">
        <v>3</v>
      </c>
      <c r="BI170">
        <v>1</v>
      </c>
      <c r="BJ170">
        <v>1</v>
      </c>
      <c r="BK170">
        <v>1</v>
      </c>
      <c r="BL170">
        <v>0</v>
      </c>
      <c r="BM170">
        <v>1</v>
      </c>
      <c r="BN170">
        <v>3</v>
      </c>
      <c r="BO170">
        <v>3</v>
      </c>
      <c r="BP170">
        <v>1</v>
      </c>
      <c r="BQ170">
        <v>0</v>
      </c>
      <c r="BR170">
        <v>3</v>
      </c>
      <c r="BS170">
        <v>2</v>
      </c>
      <c r="BT170">
        <v>0</v>
      </c>
      <c r="BU170">
        <v>3</v>
      </c>
      <c r="BV170">
        <v>1</v>
      </c>
      <c r="BW170">
        <v>0</v>
      </c>
      <c r="BX170">
        <v>5</v>
      </c>
      <c r="BY170">
        <v>7</v>
      </c>
      <c r="BZ170">
        <v>1</v>
      </c>
      <c r="CA170">
        <v>0</v>
      </c>
      <c r="CB170">
        <v>0</v>
      </c>
      <c r="CC170">
        <v>0</v>
      </c>
      <c r="CD170">
        <v>1</v>
      </c>
      <c r="CE170">
        <v>5</v>
      </c>
      <c r="CF170">
        <v>3</v>
      </c>
      <c r="CG170">
        <v>0</v>
      </c>
      <c r="CH170">
        <v>2</v>
      </c>
      <c r="CI170">
        <v>1</v>
      </c>
      <c r="CJ170">
        <v>2</v>
      </c>
      <c r="CK170">
        <v>1</v>
      </c>
      <c r="CL170">
        <v>0</v>
      </c>
      <c r="CM170">
        <v>2</v>
      </c>
      <c r="CN170">
        <v>1</v>
      </c>
      <c r="CO170">
        <v>1</v>
      </c>
      <c r="CP170">
        <v>3</v>
      </c>
      <c r="CQ170">
        <v>1</v>
      </c>
      <c r="CR170">
        <v>3</v>
      </c>
      <c r="CS170">
        <v>0</v>
      </c>
      <c r="CT170">
        <v>2</v>
      </c>
      <c r="CU170">
        <v>6</v>
      </c>
      <c r="CV170">
        <v>0</v>
      </c>
      <c r="CW170">
        <v>0</v>
      </c>
      <c r="CX170">
        <v>0</v>
      </c>
      <c r="CY170">
        <v>6</v>
      </c>
      <c r="CZ170">
        <v>0</v>
      </c>
      <c r="DA170">
        <v>2</v>
      </c>
      <c r="DB170">
        <v>3</v>
      </c>
      <c r="DC170">
        <v>0</v>
      </c>
      <c r="DD170">
        <v>0</v>
      </c>
      <c r="DE170">
        <v>1</v>
      </c>
      <c r="DF170">
        <v>1</v>
      </c>
      <c r="DG170">
        <v>0</v>
      </c>
      <c r="DH170">
        <v>0</v>
      </c>
      <c r="DI170">
        <v>0</v>
      </c>
      <c r="DJ170">
        <v>0</v>
      </c>
      <c r="DK170">
        <v>0</v>
      </c>
      <c r="DL170">
        <v>5</v>
      </c>
      <c r="DM170">
        <v>0</v>
      </c>
      <c r="DN170">
        <v>0</v>
      </c>
      <c r="DO170">
        <v>0</v>
      </c>
      <c r="DP170">
        <v>1</v>
      </c>
      <c r="DQ170">
        <v>1</v>
      </c>
      <c r="DR170">
        <v>0</v>
      </c>
      <c r="DS170">
        <v>1</v>
      </c>
      <c r="DT170">
        <v>0</v>
      </c>
      <c r="DU170">
        <v>0</v>
      </c>
      <c r="DV170">
        <v>0</v>
      </c>
      <c r="DW170">
        <v>2</v>
      </c>
      <c r="DX170">
        <v>5</v>
      </c>
      <c r="DY170">
        <v>0</v>
      </c>
      <c r="DZ170">
        <v>0</v>
      </c>
      <c r="EA170">
        <v>1</v>
      </c>
      <c r="EB170">
        <v>0</v>
      </c>
      <c r="EC170">
        <v>0</v>
      </c>
      <c r="ED170">
        <v>0</v>
      </c>
      <c r="EE170">
        <v>0</v>
      </c>
      <c r="EF170">
        <v>0</v>
      </c>
      <c r="EG170">
        <v>3</v>
      </c>
      <c r="EH170">
        <v>7</v>
      </c>
      <c r="EI170">
        <v>0</v>
      </c>
      <c r="EJ170">
        <v>0</v>
      </c>
      <c r="EK170">
        <v>1</v>
      </c>
      <c r="EL170">
        <v>3</v>
      </c>
      <c r="EM170">
        <v>1</v>
      </c>
      <c r="EN170">
        <v>0</v>
      </c>
      <c r="EO170">
        <v>0</v>
      </c>
      <c r="EP170">
        <v>0</v>
      </c>
      <c r="EQ170">
        <v>1</v>
      </c>
      <c r="ER170">
        <v>1</v>
      </c>
      <c r="ES170">
        <v>0</v>
      </c>
      <c r="ET170">
        <v>0</v>
      </c>
      <c r="EU170">
        <v>0</v>
      </c>
      <c r="EV170">
        <v>3</v>
      </c>
      <c r="EW170">
        <v>0</v>
      </c>
      <c r="EX170">
        <v>1</v>
      </c>
      <c r="EY170">
        <v>0</v>
      </c>
      <c r="EZ170">
        <v>0</v>
      </c>
      <c r="FA170">
        <v>1</v>
      </c>
      <c r="FB170">
        <v>3</v>
      </c>
      <c r="FC170">
        <v>2</v>
      </c>
      <c r="FD170">
        <v>1</v>
      </c>
      <c r="FE170">
        <v>2</v>
      </c>
      <c r="FF170">
        <v>5</v>
      </c>
      <c r="FG170">
        <v>5</v>
      </c>
      <c r="FH170">
        <v>1</v>
      </c>
      <c r="FI170">
        <v>1</v>
      </c>
      <c r="FJ170">
        <v>0</v>
      </c>
      <c r="FK170">
        <v>3</v>
      </c>
      <c r="FL170">
        <v>3</v>
      </c>
      <c r="FM170">
        <v>0</v>
      </c>
      <c r="FN170">
        <v>1</v>
      </c>
      <c r="FO170">
        <v>0</v>
      </c>
      <c r="FP170">
        <v>0</v>
      </c>
      <c r="FQ170">
        <v>2</v>
      </c>
      <c r="FR170">
        <v>0</v>
      </c>
      <c r="FS170">
        <v>0</v>
      </c>
      <c r="FT170">
        <v>1</v>
      </c>
      <c r="FU170">
        <v>1</v>
      </c>
      <c r="FV170">
        <v>3</v>
      </c>
      <c r="FW170">
        <v>2</v>
      </c>
      <c r="FX170">
        <v>0</v>
      </c>
      <c r="FY170">
        <v>5</v>
      </c>
      <c r="FZ170">
        <v>1</v>
      </c>
      <c r="GA170">
        <v>3</v>
      </c>
      <c r="GB170">
        <v>1</v>
      </c>
      <c r="GC170">
        <v>1</v>
      </c>
      <c r="GD170">
        <v>1</v>
      </c>
      <c r="GE170">
        <v>0</v>
      </c>
      <c r="GF170">
        <v>8</v>
      </c>
      <c r="GG170">
        <v>4</v>
      </c>
      <c r="GH170">
        <v>2</v>
      </c>
      <c r="GI170">
        <v>5</v>
      </c>
      <c r="GJ170">
        <v>1</v>
      </c>
      <c r="GK170">
        <v>4</v>
      </c>
      <c r="GL170">
        <v>2</v>
      </c>
      <c r="GM170">
        <v>2</v>
      </c>
      <c r="GN170">
        <v>0</v>
      </c>
      <c r="GO170">
        <v>1</v>
      </c>
      <c r="GP170">
        <v>0</v>
      </c>
      <c r="GQ170">
        <v>1</v>
      </c>
    </row>
    <row r="171" spans="1:199">
      <c r="A171">
        <v>0</v>
      </c>
      <c r="B171">
        <v>0</v>
      </c>
      <c r="C171">
        <v>1</v>
      </c>
      <c r="D171">
        <v>0</v>
      </c>
      <c r="E171">
        <v>0</v>
      </c>
      <c r="F171">
        <v>0</v>
      </c>
      <c r="G171">
        <v>0</v>
      </c>
      <c r="H171">
        <v>0</v>
      </c>
      <c r="I171">
        <v>0</v>
      </c>
      <c r="J171">
        <v>0</v>
      </c>
      <c r="K171">
        <v>0</v>
      </c>
      <c r="L171">
        <v>0</v>
      </c>
      <c r="M171">
        <v>1</v>
      </c>
      <c r="N171">
        <v>0</v>
      </c>
      <c r="O171">
        <v>1</v>
      </c>
      <c r="P171">
        <v>0</v>
      </c>
      <c r="Q171">
        <v>0</v>
      </c>
      <c r="R171">
        <v>0</v>
      </c>
      <c r="S171">
        <v>1</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1</v>
      </c>
      <c r="AO171">
        <v>0</v>
      </c>
      <c r="AP171">
        <v>0</v>
      </c>
      <c r="AQ171">
        <v>0</v>
      </c>
      <c r="AR171">
        <v>0</v>
      </c>
      <c r="AS171">
        <v>0</v>
      </c>
      <c r="AT171">
        <v>2</v>
      </c>
      <c r="AU171">
        <v>0</v>
      </c>
      <c r="AV171">
        <v>4</v>
      </c>
      <c r="AW171">
        <v>0</v>
      </c>
      <c r="AX171">
        <v>0</v>
      </c>
      <c r="AY171">
        <v>1</v>
      </c>
      <c r="AZ171">
        <v>1</v>
      </c>
      <c r="BA171">
        <v>0</v>
      </c>
      <c r="BB171">
        <v>0</v>
      </c>
      <c r="BC171">
        <v>0</v>
      </c>
      <c r="BD171">
        <v>0</v>
      </c>
      <c r="BE171">
        <v>0</v>
      </c>
      <c r="BF171">
        <v>0</v>
      </c>
      <c r="BG171">
        <v>0</v>
      </c>
      <c r="BH171">
        <v>0</v>
      </c>
      <c r="BI171">
        <v>0</v>
      </c>
      <c r="BJ171">
        <v>0</v>
      </c>
      <c r="BK171">
        <v>0</v>
      </c>
      <c r="BL171">
        <v>0</v>
      </c>
      <c r="BM171">
        <v>0</v>
      </c>
      <c r="BN171">
        <v>1</v>
      </c>
      <c r="BO171">
        <v>2</v>
      </c>
      <c r="BP171">
        <v>1</v>
      </c>
      <c r="BQ171">
        <v>0</v>
      </c>
      <c r="BR171">
        <v>0</v>
      </c>
      <c r="BS171">
        <v>0</v>
      </c>
      <c r="BT171">
        <v>0</v>
      </c>
      <c r="BU171">
        <v>0</v>
      </c>
      <c r="BV171">
        <v>0</v>
      </c>
      <c r="BW171">
        <v>0</v>
      </c>
      <c r="BX171">
        <v>0</v>
      </c>
      <c r="BY171">
        <v>0</v>
      </c>
      <c r="BZ171">
        <v>0</v>
      </c>
      <c r="CA171">
        <v>0</v>
      </c>
      <c r="CB171">
        <v>0</v>
      </c>
      <c r="CC171">
        <v>1</v>
      </c>
      <c r="CD171">
        <v>1</v>
      </c>
      <c r="CE171">
        <v>3</v>
      </c>
      <c r="CF171">
        <v>1</v>
      </c>
      <c r="CG171">
        <v>0</v>
      </c>
      <c r="CH171">
        <v>1</v>
      </c>
      <c r="CI171">
        <v>0</v>
      </c>
      <c r="CJ171">
        <v>0</v>
      </c>
      <c r="CK171">
        <v>0</v>
      </c>
      <c r="CL171">
        <v>0</v>
      </c>
      <c r="CM171">
        <v>0</v>
      </c>
      <c r="CN171">
        <v>0</v>
      </c>
      <c r="CO171">
        <v>0</v>
      </c>
      <c r="CP171">
        <v>1</v>
      </c>
      <c r="CQ171">
        <v>1</v>
      </c>
      <c r="CR171">
        <v>0</v>
      </c>
      <c r="CS171">
        <v>0</v>
      </c>
      <c r="CT171">
        <v>3</v>
      </c>
      <c r="CU171">
        <v>0</v>
      </c>
      <c r="CV171">
        <v>0</v>
      </c>
      <c r="CW171">
        <v>0</v>
      </c>
      <c r="CX171">
        <v>0</v>
      </c>
      <c r="CY171">
        <v>0</v>
      </c>
      <c r="CZ171">
        <v>0</v>
      </c>
      <c r="DA171">
        <v>1</v>
      </c>
      <c r="DB171">
        <v>0</v>
      </c>
      <c r="DC171">
        <v>0</v>
      </c>
      <c r="DD171">
        <v>0</v>
      </c>
      <c r="DE171">
        <v>0</v>
      </c>
      <c r="DF171">
        <v>0</v>
      </c>
      <c r="DG171">
        <v>0</v>
      </c>
      <c r="DH171">
        <v>0</v>
      </c>
      <c r="DI171">
        <v>0</v>
      </c>
      <c r="DJ171">
        <v>0</v>
      </c>
      <c r="DK171">
        <v>0</v>
      </c>
      <c r="DL171">
        <v>0</v>
      </c>
      <c r="DM171">
        <v>0</v>
      </c>
      <c r="DN171">
        <v>0</v>
      </c>
      <c r="DO171">
        <v>2</v>
      </c>
      <c r="DP171">
        <v>0</v>
      </c>
      <c r="DQ171">
        <v>7</v>
      </c>
      <c r="DR171">
        <v>0</v>
      </c>
      <c r="DS171">
        <v>0</v>
      </c>
      <c r="DT171">
        <v>0</v>
      </c>
      <c r="DU171">
        <v>0</v>
      </c>
      <c r="DV171">
        <v>0</v>
      </c>
      <c r="DW171">
        <v>0</v>
      </c>
      <c r="DX171">
        <v>0</v>
      </c>
      <c r="DY171">
        <v>0</v>
      </c>
      <c r="DZ171">
        <v>0</v>
      </c>
      <c r="EA171">
        <v>0</v>
      </c>
      <c r="EB171">
        <v>0</v>
      </c>
      <c r="EC171">
        <v>0</v>
      </c>
      <c r="ED171">
        <v>0</v>
      </c>
      <c r="EE171">
        <v>0</v>
      </c>
      <c r="EF171">
        <v>0</v>
      </c>
      <c r="EG171">
        <v>1</v>
      </c>
      <c r="EH171">
        <v>0</v>
      </c>
      <c r="EI171">
        <v>0</v>
      </c>
      <c r="EJ171">
        <v>0</v>
      </c>
      <c r="EK171">
        <v>0</v>
      </c>
      <c r="EL171">
        <v>0</v>
      </c>
      <c r="EM171">
        <v>0</v>
      </c>
      <c r="EN171">
        <v>0</v>
      </c>
      <c r="EO171">
        <v>0</v>
      </c>
      <c r="EP171">
        <v>0</v>
      </c>
      <c r="EQ171">
        <v>0</v>
      </c>
      <c r="ER171">
        <v>0</v>
      </c>
      <c r="ES171">
        <v>0</v>
      </c>
      <c r="ET171">
        <v>0</v>
      </c>
      <c r="EU171">
        <v>0</v>
      </c>
      <c r="EV171">
        <v>4</v>
      </c>
      <c r="EW171">
        <v>0</v>
      </c>
      <c r="EX171">
        <v>1</v>
      </c>
      <c r="EY171">
        <v>0</v>
      </c>
      <c r="EZ171">
        <v>0</v>
      </c>
      <c r="FA171">
        <v>1</v>
      </c>
      <c r="FB171">
        <v>0</v>
      </c>
      <c r="FC171">
        <v>1</v>
      </c>
      <c r="FD171">
        <v>0</v>
      </c>
      <c r="FE171">
        <v>0</v>
      </c>
      <c r="FF171">
        <v>2</v>
      </c>
      <c r="FG171">
        <v>0</v>
      </c>
      <c r="FH171">
        <v>0</v>
      </c>
      <c r="FI171">
        <v>0</v>
      </c>
      <c r="FJ171">
        <v>0</v>
      </c>
      <c r="FK171">
        <v>0</v>
      </c>
      <c r="FL171">
        <v>0</v>
      </c>
      <c r="FM171">
        <v>0</v>
      </c>
      <c r="FN171">
        <v>0</v>
      </c>
      <c r="FO171">
        <v>2</v>
      </c>
      <c r="FP171">
        <v>0</v>
      </c>
      <c r="FQ171">
        <v>0</v>
      </c>
      <c r="FR171">
        <v>0</v>
      </c>
      <c r="FS171">
        <v>0</v>
      </c>
      <c r="FT171">
        <v>0</v>
      </c>
      <c r="FU171">
        <v>0</v>
      </c>
      <c r="FV171">
        <v>2</v>
      </c>
      <c r="FW171">
        <v>4</v>
      </c>
      <c r="FX171">
        <v>0</v>
      </c>
      <c r="FY171">
        <v>2</v>
      </c>
      <c r="FZ171">
        <v>0</v>
      </c>
      <c r="GA171">
        <v>2</v>
      </c>
      <c r="GB171">
        <v>0</v>
      </c>
      <c r="GC171">
        <v>1</v>
      </c>
      <c r="GD171">
        <v>0</v>
      </c>
      <c r="GE171">
        <v>0</v>
      </c>
      <c r="GF171">
        <v>1</v>
      </c>
      <c r="GG171">
        <v>1</v>
      </c>
      <c r="GH171">
        <v>0</v>
      </c>
      <c r="GI171">
        <v>0</v>
      </c>
      <c r="GJ171">
        <v>0</v>
      </c>
      <c r="GK171">
        <v>0</v>
      </c>
      <c r="GL171">
        <v>0</v>
      </c>
      <c r="GM171">
        <v>0</v>
      </c>
      <c r="GN171">
        <v>0</v>
      </c>
      <c r="GO171">
        <v>0</v>
      </c>
      <c r="GP171">
        <v>0</v>
      </c>
      <c r="GQ171">
        <v>0</v>
      </c>
    </row>
    <row r="172" spans="1:199">
      <c r="A172">
        <v>0</v>
      </c>
      <c r="B172">
        <v>0</v>
      </c>
      <c r="C172">
        <v>0</v>
      </c>
      <c r="D172">
        <v>0</v>
      </c>
      <c r="E172">
        <v>0</v>
      </c>
      <c r="F172">
        <v>0</v>
      </c>
      <c r="G172">
        <v>1</v>
      </c>
      <c r="H172">
        <v>0</v>
      </c>
      <c r="I172">
        <v>0</v>
      </c>
      <c r="J172">
        <v>0</v>
      </c>
      <c r="K172">
        <v>0</v>
      </c>
      <c r="L172">
        <v>0</v>
      </c>
      <c r="M172">
        <v>0</v>
      </c>
      <c r="N172">
        <v>0</v>
      </c>
      <c r="O172">
        <v>1</v>
      </c>
      <c r="P172">
        <v>2</v>
      </c>
      <c r="Q172">
        <v>0</v>
      </c>
      <c r="R172">
        <v>1</v>
      </c>
      <c r="S172">
        <v>2</v>
      </c>
      <c r="T172">
        <v>0</v>
      </c>
      <c r="U172">
        <v>0</v>
      </c>
      <c r="V172">
        <v>2</v>
      </c>
      <c r="W172">
        <v>3</v>
      </c>
      <c r="X172">
        <v>0</v>
      </c>
      <c r="Y172">
        <v>0</v>
      </c>
      <c r="Z172">
        <v>0</v>
      </c>
      <c r="AA172">
        <v>0</v>
      </c>
      <c r="AB172">
        <v>0</v>
      </c>
      <c r="AC172">
        <v>0</v>
      </c>
      <c r="AD172">
        <v>0</v>
      </c>
      <c r="AE172">
        <v>0</v>
      </c>
      <c r="AF172">
        <v>1</v>
      </c>
      <c r="AG172">
        <v>0</v>
      </c>
      <c r="AH172">
        <v>0</v>
      </c>
      <c r="AI172">
        <v>0</v>
      </c>
      <c r="AJ172">
        <v>2</v>
      </c>
      <c r="AK172">
        <v>0</v>
      </c>
      <c r="AL172">
        <v>1</v>
      </c>
      <c r="AM172">
        <v>1</v>
      </c>
      <c r="AN172">
        <v>3</v>
      </c>
      <c r="AO172">
        <v>0</v>
      </c>
      <c r="AP172">
        <v>0</v>
      </c>
      <c r="AQ172">
        <v>9</v>
      </c>
      <c r="AR172">
        <v>0</v>
      </c>
      <c r="AS172">
        <v>0</v>
      </c>
      <c r="AT172">
        <v>0</v>
      </c>
      <c r="AU172">
        <v>0</v>
      </c>
      <c r="AV172">
        <v>0</v>
      </c>
      <c r="AW172">
        <v>0</v>
      </c>
      <c r="AX172">
        <v>1</v>
      </c>
      <c r="AY172">
        <v>1</v>
      </c>
      <c r="AZ172">
        <v>1</v>
      </c>
      <c r="BA172">
        <v>0</v>
      </c>
      <c r="BB172">
        <v>0</v>
      </c>
      <c r="BC172">
        <v>0</v>
      </c>
      <c r="BD172">
        <v>0</v>
      </c>
      <c r="BE172">
        <v>0</v>
      </c>
      <c r="BF172">
        <v>0</v>
      </c>
      <c r="BG172">
        <v>0</v>
      </c>
      <c r="BH172">
        <v>0</v>
      </c>
      <c r="BI172">
        <v>0</v>
      </c>
      <c r="BJ172">
        <v>0</v>
      </c>
      <c r="BK172">
        <v>1</v>
      </c>
      <c r="BL172">
        <v>0</v>
      </c>
      <c r="BM172">
        <v>1</v>
      </c>
      <c r="BN172">
        <v>0</v>
      </c>
      <c r="BO172">
        <v>0</v>
      </c>
      <c r="BP172">
        <v>3</v>
      </c>
      <c r="BQ172">
        <v>1</v>
      </c>
      <c r="BR172">
        <v>0</v>
      </c>
      <c r="BS172">
        <v>0</v>
      </c>
      <c r="BT172">
        <v>2</v>
      </c>
      <c r="BU172">
        <v>4</v>
      </c>
      <c r="BV172">
        <v>0</v>
      </c>
      <c r="BW172">
        <v>1</v>
      </c>
      <c r="BX172">
        <v>0</v>
      </c>
      <c r="BY172">
        <v>2</v>
      </c>
      <c r="BZ172">
        <v>2</v>
      </c>
      <c r="CA172">
        <v>0</v>
      </c>
      <c r="CB172">
        <v>0</v>
      </c>
      <c r="CC172">
        <v>0</v>
      </c>
      <c r="CD172">
        <v>0</v>
      </c>
      <c r="CE172">
        <v>6</v>
      </c>
      <c r="CF172">
        <v>0</v>
      </c>
      <c r="CG172">
        <v>0</v>
      </c>
      <c r="CH172">
        <v>3</v>
      </c>
      <c r="CI172">
        <v>0</v>
      </c>
      <c r="CJ172">
        <v>0</v>
      </c>
      <c r="CK172">
        <v>0</v>
      </c>
      <c r="CL172">
        <v>0</v>
      </c>
      <c r="CM172">
        <v>0</v>
      </c>
      <c r="CN172">
        <v>2</v>
      </c>
      <c r="CO172">
        <v>0</v>
      </c>
      <c r="CP172">
        <v>4</v>
      </c>
      <c r="CQ172">
        <v>3</v>
      </c>
      <c r="CR172">
        <v>0</v>
      </c>
      <c r="CS172">
        <v>0</v>
      </c>
      <c r="CT172">
        <v>0</v>
      </c>
      <c r="CU172">
        <v>0</v>
      </c>
      <c r="CV172">
        <v>0</v>
      </c>
      <c r="CW172">
        <v>1</v>
      </c>
      <c r="CX172">
        <v>2</v>
      </c>
      <c r="CY172">
        <v>1</v>
      </c>
      <c r="CZ172">
        <v>0</v>
      </c>
      <c r="DA172">
        <v>2</v>
      </c>
      <c r="DB172">
        <v>0</v>
      </c>
      <c r="DC172">
        <v>0</v>
      </c>
      <c r="DD172">
        <v>0</v>
      </c>
      <c r="DE172">
        <v>0</v>
      </c>
      <c r="DF172">
        <v>2</v>
      </c>
      <c r="DG172">
        <v>0</v>
      </c>
      <c r="DH172">
        <v>0</v>
      </c>
      <c r="DI172">
        <v>0</v>
      </c>
      <c r="DJ172">
        <v>0</v>
      </c>
      <c r="DK172">
        <v>0</v>
      </c>
      <c r="DL172">
        <v>0</v>
      </c>
      <c r="DM172">
        <v>0</v>
      </c>
      <c r="DN172">
        <v>0</v>
      </c>
      <c r="DO172">
        <v>0</v>
      </c>
      <c r="DP172">
        <v>0</v>
      </c>
      <c r="DQ172">
        <v>1</v>
      </c>
      <c r="DR172">
        <v>0</v>
      </c>
      <c r="DS172">
        <v>4</v>
      </c>
      <c r="DT172">
        <v>0</v>
      </c>
      <c r="DU172">
        <v>0</v>
      </c>
      <c r="DV172">
        <v>0</v>
      </c>
      <c r="DW172">
        <v>0</v>
      </c>
      <c r="DX172">
        <v>0</v>
      </c>
      <c r="DY172">
        <v>0</v>
      </c>
      <c r="DZ172">
        <v>0</v>
      </c>
      <c r="EA172">
        <v>2</v>
      </c>
      <c r="EB172">
        <v>1</v>
      </c>
      <c r="EC172">
        <v>0</v>
      </c>
      <c r="ED172">
        <v>0</v>
      </c>
      <c r="EE172">
        <v>0</v>
      </c>
      <c r="EF172">
        <v>0</v>
      </c>
      <c r="EG172">
        <v>0</v>
      </c>
      <c r="EH172">
        <v>0</v>
      </c>
      <c r="EI172">
        <v>0</v>
      </c>
      <c r="EJ172">
        <v>0</v>
      </c>
      <c r="EK172">
        <v>0</v>
      </c>
      <c r="EL172">
        <v>0</v>
      </c>
      <c r="EM172">
        <v>0</v>
      </c>
      <c r="EN172">
        <v>0</v>
      </c>
      <c r="EO172">
        <v>0</v>
      </c>
      <c r="EP172">
        <v>0</v>
      </c>
      <c r="EQ172">
        <v>0</v>
      </c>
      <c r="ER172">
        <v>2</v>
      </c>
      <c r="ES172">
        <v>1</v>
      </c>
      <c r="ET172">
        <v>0</v>
      </c>
      <c r="EU172">
        <v>0</v>
      </c>
      <c r="EV172">
        <v>0</v>
      </c>
      <c r="EW172">
        <v>0</v>
      </c>
      <c r="EX172">
        <v>0</v>
      </c>
      <c r="EY172">
        <v>0</v>
      </c>
      <c r="EZ172">
        <v>1</v>
      </c>
      <c r="FA172">
        <v>4</v>
      </c>
      <c r="FB172">
        <v>0</v>
      </c>
      <c r="FC172">
        <v>0</v>
      </c>
      <c r="FD172">
        <v>0</v>
      </c>
      <c r="FE172">
        <v>0</v>
      </c>
      <c r="FF172">
        <v>0</v>
      </c>
      <c r="FG172">
        <v>0</v>
      </c>
      <c r="FH172">
        <v>0</v>
      </c>
      <c r="FI172">
        <v>0</v>
      </c>
      <c r="FJ172">
        <v>0</v>
      </c>
      <c r="FK172">
        <v>5</v>
      </c>
      <c r="FL172">
        <v>0</v>
      </c>
      <c r="FM172">
        <v>1</v>
      </c>
      <c r="FN172">
        <v>0</v>
      </c>
      <c r="FO172">
        <v>0</v>
      </c>
      <c r="FP172">
        <v>0</v>
      </c>
      <c r="FQ172">
        <v>0</v>
      </c>
      <c r="FR172">
        <v>0</v>
      </c>
      <c r="FS172">
        <v>0</v>
      </c>
      <c r="FT172">
        <v>0</v>
      </c>
      <c r="FU172">
        <v>0</v>
      </c>
      <c r="FV172">
        <v>4</v>
      </c>
      <c r="FW172">
        <v>2</v>
      </c>
      <c r="FX172">
        <v>1</v>
      </c>
      <c r="FY172">
        <v>2</v>
      </c>
      <c r="FZ172">
        <v>1</v>
      </c>
      <c r="GA172">
        <v>0</v>
      </c>
      <c r="GB172">
        <v>1</v>
      </c>
      <c r="GC172">
        <v>0</v>
      </c>
      <c r="GD172">
        <v>0</v>
      </c>
      <c r="GE172">
        <v>0</v>
      </c>
      <c r="GF172">
        <v>0</v>
      </c>
      <c r="GG172">
        <v>2</v>
      </c>
      <c r="GH172">
        <v>0</v>
      </c>
      <c r="GI172">
        <v>0</v>
      </c>
      <c r="GJ172">
        <v>0</v>
      </c>
      <c r="GK172">
        <v>0</v>
      </c>
      <c r="GL172">
        <v>0</v>
      </c>
      <c r="GM172">
        <v>0</v>
      </c>
      <c r="GN172">
        <v>0</v>
      </c>
      <c r="GO172">
        <v>0</v>
      </c>
      <c r="GP172">
        <v>4</v>
      </c>
      <c r="GQ172">
        <v>0</v>
      </c>
    </row>
    <row r="173" spans="1:199">
      <c r="A173">
        <v>5</v>
      </c>
      <c r="B173">
        <v>0</v>
      </c>
      <c r="C173">
        <v>0</v>
      </c>
      <c r="D173">
        <v>0</v>
      </c>
      <c r="E173">
        <v>0</v>
      </c>
      <c r="F173">
        <v>0</v>
      </c>
      <c r="G173">
        <v>2</v>
      </c>
      <c r="H173">
        <v>0</v>
      </c>
      <c r="I173">
        <v>0</v>
      </c>
      <c r="J173">
        <v>0</v>
      </c>
      <c r="K173">
        <v>0</v>
      </c>
      <c r="L173">
        <v>0</v>
      </c>
      <c r="M173">
        <v>0</v>
      </c>
      <c r="N173">
        <v>0</v>
      </c>
      <c r="O173">
        <v>0</v>
      </c>
      <c r="P173">
        <v>0</v>
      </c>
      <c r="Q173">
        <v>0</v>
      </c>
      <c r="R173">
        <v>1</v>
      </c>
      <c r="S173">
        <v>0</v>
      </c>
      <c r="T173">
        <v>0</v>
      </c>
      <c r="U173">
        <v>0</v>
      </c>
      <c r="V173">
        <v>0</v>
      </c>
      <c r="W173">
        <v>0</v>
      </c>
      <c r="X173">
        <v>0</v>
      </c>
      <c r="Y173">
        <v>0</v>
      </c>
      <c r="Z173">
        <v>0</v>
      </c>
      <c r="AA173">
        <v>0</v>
      </c>
      <c r="AB173">
        <v>0</v>
      </c>
      <c r="AC173">
        <v>0</v>
      </c>
      <c r="AD173">
        <v>0</v>
      </c>
      <c r="AE173">
        <v>0</v>
      </c>
      <c r="AF173">
        <v>0</v>
      </c>
      <c r="AG173">
        <v>0</v>
      </c>
      <c r="AH173">
        <v>0</v>
      </c>
      <c r="AI173">
        <v>0</v>
      </c>
      <c r="AJ173">
        <v>1</v>
      </c>
      <c r="AK173">
        <v>0</v>
      </c>
      <c r="AL173">
        <v>1</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2</v>
      </c>
      <c r="BG173">
        <v>0</v>
      </c>
      <c r="BH173">
        <v>0</v>
      </c>
      <c r="BI173">
        <v>2</v>
      </c>
      <c r="BJ173">
        <v>0</v>
      </c>
      <c r="BK173">
        <v>1</v>
      </c>
      <c r="BL173">
        <v>0</v>
      </c>
      <c r="BM173">
        <v>0</v>
      </c>
      <c r="BN173">
        <v>0</v>
      </c>
      <c r="BO173">
        <v>1</v>
      </c>
      <c r="BP173">
        <v>0</v>
      </c>
      <c r="BQ173">
        <v>1</v>
      </c>
      <c r="BR173">
        <v>0</v>
      </c>
      <c r="BS173">
        <v>0</v>
      </c>
      <c r="BT173">
        <v>0</v>
      </c>
      <c r="BU173">
        <v>0</v>
      </c>
      <c r="BV173">
        <v>0</v>
      </c>
      <c r="BW173">
        <v>0</v>
      </c>
      <c r="BX173">
        <v>0</v>
      </c>
      <c r="BY173">
        <v>1</v>
      </c>
      <c r="BZ173">
        <v>0</v>
      </c>
      <c r="CA173">
        <v>0</v>
      </c>
      <c r="CB173">
        <v>0</v>
      </c>
      <c r="CC173">
        <v>0</v>
      </c>
      <c r="CD173">
        <v>0</v>
      </c>
      <c r="CE173">
        <v>2</v>
      </c>
      <c r="CF173">
        <v>0</v>
      </c>
      <c r="CG173">
        <v>0</v>
      </c>
      <c r="CH173">
        <v>0</v>
      </c>
      <c r="CI173">
        <v>0</v>
      </c>
      <c r="CJ173">
        <v>0</v>
      </c>
      <c r="CK173">
        <v>0</v>
      </c>
      <c r="CL173">
        <v>0</v>
      </c>
      <c r="CM173">
        <v>0</v>
      </c>
      <c r="CN173">
        <v>0</v>
      </c>
      <c r="CO173">
        <v>0</v>
      </c>
      <c r="CP173">
        <v>0</v>
      </c>
      <c r="CQ173">
        <v>0</v>
      </c>
      <c r="CR173">
        <v>1</v>
      </c>
      <c r="CS173">
        <v>0</v>
      </c>
      <c r="CT173">
        <v>0</v>
      </c>
      <c r="CU173">
        <v>0</v>
      </c>
      <c r="CV173">
        <v>0</v>
      </c>
      <c r="CW173">
        <v>0</v>
      </c>
      <c r="CX173">
        <v>0</v>
      </c>
      <c r="CY173">
        <v>2</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2</v>
      </c>
      <c r="EM173">
        <v>0</v>
      </c>
      <c r="EN173">
        <v>0</v>
      </c>
      <c r="EO173">
        <v>0</v>
      </c>
      <c r="EP173">
        <v>0</v>
      </c>
      <c r="EQ173">
        <v>0</v>
      </c>
      <c r="ER173">
        <v>0</v>
      </c>
      <c r="ES173">
        <v>0</v>
      </c>
      <c r="ET173">
        <v>0</v>
      </c>
      <c r="EU173">
        <v>0</v>
      </c>
      <c r="EV173">
        <v>3</v>
      </c>
      <c r="EW173">
        <v>0</v>
      </c>
      <c r="EX173">
        <v>1</v>
      </c>
      <c r="EY173">
        <v>0</v>
      </c>
      <c r="EZ173">
        <v>0</v>
      </c>
      <c r="FA173">
        <v>2</v>
      </c>
      <c r="FB173">
        <v>0</v>
      </c>
      <c r="FC173">
        <v>0</v>
      </c>
      <c r="FD173">
        <v>0</v>
      </c>
      <c r="FE173">
        <v>0</v>
      </c>
      <c r="FF173">
        <v>0</v>
      </c>
      <c r="FG173">
        <v>0</v>
      </c>
      <c r="FH173">
        <v>0</v>
      </c>
      <c r="FI173">
        <v>2</v>
      </c>
      <c r="FJ173">
        <v>0</v>
      </c>
      <c r="FK173">
        <v>0</v>
      </c>
      <c r="FL173">
        <v>0</v>
      </c>
      <c r="FM173">
        <v>0</v>
      </c>
      <c r="FN173">
        <v>0</v>
      </c>
      <c r="FO173">
        <v>0</v>
      </c>
      <c r="FP173">
        <v>0</v>
      </c>
      <c r="FQ173">
        <v>0</v>
      </c>
      <c r="FR173">
        <v>0</v>
      </c>
      <c r="FS173">
        <v>0</v>
      </c>
      <c r="FT173">
        <v>1</v>
      </c>
      <c r="FU173">
        <v>0</v>
      </c>
      <c r="FV173">
        <v>0</v>
      </c>
      <c r="FW173">
        <v>0</v>
      </c>
      <c r="FX173">
        <v>0</v>
      </c>
      <c r="FY173">
        <v>0</v>
      </c>
      <c r="FZ173">
        <v>0</v>
      </c>
      <c r="GA173">
        <v>0</v>
      </c>
      <c r="GB173">
        <v>0</v>
      </c>
      <c r="GC173">
        <v>1</v>
      </c>
      <c r="GD173">
        <v>2</v>
      </c>
      <c r="GE173">
        <v>6</v>
      </c>
      <c r="GF173">
        <v>7</v>
      </c>
      <c r="GG173">
        <v>0</v>
      </c>
      <c r="GH173">
        <v>0</v>
      </c>
      <c r="GI173">
        <v>0</v>
      </c>
      <c r="GJ173">
        <v>0</v>
      </c>
      <c r="GK173">
        <v>0</v>
      </c>
      <c r="GL173">
        <v>0</v>
      </c>
      <c r="GM173">
        <v>5</v>
      </c>
      <c r="GN173">
        <v>0</v>
      </c>
      <c r="GO173">
        <v>0</v>
      </c>
      <c r="GP173">
        <v>0</v>
      </c>
      <c r="GQ173">
        <v>1</v>
      </c>
    </row>
    <row r="174" spans="1:199">
      <c r="A174">
        <v>5</v>
      </c>
      <c r="B174">
        <v>0</v>
      </c>
      <c r="C174">
        <v>0</v>
      </c>
      <c r="D174">
        <v>0</v>
      </c>
      <c r="E174">
        <v>0</v>
      </c>
      <c r="F174">
        <v>3</v>
      </c>
      <c r="G174">
        <v>3</v>
      </c>
      <c r="H174">
        <v>0</v>
      </c>
      <c r="I174">
        <v>0</v>
      </c>
      <c r="J174">
        <v>0</v>
      </c>
      <c r="K174">
        <v>0</v>
      </c>
      <c r="L174">
        <v>0</v>
      </c>
      <c r="M174">
        <v>0</v>
      </c>
      <c r="N174">
        <v>0</v>
      </c>
      <c r="O174">
        <v>0</v>
      </c>
      <c r="P174">
        <v>0</v>
      </c>
      <c r="Q174">
        <v>0</v>
      </c>
      <c r="R174">
        <v>2</v>
      </c>
      <c r="S174">
        <v>0</v>
      </c>
      <c r="T174">
        <v>0</v>
      </c>
      <c r="U174">
        <v>0</v>
      </c>
      <c r="V174">
        <v>0</v>
      </c>
      <c r="W174">
        <v>0</v>
      </c>
      <c r="X174">
        <v>0</v>
      </c>
      <c r="Y174">
        <v>0</v>
      </c>
      <c r="Z174">
        <v>0</v>
      </c>
      <c r="AA174">
        <v>0</v>
      </c>
      <c r="AB174">
        <v>0</v>
      </c>
      <c r="AC174">
        <v>0</v>
      </c>
      <c r="AD174">
        <v>0</v>
      </c>
      <c r="AE174">
        <v>0</v>
      </c>
      <c r="AF174">
        <v>2</v>
      </c>
      <c r="AG174">
        <v>0</v>
      </c>
      <c r="AH174">
        <v>3</v>
      </c>
      <c r="AI174">
        <v>1</v>
      </c>
      <c r="AJ174">
        <v>0</v>
      </c>
      <c r="AK174">
        <v>0</v>
      </c>
      <c r="AL174">
        <v>1</v>
      </c>
      <c r="AM174">
        <v>0</v>
      </c>
      <c r="AN174">
        <v>2</v>
      </c>
      <c r="AO174">
        <v>0</v>
      </c>
      <c r="AP174">
        <v>0</v>
      </c>
      <c r="AQ174">
        <v>0</v>
      </c>
      <c r="AR174">
        <v>0</v>
      </c>
      <c r="AS174">
        <v>0</v>
      </c>
      <c r="AT174">
        <v>2</v>
      </c>
      <c r="AU174">
        <v>0</v>
      </c>
      <c r="AV174">
        <v>0</v>
      </c>
      <c r="AW174">
        <v>0</v>
      </c>
      <c r="AX174">
        <v>0</v>
      </c>
      <c r="AY174">
        <v>1</v>
      </c>
      <c r="AZ174">
        <v>0</v>
      </c>
      <c r="BA174">
        <v>5</v>
      </c>
      <c r="BB174">
        <v>0</v>
      </c>
      <c r="BC174">
        <v>0</v>
      </c>
      <c r="BD174">
        <v>0</v>
      </c>
      <c r="BE174">
        <v>0</v>
      </c>
      <c r="BF174">
        <v>1</v>
      </c>
      <c r="BG174">
        <v>0</v>
      </c>
      <c r="BH174">
        <v>3</v>
      </c>
      <c r="BI174">
        <v>3</v>
      </c>
      <c r="BJ174">
        <v>0</v>
      </c>
      <c r="BK174">
        <v>4</v>
      </c>
      <c r="BL174">
        <v>0</v>
      </c>
      <c r="BM174">
        <v>0</v>
      </c>
      <c r="BN174">
        <v>2</v>
      </c>
      <c r="BO174">
        <v>1</v>
      </c>
      <c r="BP174">
        <v>0</v>
      </c>
      <c r="BQ174">
        <v>2</v>
      </c>
      <c r="BR174">
        <v>1</v>
      </c>
      <c r="BS174">
        <v>0</v>
      </c>
      <c r="BT174">
        <v>0</v>
      </c>
      <c r="BU174">
        <v>0</v>
      </c>
      <c r="BV174">
        <v>0</v>
      </c>
      <c r="BW174">
        <v>1</v>
      </c>
      <c r="BX174">
        <v>0</v>
      </c>
      <c r="BY174">
        <v>2</v>
      </c>
      <c r="BZ174">
        <v>0</v>
      </c>
      <c r="CA174">
        <v>0</v>
      </c>
      <c r="CB174">
        <v>0</v>
      </c>
      <c r="CC174">
        <v>0</v>
      </c>
      <c r="CD174">
        <v>3</v>
      </c>
      <c r="CE174">
        <v>3</v>
      </c>
      <c r="CF174">
        <v>0</v>
      </c>
      <c r="CG174">
        <v>1</v>
      </c>
      <c r="CH174">
        <v>1</v>
      </c>
      <c r="CI174">
        <v>0</v>
      </c>
      <c r="CJ174">
        <v>0</v>
      </c>
      <c r="CK174">
        <v>1</v>
      </c>
      <c r="CL174">
        <v>0</v>
      </c>
      <c r="CM174">
        <v>0</v>
      </c>
      <c r="CN174">
        <v>1</v>
      </c>
      <c r="CO174">
        <v>0</v>
      </c>
      <c r="CP174">
        <v>1</v>
      </c>
      <c r="CQ174">
        <v>0</v>
      </c>
      <c r="CR174">
        <v>0</v>
      </c>
      <c r="CS174">
        <v>0</v>
      </c>
      <c r="CT174">
        <v>0</v>
      </c>
      <c r="CU174">
        <v>2</v>
      </c>
      <c r="CV174">
        <v>0</v>
      </c>
      <c r="CW174">
        <v>4</v>
      </c>
      <c r="CX174">
        <v>5</v>
      </c>
      <c r="CY174">
        <v>2</v>
      </c>
      <c r="CZ174">
        <v>0</v>
      </c>
      <c r="DA174">
        <v>0</v>
      </c>
      <c r="DB174">
        <v>0</v>
      </c>
      <c r="DC174">
        <v>0</v>
      </c>
      <c r="DD174">
        <v>2</v>
      </c>
      <c r="DE174">
        <v>0</v>
      </c>
      <c r="DF174">
        <v>1</v>
      </c>
      <c r="DG174">
        <v>0</v>
      </c>
      <c r="DH174">
        <v>0</v>
      </c>
      <c r="DI174">
        <v>0</v>
      </c>
      <c r="DJ174">
        <v>0</v>
      </c>
      <c r="DK174">
        <v>0</v>
      </c>
      <c r="DL174">
        <v>2</v>
      </c>
      <c r="DM174">
        <v>0</v>
      </c>
      <c r="DN174">
        <v>0</v>
      </c>
      <c r="DO174">
        <v>0</v>
      </c>
      <c r="DP174">
        <v>0</v>
      </c>
      <c r="DQ174">
        <v>0</v>
      </c>
      <c r="DR174">
        <v>0</v>
      </c>
      <c r="DS174">
        <v>0</v>
      </c>
      <c r="DT174">
        <v>0</v>
      </c>
      <c r="DU174">
        <v>0</v>
      </c>
      <c r="DV174">
        <v>0</v>
      </c>
      <c r="DW174">
        <v>0</v>
      </c>
      <c r="DX174">
        <v>9</v>
      </c>
      <c r="DY174">
        <v>0</v>
      </c>
      <c r="DZ174">
        <v>0</v>
      </c>
      <c r="EA174">
        <v>1</v>
      </c>
      <c r="EB174">
        <v>1</v>
      </c>
      <c r="EC174">
        <v>0</v>
      </c>
      <c r="ED174">
        <v>0</v>
      </c>
      <c r="EE174">
        <v>0</v>
      </c>
      <c r="EF174">
        <v>0</v>
      </c>
      <c r="EG174">
        <v>0</v>
      </c>
      <c r="EH174">
        <v>0</v>
      </c>
      <c r="EI174">
        <v>2</v>
      </c>
      <c r="EJ174">
        <v>0</v>
      </c>
      <c r="EK174">
        <v>0</v>
      </c>
      <c r="EL174">
        <v>3</v>
      </c>
      <c r="EM174">
        <v>0</v>
      </c>
      <c r="EN174">
        <v>0</v>
      </c>
      <c r="EO174">
        <v>0</v>
      </c>
      <c r="EP174">
        <v>2</v>
      </c>
      <c r="EQ174">
        <v>0</v>
      </c>
      <c r="ER174">
        <v>0</v>
      </c>
      <c r="ES174">
        <v>0</v>
      </c>
      <c r="ET174">
        <v>0</v>
      </c>
      <c r="EU174">
        <v>0</v>
      </c>
      <c r="EV174">
        <v>3</v>
      </c>
      <c r="EW174">
        <v>0</v>
      </c>
      <c r="EX174">
        <v>2</v>
      </c>
      <c r="EY174">
        <v>0</v>
      </c>
      <c r="EZ174">
        <v>0</v>
      </c>
      <c r="FA174">
        <v>6</v>
      </c>
      <c r="FB174">
        <v>0</v>
      </c>
      <c r="FC174">
        <v>3</v>
      </c>
      <c r="FD174">
        <v>0</v>
      </c>
      <c r="FE174">
        <v>0</v>
      </c>
      <c r="FF174">
        <v>0</v>
      </c>
      <c r="FG174">
        <v>0</v>
      </c>
      <c r="FH174">
        <v>0</v>
      </c>
      <c r="FI174">
        <v>2</v>
      </c>
      <c r="FJ174">
        <v>0</v>
      </c>
      <c r="FK174">
        <v>0</v>
      </c>
      <c r="FL174">
        <v>0</v>
      </c>
      <c r="FM174">
        <v>1</v>
      </c>
      <c r="FN174">
        <v>0</v>
      </c>
      <c r="FO174">
        <v>0</v>
      </c>
      <c r="FP174">
        <v>0</v>
      </c>
      <c r="FQ174">
        <v>0</v>
      </c>
      <c r="FR174">
        <v>0</v>
      </c>
      <c r="FS174">
        <v>0</v>
      </c>
      <c r="FT174">
        <v>3</v>
      </c>
      <c r="FU174">
        <v>7</v>
      </c>
      <c r="FV174">
        <v>4</v>
      </c>
      <c r="FW174">
        <v>4</v>
      </c>
      <c r="FX174">
        <v>0</v>
      </c>
      <c r="FY174">
        <v>1</v>
      </c>
      <c r="FZ174">
        <v>0</v>
      </c>
      <c r="GA174">
        <v>0</v>
      </c>
      <c r="GB174">
        <v>0</v>
      </c>
      <c r="GC174">
        <v>2</v>
      </c>
      <c r="GD174">
        <v>1</v>
      </c>
      <c r="GE174">
        <v>8</v>
      </c>
      <c r="GF174">
        <v>6</v>
      </c>
      <c r="GG174">
        <v>0</v>
      </c>
      <c r="GH174">
        <v>2</v>
      </c>
      <c r="GI174">
        <v>0</v>
      </c>
      <c r="GJ174">
        <v>0</v>
      </c>
      <c r="GK174">
        <v>0</v>
      </c>
      <c r="GL174">
        <v>3</v>
      </c>
      <c r="GM174">
        <v>2</v>
      </c>
      <c r="GN174">
        <v>0</v>
      </c>
      <c r="GO174">
        <v>3</v>
      </c>
      <c r="GP174">
        <v>1</v>
      </c>
      <c r="GQ174">
        <v>1</v>
      </c>
    </row>
    <row r="175" spans="1:199">
      <c r="A175">
        <v>0</v>
      </c>
      <c r="B175">
        <v>0</v>
      </c>
      <c r="C175">
        <v>0</v>
      </c>
      <c r="D175">
        <v>2</v>
      </c>
      <c r="E175">
        <v>3</v>
      </c>
      <c r="F175">
        <v>1</v>
      </c>
      <c r="G175">
        <v>2</v>
      </c>
      <c r="H175">
        <v>0</v>
      </c>
      <c r="I175">
        <v>0</v>
      </c>
      <c r="J175">
        <v>0</v>
      </c>
      <c r="K175">
        <v>1</v>
      </c>
      <c r="L175">
        <v>0</v>
      </c>
      <c r="M175">
        <v>0</v>
      </c>
      <c r="N175">
        <v>0</v>
      </c>
      <c r="O175">
        <v>1</v>
      </c>
      <c r="P175">
        <v>2</v>
      </c>
      <c r="Q175">
        <v>0</v>
      </c>
      <c r="R175">
        <v>0</v>
      </c>
      <c r="S175">
        <v>3</v>
      </c>
      <c r="T175">
        <v>0</v>
      </c>
      <c r="U175">
        <v>0</v>
      </c>
      <c r="V175">
        <v>3</v>
      </c>
      <c r="W175">
        <v>2</v>
      </c>
      <c r="X175">
        <v>0</v>
      </c>
      <c r="Y175">
        <v>0</v>
      </c>
      <c r="Z175">
        <v>1</v>
      </c>
      <c r="AA175">
        <v>0</v>
      </c>
      <c r="AB175">
        <v>0</v>
      </c>
      <c r="AC175">
        <v>0</v>
      </c>
      <c r="AD175">
        <v>0</v>
      </c>
      <c r="AE175">
        <v>0</v>
      </c>
      <c r="AF175">
        <v>1</v>
      </c>
      <c r="AG175">
        <v>0</v>
      </c>
      <c r="AH175">
        <v>0</v>
      </c>
      <c r="AI175">
        <v>1</v>
      </c>
      <c r="AJ175">
        <v>2</v>
      </c>
      <c r="AK175">
        <v>0</v>
      </c>
      <c r="AL175">
        <v>1</v>
      </c>
      <c r="AM175">
        <v>2</v>
      </c>
      <c r="AN175">
        <v>3</v>
      </c>
      <c r="AO175">
        <v>0</v>
      </c>
      <c r="AP175">
        <v>0</v>
      </c>
      <c r="AQ175">
        <v>9</v>
      </c>
      <c r="AR175">
        <v>0</v>
      </c>
      <c r="AS175">
        <v>0</v>
      </c>
      <c r="AT175">
        <v>1</v>
      </c>
      <c r="AU175">
        <v>0</v>
      </c>
      <c r="AV175">
        <v>1</v>
      </c>
      <c r="AW175">
        <v>0</v>
      </c>
      <c r="AX175">
        <v>1</v>
      </c>
      <c r="AY175">
        <v>0</v>
      </c>
      <c r="AZ175">
        <v>1</v>
      </c>
      <c r="BA175">
        <v>0</v>
      </c>
      <c r="BB175">
        <v>1</v>
      </c>
      <c r="BC175">
        <v>0</v>
      </c>
      <c r="BD175">
        <v>1</v>
      </c>
      <c r="BE175">
        <v>0</v>
      </c>
      <c r="BF175">
        <v>0</v>
      </c>
      <c r="BG175">
        <v>0</v>
      </c>
      <c r="BH175">
        <v>0</v>
      </c>
      <c r="BI175">
        <v>0</v>
      </c>
      <c r="BJ175">
        <v>0</v>
      </c>
      <c r="BK175">
        <v>1</v>
      </c>
      <c r="BL175">
        <v>0</v>
      </c>
      <c r="BM175">
        <v>1</v>
      </c>
      <c r="BN175">
        <v>0</v>
      </c>
      <c r="BO175">
        <v>0</v>
      </c>
      <c r="BP175">
        <v>2</v>
      </c>
      <c r="BQ175">
        <v>0</v>
      </c>
      <c r="BR175">
        <v>0</v>
      </c>
      <c r="BS175">
        <v>0</v>
      </c>
      <c r="BT175">
        <v>2</v>
      </c>
      <c r="BU175">
        <v>3</v>
      </c>
      <c r="BV175">
        <v>0</v>
      </c>
      <c r="BW175">
        <v>2</v>
      </c>
      <c r="BX175">
        <v>1</v>
      </c>
      <c r="BY175">
        <v>2</v>
      </c>
      <c r="BZ175">
        <v>0</v>
      </c>
      <c r="CA175">
        <v>0</v>
      </c>
      <c r="CB175">
        <v>0</v>
      </c>
      <c r="CC175">
        <v>0</v>
      </c>
      <c r="CD175">
        <v>0</v>
      </c>
      <c r="CE175">
        <v>6</v>
      </c>
      <c r="CF175">
        <v>1</v>
      </c>
      <c r="CG175">
        <v>1</v>
      </c>
      <c r="CH175">
        <v>2</v>
      </c>
      <c r="CI175">
        <v>0</v>
      </c>
      <c r="CJ175">
        <v>0</v>
      </c>
      <c r="CK175">
        <v>1</v>
      </c>
      <c r="CL175">
        <v>3</v>
      </c>
      <c r="CM175">
        <v>1</v>
      </c>
      <c r="CN175">
        <v>2</v>
      </c>
      <c r="CO175">
        <v>0</v>
      </c>
      <c r="CP175">
        <v>4</v>
      </c>
      <c r="CQ175">
        <v>2</v>
      </c>
      <c r="CR175">
        <v>2</v>
      </c>
      <c r="CS175">
        <v>0</v>
      </c>
      <c r="CT175">
        <v>0</v>
      </c>
      <c r="CU175">
        <v>2</v>
      </c>
      <c r="CV175">
        <v>0</v>
      </c>
      <c r="CW175">
        <v>0</v>
      </c>
      <c r="CX175">
        <v>1</v>
      </c>
      <c r="CY175">
        <v>1</v>
      </c>
      <c r="CZ175">
        <v>0</v>
      </c>
      <c r="DA175">
        <v>4</v>
      </c>
      <c r="DB175">
        <v>0</v>
      </c>
      <c r="DC175">
        <v>0</v>
      </c>
      <c r="DD175">
        <v>0</v>
      </c>
      <c r="DE175">
        <v>0</v>
      </c>
      <c r="DF175">
        <v>2</v>
      </c>
      <c r="DG175">
        <v>0</v>
      </c>
      <c r="DH175">
        <v>0</v>
      </c>
      <c r="DI175">
        <v>0</v>
      </c>
      <c r="DJ175">
        <v>0</v>
      </c>
      <c r="DK175">
        <v>0</v>
      </c>
      <c r="DL175">
        <v>0</v>
      </c>
      <c r="DM175">
        <v>0</v>
      </c>
      <c r="DN175">
        <v>0</v>
      </c>
      <c r="DO175">
        <v>0</v>
      </c>
      <c r="DP175">
        <v>0</v>
      </c>
      <c r="DQ175">
        <v>1</v>
      </c>
      <c r="DR175">
        <v>0</v>
      </c>
      <c r="DS175">
        <v>6</v>
      </c>
      <c r="DT175">
        <v>0</v>
      </c>
      <c r="DU175">
        <v>0</v>
      </c>
      <c r="DV175">
        <v>0</v>
      </c>
      <c r="DW175">
        <v>0</v>
      </c>
      <c r="DX175">
        <v>0</v>
      </c>
      <c r="DY175">
        <v>4</v>
      </c>
      <c r="DZ175">
        <v>0</v>
      </c>
      <c r="EA175">
        <v>2</v>
      </c>
      <c r="EB175">
        <v>1</v>
      </c>
      <c r="EC175">
        <v>0</v>
      </c>
      <c r="ED175">
        <v>1</v>
      </c>
      <c r="EE175">
        <v>4</v>
      </c>
      <c r="EF175">
        <v>0</v>
      </c>
      <c r="EG175">
        <v>0</v>
      </c>
      <c r="EH175">
        <v>1</v>
      </c>
      <c r="EI175">
        <v>0</v>
      </c>
      <c r="EJ175">
        <v>0</v>
      </c>
      <c r="EK175">
        <v>0</v>
      </c>
      <c r="EL175">
        <v>0</v>
      </c>
      <c r="EM175">
        <v>0</v>
      </c>
      <c r="EN175">
        <v>0</v>
      </c>
      <c r="EO175">
        <v>0</v>
      </c>
      <c r="EP175">
        <v>1</v>
      </c>
      <c r="EQ175">
        <v>0</v>
      </c>
      <c r="ER175">
        <v>4</v>
      </c>
      <c r="ES175">
        <v>1</v>
      </c>
      <c r="ET175">
        <v>0</v>
      </c>
      <c r="EU175">
        <v>0</v>
      </c>
      <c r="EV175">
        <v>0</v>
      </c>
      <c r="EW175">
        <v>0</v>
      </c>
      <c r="EX175">
        <v>1</v>
      </c>
      <c r="EY175">
        <v>1</v>
      </c>
      <c r="EZ175">
        <v>0</v>
      </c>
      <c r="FA175">
        <v>5</v>
      </c>
      <c r="FB175">
        <v>0</v>
      </c>
      <c r="FC175">
        <v>0</v>
      </c>
      <c r="FD175">
        <v>0</v>
      </c>
      <c r="FE175">
        <v>0</v>
      </c>
      <c r="FF175">
        <v>0</v>
      </c>
      <c r="FG175">
        <v>0</v>
      </c>
      <c r="FH175">
        <v>0</v>
      </c>
      <c r="FI175">
        <v>0</v>
      </c>
      <c r="FJ175">
        <v>0</v>
      </c>
      <c r="FK175">
        <v>5</v>
      </c>
      <c r="FL175">
        <v>0</v>
      </c>
      <c r="FM175">
        <v>4</v>
      </c>
      <c r="FN175">
        <v>0</v>
      </c>
      <c r="FO175">
        <v>0</v>
      </c>
      <c r="FP175">
        <v>0</v>
      </c>
      <c r="FQ175">
        <v>0</v>
      </c>
      <c r="FR175">
        <v>0</v>
      </c>
      <c r="FS175">
        <v>0</v>
      </c>
      <c r="FT175">
        <v>0</v>
      </c>
      <c r="FU175">
        <v>0</v>
      </c>
      <c r="FV175">
        <v>5</v>
      </c>
      <c r="FW175">
        <v>0</v>
      </c>
      <c r="FX175">
        <v>1</v>
      </c>
      <c r="FY175">
        <v>6</v>
      </c>
      <c r="FZ175">
        <v>1</v>
      </c>
      <c r="GA175">
        <v>0</v>
      </c>
      <c r="GB175">
        <v>1</v>
      </c>
      <c r="GC175">
        <v>0</v>
      </c>
      <c r="GD175">
        <v>0</v>
      </c>
      <c r="GE175">
        <v>1</v>
      </c>
      <c r="GF175">
        <v>0</v>
      </c>
      <c r="GG175">
        <v>2</v>
      </c>
      <c r="GH175">
        <v>0</v>
      </c>
      <c r="GI175">
        <v>0</v>
      </c>
      <c r="GJ175">
        <v>0</v>
      </c>
      <c r="GK175">
        <v>0</v>
      </c>
      <c r="GL175">
        <v>4</v>
      </c>
      <c r="GM175">
        <v>0</v>
      </c>
      <c r="GN175">
        <v>0</v>
      </c>
      <c r="GO175">
        <v>0</v>
      </c>
      <c r="GP175">
        <v>3</v>
      </c>
      <c r="GQ175">
        <v>0</v>
      </c>
    </row>
    <row r="176" spans="1:199">
      <c r="A176">
        <v>0</v>
      </c>
      <c r="B176">
        <v>0</v>
      </c>
      <c r="C176">
        <v>0</v>
      </c>
      <c r="D176">
        <v>0</v>
      </c>
      <c r="E176">
        <v>0</v>
      </c>
      <c r="F176">
        <v>0</v>
      </c>
      <c r="G176">
        <v>2</v>
      </c>
      <c r="H176">
        <v>0</v>
      </c>
      <c r="I176">
        <v>0</v>
      </c>
      <c r="J176">
        <v>0</v>
      </c>
      <c r="K176">
        <v>0</v>
      </c>
      <c r="L176">
        <v>0</v>
      </c>
      <c r="M176">
        <v>0</v>
      </c>
      <c r="N176">
        <v>0</v>
      </c>
      <c r="O176">
        <v>0</v>
      </c>
      <c r="P176">
        <v>0</v>
      </c>
      <c r="Q176">
        <v>0</v>
      </c>
      <c r="R176">
        <v>1</v>
      </c>
      <c r="S176">
        <v>0</v>
      </c>
      <c r="T176">
        <v>0</v>
      </c>
      <c r="U176">
        <v>0</v>
      </c>
      <c r="V176">
        <v>1</v>
      </c>
      <c r="W176">
        <v>2</v>
      </c>
      <c r="X176">
        <v>0</v>
      </c>
      <c r="Y176">
        <v>0</v>
      </c>
      <c r="Z176">
        <v>0</v>
      </c>
      <c r="AA176">
        <v>0</v>
      </c>
      <c r="AB176">
        <v>0</v>
      </c>
      <c r="AC176">
        <v>0</v>
      </c>
      <c r="AD176">
        <v>0</v>
      </c>
      <c r="AE176">
        <v>0</v>
      </c>
      <c r="AF176">
        <v>0</v>
      </c>
      <c r="AG176">
        <v>0</v>
      </c>
      <c r="AH176">
        <v>0</v>
      </c>
      <c r="AI176">
        <v>0</v>
      </c>
      <c r="AJ176">
        <v>0</v>
      </c>
      <c r="AK176">
        <v>0</v>
      </c>
      <c r="AL176">
        <v>2</v>
      </c>
      <c r="AM176">
        <v>2</v>
      </c>
      <c r="AN176">
        <v>1</v>
      </c>
      <c r="AO176">
        <v>0</v>
      </c>
      <c r="AP176">
        <v>0</v>
      </c>
      <c r="AQ176">
        <v>1</v>
      </c>
      <c r="AR176">
        <v>0</v>
      </c>
      <c r="AS176">
        <v>0</v>
      </c>
      <c r="AT176">
        <v>0</v>
      </c>
      <c r="AU176">
        <v>0</v>
      </c>
      <c r="AV176">
        <v>0</v>
      </c>
      <c r="AW176">
        <v>0</v>
      </c>
      <c r="AX176">
        <v>1</v>
      </c>
      <c r="AY176">
        <v>0</v>
      </c>
      <c r="AZ176">
        <v>1</v>
      </c>
      <c r="BA176">
        <v>0</v>
      </c>
      <c r="BB176">
        <v>0</v>
      </c>
      <c r="BC176">
        <v>0</v>
      </c>
      <c r="BD176">
        <v>0</v>
      </c>
      <c r="BE176">
        <v>0</v>
      </c>
      <c r="BF176">
        <v>0</v>
      </c>
      <c r="BG176">
        <v>0</v>
      </c>
      <c r="BH176">
        <v>3</v>
      </c>
      <c r="BI176">
        <v>0</v>
      </c>
      <c r="BJ176">
        <v>0</v>
      </c>
      <c r="BK176">
        <v>0</v>
      </c>
      <c r="BL176">
        <v>0</v>
      </c>
      <c r="BM176">
        <v>0</v>
      </c>
      <c r="BN176">
        <v>0</v>
      </c>
      <c r="BO176">
        <v>0</v>
      </c>
      <c r="BP176">
        <v>3</v>
      </c>
      <c r="BQ176">
        <v>0</v>
      </c>
      <c r="BR176">
        <v>1</v>
      </c>
      <c r="BS176">
        <v>1</v>
      </c>
      <c r="BT176">
        <v>1</v>
      </c>
      <c r="BU176">
        <v>1</v>
      </c>
      <c r="BV176">
        <v>0</v>
      </c>
      <c r="BW176">
        <v>1</v>
      </c>
      <c r="BX176">
        <v>0</v>
      </c>
      <c r="BY176">
        <v>2</v>
      </c>
      <c r="BZ176">
        <v>3</v>
      </c>
      <c r="CA176">
        <v>0</v>
      </c>
      <c r="CB176">
        <v>0</v>
      </c>
      <c r="CC176">
        <v>0</v>
      </c>
      <c r="CD176">
        <v>0</v>
      </c>
      <c r="CE176">
        <v>0</v>
      </c>
      <c r="CF176">
        <v>0</v>
      </c>
      <c r="CG176">
        <v>0</v>
      </c>
      <c r="CH176">
        <v>2</v>
      </c>
      <c r="CI176">
        <v>0</v>
      </c>
      <c r="CJ176">
        <v>0</v>
      </c>
      <c r="CK176">
        <v>0</v>
      </c>
      <c r="CL176">
        <v>2</v>
      </c>
      <c r="CM176">
        <v>0</v>
      </c>
      <c r="CN176">
        <v>1</v>
      </c>
      <c r="CO176">
        <v>0</v>
      </c>
      <c r="CP176">
        <v>4</v>
      </c>
      <c r="CQ176">
        <v>2</v>
      </c>
      <c r="CR176">
        <v>1</v>
      </c>
      <c r="CS176">
        <v>0</v>
      </c>
      <c r="CT176">
        <v>0</v>
      </c>
      <c r="CU176">
        <v>0</v>
      </c>
      <c r="CV176">
        <v>0</v>
      </c>
      <c r="CW176">
        <v>0</v>
      </c>
      <c r="CX176">
        <v>0</v>
      </c>
      <c r="CY176">
        <v>0</v>
      </c>
      <c r="CZ176">
        <v>0</v>
      </c>
      <c r="DA176">
        <v>4</v>
      </c>
      <c r="DB176">
        <v>0</v>
      </c>
      <c r="DC176">
        <v>0</v>
      </c>
      <c r="DD176">
        <v>0</v>
      </c>
      <c r="DE176">
        <v>0</v>
      </c>
      <c r="DF176">
        <v>2</v>
      </c>
      <c r="DG176">
        <v>0</v>
      </c>
      <c r="DH176">
        <v>0</v>
      </c>
      <c r="DI176">
        <v>0</v>
      </c>
      <c r="DJ176">
        <v>0</v>
      </c>
      <c r="DK176">
        <v>0</v>
      </c>
      <c r="DL176">
        <v>0</v>
      </c>
      <c r="DM176">
        <v>0</v>
      </c>
      <c r="DN176">
        <v>0</v>
      </c>
      <c r="DO176">
        <v>0</v>
      </c>
      <c r="DP176">
        <v>0</v>
      </c>
      <c r="DQ176">
        <v>0</v>
      </c>
      <c r="DR176">
        <v>0</v>
      </c>
      <c r="DS176">
        <v>4</v>
      </c>
      <c r="DT176">
        <v>0</v>
      </c>
      <c r="DU176">
        <v>0</v>
      </c>
      <c r="DV176">
        <v>0</v>
      </c>
      <c r="DW176">
        <v>0</v>
      </c>
      <c r="DX176">
        <v>0</v>
      </c>
      <c r="DY176">
        <v>0</v>
      </c>
      <c r="DZ176">
        <v>0</v>
      </c>
      <c r="EA176">
        <v>1</v>
      </c>
      <c r="EB176">
        <v>4</v>
      </c>
      <c r="EC176">
        <v>0</v>
      </c>
      <c r="ED176">
        <v>1</v>
      </c>
      <c r="EE176">
        <v>2</v>
      </c>
      <c r="EF176">
        <v>0</v>
      </c>
      <c r="EG176">
        <v>0</v>
      </c>
      <c r="EH176">
        <v>0</v>
      </c>
      <c r="EI176">
        <v>0</v>
      </c>
      <c r="EJ176">
        <v>0</v>
      </c>
      <c r="EK176">
        <v>0</v>
      </c>
      <c r="EL176">
        <v>0</v>
      </c>
      <c r="EM176">
        <v>0</v>
      </c>
      <c r="EN176">
        <v>0</v>
      </c>
      <c r="EO176">
        <v>0</v>
      </c>
      <c r="EP176">
        <v>1</v>
      </c>
      <c r="EQ176">
        <v>0</v>
      </c>
      <c r="ER176">
        <v>6</v>
      </c>
      <c r="ES176">
        <v>1</v>
      </c>
      <c r="ET176">
        <v>0</v>
      </c>
      <c r="EU176">
        <v>0</v>
      </c>
      <c r="EV176">
        <v>0</v>
      </c>
      <c r="EW176">
        <v>0</v>
      </c>
      <c r="EX176">
        <v>0</v>
      </c>
      <c r="EY176">
        <v>0</v>
      </c>
      <c r="EZ176">
        <v>0</v>
      </c>
      <c r="FA176">
        <v>4</v>
      </c>
      <c r="FB176">
        <v>0</v>
      </c>
      <c r="FC176">
        <v>0</v>
      </c>
      <c r="FD176">
        <v>0</v>
      </c>
      <c r="FE176">
        <v>0</v>
      </c>
      <c r="FF176">
        <v>0</v>
      </c>
      <c r="FG176">
        <v>0</v>
      </c>
      <c r="FH176">
        <v>0</v>
      </c>
      <c r="FI176">
        <v>0</v>
      </c>
      <c r="FJ176">
        <v>0</v>
      </c>
      <c r="FK176">
        <v>6</v>
      </c>
      <c r="FL176">
        <v>0</v>
      </c>
      <c r="FM176">
        <v>0</v>
      </c>
      <c r="FN176">
        <v>0</v>
      </c>
      <c r="FO176">
        <v>0</v>
      </c>
      <c r="FP176">
        <v>0</v>
      </c>
      <c r="FQ176">
        <v>0</v>
      </c>
      <c r="FR176">
        <v>0</v>
      </c>
      <c r="FS176">
        <v>0</v>
      </c>
      <c r="FT176">
        <v>0</v>
      </c>
      <c r="FU176">
        <v>1</v>
      </c>
      <c r="FV176">
        <v>2</v>
      </c>
      <c r="FW176">
        <v>1</v>
      </c>
      <c r="FX176">
        <v>0</v>
      </c>
      <c r="FY176">
        <v>1</v>
      </c>
      <c r="FZ176">
        <v>0</v>
      </c>
      <c r="GA176">
        <v>0</v>
      </c>
      <c r="GB176">
        <v>0</v>
      </c>
      <c r="GC176">
        <v>0</v>
      </c>
      <c r="GD176">
        <v>0</v>
      </c>
      <c r="GE176">
        <v>3</v>
      </c>
      <c r="GF176">
        <v>6</v>
      </c>
      <c r="GG176">
        <v>0</v>
      </c>
      <c r="GH176">
        <v>0</v>
      </c>
      <c r="GI176">
        <v>0</v>
      </c>
      <c r="GJ176">
        <v>0</v>
      </c>
      <c r="GK176">
        <v>0</v>
      </c>
      <c r="GL176">
        <v>4</v>
      </c>
      <c r="GM176">
        <v>0</v>
      </c>
      <c r="GN176">
        <v>0</v>
      </c>
      <c r="GO176">
        <v>0</v>
      </c>
      <c r="GP176">
        <v>2</v>
      </c>
      <c r="GQ176">
        <v>0</v>
      </c>
    </row>
    <row r="177" spans="1:199">
      <c r="A177">
        <v>5</v>
      </c>
      <c r="B177">
        <v>5</v>
      </c>
      <c r="C177">
        <v>0</v>
      </c>
      <c r="D177">
        <v>0</v>
      </c>
      <c r="E177">
        <v>0</v>
      </c>
      <c r="F177">
        <v>0</v>
      </c>
      <c r="G177">
        <v>2</v>
      </c>
      <c r="H177">
        <v>0</v>
      </c>
      <c r="I177">
        <v>2</v>
      </c>
      <c r="J177">
        <v>0</v>
      </c>
      <c r="K177">
        <v>1</v>
      </c>
      <c r="L177">
        <v>1</v>
      </c>
      <c r="M177">
        <v>0</v>
      </c>
      <c r="N177">
        <v>0</v>
      </c>
      <c r="O177">
        <v>1</v>
      </c>
      <c r="P177">
        <v>1</v>
      </c>
      <c r="Q177">
        <v>0</v>
      </c>
      <c r="R177">
        <v>6</v>
      </c>
      <c r="S177">
        <v>2</v>
      </c>
      <c r="T177">
        <v>0</v>
      </c>
      <c r="U177">
        <v>0</v>
      </c>
      <c r="V177">
        <v>1</v>
      </c>
      <c r="W177">
        <v>3</v>
      </c>
      <c r="X177">
        <v>0</v>
      </c>
      <c r="Y177">
        <v>0</v>
      </c>
      <c r="Z177">
        <v>1</v>
      </c>
      <c r="AA177">
        <v>0</v>
      </c>
      <c r="AB177">
        <v>0</v>
      </c>
      <c r="AC177">
        <v>0</v>
      </c>
      <c r="AD177">
        <v>0</v>
      </c>
      <c r="AE177">
        <v>0</v>
      </c>
      <c r="AF177">
        <v>1</v>
      </c>
      <c r="AG177">
        <v>0</v>
      </c>
      <c r="AH177">
        <v>0</v>
      </c>
      <c r="AI177">
        <v>0</v>
      </c>
      <c r="AJ177">
        <v>1</v>
      </c>
      <c r="AK177">
        <v>3</v>
      </c>
      <c r="AL177">
        <v>3</v>
      </c>
      <c r="AM177">
        <v>0</v>
      </c>
      <c r="AN177">
        <v>4</v>
      </c>
      <c r="AO177">
        <v>0</v>
      </c>
      <c r="AP177">
        <v>1</v>
      </c>
      <c r="AQ177">
        <v>0</v>
      </c>
      <c r="AR177">
        <v>0</v>
      </c>
      <c r="AS177">
        <v>0</v>
      </c>
      <c r="AT177">
        <v>0</v>
      </c>
      <c r="AU177">
        <v>0</v>
      </c>
      <c r="AV177">
        <v>0</v>
      </c>
      <c r="AW177">
        <v>0</v>
      </c>
      <c r="AX177">
        <v>2</v>
      </c>
      <c r="AY177">
        <v>1</v>
      </c>
      <c r="AZ177">
        <v>1</v>
      </c>
      <c r="BA177">
        <v>0</v>
      </c>
      <c r="BB177">
        <v>0</v>
      </c>
      <c r="BC177">
        <v>0</v>
      </c>
      <c r="BD177">
        <v>0</v>
      </c>
      <c r="BE177">
        <v>0</v>
      </c>
      <c r="BF177">
        <v>0</v>
      </c>
      <c r="BG177">
        <v>0</v>
      </c>
      <c r="BH177">
        <v>0</v>
      </c>
      <c r="BI177">
        <v>1</v>
      </c>
      <c r="BJ177">
        <v>1</v>
      </c>
      <c r="BK177">
        <v>3</v>
      </c>
      <c r="BL177">
        <v>0</v>
      </c>
      <c r="BM177">
        <v>1</v>
      </c>
      <c r="BN177">
        <v>1</v>
      </c>
      <c r="BO177">
        <v>2</v>
      </c>
      <c r="BP177">
        <v>1</v>
      </c>
      <c r="BQ177">
        <v>0</v>
      </c>
      <c r="BR177">
        <v>1</v>
      </c>
      <c r="BS177">
        <v>0</v>
      </c>
      <c r="BT177">
        <v>6</v>
      </c>
      <c r="BU177">
        <v>5</v>
      </c>
      <c r="BV177">
        <v>0</v>
      </c>
      <c r="BW177">
        <v>1</v>
      </c>
      <c r="BX177">
        <v>0</v>
      </c>
      <c r="BY177">
        <v>0</v>
      </c>
      <c r="BZ177">
        <v>0</v>
      </c>
      <c r="CA177">
        <v>0</v>
      </c>
      <c r="CB177">
        <v>0</v>
      </c>
      <c r="CC177">
        <v>0</v>
      </c>
      <c r="CD177">
        <v>1</v>
      </c>
      <c r="CE177">
        <v>4</v>
      </c>
      <c r="CF177">
        <v>1</v>
      </c>
      <c r="CG177">
        <v>0</v>
      </c>
      <c r="CH177">
        <v>4</v>
      </c>
      <c r="CI177">
        <v>0</v>
      </c>
      <c r="CJ177">
        <v>1</v>
      </c>
      <c r="CK177">
        <v>0</v>
      </c>
      <c r="CL177">
        <v>0</v>
      </c>
      <c r="CM177">
        <v>3</v>
      </c>
      <c r="CN177">
        <v>2</v>
      </c>
      <c r="CO177">
        <v>0</v>
      </c>
      <c r="CP177">
        <v>3</v>
      </c>
      <c r="CQ177">
        <v>3</v>
      </c>
      <c r="CR177">
        <v>4</v>
      </c>
      <c r="CS177">
        <v>0</v>
      </c>
      <c r="CT177">
        <v>0</v>
      </c>
      <c r="CU177">
        <v>0</v>
      </c>
      <c r="CV177">
        <v>0</v>
      </c>
      <c r="CW177">
        <v>2</v>
      </c>
      <c r="CX177">
        <v>4</v>
      </c>
      <c r="CY177">
        <v>3</v>
      </c>
      <c r="CZ177">
        <v>2</v>
      </c>
      <c r="DA177">
        <v>3</v>
      </c>
      <c r="DB177">
        <v>0</v>
      </c>
      <c r="DC177">
        <v>0</v>
      </c>
      <c r="DD177">
        <v>4</v>
      </c>
      <c r="DE177">
        <v>1</v>
      </c>
      <c r="DF177">
        <v>2</v>
      </c>
      <c r="DG177">
        <v>0</v>
      </c>
      <c r="DH177">
        <v>0</v>
      </c>
      <c r="DI177">
        <v>0</v>
      </c>
      <c r="DJ177">
        <v>0</v>
      </c>
      <c r="DK177">
        <v>0</v>
      </c>
      <c r="DL177">
        <v>2</v>
      </c>
      <c r="DM177">
        <v>0</v>
      </c>
      <c r="DN177">
        <v>0</v>
      </c>
      <c r="DO177">
        <v>0</v>
      </c>
      <c r="DP177">
        <v>0</v>
      </c>
      <c r="DQ177">
        <v>0</v>
      </c>
      <c r="DR177">
        <v>1</v>
      </c>
      <c r="DS177">
        <v>1</v>
      </c>
      <c r="DT177">
        <v>0</v>
      </c>
      <c r="DU177">
        <v>0</v>
      </c>
      <c r="DV177">
        <v>1</v>
      </c>
      <c r="DW177">
        <v>0</v>
      </c>
      <c r="DX177">
        <v>0</v>
      </c>
      <c r="DY177">
        <v>0</v>
      </c>
      <c r="DZ177">
        <v>0</v>
      </c>
      <c r="EA177">
        <v>1</v>
      </c>
      <c r="EB177">
        <v>1</v>
      </c>
      <c r="EC177">
        <v>0</v>
      </c>
      <c r="ED177">
        <v>0</v>
      </c>
      <c r="EE177">
        <v>0</v>
      </c>
      <c r="EF177">
        <v>0</v>
      </c>
      <c r="EG177">
        <v>1</v>
      </c>
      <c r="EH177">
        <v>0</v>
      </c>
      <c r="EI177">
        <v>0</v>
      </c>
      <c r="EJ177">
        <v>0</v>
      </c>
      <c r="EK177">
        <v>0</v>
      </c>
      <c r="EL177">
        <v>2</v>
      </c>
      <c r="EM177">
        <v>0</v>
      </c>
      <c r="EN177">
        <v>0</v>
      </c>
      <c r="EO177">
        <v>0</v>
      </c>
      <c r="EP177">
        <v>0</v>
      </c>
      <c r="EQ177">
        <v>0</v>
      </c>
      <c r="ER177">
        <v>1</v>
      </c>
      <c r="ES177">
        <v>0</v>
      </c>
      <c r="ET177">
        <v>0</v>
      </c>
      <c r="EU177">
        <v>9</v>
      </c>
      <c r="EV177">
        <v>0</v>
      </c>
      <c r="EW177">
        <v>0</v>
      </c>
      <c r="EX177">
        <v>0</v>
      </c>
      <c r="EY177">
        <v>0</v>
      </c>
      <c r="EZ177">
        <v>1</v>
      </c>
      <c r="FA177">
        <v>2</v>
      </c>
      <c r="FB177">
        <v>0</v>
      </c>
      <c r="FC177">
        <v>1</v>
      </c>
      <c r="FD177">
        <v>0</v>
      </c>
      <c r="FE177">
        <v>0</v>
      </c>
      <c r="FF177">
        <v>0</v>
      </c>
      <c r="FG177">
        <v>0</v>
      </c>
      <c r="FH177">
        <v>1</v>
      </c>
      <c r="FI177">
        <v>1</v>
      </c>
      <c r="FJ177">
        <v>0</v>
      </c>
      <c r="FK177">
        <v>0</v>
      </c>
      <c r="FL177">
        <v>0</v>
      </c>
      <c r="FM177">
        <v>3</v>
      </c>
      <c r="FN177">
        <v>2</v>
      </c>
      <c r="FO177">
        <v>2</v>
      </c>
      <c r="FP177">
        <v>0</v>
      </c>
      <c r="FQ177">
        <v>0</v>
      </c>
      <c r="FR177">
        <v>1</v>
      </c>
      <c r="FS177">
        <v>0</v>
      </c>
      <c r="FT177">
        <v>0</v>
      </c>
      <c r="FU177">
        <v>1</v>
      </c>
      <c r="FV177">
        <v>3</v>
      </c>
      <c r="FW177">
        <v>6</v>
      </c>
      <c r="FX177">
        <v>0</v>
      </c>
      <c r="FY177">
        <v>6</v>
      </c>
      <c r="FZ177">
        <v>3</v>
      </c>
      <c r="GA177">
        <v>0</v>
      </c>
      <c r="GB177">
        <v>1</v>
      </c>
      <c r="GC177">
        <v>1</v>
      </c>
      <c r="GD177">
        <v>0</v>
      </c>
      <c r="GE177">
        <v>0</v>
      </c>
      <c r="GF177">
        <v>6</v>
      </c>
      <c r="GG177">
        <v>0</v>
      </c>
      <c r="GH177">
        <v>0</v>
      </c>
      <c r="GI177">
        <v>5</v>
      </c>
      <c r="GJ177">
        <v>0</v>
      </c>
      <c r="GK177">
        <v>0</v>
      </c>
      <c r="GL177">
        <v>1</v>
      </c>
      <c r="GM177">
        <v>5</v>
      </c>
      <c r="GN177">
        <v>0</v>
      </c>
      <c r="GO177">
        <v>0</v>
      </c>
      <c r="GP177">
        <v>5</v>
      </c>
      <c r="GQ177">
        <v>2</v>
      </c>
    </row>
    <row r="178" spans="1:199">
      <c r="A178">
        <v>0</v>
      </c>
      <c r="B178">
        <v>0</v>
      </c>
      <c r="C178">
        <v>0</v>
      </c>
      <c r="D178">
        <v>0</v>
      </c>
      <c r="E178">
        <v>0</v>
      </c>
      <c r="F178">
        <v>0</v>
      </c>
      <c r="G178">
        <v>1</v>
      </c>
      <c r="H178">
        <v>0</v>
      </c>
      <c r="I178">
        <v>0</v>
      </c>
      <c r="J178">
        <v>0</v>
      </c>
      <c r="K178">
        <v>0</v>
      </c>
      <c r="L178">
        <v>0</v>
      </c>
      <c r="M178">
        <v>0</v>
      </c>
      <c r="N178">
        <v>0</v>
      </c>
      <c r="O178">
        <v>2</v>
      </c>
      <c r="P178">
        <v>0</v>
      </c>
      <c r="Q178">
        <v>3</v>
      </c>
      <c r="R178">
        <v>0</v>
      </c>
      <c r="S178">
        <v>0</v>
      </c>
      <c r="T178">
        <v>0</v>
      </c>
      <c r="U178">
        <v>0</v>
      </c>
      <c r="V178">
        <v>0</v>
      </c>
      <c r="W178">
        <v>0</v>
      </c>
      <c r="X178">
        <v>0</v>
      </c>
      <c r="Y178">
        <v>0</v>
      </c>
      <c r="Z178">
        <v>0</v>
      </c>
      <c r="AA178">
        <v>0</v>
      </c>
      <c r="AB178">
        <v>3</v>
      </c>
      <c r="AC178">
        <v>0</v>
      </c>
      <c r="AD178">
        <v>0</v>
      </c>
      <c r="AE178">
        <v>0</v>
      </c>
      <c r="AF178">
        <v>0</v>
      </c>
      <c r="AG178">
        <v>0</v>
      </c>
      <c r="AH178">
        <v>1</v>
      </c>
      <c r="AI178">
        <v>0</v>
      </c>
      <c r="AJ178">
        <v>0</v>
      </c>
      <c r="AK178">
        <v>0</v>
      </c>
      <c r="AL178">
        <v>0</v>
      </c>
      <c r="AM178">
        <v>2</v>
      </c>
      <c r="AN178">
        <v>2</v>
      </c>
      <c r="AO178">
        <v>0</v>
      </c>
      <c r="AP178">
        <v>3</v>
      </c>
      <c r="AQ178">
        <v>1</v>
      </c>
      <c r="AR178">
        <v>0</v>
      </c>
      <c r="AS178">
        <v>0</v>
      </c>
      <c r="AT178">
        <v>0</v>
      </c>
      <c r="AU178">
        <v>0</v>
      </c>
      <c r="AV178">
        <v>0</v>
      </c>
      <c r="AW178">
        <v>1</v>
      </c>
      <c r="AX178">
        <v>1</v>
      </c>
      <c r="AY178">
        <v>2</v>
      </c>
      <c r="AZ178">
        <v>0</v>
      </c>
      <c r="BA178">
        <v>0</v>
      </c>
      <c r="BB178">
        <v>1</v>
      </c>
      <c r="BC178">
        <v>0</v>
      </c>
      <c r="BD178">
        <v>0</v>
      </c>
      <c r="BE178">
        <v>0</v>
      </c>
      <c r="BF178">
        <v>8</v>
      </c>
      <c r="BG178">
        <v>0</v>
      </c>
      <c r="BH178">
        <v>0</v>
      </c>
      <c r="BI178">
        <v>1</v>
      </c>
      <c r="BJ178">
        <v>1</v>
      </c>
      <c r="BK178">
        <v>0</v>
      </c>
      <c r="BL178">
        <v>4</v>
      </c>
      <c r="BM178">
        <v>1</v>
      </c>
      <c r="BN178">
        <v>0</v>
      </c>
      <c r="BO178">
        <v>0</v>
      </c>
      <c r="BP178">
        <v>3</v>
      </c>
      <c r="BQ178">
        <v>0</v>
      </c>
      <c r="BR178">
        <v>0</v>
      </c>
      <c r="BS178">
        <v>0</v>
      </c>
      <c r="BT178">
        <v>2</v>
      </c>
      <c r="BU178">
        <v>0</v>
      </c>
      <c r="BV178">
        <v>0</v>
      </c>
      <c r="BW178">
        <v>3</v>
      </c>
      <c r="BX178">
        <v>0</v>
      </c>
      <c r="BY178">
        <v>5</v>
      </c>
      <c r="BZ178">
        <v>1</v>
      </c>
      <c r="CA178">
        <v>1</v>
      </c>
      <c r="CB178">
        <v>0</v>
      </c>
      <c r="CC178">
        <v>0</v>
      </c>
      <c r="CD178">
        <v>0</v>
      </c>
      <c r="CE178">
        <v>2</v>
      </c>
      <c r="CF178">
        <v>3</v>
      </c>
      <c r="CG178">
        <v>2</v>
      </c>
      <c r="CH178">
        <v>1</v>
      </c>
      <c r="CI178">
        <v>1</v>
      </c>
      <c r="CJ178">
        <v>2</v>
      </c>
      <c r="CK178">
        <v>1</v>
      </c>
      <c r="CL178">
        <v>0</v>
      </c>
      <c r="CM178">
        <v>0</v>
      </c>
      <c r="CN178">
        <v>1</v>
      </c>
      <c r="CO178">
        <v>0</v>
      </c>
      <c r="CP178">
        <v>6</v>
      </c>
      <c r="CQ178">
        <v>1</v>
      </c>
      <c r="CR178">
        <v>0</v>
      </c>
      <c r="CS178">
        <v>0</v>
      </c>
      <c r="CT178">
        <v>0</v>
      </c>
      <c r="CU178">
        <v>1</v>
      </c>
      <c r="CV178">
        <v>9</v>
      </c>
      <c r="CW178">
        <v>1</v>
      </c>
      <c r="CX178">
        <v>1</v>
      </c>
      <c r="CY178">
        <v>2</v>
      </c>
      <c r="CZ178">
        <v>0</v>
      </c>
      <c r="DA178">
        <v>3</v>
      </c>
      <c r="DB178">
        <v>0</v>
      </c>
      <c r="DC178">
        <v>0</v>
      </c>
      <c r="DD178">
        <v>0</v>
      </c>
      <c r="DE178">
        <v>4</v>
      </c>
      <c r="DF178">
        <v>0</v>
      </c>
      <c r="DG178">
        <v>0</v>
      </c>
      <c r="DH178">
        <v>0</v>
      </c>
      <c r="DI178">
        <v>0</v>
      </c>
      <c r="DJ178">
        <v>0</v>
      </c>
      <c r="DK178">
        <v>0</v>
      </c>
      <c r="DL178">
        <v>0</v>
      </c>
      <c r="DM178">
        <v>0</v>
      </c>
      <c r="DN178">
        <v>0</v>
      </c>
      <c r="DO178">
        <v>0</v>
      </c>
      <c r="DP178">
        <v>0</v>
      </c>
      <c r="DQ178">
        <v>0</v>
      </c>
      <c r="DR178">
        <v>0</v>
      </c>
      <c r="DS178">
        <v>0</v>
      </c>
      <c r="DT178">
        <v>4</v>
      </c>
      <c r="DU178">
        <v>0</v>
      </c>
      <c r="DV178">
        <v>5</v>
      </c>
      <c r="DW178">
        <v>0</v>
      </c>
      <c r="DX178">
        <v>0</v>
      </c>
      <c r="DY178">
        <v>0</v>
      </c>
      <c r="DZ178">
        <v>0</v>
      </c>
      <c r="EA178">
        <v>0</v>
      </c>
      <c r="EB178">
        <v>0</v>
      </c>
      <c r="EC178">
        <v>0</v>
      </c>
      <c r="ED178">
        <v>0</v>
      </c>
      <c r="EE178">
        <v>0</v>
      </c>
      <c r="EF178">
        <v>0</v>
      </c>
      <c r="EG178">
        <v>0</v>
      </c>
      <c r="EH178">
        <v>0</v>
      </c>
      <c r="EI178">
        <v>0</v>
      </c>
      <c r="EJ178">
        <v>5</v>
      </c>
      <c r="EK178">
        <v>3</v>
      </c>
      <c r="EL178">
        <v>5</v>
      </c>
      <c r="EM178">
        <v>0</v>
      </c>
      <c r="EN178">
        <v>0</v>
      </c>
      <c r="EO178">
        <v>0</v>
      </c>
      <c r="EP178">
        <v>0</v>
      </c>
      <c r="EQ178">
        <v>0</v>
      </c>
      <c r="ER178">
        <v>0</v>
      </c>
      <c r="ES178">
        <v>0</v>
      </c>
      <c r="ET178">
        <v>3</v>
      </c>
      <c r="EU178">
        <v>0</v>
      </c>
      <c r="EV178">
        <v>0</v>
      </c>
      <c r="EW178">
        <v>0</v>
      </c>
      <c r="EX178">
        <v>1</v>
      </c>
      <c r="EY178">
        <v>0</v>
      </c>
      <c r="EZ178">
        <v>0</v>
      </c>
      <c r="FA178">
        <v>1</v>
      </c>
      <c r="FB178">
        <v>0</v>
      </c>
      <c r="FC178">
        <v>0</v>
      </c>
      <c r="FD178">
        <v>2</v>
      </c>
      <c r="FE178">
        <v>0</v>
      </c>
      <c r="FF178">
        <v>0</v>
      </c>
      <c r="FG178">
        <v>0</v>
      </c>
      <c r="FH178">
        <v>0</v>
      </c>
      <c r="FI178">
        <v>1</v>
      </c>
      <c r="FJ178">
        <v>0</v>
      </c>
      <c r="FK178">
        <v>0</v>
      </c>
      <c r="FL178">
        <v>0</v>
      </c>
      <c r="FM178">
        <v>0</v>
      </c>
      <c r="FN178">
        <v>0</v>
      </c>
      <c r="FO178">
        <v>0</v>
      </c>
      <c r="FP178">
        <v>0</v>
      </c>
      <c r="FQ178">
        <v>0</v>
      </c>
      <c r="FR178">
        <v>0</v>
      </c>
      <c r="FS178">
        <v>0</v>
      </c>
      <c r="FT178">
        <v>0</v>
      </c>
      <c r="FU178">
        <v>1</v>
      </c>
      <c r="FV178">
        <v>0</v>
      </c>
      <c r="FW178">
        <v>0</v>
      </c>
      <c r="FX178">
        <v>0</v>
      </c>
      <c r="FY178">
        <v>0</v>
      </c>
      <c r="FZ178">
        <v>2</v>
      </c>
      <c r="GA178">
        <v>1</v>
      </c>
      <c r="GB178">
        <v>0</v>
      </c>
      <c r="GC178">
        <v>0</v>
      </c>
      <c r="GD178">
        <v>0</v>
      </c>
      <c r="GE178">
        <v>3</v>
      </c>
      <c r="GF178">
        <v>4</v>
      </c>
      <c r="GG178">
        <v>1</v>
      </c>
      <c r="GH178">
        <v>0</v>
      </c>
      <c r="GI178">
        <v>0</v>
      </c>
      <c r="GJ178">
        <v>1</v>
      </c>
      <c r="GK178">
        <v>0</v>
      </c>
      <c r="GL178">
        <v>1</v>
      </c>
      <c r="GM178">
        <v>1</v>
      </c>
      <c r="GN178">
        <v>0</v>
      </c>
      <c r="GO178">
        <v>0</v>
      </c>
      <c r="GP178">
        <v>3</v>
      </c>
      <c r="GQ178">
        <v>0</v>
      </c>
    </row>
    <row r="179" spans="1:199">
      <c r="A179">
        <v>0</v>
      </c>
      <c r="B179">
        <v>0</v>
      </c>
      <c r="C179">
        <v>0</v>
      </c>
      <c r="D179">
        <v>0</v>
      </c>
      <c r="E179">
        <v>0</v>
      </c>
      <c r="F179">
        <v>1</v>
      </c>
      <c r="G179">
        <v>5</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1</v>
      </c>
      <c r="AG179">
        <v>0</v>
      </c>
      <c r="AH179">
        <v>3</v>
      </c>
      <c r="AI179">
        <v>0</v>
      </c>
      <c r="AJ179">
        <v>0</v>
      </c>
      <c r="AK179">
        <v>6</v>
      </c>
      <c r="AL179">
        <v>2</v>
      </c>
      <c r="AM179">
        <v>2</v>
      </c>
      <c r="AN179">
        <v>3</v>
      </c>
      <c r="AO179">
        <v>0</v>
      </c>
      <c r="AP179">
        <v>0</v>
      </c>
      <c r="AQ179">
        <v>0</v>
      </c>
      <c r="AR179">
        <v>0</v>
      </c>
      <c r="AS179">
        <v>0</v>
      </c>
      <c r="AT179">
        <v>0</v>
      </c>
      <c r="AU179">
        <v>0</v>
      </c>
      <c r="AV179">
        <v>0</v>
      </c>
      <c r="AW179">
        <v>1</v>
      </c>
      <c r="AX179">
        <v>0</v>
      </c>
      <c r="AY179">
        <v>0</v>
      </c>
      <c r="AZ179">
        <v>0</v>
      </c>
      <c r="BA179">
        <v>0</v>
      </c>
      <c r="BB179">
        <v>0</v>
      </c>
      <c r="BC179">
        <v>0</v>
      </c>
      <c r="BD179">
        <v>0</v>
      </c>
      <c r="BE179">
        <v>0</v>
      </c>
      <c r="BF179">
        <v>0</v>
      </c>
      <c r="BG179">
        <v>1</v>
      </c>
      <c r="BH179">
        <v>3</v>
      </c>
      <c r="BI179">
        <v>1</v>
      </c>
      <c r="BJ179">
        <v>4</v>
      </c>
      <c r="BK179">
        <v>2</v>
      </c>
      <c r="BL179">
        <v>0</v>
      </c>
      <c r="BM179">
        <v>0</v>
      </c>
      <c r="BN179">
        <v>0</v>
      </c>
      <c r="BO179">
        <v>1</v>
      </c>
      <c r="BP179">
        <v>3</v>
      </c>
      <c r="BQ179">
        <v>0</v>
      </c>
      <c r="BR179">
        <v>0</v>
      </c>
      <c r="BS179">
        <v>0</v>
      </c>
      <c r="BT179">
        <v>0</v>
      </c>
      <c r="BU179">
        <v>1</v>
      </c>
      <c r="BV179">
        <v>0</v>
      </c>
      <c r="BW179">
        <v>3</v>
      </c>
      <c r="BX179">
        <v>1</v>
      </c>
      <c r="BY179">
        <v>2</v>
      </c>
      <c r="BZ179">
        <v>2</v>
      </c>
      <c r="CA179">
        <v>0</v>
      </c>
      <c r="CB179">
        <v>0</v>
      </c>
      <c r="CC179">
        <v>0</v>
      </c>
      <c r="CD179">
        <v>0</v>
      </c>
      <c r="CE179">
        <v>1</v>
      </c>
      <c r="CF179">
        <v>1</v>
      </c>
      <c r="CG179">
        <v>0</v>
      </c>
      <c r="CH179">
        <v>0</v>
      </c>
      <c r="CI179">
        <v>0</v>
      </c>
      <c r="CJ179">
        <v>0</v>
      </c>
      <c r="CK179">
        <v>0</v>
      </c>
      <c r="CL179">
        <v>0</v>
      </c>
      <c r="CM179">
        <v>0</v>
      </c>
      <c r="CN179">
        <v>2</v>
      </c>
      <c r="CO179">
        <v>2</v>
      </c>
      <c r="CP179">
        <v>1</v>
      </c>
      <c r="CQ179">
        <v>0</v>
      </c>
      <c r="CR179">
        <v>2</v>
      </c>
      <c r="CS179">
        <v>0</v>
      </c>
      <c r="CT179">
        <v>0</v>
      </c>
      <c r="CU179">
        <v>0</v>
      </c>
      <c r="CV179">
        <v>0</v>
      </c>
      <c r="CW179">
        <v>0</v>
      </c>
      <c r="CX179">
        <v>3</v>
      </c>
      <c r="CY179">
        <v>0</v>
      </c>
      <c r="CZ179">
        <v>0</v>
      </c>
      <c r="DA179">
        <v>1</v>
      </c>
      <c r="DB179">
        <v>0</v>
      </c>
      <c r="DC179">
        <v>0</v>
      </c>
      <c r="DD179">
        <v>0</v>
      </c>
      <c r="DE179">
        <v>0</v>
      </c>
      <c r="DF179">
        <v>0</v>
      </c>
      <c r="DG179">
        <v>0</v>
      </c>
      <c r="DH179">
        <v>0</v>
      </c>
      <c r="DI179">
        <v>0</v>
      </c>
      <c r="DJ179">
        <v>0</v>
      </c>
      <c r="DK179">
        <v>0</v>
      </c>
      <c r="DL179">
        <v>2</v>
      </c>
      <c r="DM179">
        <v>0</v>
      </c>
      <c r="DN179">
        <v>0</v>
      </c>
      <c r="DO179">
        <v>0</v>
      </c>
      <c r="DP179">
        <v>0</v>
      </c>
      <c r="DQ179">
        <v>0</v>
      </c>
      <c r="DR179">
        <v>0</v>
      </c>
      <c r="DS179">
        <v>0</v>
      </c>
      <c r="DT179">
        <v>0</v>
      </c>
      <c r="DU179">
        <v>0</v>
      </c>
      <c r="DV179">
        <v>0</v>
      </c>
      <c r="DW179">
        <v>0</v>
      </c>
      <c r="DX179">
        <v>9</v>
      </c>
      <c r="DY179">
        <v>0</v>
      </c>
      <c r="DZ179">
        <v>0</v>
      </c>
      <c r="EA179">
        <v>0</v>
      </c>
      <c r="EB179">
        <v>0</v>
      </c>
      <c r="EC179">
        <v>0</v>
      </c>
      <c r="ED179">
        <v>0</v>
      </c>
      <c r="EE179">
        <v>0</v>
      </c>
      <c r="EF179">
        <v>0</v>
      </c>
      <c r="EG179">
        <v>1</v>
      </c>
      <c r="EH179">
        <v>0</v>
      </c>
      <c r="EI179">
        <v>3</v>
      </c>
      <c r="EJ179">
        <v>0</v>
      </c>
      <c r="EK179">
        <v>0</v>
      </c>
      <c r="EL179">
        <v>3</v>
      </c>
      <c r="EM179">
        <v>0</v>
      </c>
      <c r="EN179">
        <v>0</v>
      </c>
      <c r="EO179">
        <v>0</v>
      </c>
      <c r="EP179">
        <v>0</v>
      </c>
      <c r="EQ179">
        <v>0</v>
      </c>
      <c r="ER179">
        <v>1</v>
      </c>
      <c r="ES179">
        <v>0</v>
      </c>
      <c r="ET179">
        <v>0</v>
      </c>
      <c r="EU179">
        <v>0</v>
      </c>
      <c r="EV179">
        <v>0</v>
      </c>
      <c r="EW179">
        <v>2</v>
      </c>
      <c r="EX179">
        <v>0</v>
      </c>
      <c r="EY179">
        <v>0</v>
      </c>
      <c r="EZ179">
        <v>2</v>
      </c>
      <c r="FA179">
        <v>0</v>
      </c>
      <c r="FB179">
        <v>0</v>
      </c>
      <c r="FC179">
        <v>0</v>
      </c>
      <c r="FD179">
        <v>1</v>
      </c>
      <c r="FE179">
        <v>0</v>
      </c>
      <c r="FF179">
        <v>0</v>
      </c>
      <c r="FG179">
        <v>0</v>
      </c>
      <c r="FH179">
        <v>0</v>
      </c>
      <c r="FI179">
        <v>0</v>
      </c>
      <c r="FJ179">
        <v>0</v>
      </c>
      <c r="FK179">
        <v>0</v>
      </c>
      <c r="FL179">
        <v>0</v>
      </c>
      <c r="FM179">
        <v>1</v>
      </c>
      <c r="FN179">
        <v>0</v>
      </c>
      <c r="FO179">
        <v>0</v>
      </c>
      <c r="FP179">
        <v>0</v>
      </c>
      <c r="FQ179">
        <v>0</v>
      </c>
      <c r="FR179">
        <v>1</v>
      </c>
      <c r="FS179">
        <v>0</v>
      </c>
      <c r="FT179">
        <v>0</v>
      </c>
      <c r="FU179">
        <v>1</v>
      </c>
      <c r="FV179">
        <v>0</v>
      </c>
      <c r="FW179">
        <v>0</v>
      </c>
      <c r="FX179">
        <v>1</v>
      </c>
      <c r="FY179">
        <v>0</v>
      </c>
      <c r="FZ179">
        <v>0</v>
      </c>
      <c r="GA179">
        <v>0</v>
      </c>
      <c r="GB179">
        <v>0</v>
      </c>
      <c r="GC179">
        <v>1</v>
      </c>
      <c r="GD179">
        <v>0</v>
      </c>
      <c r="GE179">
        <v>5</v>
      </c>
      <c r="GF179">
        <v>2</v>
      </c>
      <c r="GG179">
        <v>0</v>
      </c>
      <c r="GH179">
        <v>2</v>
      </c>
      <c r="GI179">
        <v>0</v>
      </c>
      <c r="GJ179">
        <v>0</v>
      </c>
      <c r="GK179">
        <v>0</v>
      </c>
      <c r="GL179">
        <v>3</v>
      </c>
      <c r="GM179">
        <v>2</v>
      </c>
      <c r="GN179">
        <v>0</v>
      </c>
      <c r="GO179">
        <v>0</v>
      </c>
      <c r="GP179">
        <v>2</v>
      </c>
      <c r="GQ179">
        <v>0</v>
      </c>
    </row>
    <row r="180" spans="1:199">
      <c r="A180">
        <v>0</v>
      </c>
      <c r="B180">
        <v>0</v>
      </c>
      <c r="C180">
        <v>0</v>
      </c>
      <c r="D180">
        <v>0</v>
      </c>
      <c r="E180">
        <v>0</v>
      </c>
      <c r="F180">
        <v>1</v>
      </c>
      <c r="G180">
        <v>5</v>
      </c>
      <c r="H180">
        <v>0</v>
      </c>
      <c r="I180">
        <v>3</v>
      </c>
      <c r="J180">
        <v>0</v>
      </c>
      <c r="K180">
        <v>2</v>
      </c>
      <c r="L180">
        <v>2</v>
      </c>
      <c r="M180">
        <v>0</v>
      </c>
      <c r="N180">
        <v>1</v>
      </c>
      <c r="O180">
        <v>0</v>
      </c>
      <c r="P180">
        <v>2</v>
      </c>
      <c r="Q180">
        <v>3</v>
      </c>
      <c r="R180">
        <v>0</v>
      </c>
      <c r="S180">
        <v>0</v>
      </c>
      <c r="T180">
        <v>0</v>
      </c>
      <c r="U180">
        <v>0</v>
      </c>
      <c r="V180">
        <v>0</v>
      </c>
      <c r="W180">
        <v>0</v>
      </c>
      <c r="X180">
        <v>0</v>
      </c>
      <c r="Y180">
        <v>0</v>
      </c>
      <c r="Z180">
        <v>0</v>
      </c>
      <c r="AA180">
        <v>0</v>
      </c>
      <c r="AB180">
        <v>0</v>
      </c>
      <c r="AC180">
        <v>1</v>
      </c>
      <c r="AD180">
        <v>0</v>
      </c>
      <c r="AE180">
        <v>0</v>
      </c>
      <c r="AF180">
        <v>1</v>
      </c>
      <c r="AG180">
        <v>0</v>
      </c>
      <c r="AH180">
        <v>0</v>
      </c>
      <c r="AI180">
        <v>0</v>
      </c>
      <c r="AJ180">
        <v>0</v>
      </c>
      <c r="AK180">
        <v>4</v>
      </c>
      <c r="AL180">
        <v>4</v>
      </c>
      <c r="AM180">
        <v>3</v>
      </c>
      <c r="AN180">
        <v>2</v>
      </c>
      <c r="AO180">
        <v>0</v>
      </c>
      <c r="AP180">
        <v>0</v>
      </c>
      <c r="AQ180">
        <v>4</v>
      </c>
      <c r="AR180">
        <v>0</v>
      </c>
      <c r="AS180">
        <v>1</v>
      </c>
      <c r="AT180">
        <v>2</v>
      </c>
      <c r="AU180">
        <v>0</v>
      </c>
      <c r="AV180">
        <v>0</v>
      </c>
      <c r="AW180">
        <v>0</v>
      </c>
      <c r="AX180">
        <v>2</v>
      </c>
      <c r="AY180">
        <v>2</v>
      </c>
      <c r="AZ180">
        <v>0</v>
      </c>
      <c r="BA180">
        <v>3</v>
      </c>
      <c r="BB180">
        <v>1</v>
      </c>
      <c r="BC180">
        <v>0</v>
      </c>
      <c r="BD180">
        <v>0</v>
      </c>
      <c r="BE180">
        <v>0</v>
      </c>
      <c r="BF180">
        <v>3</v>
      </c>
      <c r="BG180">
        <v>0</v>
      </c>
      <c r="BH180">
        <v>3</v>
      </c>
      <c r="BI180">
        <v>4</v>
      </c>
      <c r="BJ180">
        <v>6</v>
      </c>
      <c r="BK180">
        <v>4</v>
      </c>
      <c r="BL180">
        <v>0</v>
      </c>
      <c r="BM180">
        <v>0</v>
      </c>
      <c r="BN180">
        <v>0</v>
      </c>
      <c r="BO180">
        <v>1</v>
      </c>
      <c r="BP180">
        <v>4</v>
      </c>
      <c r="BQ180">
        <v>3</v>
      </c>
      <c r="BR180">
        <v>0</v>
      </c>
      <c r="BS180">
        <v>0</v>
      </c>
      <c r="BT180">
        <v>3</v>
      </c>
      <c r="BU180">
        <v>1</v>
      </c>
      <c r="BV180">
        <v>0</v>
      </c>
      <c r="BW180">
        <v>0</v>
      </c>
      <c r="BX180">
        <v>0</v>
      </c>
      <c r="BY180">
        <v>3</v>
      </c>
      <c r="BZ180">
        <v>3</v>
      </c>
      <c r="CA180">
        <v>0</v>
      </c>
      <c r="CB180">
        <v>0</v>
      </c>
      <c r="CC180">
        <v>0</v>
      </c>
      <c r="CD180">
        <v>1</v>
      </c>
      <c r="CE180">
        <v>2</v>
      </c>
      <c r="CF180">
        <v>3</v>
      </c>
      <c r="CG180">
        <v>1</v>
      </c>
      <c r="CH180">
        <v>2</v>
      </c>
      <c r="CI180">
        <v>0</v>
      </c>
      <c r="CJ180">
        <v>2</v>
      </c>
      <c r="CK180">
        <v>0</v>
      </c>
      <c r="CL180">
        <v>2</v>
      </c>
      <c r="CM180">
        <v>0</v>
      </c>
      <c r="CN180">
        <v>3</v>
      </c>
      <c r="CO180">
        <v>0</v>
      </c>
      <c r="CP180">
        <v>3</v>
      </c>
      <c r="CQ180">
        <v>1</v>
      </c>
      <c r="CR180">
        <v>2</v>
      </c>
      <c r="CS180">
        <v>0</v>
      </c>
      <c r="CT180">
        <v>0</v>
      </c>
      <c r="CU180">
        <v>1</v>
      </c>
      <c r="CV180">
        <v>0</v>
      </c>
      <c r="CW180">
        <v>3</v>
      </c>
      <c r="CX180">
        <v>7</v>
      </c>
      <c r="CY180">
        <v>0</v>
      </c>
      <c r="CZ180">
        <v>1</v>
      </c>
      <c r="DA180">
        <v>4</v>
      </c>
      <c r="DB180">
        <v>0</v>
      </c>
      <c r="DC180">
        <v>0</v>
      </c>
      <c r="DD180">
        <v>0</v>
      </c>
      <c r="DE180">
        <v>0</v>
      </c>
      <c r="DF180">
        <v>0</v>
      </c>
      <c r="DG180">
        <v>0</v>
      </c>
      <c r="DH180">
        <v>0</v>
      </c>
      <c r="DI180">
        <v>0</v>
      </c>
      <c r="DJ180">
        <v>0</v>
      </c>
      <c r="DK180">
        <v>0</v>
      </c>
      <c r="DL180">
        <v>1</v>
      </c>
      <c r="DM180">
        <v>0</v>
      </c>
      <c r="DN180">
        <v>0</v>
      </c>
      <c r="DO180">
        <v>0</v>
      </c>
      <c r="DP180">
        <v>0</v>
      </c>
      <c r="DQ180">
        <v>0</v>
      </c>
      <c r="DR180">
        <v>0</v>
      </c>
      <c r="DS180">
        <v>3</v>
      </c>
      <c r="DT180">
        <v>0</v>
      </c>
      <c r="DU180">
        <v>0</v>
      </c>
      <c r="DV180">
        <v>0</v>
      </c>
      <c r="DW180">
        <v>0</v>
      </c>
      <c r="DX180">
        <v>5</v>
      </c>
      <c r="DY180">
        <v>0</v>
      </c>
      <c r="DZ180">
        <v>0</v>
      </c>
      <c r="EA180">
        <v>1</v>
      </c>
      <c r="EB180">
        <v>1</v>
      </c>
      <c r="EC180">
        <v>0</v>
      </c>
      <c r="ED180">
        <v>1</v>
      </c>
      <c r="EE180">
        <v>0</v>
      </c>
      <c r="EF180">
        <v>0</v>
      </c>
      <c r="EG180">
        <v>1</v>
      </c>
      <c r="EH180">
        <v>1</v>
      </c>
      <c r="EI180">
        <v>1</v>
      </c>
      <c r="EJ180">
        <v>0</v>
      </c>
      <c r="EK180">
        <v>0</v>
      </c>
      <c r="EL180">
        <v>2</v>
      </c>
      <c r="EM180">
        <v>0</v>
      </c>
      <c r="EN180">
        <v>0</v>
      </c>
      <c r="EO180">
        <v>0</v>
      </c>
      <c r="EP180">
        <v>1</v>
      </c>
      <c r="EQ180">
        <v>0</v>
      </c>
      <c r="ER180">
        <v>1</v>
      </c>
      <c r="ES180">
        <v>1</v>
      </c>
      <c r="ET180">
        <v>0</v>
      </c>
      <c r="EU180">
        <v>9</v>
      </c>
      <c r="EV180">
        <v>2</v>
      </c>
      <c r="EW180">
        <v>2</v>
      </c>
      <c r="EX180">
        <v>3</v>
      </c>
      <c r="EY180">
        <v>0</v>
      </c>
      <c r="EZ180">
        <v>2</v>
      </c>
      <c r="FA180">
        <v>1</v>
      </c>
      <c r="FB180">
        <v>0</v>
      </c>
      <c r="FC180">
        <v>0</v>
      </c>
      <c r="FD180">
        <v>4</v>
      </c>
      <c r="FE180">
        <v>0</v>
      </c>
      <c r="FF180">
        <v>0</v>
      </c>
      <c r="FG180">
        <v>0</v>
      </c>
      <c r="FH180">
        <v>0</v>
      </c>
      <c r="FI180">
        <v>1</v>
      </c>
      <c r="FJ180">
        <v>0</v>
      </c>
      <c r="FK180">
        <v>4</v>
      </c>
      <c r="FL180">
        <v>0</v>
      </c>
      <c r="FM180">
        <v>5</v>
      </c>
      <c r="FN180">
        <v>0</v>
      </c>
      <c r="FO180">
        <v>0</v>
      </c>
      <c r="FP180">
        <v>0</v>
      </c>
      <c r="FQ180">
        <v>0</v>
      </c>
      <c r="FR180">
        <v>2</v>
      </c>
      <c r="FS180">
        <v>0</v>
      </c>
      <c r="FT180">
        <v>0</v>
      </c>
      <c r="FU180">
        <v>5</v>
      </c>
      <c r="FV180">
        <v>2</v>
      </c>
      <c r="FW180">
        <v>2</v>
      </c>
      <c r="FX180">
        <v>1</v>
      </c>
      <c r="FY180">
        <v>2</v>
      </c>
      <c r="FZ180">
        <v>1</v>
      </c>
      <c r="GA180">
        <v>2</v>
      </c>
      <c r="GB180">
        <v>1</v>
      </c>
      <c r="GC180">
        <v>3</v>
      </c>
      <c r="GD180">
        <v>1</v>
      </c>
      <c r="GE180">
        <v>4</v>
      </c>
      <c r="GF180">
        <v>2</v>
      </c>
      <c r="GG180">
        <v>2</v>
      </c>
      <c r="GH180">
        <v>0</v>
      </c>
      <c r="GI180">
        <v>0</v>
      </c>
      <c r="GJ180">
        <v>0</v>
      </c>
      <c r="GK180">
        <v>0</v>
      </c>
      <c r="GL180">
        <v>2</v>
      </c>
      <c r="GM180">
        <v>0</v>
      </c>
      <c r="GN180">
        <v>0</v>
      </c>
      <c r="GO180">
        <v>1</v>
      </c>
      <c r="GP180">
        <v>7</v>
      </c>
      <c r="GQ180">
        <v>1</v>
      </c>
    </row>
    <row r="181" spans="1:199">
      <c r="A181">
        <v>5</v>
      </c>
      <c r="B181">
        <v>5</v>
      </c>
      <c r="C181">
        <v>0</v>
      </c>
      <c r="D181">
        <v>0</v>
      </c>
      <c r="E181">
        <v>0</v>
      </c>
      <c r="F181">
        <v>1</v>
      </c>
      <c r="G181">
        <v>1</v>
      </c>
      <c r="H181">
        <v>0</v>
      </c>
      <c r="I181">
        <v>0</v>
      </c>
      <c r="J181">
        <v>0</v>
      </c>
      <c r="K181">
        <v>1</v>
      </c>
      <c r="L181">
        <v>0</v>
      </c>
      <c r="M181">
        <v>0</v>
      </c>
      <c r="N181">
        <v>0</v>
      </c>
      <c r="O181">
        <v>2</v>
      </c>
      <c r="P181">
        <v>0</v>
      </c>
      <c r="Q181">
        <v>0</v>
      </c>
      <c r="R181">
        <v>1</v>
      </c>
      <c r="S181">
        <v>4</v>
      </c>
      <c r="T181">
        <v>0</v>
      </c>
      <c r="U181">
        <v>0</v>
      </c>
      <c r="V181">
        <v>2</v>
      </c>
      <c r="W181">
        <v>0</v>
      </c>
      <c r="X181">
        <v>0</v>
      </c>
      <c r="Y181">
        <v>0</v>
      </c>
      <c r="Z181">
        <v>1</v>
      </c>
      <c r="AA181">
        <v>0</v>
      </c>
      <c r="AB181">
        <v>0</v>
      </c>
      <c r="AC181">
        <v>0</v>
      </c>
      <c r="AD181">
        <v>0</v>
      </c>
      <c r="AE181">
        <v>0</v>
      </c>
      <c r="AF181">
        <v>0</v>
      </c>
      <c r="AG181">
        <v>0</v>
      </c>
      <c r="AH181">
        <v>1</v>
      </c>
      <c r="AI181">
        <v>0</v>
      </c>
      <c r="AJ181">
        <v>0</v>
      </c>
      <c r="AK181">
        <v>2</v>
      </c>
      <c r="AL181">
        <v>2</v>
      </c>
      <c r="AM181">
        <v>1</v>
      </c>
      <c r="AN181">
        <v>4</v>
      </c>
      <c r="AO181">
        <v>0</v>
      </c>
      <c r="AP181">
        <v>1</v>
      </c>
      <c r="AQ181">
        <v>4</v>
      </c>
      <c r="AR181">
        <v>0</v>
      </c>
      <c r="AS181">
        <v>0</v>
      </c>
      <c r="AT181">
        <v>0</v>
      </c>
      <c r="AU181">
        <v>0</v>
      </c>
      <c r="AV181">
        <v>0</v>
      </c>
      <c r="AW181">
        <v>0</v>
      </c>
      <c r="AX181">
        <v>3</v>
      </c>
      <c r="AY181">
        <v>1</v>
      </c>
      <c r="AZ181">
        <v>1</v>
      </c>
      <c r="BA181">
        <v>0</v>
      </c>
      <c r="BB181">
        <v>0</v>
      </c>
      <c r="BC181">
        <v>0</v>
      </c>
      <c r="BD181">
        <v>5</v>
      </c>
      <c r="BE181">
        <v>0</v>
      </c>
      <c r="BF181">
        <v>0</v>
      </c>
      <c r="BG181">
        <v>0</v>
      </c>
      <c r="BH181">
        <v>0</v>
      </c>
      <c r="BI181">
        <v>0</v>
      </c>
      <c r="BJ181">
        <v>1</v>
      </c>
      <c r="BK181">
        <v>3</v>
      </c>
      <c r="BL181">
        <v>0</v>
      </c>
      <c r="BM181">
        <v>0</v>
      </c>
      <c r="BN181">
        <v>0</v>
      </c>
      <c r="BO181">
        <v>0</v>
      </c>
      <c r="BP181">
        <v>2</v>
      </c>
      <c r="BQ181">
        <v>0</v>
      </c>
      <c r="BR181">
        <v>3</v>
      </c>
      <c r="BS181">
        <v>0</v>
      </c>
      <c r="BT181">
        <v>2</v>
      </c>
      <c r="BU181">
        <v>0</v>
      </c>
      <c r="BV181">
        <v>0</v>
      </c>
      <c r="BW181">
        <v>1</v>
      </c>
      <c r="BX181">
        <v>1</v>
      </c>
      <c r="BY181">
        <v>0</v>
      </c>
      <c r="BZ181">
        <v>4</v>
      </c>
      <c r="CA181">
        <v>0</v>
      </c>
      <c r="CB181">
        <v>0</v>
      </c>
      <c r="CC181">
        <v>6</v>
      </c>
      <c r="CD181">
        <v>1</v>
      </c>
      <c r="CE181">
        <v>2</v>
      </c>
      <c r="CF181">
        <v>0</v>
      </c>
      <c r="CG181">
        <v>0</v>
      </c>
      <c r="CH181">
        <v>1</v>
      </c>
      <c r="CI181">
        <v>0</v>
      </c>
      <c r="CJ181">
        <v>1</v>
      </c>
      <c r="CK181">
        <v>0</v>
      </c>
      <c r="CL181">
        <v>0</v>
      </c>
      <c r="CM181">
        <v>1</v>
      </c>
      <c r="CN181">
        <v>3</v>
      </c>
      <c r="CO181">
        <v>0</v>
      </c>
      <c r="CP181">
        <v>2</v>
      </c>
      <c r="CQ181">
        <v>3</v>
      </c>
      <c r="CR181">
        <v>3</v>
      </c>
      <c r="CS181">
        <v>0</v>
      </c>
      <c r="CT181">
        <v>0</v>
      </c>
      <c r="CU181">
        <v>0</v>
      </c>
      <c r="CV181">
        <v>0</v>
      </c>
      <c r="CW181">
        <v>0</v>
      </c>
      <c r="CX181">
        <v>4</v>
      </c>
      <c r="CY181">
        <v>1</v>
      </c>
      <c r="CZ181">
        <v>1</v>
      </c>
      <c r="DA181">
        <v>1</v>
      </c>
      <c r="DB181">
        <v>0</v>
      </c>
      <c r="DC181">
        <v>0</v>
      </c>
      <c r="DD181">
        <v>0</v>
      </c>
      <c r="DE181">
        <v>1</v>
      </c>
      <c r="DF181">
        <v>0</v>
      </c>
      <c r="DG181">
        <v>0</v>
      </c>
      <c r="DH181">
        <v>0</v>
      </c>
      <c r="DI181">
        <v>0</v>
      </c>
      <c r="DJ181">
        <v>1</v>
      </c>
      <c r="DK181">
        <v>0</v>
      </c>
      <c r="DL181">
        <v>2</v>
      </c>
      <c r="DM181">
        <v>0</v>
      </c>
      <c r="DN181">
        <v>0</v>
      </c>
      <c r="DO181">
        <v>0</v>
      </c>
      <c r="DP181">
        <v>0</v>
      </c>
      <c r="DQ181">
        <v>0</v>
      </c>
      <c r="DR181">
        <v>1</v>
      </c>
      <c r="DS181">
        <v>0</v>
      </c>
      <c r="DT181">
        <v>0</v>
      </c>
      <c r="DU181">
        <v>0</v>
      </c>
      <c r="DV181">
        <v>0</v>
      </c>
      <c r="DW181">
        <v>0</v>
      </c>
      <c r="DX181">
        <v>9</v>
      </c>
      <c r="DY181">
        <v>0</v>
      </c>
      <c r="DZ181">
        <v>0</v>
      </c>
      <c r="EA181">
        <v>0</v>
      </c>
      <c r="EB181">
        <v>3</v>
      </c>
      <c r="EC181">
        <v>0</v>
      </c>
      <c r="ED181">
        <v>3</v>
      </c>
      <c r="EE181">
        <v>6</v>
      </c>
      <c r="EF181">
        <v>0</v>
      </c>
      <c r="EG181">
        <v>1</v>
      </c>
      <c r="EH181">
        <v>3</v>
      </c>
      <c r="EI181">
        <v>0</v>
      </c>
      <c r="EJ181">
        <v>0</v>
      </c>
      <c r="EK181">
        <v>0</v>
      </c>
      <c r="EL181">
        <v>2</v>
      </c>
      <c r="EM181">
        <v>0</v>
      </c>
      <c r="EN181">
        <v>0</v>
      </c>
      <c r="EO181">
        <v>0</v>
      </c>
      <c r="EP181">
        <v>2</v>
      </c>
      <c r="EQ181">
        <v>0</v>
      </c>
      <c r="ER181">
        <v>0</v>
      </c>
      <c r="ES181">
        <v>0</v>
      </c>
      <c r="ET181">
        <v>0</v>
      </c>
      <c r="EU181">
        <v>9</v>
      </c>
      <c r="EV181">
        <v>0</v>
      </c>
      <c r="EW181">
        <v>0</v>
      </c>
      <c r="EX181">
        <v>0</v>
      </c>
      <c r="EY181">
        <v>0</v>
      </c>
      <c r="EZ181">
        <v>1</v>
      </c>
      <c r="FA181">
        <v>1</v>
      </c>
      <c r="FB181">
        <v>0</v>
      </c>
      <c r="FC181">
        <v>1</v>
      </c>
      <c r="FD181">
        <v>0</v>
      </c>
      <c r="FE181">
        <v>0</v>
      </c>
      <c r="FF181">
        <v>0</v>
      </c>
      <c r="FG181">
        <v>0</v>
      </c>
      <c r="FH181">
        <v>0</v>
      </c>
      <c r="FI181">
        <v>1</v>
      </c>
      <c r="FJ181">
        <v>0</v>
      </c>
      <c r="FK181">
        <v>1</v>
      </c>
      <c r="FL181">
        <v>0</v>
      </c>
      <c r="FM181">
        <v>1</v>
      </c>
      <c r="FN181">
        <v>0</v>
      </c>
      <c r="FO181">
        <v>2</v>
      </c>
      <c r="FP181">
        <v>0</v>
      </c>
      <c r="FQ181">
        <v>1</v>
      </c>
      <c r="FR181">
        <v>1</v>
      </c>
      <c r="FS181">
        <v>0</v>
      </c>
      <c r="FT181">
        <v>0</v>
      </c>
      <c r="FU181">
        <v>2</v>
      </c>
      <c r="FV181">
        <v>2</v>
      </c>
      <c r="FW181">
        <v>5</v>
      </c>
      <c r="FX181">
        <v>1</v>
      </c>
      <c r="FY181">
        <v>1</v>
      </c>
      <c r="FZ181">
        <v>2</v>
      </c>
      <c r="GA181">
        <v>0</v>
      </c>
      <c r="GB181">
        <v>0</v>
      </c>
      <c r="GC181">
        <v>1</v>
      </c>
      <c r="GD181">
        <v>0</v>
      </c>
      <c r="GE181">
        <v>3</v>
      </c>
      <c r="GF181">
        <v>5</v>
      </c>
      <c r="GG181">
        <v>0</v>
      </c>
      <c r="GH181">
        <v>0</v>
      </c>
      <c r="GI181">
        <v>0</v>
      </c>
      <c r="GJ181">
        <v>0</v>
      </c>
      <c r="GK181">
        <v>0</v>
      </c>
      <c r="GL181">
        <v>2</v>
      </c>
      <c r="GM181">
        <v>2</v>
      </c>
      <c r="GN181">
        <v>0</v>
      </c>
      <c r="GO181">
        <v>0</v>
      </c>
      <c r="GP181">
        <v>3</v>
      </c>
      <c r="GQ181">
        <v>2</v>
      </c>
    </row>
    <row r="182" spans="1:199">
      <c r="A182">
        <v>0</v>
      </c>
      <c r="B182">
        <v>0</v>
      </c>
      <c r="C182">
        <v>0</v>
      </c>
      <c r="D182">
        <v>0</v>
      </c>
      <c r="E182">
        <v>0</v>
      </c>
      <c r="F182">
        <v>1</v>
      </c>
      <c r="G182">
        <v>7</v>
      </c>
      <c r="H182">
        <v>0</v>
      </c>
      <c r="I182">
        <v>0</v>
      </c>
      <c r="J182">
        <v>0</v>
      </c>
      <c r="K182">
        <v>1</v>
      </c>
      <c r="L182">
        <v>0</v>
      </c>
      <c r="M182">
        <v>0</v>
      </c>
      <c r="N182">
        <v>0</v>
      </c>
      <c r="O182">
        <v>0</v>
      </c>
      <c r="P182">
        <v>0</v>
      </c>
      <c r="Q182">
        <v>0</v>
      </c>
      <c r="R182">
        <v>0</v>
      </c>
      <c r="S182">
        <v>0</v>
      </c>
      <c r="T182">
        <v>0</v>
      </c>
      <c r="U182">
        <v>0</v>
      </c>
      <c r="V182">
        <v>0</v>
      </c>
      <c r="W182">
        <v>0</v>
      </c>
      <c r="X182">
        <v>0</v>
      </c>
      <c r="Y182">
        <v>0</v>
      </c>
      <c r="Z182">
        <v>1</v>
      </c>
      <c r="AA182">
        <v>0</v>
      </c>
      <c r="AB182">
        <v>0</v>
      </c>
      <c r="AC182">
        <v>0</v>
      </c>
      <c r="AD182">
        <v>0</v>
      </c>
      <c r="AE182">
        <v>0</v>
      </c>
      <c r="AF182">
        <v>0</v>
      </c>
      <c r="AG182">
        <v>0</v>
      </c>
      <c r="AH182">
        <v>1</v>
      </c>
      <c r="AI182">
        <v>0</v>
      </c>
      <c r="AJ182">
        <v>2</v>
      </c>
      <c r="AK182">
        <v>0</v>
      </c>
      <c r="AL182">
        <v>1</v>
      </c>
      <c r="AM182">
        <v>0</v>
      </c>
      <c r="AN182">
        <v>1</v>
      </c>
      <c r="AO182">
        <v>0</v>
      </c>
      <c r="AP182">
        <v>0</v>
      </c>
      <c r="AQ182">
        <v>0</v>
      </c>
      <c r="AR182">
        <v>0</v>
      </c>
      <c r="AS182">
        <v>0</v>
      </c>
      <c r="AT182">
        <v>1</v>
      </c>
      <c r="AU182">
        <v>0</v>
      </c>
      <c r="AV182">
        <v>0</v>
      </c>
      <c r="AW182">
        <v>0</v>
      </c>
      <c r="AX182">
        <v>0</v>
      </c>
      <c r="AY182">
        <v>0</v>
      </c>
      <c r="AZ182">
        <v>0</v>
      </c>
      <c r="BA182">
        <v>1</v>
      </c>
      <c r="BB182">
        <v>0</v>
      </c>
      <c r="BC182">
        <v>0</v>
      </c>
      <c r="BD182">
        <v>0</v>
      </c>
      <c r="BE182">
        <v>0</v>
      </c>
      <c r="BF182">
        <v>0</v>
      </c>
      <c r="BG182">
        <v>0</v>
      </c>
      <c r="BH182">
        <v>0</v>
      </c>
      <c r="BI182">
        <v>0</v>
      </c>
      <c r="BJ182">
        <v>0</v>
      </c>
      <c r="BK182">
        <v>0</v>
      </c>
      <c r="BL182">
        <v>0</v>
      </c>
      <c r="BM182">
        <v>0</v>
      </c>
      <c r="BN182">
        <v>0</v>
      </c>
      <c r="BO182">
        <v>0</v>
      </c>
      <c r="BP182">
        <v>2</v>
      </c>
      <c r="BQ182">
        <v>0</v>
      </c>
      <c r="BR182">
        <v>1</v>
      </c>
      <c r="BS182">
        <v>0</v>
      </c>
      <c r="BT182">
        <v>3</v>
      </c>
      <c r="BU182">
        <v>0</v>
      </c>
      <c r="BV182">
        <v>0</v>
      </c>
      <c r="BW182">
        <v>3</v>
      </c>
      <c r="BX182">
        <v>2</v>
      </c>
      <c r="BY182">
        <v>1</v>
      </c>
      <c r="BZ182">
        <v>2</v>
      </c>
      <c r="CA182">
        <v>0</v>
      </c>
      <c r="CB182">
        <v>0</v>
      </c>
      <c r="CC182">
        <v>0</v>
      </c>
      <c r="CD182">
        <v>0</v>
      </c>
      <c r="CE182">
        <v>2</v>
      </c>
      <c r="CF182">
        <v>0</v>
      </c>
      <c r="CG182">
        <v>0</v>
      </c>
      <c r="CH182">
        <v>3</v>
      </c>
      <c r="CI182">
        <v>0</v>
      </c>
      <c r="CJ182">
        <v>0</v>
      </c>
      <c r="CK182">
        <v>0</v>
      </c>
      <c r="CL182">
        <v>3</v>
      </c>
      <c r="CM182">
        <v>0</v>
      </c>
      <c r="CN182">
        <v>1</v>
      </c>
      <c r="CO182">
        <v>0</v>
      </c>
      <c r="CP182">
        <v>0</v>
      </c>
      <c r="CQ182">
        <v>0</v>
      </c>
      <c r="CR182">
        <v>0</v>
      </c>
      <c r="CS182">
        <v>0</v>
      </c>
      <c r="CT182">
        <v>0</v>
      </c>
      <c r="CU182">
        <v>0</v>
      </c>
      <c r="CV182">
        <v>0</v>
      </c>
      <c r="CW182">
        <v>7</v>
      </c>
      <c r="CX182">
        <v>7</v>
      </c>
      <c r="CY182">
        <v>2</v>
      </c>
      <c r="CZ182">
        <v>1</v>
      </c>
      <c r="DA182">
        <v>6</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4</v>
      </c>
      <c r="EB182">
        <v>1</v>
      </c>
      <c r="EC182">
        <v>0</v>
      </c>
      <c r="ED182">
        <v>1</v>
      </c>
      <c r="EE182">
        <v>0</v>
      </c>
      <c r="EF182">
        <v>0</v>
      </c>
      <c r="EG182">
        <v>1</v>
      </c>
      <c r="EH182">
        <v>1</v>
      </c>
      <c r="EI182">
        <v>3</v>
      </c>
      <c r="EJ182">
        <v>0</v>
      </c>
      <c r="EK182">
        <v>0</v>
      </c>
      <c r="EL182">
        <v>1</v>
      </c>
      <c r="EM182">
        <v>0</v>
      </c>
      <c r="EN182">
        <v>0</v>
      </c>
      <c r="EO182">
        <v>0</v>
      </c>
      <c r="EP182">
        <v>0</v>
      </c>
      <c r="EQ182">
        <v>0</v>
      </c>
      <c r="ER182">
        <v>1</v>
      </c>
      <c r="ES182">
        <v>1</v>
      </c>
      <c r="ET182">
        <v>0</v>
      </c>
      <c r="EU182">
        <v>0</v>
      </c>
      <c r="EV182">
        <v>2</v>
      </c>
      <c r="EW182">
        <v>0</v>
      </c>
      <c r="EX182">
        <v>3</v>
      </c>
      <c r="EY182">
        <v>1</v>
      </c>
      <c r="EZ182">
        <v>1</v>
      </c>
      <c r="FA182">
        <v>5</v>
      </c>
      <c r="FB182">
        <v>0</v>
      </c>
      <c r="FC182">
        <v>0</v>
      </c>
      <c r="FD182">
        <v>3</v>
      </c>
      <c r="FE182">
        <v>0</v>
      </c>
      <c r="FF182">
        <v>0</v>
      </c>
      <c r="FG182">
        <v>0</v>
      </c>
      <c r="FH182">
        <v>0</v>
      </c>
      <c r="FI182">
        <v>1</v>
      </c>
      <c r="FJ182">
        <v>0</v>
      </c>
      <c r="FK182">
        <v>1</v>
      </c>
      <c r="FL182">
        <v>0</v>
      </c>
      <c r="FM182">
        <v>1</v>
      </c>
      <c r="FN182">
        <v>0</v>
      </c>
      <c r="FO182">
        <v>0</v>
      </c>
      <c r="FP182">
        <v>0</v>
      </c>
      <c r="FQ182">
        <v>0</v>
      </c>
      <c r="FR182">
        <v>0</v>
      </c>
      <c r="FS182">
        <v>0</v>
      </c>
      <c r="FT182">
        <v>1</v>
      </c>
      <c r="FU182">
        <v>0</v>
      </c>
      <c r="FV182">
        <v>1</v>
      </c>
      <c r="FW182">
        <v>4</v>
      </c>
      <c r="FX182">
        <v>1</v>
      </c>
      <c r="FY182">
        <v>0</v>
      </c>
      <c r="FZ182">
        <v>0</v>
      </c>
      <c r="GA182">
        <v>0</v>
      </c>
      <c r="GB182">
        <v>0</v>
      </c>
      <c r="GC182">
        <v>2</v>
      </c>
      <c r="GD182">
        <v>0</v>
      </c>
      <c r="GE182">
        <v>4</v>
      </c>
      <c r="GF182">
        <v>2</v>
      </c>
      <c r="GG182">
        <v>0</v>
      </c>
      <c r="GH182">
        <v>1</v>
      </c>
      <c r="GI182">
        <v>0</v>
      </c>
      <c r="GJ182">
        <v>0</v>
      </c>
      <c r="GK182">
        <v>0</v>
      </c>
      <c r="GL182">
        <v>1</v>
      </c>
      <c r="GM182">
        <v>0</v>
      </c>
      <c r="GN182">
        <v>0</v>
      </c>
      <c r="GO182">
        <v>0</v>
      </c>
      <c r="GP182">
        <v>2</v>
      </c>
      <c r="GQ182">
        <v>0</v>
      </c>
    </row>
    <row r="183" spans="1:199">
      <c r="A183">
        <v>0</v>
      </c>
      <c r="B183">
        <v>0</v>
      </c>
      <c r="C183">
        <v>0</v>
      </c>
      <c r="D183">
        <v>0</v>
      </c>
      <c r="E183">
        <v>0</v>
      </c>
      <c r="F183">
        <v>1</v>
      </c>
      <c r="G183">
        <v>1</v>
      </c>
      <c r="H183">
        <v>0</v>
      </c>
      <c r="I183">
        <v>0</v>
      </c>
      <c r="J183">
        <v>0</v>
      </c>
      <c r="K183">
        <v>0</v>
      </c>
      <c r="L183">
        <v>1</v>
      </c>
      <c r="M183">
        <v>0</v>
      </c>
      <c r="N183">
        <v>1</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1</v>
      </c>
      <c r="AI183">
        <v>0</v>
      </c>
      <c r="AJ183">
        <v>0</v>
      </c>
      <c r="AK183">
        <v>6</v>
      </c>
      <c r="AL183">
        <v>1</v>
      </c>
      <c r="AM183">
        <v>2</v>
      </c>
      <c r="AN183">
        <v>1</v>
      </c>
      <c r="AO183">
        <v>1</v>
      </c>
      <c r="AP183">
        <v>0</v>
      </c>
      <c r="AQ183">
        <v>0</v>
      </c>
      <c r="AR183">
        <v>2</v>
      </c>
      <c r="AS183">
        <v>1</v>
      </c>
      <c r="AT183">
        <v>0</v>
      </c>
      <c r="AU183">
        <v>1</v>
      </c>
      <c r="AV183">
        <v>0</v>
      </c>
      <c r="AW183">
        <v>0</v>
      </c>
      <c r="AX183">
        <v>0</v>
      </c>
      <c r="AY183">
        <v>1</v>
      </c>
      <c r="AZ183">
        <v>0</v>
      </c>
      <c r="BA183">
        <v>0</v>
      </c>
      <c r="BB183">
        <v>0</v>
      </c>
      <c r="BC183">
        <v>0</v>
      </c>
      <c r="BD183">
        <v>0</v>
      </c>
      <c r="BE183">
        <v>1</v>
      </c>
      <c r="BF183">
        <v>0</v>
      </c>
      <c r="BG183">
        <v>0</v>
      </c>
      <c r="BH183">
        <v>0</v>
      </c>
      <c r="BI183">
        <v>4</v>
      </c>
      <c r="BJ183">
        <v>1</v>
      </c>
      <c r="BK183">
        <v>2</v>
      </c>
      <c r="BL183">
        <v>0</v>
      </c>
      <c r="BM183">
        <v>1</v>
      </c>
      <c r="BN183">
        <v>1</v>
      </c>
      <c r="BO183">
        <v>2</v>
      </c>
      <c r="BP183">
        <v>2</v>
      </c>
      <c r="BQ183">
        <v>0</v>
      </c>
      <c r="BR183">
        <v>2</v>
      </c>
      <c r="BS183">
        <v>0</v>
      </c>
      <c r="BT183">
        <v>0</v>
      </c>
      <c r="BU183">
        <v>0</v>
      </c>
      <c r="BV183">
        <v>1</v>
      </c>
      <c r="BW183">
        <v>3</v>
      </c>
      <c r="BX183">
        <v>2</v>
      </c>
      <c r="BY183">
        <v>0</v>
      </c>
      <c r="BZ183">
        <v>0</v>
      </c>
      <c r="CA183">
        <v>0</v>
      </c>
      <c r="CB183">
        <v>3</v>
      </c>
      <c r="CC183">
        <v>0</v>
      </c>
      <c r="CD183">
        <v>1</v>
      </c>
      <c r="CE183">
        <v>1</v>
      </c>
      <c r="CF183">
        <v>3</v>
      </c>
      <c r="CG183">
        <v>0</v>
      </c>
      <c r="CH183">
        <v>1</v>
      </c>
      <c r="CI183">
        <v>0</v>
      </c>
      <c r="CJ183">
        <v>0</v>
      </c>
      <c r="CK183">
        <v>0</v>
      </c>
      <c r="CL183">
        <v>0</v>
      </c>
      <c r="CM183">
        <v>1</v>
      </c>
      <c r="CN183">
        <v>1</v>
      </c>
      <c r="CO183">
        <v>1</v>
      </c>
      <c r="CP183">
        <v>2</v>
      </c>
      <c r="CQ183">
        <v>1</v>
      </c>
      <c r="CR183">
        <v>0</v>
      </c>
      <c r="CS183">
        <v>0</v>
      </c>
      <c r="CT183">
        <v>0</v>
      </c>
      <c r="CU183">
        <v>0</v>
      </c>
      <c r="CV183">
        <v>0</v>
      </c>
      <c r="CW183">
        <v>1</v>
      </c>
      <c r="CX183">
        <v>0</v>
      </c>
      <c r="CY183">
        <v>2</v>
      </c>
      <c r="CZ183">
        <v>0</v>
      </c>
      <c r="DA183">
        <v>1</v>
      </c>
      <c r="DB183">
        <v>0</v>
      </c>
      <c r="DC183">
        <v>0</v>
      </c>
      <c r="DD183">
        <v>0</v>
      </c>
      <c r="DE183">
        <v>2</v>
      </c>
      <c r="DF183">
        <v>0</v>
      </c>
      <c r="DG183">
        <v>0</v>
      </c>
      <c r="DH183">
        <v>0</v>
      </c>
      <c r="DI183">
        <v>0</v>
      </c>
      <c r="DJ183">
        <v>0</v>
      </c>
      <c r="DK183">
        <v>0</v>
      </c>
      <c r="DL183">
        <v>0</v>
      </c>
      <c r="DM183">
        <v>0</v>
      </c>
      <c r="DN183">
        <v>0</v>
      </c>
      <c r="DO183">
        <v>0</v>
      </c>
      <c r="DP183">
        <v>0</v>
      </c>
      <c r="DQ183">
        <v>0</v>
      </c>
      <c r="DR183">
        <v>0</v>
      </c>
      <c r="DS183">
        <v>0</v>
      </c>
      <c r="DT183">
        <v>0</v>
      </c>
      <c r="DU183">
        <v>0</v>
      </c>
      <c r="DV183">
        <v>8</v>
      </c>
      <c r="DW183">
        <v>1</v>
      </c>
      <c r="DX183">
        <v>5</v>
      </c>
      <c r="DY183">
        <v>0</v>
      </c>
      <c r="DZ183">
        <v>0</v>
      </c>
      <c r="EA183">
        <v>0</v>
      </c>
      <c r="EB183">
        <v>0</v>
      </c>
      <c r="EC183">
        <v>0</v>
      </c>
      <c r="ED183">
        <v>0</v>
      </c>
      <c r="EE183">
        <v>0</v>
      </c>
      <c r="EF183">
        <v>0</v>
      </c>
      <c r="EG183">
        <v>1</v>
      </c>
      <c r="EH183">
        <v>0</v>
      </c>
      <c r="EI183">
        <v>1</v>
      </c>
      <c r="EJ183">
        <v>0</v>
      </c>
      <c r="EK183">
        <v>0</v>
      </c>
      <c r="EL183">
        <v>2</v>
      </c>
      <c r="EM183">
        <v>0</v>
      </c>
      <c r="EN183">
        <v>0</v>
      </c>
      <c r="EO183">
        <v>0</v>
      </c>
      <c r="EP183">
        <v>0</v>
      </c>
      <c r="EQ183">
        <v>0</v>
      </c>
      <c r="ER183">
        <v>0</v>
      </c>
      <c r="ES183">
        <v>0</v>
      </c>
      <c r="ET183">
        <v>0</v>
      </c>
      <c r="EU183">
        <v>0</v>
      </c>
      <c r="EV183">
        <v>0</v>
      </c>
      <c r="EW183">
        <v>0</v>
      </c>
      <c r="EX183">
        <v>0</v>
      </c>
      <c r="EY183">
        <v>0</v>
      </c>
      <c r="EZ183">
        <v>0</v>
      </c>
      <c r="FA183">
        <v>0</v>
      </c>
      <c r="FB183">
        <v>0</v>
      </c>
      <c r="FC183">
        <v>1</v>
      </c>
      <c r="FD183">
        <v>3</v>
      </c>
      <c r="FE183">
        <v>0</v>
      </c>
      <c r="FF183">
        <v>0</v>
      </c>
      <c r="FG183">
        <v>0</v>
      </c>
      <c r="FH183">
        <v>0</v>
      </c>
      <c r="FI183">
        <v>0</v>
      </c>
      <c r="FJ183">
        <v>0</v>
      </c>
      <c r="FK183">
        <v>1</v>
      </c>
      <c r="FL183">
        <v>0</v>
      </c>
      <c r="FM183">
        <v>0</v>
      </c>
      <c r="FN183">
        <v>2</v>
      </c>
      <c r="FO183">
        <v>0</v>
      </c>
      <c r="FP183">
        <v>0</v>
      </c>
      <c r="FQ183">
        <v>0</v>
      </c>
      <c r="FR183">
        <v>0</v>
      </c>
      <c r="FS183">
        <v>0</v>
      </c>
      <c r="FT183">
        <v>0</v>
      </c>
      <c r="FU183">
        <v>1</v>
      </c>
      <c r="FV183">
        <v>0</v>
      </c>
      <c r="FW183">
        <v>0</v>
      </c>
      <c r="FX183">
        <v>0</v>
      </c>
      <c r="FY183">
        <v>2</v>
      </c>
      <c r="FZ183">
        <v>1</v>
      </c>
      <c r="GA183">
        <v>0</v>
      </c>
      <c r="GB183">
        <v>0</v>
      </c>
      <c r="GC183">
        <v>1</v>
      </c>
      <c r="GD183">
        <v>0</v>
      </c>
      <c r="GE183">
        <v>0</v>
      </c>
      <c r="GF183">
        <v>1</v>
      </c>
      <c r="GG183">
        <v>1</v>
      </c>
      <c r="GH183">
        <v>0</v>
      </c>
      <c r="GI183">
        <v>0</v>
      </c>
      <c r="GJ183">
        <v>0</v>
      </c>
      <c r="GK183">
        <v>0</v>
      </c>
      <c r="GL183">
        <v>5</v>
      </c>
      <c r="GM183">
        <v>0</v>
      </c>
      <c r="GN183">
        <v>0</v>
      </c>
      <c r="GO183">
        <v>0</v>
      </c>
      <c r="GP183">
        <v>0</v>
      </c>
      <c r="GQ183">
        <v>0</v>
      </c>
    </row>
    <row r="184" spans="1:199">
      <c r="A184">
        <v>5</v>
      </c>
      <c r="B184">
        <v>9</v>
      </c>
      <c r="C184">
        <v>0</v>
      </c>
      <c r="D184">
        <v>0</v>
      </c>
      <c r="E184">
        <v>0</v>
      </c>
      <c r="F184">
        <v>1</v>
      </c>
      <c r="G184">
        <v>0</v>
      </c>
      <c r="H184">
        <v>0</v>
      </c>
      <c r="I184">
        <v>0</v>
      </c>
      <c r="J184">
        <v>0</v>
      </c>
      <c r="K184">
        <v>2</v>
      </c>
      <c r="L184">
        <v>9</v>
      </c>
      <c r="M184">
        <v>0</v>
      </c>
      <c r="N184">
        <v>0</v>
      </c>
      <c r="O184">
        <v>0</v>
      </c>
      <c r="P184">
        <v>0</v>
      </c>
      <c r="Q184">
        <v>0</v>
      </c>
      <c r="R184">
        <v>1</v>
      </c>
      <c r="S184">
        <v>0</v>
      </c>
      <c r="T184">
        <v>0</v>
      </c>
      <c r="U184">
        <v>0</v>
      </c>
      <c r="V184">
        <v>0</v>
      </c>
      <c r="W184">
        <v>0</v>
      </c>
      <c r="X184">
        <v>0</v>
      </c>
      <c r="Y184">
        <v>0</v>
      </c>
      <c r="Z184">
        <v>0</v>
      </c>
      <c r="AA184">
        <v>0</v>
      </c>
      <c r="AB184">
        <v>0</v>
      </c>
      <c r="AC184">
        <v>0</v>
      </c>
      <c r="AD184">
        <v>0</v>
      </c>
      <c r="AE184">
        <v>0</v>
      </c>
      <c r="AF184">
        <v>0</v>
      </c>
      <c r="AG184">
        <v>0</v>
      </c>
      <c r="AH184">
        <v>0</v>
      </c>
      <c r="AI184">
        <v>0</v>
      </c>
      <c r="AJ184">
        <v>0</v>
      </c>
      <c r="AK184">
        <v>2</v>
      </c>
      <c r="AL184">
        <v>1</v>
      </c>
      <c r="AM184">
        <v>0</v>
      </c>
      <c r="AN184">
        <v>0</v>
      </c>
      <c r="AO184">
        <v>0</v>
      </c>
      <c r="AP184">
        <v>0</v>
      </c>
      <c r="AQ184">
        <v>0</v>
      </c>
      <c r="AR184">
        <v>0</v>
      </c>
      <c r="AS184">
        <v>0</v>
      </c>
      <c r="AT184">
        <v>0</v>
      </c>
      <c r="AU184">
        <v>2</v>
      </c>
      <c r="AV184">
        <v>0</v>
      </c>
      <c r="AW184">
        <v>0</v>
      </c>
      <c r="AX184">
        <v>0</v>
      </c>
      <c r="AY184">
        <v>0</v>
      </c>
      <c r="AZ184">
        <v>1</v>
      </c>
      <c r="BA184">
        <v>0</v>
      </c>
      <c r="BB184">
        <v>1</v>
      </c>
      <c r="BC184">
        <v>0</v>
      </c>
      <c r="BD184">
        <v>0</v>
      </c>
      <c r="BE184">
        <v>1</v>
      </c>
      <c r="BF184">
        <v>0</v>
      </c>
      <c r="BG184">
        <v>0</v>
      </c>
      <c r="BH184">
        <v>0</v>
      </c>
      <c r="BI184">
        <v>1</v>
      </c>
      <c r="BJ184">
        <v>1</v>
      </c>
      <c r="BK184">
        <v>1</v>
      </c>
      <c r="BL184">
        <v>0</v>
      </c>
      <c r="BM184">
        <v>0</v>
      </c>
      <c r="BN184">
        <v>4</v>
      </c>
      <c r="BO184">
        <v>1</v>
      </c>
      <c r="BP184">
        <v>0</v>
      </c>
      <c r="BQ184">
        <v>0</v>
      </c>
      <c r="BR184">
        <v>0</v>
      </c>
      <c r="BS184">
        <v>0</v>
      </c>
      <c r="BT184">
        <v>0</v>
      </c>
      <c r="BU184">
        <v>0</v>
      </c>
      <c r="BV184">
        <v>0</v>
      </c>
      <c r="BW184">
        <v>0</v>
      </c>
      <c r="BX184">
        <v>0</v>
      </c>
      <c r="BY184">
        <v>0</v>
      </c>
      <c r="BZ184">
        <v>0</v>
      </c>
      <c r="CA184">
        <v>0</v>
      </c>
      <c r="CB184">
        <v>0</v>
      </c>
      <c r="CC184">
        <v>8</v>
      </c>
      <c r="CD184">
        <v>0</v>
      </c>
      <c r="CE184">
        <v>3</v>
      </c>
      <c r="CF184">
        <v>0</v>
      </c>
      <c r="CG184">
        <v>0</v>
      </c>
      <c r="CH184">
        <v>0</v>
      </c>
      <c r="CI184">
        <v>1</v>
      </c>
      <c r="CJ184">
        <v>0</v>
      </c>
      <c r="CK184">
        <v>3</v>
      </c>
      <c r="CL184">
        <v>1</v>
      </c>
      <c r="CM184">
        <v>3</v>
      </c>
      <c r="CN184">
        <v>1</v>
      </c>
      <c r="CO184">
        <v>1</v>
      </c>
      <c r="CP184">
        <v>1</v>
      </c>
      <c r="CQ184">
        <v>0</v>
      </c>
      <c r="CR184">
        <v>0</v>
      </c>
      <c r="CS184">
        <v>1</v>
      </c>
      <c r="CT184">
        <v>1</v>
      </c>
      <c r="CU184">
        <v>0</v>
      </c>
      <c r="CV184">
        <v>0</v>
      </c>
      <c r="CW184">
        <v>0</v>
      </c>
      <c r="CX184">
        <v>0</v>
      </c>
      <c r="CY184">
        <v>1</v>
      </c>
      <c r="CZ184">
        <v>0</v>
      </c>
      <c r="DA184">
        <v>0</v>
      </c>
      <c r="DB184">
        <v>0</v>
      </c>
      <c r="DC184">
        <v>0</v>
      </c>
      <c r="DD184">
        <v>0</v>
      </c>
      <c r="DE184">
        <v>0</v>
      </c>
      <c r="DF184">
        <v>1</v>
      </c>
      <c r="DG184">
        <v>0</v>
      </c>
      <c r="DH184">
        <v>0</v>
      </c>
      <c r="DI184">
        <v>0</v>
      </c>
      <c r="DJ184">
        <v>0</v>
      </c>
      <c r="DK184">
        <v>0</v>
      </c>
      <c r="DL184">
        <v>4</v>
      </c>
      <c r="DM184">
        <v>1</v>
      </c>
      <c r="DN184">
        <v>0</v>
      </c>
      <c r="DO184">
        <v>0</v>
      </c>
      <c r="DP184">
        <v>0</v>
      </c>
      <c r="DQ184">
        <v>0</v>
      </c>
      <c r="DR184">
        <v>0</v>
      </c>
      <c r="DS184">
        <v>0</v>
      </c>
      <c r="DT184">
        <v>0</v>
      </c>
      <c r="DU184">
        <v>0</v>
      </c>
      <c r="DV184">
        <v>1</v>
      </c>
      <c r="DW184">
        <v>7</v>
      </c>
      <c r="DX184">
        <v>7</v>
      </c>
      <c r="DY184">
        <v>0</v>
      </c>
      <c r="DZ184">
        <v>0</v>
      </c>
      <c r="EA184">
        <v>0</v>
      </c>
      <c r="EB184">
        <v>0</v>
      </c>
      <c r="EC184">
        <v>0</v>
      </c>
      <c r="ED184">
        <v>0</v>
      </c>
      <c r="EE184">
        <v>0</v>
      </c>
      <c r="EF184">
        <v>0</v>
      </c>
      <c r="EG184">
        <v>0</v>
      </c>
      <c r="EH184">
        <v>0</v>
      </c>
      <c r="EI184">
        <v>0</v>
      </c>
      <c r="EJ184">
        <v>0</v>
      </c>
      <c r="EK184">
        <v>0</v>
      </c>
      <c r="EL184">
        <v>4</v>
      </c>
      <c r="EM184">
        <v>0</v>
      </c>
      <c r="EN184">
        <v>0</v>
      </c>
      <c r="EO184">
        <v>0</v>
      </c>
      <c r="EP184">
        <v>0</v>
      </c>
      <c r="EQ184">
        <v>0</v>
      </c>
      <c r="ER184">
        <v>0</v>
      </c>
      <c r="ES184">
        <v>0</v>
      </c>
      <c r="ET184">
        <v>0</v>
      </c>
      <c r="EU184">
        <v>0</v>
      </c>
      <c r="EV184">
        <v>0</v>
      </c>
      <c r="EW184">
        <v>0</v>
      </c>
      <c r="EX184">
        <v>0</v>
      </c>
      <c r="EY184">
        <v>0</v>
      </c>
      <c r="EZ184">
        <v>0</v>
      </c>
      <c r="FA184">
        <v>0</v>
      </c>
      <c r="FB184">
        <v>0</v>
      </c>
      <c r="FC184">
        <v>3</v>
      </c>
      <c r="FD184">
        <v>3</v>
      </c>
      <c r="FE184">
        <v>0</v>
      </c>
      <c r="FF184">
        <v>0</v>
      </c>
      <c r="FG184">
        <v>0</v>
      </c>
      <c r="FH184">
        <v>0</v>
      </c>
      <c r="FI184">
        <v>1</v>
      </c>
      <c r="FJ184">
        <v>0</v>
      </c>
      <c r="FK184">
        <v>1</v>
      </c>
      <c r="FL184">
        <v>0</v>
      </c>
      <c r="FM184">
        <v>0</v>
      </c>
      <c r="FN184">
        <v>6</v>
      </c>
      <c r="FO184">
        <v>0</v>
      </c>
      <c r="FP184">
        <v>0</v>
      </c>
      <c r="FQ184">
        <v>0</v>
      </c>
      <c r="FR184">
        <v>2</v>
      </c>
      <c r="FS184">
        <v>0</v>
      </c>
      <c r="FT184">
        <v>0</v>
      </c>
      <c r="FU184">
        <v>0</v>
      </c>
      <c r="FV184">
        <v>1</v>
      </c>
      <c r="FW184">
        <v>0</v>
      </c>
      <c r="FX184">
        <v>0</v>
      </c>
      <c r="FY184">
        <v>0</v>
      </c>
      <c r="FZ184">
        <v>1</v>
      </c>
      <c r="GA184">
        <v>2</v>
      </c>
      <c r="GB184">
        <v>0</v>
      </c>
      <c r="GC184">
        <v>2</v>
      </c>
      <c r="GD184">
        <v>0</v>
      </c>
      <c r="GE184">
        <v>0</v>
      </c>
      <c r="GF184">
        <v>4</v>
      </c>
      <c r="GG184">
        <v>0</v>
      </c>
      <c r="GH184">
        <v>0</v>
      </c>
      <c r="GI184">
        <v>0</v>
      </c>
      <c r="GJ184">
        <v>0</v>
      </c>
      <c r="GK184">
        <v>4</v>
      </c>
      <c r="GL184">
        <v>1</v>
      </c>
      <c r="GM184">
        <v>0</v>
      </c>
      <c r="GN184">
        <v>0</v>
      </c>
      <c r="GO184">
        <v>1</v>
      </c>
      <c r="GP184">
        <v>2</v>
      </c>
      <c r="GQ184">
        <v>0</v>
      </c>
    </row>
    <row r="185" spans="1:199">
      <c r="A185">
        <v>7</v>
      </c>
      <c r="B185">
        <v>9</v>
      </c>
      <c r="C185">
        <v>0</v>
      </c>
      <c r="D185">
        <v>0</v>
      </c>
      <c r="E185">
        <v>0</v>
      </c>
      <c r="F185">
        <v>0</v>
      </c>
      <c r="G185">
        <v>0</v>
      </c>
      <c r="H185">
        <v>0</v>
      </c>
      <c r="I185">
        <v>0</v>
      </c>
      <c r="J185">
        <v>0</v>
      </c>
      <c r="K185">
        <v>2</v>
      </c>
      <c r="L185">
        <v>1</v>
      </c>
      <c r="M185">
        <v>0</v>
      </c>
      <c r="N185">
        <v>1</v>
      </c>
      <c r="O185">
        <v>0</v>
      </c>
      <c r="P185">
        <v>0</v>
      </c>
      <c r="Q185">
        <v>0</v>
      </c>
      <c r="R185">
        <v>0</v>
      </c>
      <c r="S185">
        <v>2</v>
      </c>
      <c r="T185">
        <v>0</v>
      </c>
      <c r="U185">
        <v>0</v>
      </c>
      <c r="V185">
        <v>0</v>
      </c>
      <c r="W185">
        <v>0</v>
      </c>
      <c r="X185">
        <v>0</v>
      </c>
      <c r="Y185">
        <v>0</v>
      </c>
      <c r="Z185">
        <v>1</v>
      </c>
      <c r="AA185">
        <v>0</v>
      </c>
      <c r="AB185">
        <v>9</v>
      </c>
      <c r="AC185">
        <v>0</v>
      </c>
      <c r="AD185">
        <v>0</v>
      </c>
      <c r="AE185">
        <v>0</v>
      </c>
      <c r="AF185">
        <v>1</v>
      </c>
      <c r="AG185">
        <v>0</v>
      </c>
      <c r="AH185">
        <v>0</v>
      </c>
      <c r="AI185">
        <v>0</v>
      </c>
      <c r="AJ185">
        <v>0</v>
      </c>
      <c r="AK185">
        <v>0</v>
      </c>
      <c r="AL185">
        <v>0</v>
      </c>
      <c r="AM185">
        <v>0</v>
      </c>
      <c r="AN185">
        <v>0</v>
      </c>
      <c r="AO185">
        <v>1</v>
      </c>
      <c r="AP185">
        <v>0</v>
      </c>
      <c r="AQ185">
        <v>0</v>
      </c>
      <c r="AR185">
        <v>0</v>
      </c>
      <c r="AS185">
        <v>0</v>
      </c>
      <c r="AT185">
        <v>0</v>
      </c>
      <c r="AU185">
        <v>0</v>
      </c>
      <c r="AV185">
        <v>0</v>
      </c>
      <c r="AW185">
        <v>0</v>
      </c>
      <c r="AX185">
        <v>2</v>
      </c>
      <c r="AY185">
        <v>1</v>
      </c>
      <c r="AZ185">
        <v>0</v>
      </c>
      <c r="BA185">
        <v>0</v>
      </c>
      <c r="BB185">
        <v>0</v>
      </c>
      <c r="BC185">
        <v>0</v>
      </c>
      <c r="BD185">
        <v>1</v>
      </c>
      <c r="BE185">
        <v>1</v>
      </c>
      <c r="BF185">
        <v>4</v>
      </c>
      <c r="BG185">
        <v>0</v>
      </c>
      <c r="BH185">
        <v>0</v>
      </c>
      <c r="BI185">
        <v>2</v>
      </c>
      <c r="BJ185">
        <v>1</v>
      </c>
      <c r="BK185">
        <v>2</v>
      </c>
      <c r="BL185">
        <v>0</v>
      </c>
      <c r="BM185">
        <v>0</v>
      </c>
      <c r="BN185">
        <v>0</v>
      </c>
      <c r="BO185">
        <v>6</v>
      </c>
      <c r="BP185">
        <v>1</v>
      </c>
      <c r="BQ185">
        <v>0</v>
      </c>
      <c r="BR185">
        <v>0</v>
      </c>
      <c r="BS185">
        <v>1</v>
      </c>
      <c r="BT185">
        <v>0</v>
      </c>
      <c r="BU185">
        <v>0</v>
      </c>
      <c r="BV185">
        <v>0</v>
      </c>
      <c r="BW185">
        <v>0</v>
      </c>
      <c r="BX185">
        <v>1</v>
      </c>
      <c r="BY185">
        <v>1</v>
      </c>
      <c r="BZ185">
        <v>0</v>
      </c>
      <c r="CA185">
        <v>0</v>
      </c>
      <c r="CB185">
        <v>1</v>
      </c>
      <c r="CC185">
        <v>7</v>
      </c>
      <c r="CD185">
        <v>0</v>
      </c>
      <c r="CE185">
        <v>2</v>
      </c>
      <c r="CF185">
        <v>0</v>
      </c>
      <c r="CG185">
        <v>0</v>
      </c>
      <c r="CH185">
        <v>4</v>
      </c>
      <c r="CI185">
        <v>0</v>
      </c>
      <c r="CJ185">
        <v>0</v>
      </c>
      <c r="CK185">
        <v>4</v>
      </c>
      <c r="CL185">
        <v>5</v>
      </c>
      <c r="CM185">
        <v>2</v>
      </c>
      <c r="CN185">
        <v>6</v>
      </c>
      <c r="CO185">
        <v>0</v>
      </c>
      <c r="CP185">
        <v>0</v>
      </c>
      <c r="CQ185">
        <v>2</v>
      </c>
      <c r="CR185">
        <v>1</v>
      </c>
      <c r="CS185">
        <v>2</v>
      </c>
      <c r="CT185">
        <v>1</v>
      </c>
      <c r="CU185">
        <v>0</v>
      </c>
      <c r="CV185">
        <v>0</v>
      </c>
      <c r="CW185">
        <v>4</v>
      </c>
      <c r="CX185">
        <v>0</v>
      </c>
      <c r="CY185">
        <v>0</v>
      </c>
      <c r="CZ185">
        <v>1</v>
      </c>
      <c r="DA185">
        <v>1</v>
      </c>
      <c r="DB185">
        <v>0</v>
      </c>
      <c r="DC185">
        <v>0</v>
      </c>
      <c r="DD185">
        <v>0</v>
      </c>
      <c r="DE185">
        <v>0</v>
      </c>
      <c r="DF185">
        <v>1</v>
      </c>
      <c r="DG185">
        <v>0</v>
      </c>
      <c r="DH185">
        <v>0</v>
      </c>
      <c r="DI185">
        <v>0</v>
      </c>
      <c r="DJ185">
        <v>0</v>
      </c>
      <c r="DK185">
        <v>0</v>
      </c>
      <c r="DL185">
        <v>0</v>
      </c>
      <c r="DM185">
        <v>0</v>
      </c>
      <c r="DN185">
        <v>0</v>
      </c>
      <c r="DO185">
        <v>0</v>
      </c>
      <c r="DP185">
        <v>0</v>
      </c>
      <c r="DQ185">
        <v>0</v>
      </c>
      <c r="DR185">
        <v>0</v>
      </c>
      <c r="DS185">
        <v>1</v>
      </c>
      <c r="DT185">
        <v>0</v>
      </c>
      <c r="DU185">
        <v>0</v>
      </c>
      <c r="DV185">
        <v>0</v>
      </c>
      <c r="DW185">
        <v>3</v>
      </c>
      <c r="DX185">
        <v>0</v>
      </c>
      <c r="DY185">
        <v>5</v>
      </c>
      <c r="DZ185">
        <v>0</v>
      </c>
      <c r="EA185">
        <v>0</v>
      </c>
      <c r="EB185">
        <v>0</v>
      </c>
      <c r="EC185">
        <v>0</v>
      </c>
      <c r="ED185">
        <v>1</v>
      </c>
      <c r="EE185">
        <v>4</v>
      </c>
      <c r="EF185">
        <v>0</v>
      </c>
      <c r="EG185">
        <v>0</v>
      </c>
      <c r="EH185">
        <v>0</v>
      </c>
      <c r="EI185">
        <v>0</v>
      </c>
      <c r="EJ185">
        <v>0</v>
      </c>
      <c r="EK185">
        <v>0</v>
      </c>
      <c r="EL185">
        <v>5</v>
      </c>
      <c r="EM185">
        <v>0</v>
      </c>
      <c r="EN185">
        <v>0</v>
      </c>
      <c r="EO185">
        <v>0</v>
      </c>
      <c r="EP185">
        <v>0</v>
      </c>
      <c r="EQ185">
        <v>0</v>
      </c>
      <c r="ER185">
        <v>2</v>
      </c>
      <c r="ES185">
        <v>0</v>
      </c>
      <c r="ET185">
        <v>0</v>
      </c>
      <c r="EU185">
        <v>0</v>
      </c>
      <c r="EV185">
        <v>0</v>
      </c>
      <c r="EW185">
        <v>0</v>
      </c>
      <c r="EX185">
        <v>0</v>
      </c>
      <c r="EY185">
        <v>0</v>
      </c>
      <c r="EZ185">
        <v>0</v>
      </c>
      <c r="FA185">
        <v>0</v>
      </c>
      <c r="FB185">
        <v>0</v>
      </c>
      <c r="FC185">
        <v>2</v>
      </c>
      <c r="FD185">
        <v>4</v>
      </c>
      <c r="FE185">
        <v>0</v>
      </c>
      <c r="FF185">
        <v>0</v>
      </c>
      <c r="FG185">
        <v>0</v>
      </c>
      <c r="FH185">
        <v>0</v>
      </c>
      <c r="FI185">
        <v>2</v>
      </c>
      <c r="FJ185">
        <v>0</v>
      </c>
      <c r="FK185">
        <v>0</v>
      </c>
      <c r="FL185">
        <v>0</v>
      </c>
      <c r="FM185">
        <v>0</v>
      </c>
      <c r="FN185">
        <v>6</v>
      </c>
      <c r="FO185">
        <v>1</v>
      </c>
      <c r="FP185">
        <v>0</v>
      </c>
      <c r="FQ185">
        <v>0</v>
      </c>
      <c r="FR185">
        <v>1</v>
      </c>
      <c r="FS185">
        <v>0</v>
      </c>
      <c r="FT185">
        <v>0</v>
      </c>
      <c r="FU185">
        <v>0</v>
      </c>
      <c r="FV185">
        <v>1</v>
      </c>
      <c r="FW185">
        <v>0</v>
      </c>
      <c r="FX185">
        <v>0</v>
      </c>
      <c r="FY185">
        <v>0</v>
      </c>
      <c r="FZ185">
        <v>3</v>
      </c>
      <c r="GA185">
        <v>1</v>
      </c>
      <c r="GB185">
        <v>0</v>
      </c>
      <c r="GC185">
        <v>2</v>
      </c>
      <c r="GD185">
        <v>0</v>
      </c>
      <c r="GE185">
        <v>0</v>
      </c>
      <c r="GF185">
        <v>1</v>
      </c>
      <c r="GG185">
        <v>3</v>
      </c>
      <c r="GH185">
        <v>0</v>
      </c>
      <c r="GI185">
        <v>0</v>
      </c>
      <c r="GJ185">
        <v>0</v>
      </c>
      <c r="GK185">
        <v>0</v>
      </c>
      <c r="GL185">
        <v>1</v>
      </c>
      <c r="GM185">
        <v>0</v>
      </c>
      <c r="GN185">
        <v>0</v>
      </c>
      <c r="GO185">
        <v>0</v>
      </c>
      <c r="GP185">
        <v>0</v>
      </c>
      <c r="GQ185">
        <v>0</v>
      </c>
    </row>
    <row r="186" spans="1:199">
      <c r="A186">
        <v>5</v>
      </c>
      <c r="B186">
        <v>0</v>
      </c>
      <c r="C186">
        <v>0</v>
      </c>
      <c r="D186">
        <v>0</v>
      </c>
      <c r="E186">
        <v>0</v>
      </c>
      <c r="F186">
        <v>0</v>
      </c>
      <c r="G186">
        <v>0</v>
      </c>
      <c r="H186">
        <v>0</v>
      </c>
      <c r="I186">
        <v>0</v>
      </c>
      <c r="J186">
        <v>0</v>
      </c>
      <c r="K186">
        <v>0</v>
      </c>
      <c r="L186">
        <v>5</v>
      </c>
      <c r="M186">
        <v>0</v>
      </c>
      <c r="N186">
        <v>0</v>
      </c>
      <c r="O186">
        <v>0</v>
      </c>
      <c r="P186">
        <v>0</v>
      </c>
      <c r="Q186">
        <v>0</v>
      </c>
      <c r="R186">
        <v>1</v>
      </c>
      <c r="S186">
        <v>0</v>
      </c>
      <c r="T186">
        <v>0</v>
      </c>
      <c r="U186">
        <v>0</v>
      </c>
      <c r="V186">
        <v>1</v>
      </c>
      <c r="W186">
        <v>0</v>
      </c>
      <c r="X186">
        <v>0</v>
      </c>
      <c r="Y186">
        <v>0</v>
      </c>
      <c r="Z186">
        <v>0</v>
      </c>
      <c r="AA186">
        <v>0</v>
      </c>
      <c r="AB186">
        <v>0</v>
      </c>
      <c r="AC186">
        <v>0</v>
      </c>
      <c r="AD186">
        <v>0</v>
      </c>
      <c r="AE186">
        <v>0</v>
      </c>
      <c r="AF186">
        <v>0</v>
      </c>
      <c r="AG186">
        <v>0</v>
      </c>
      <c r="AH186">
        <v>0</v>
      </c>
      <c r="AI186">
        <v>0</v>
      </c>
      <c r="AJ186">
        <v>0</v>
      </c>
      <c r="AK186">
        <v>1</v>
      </c>
      <c r="AL186">
        <v>0</v>
      </c>
      <c r="AM186">
        <v>0</v>
      </c>
      <c r="AN186">
        <v>0</v>
      </c>
      <c r="AO186">
        <v>0</v>
      </c>
      <c r="AP186">
        <v>0</v>
      </c>
      <c r="AQ186">
        <v>0</v>
      </c>
      <c r="AR186">
        <v>0</v>
      </c>
      <c r="AS186">
        <v>0</v>
      </c>
      <c r="AT186">
        <v>0</v>
      </c>
      <c r="AU186">
        <v>1</v>
      </c>
      <c r="AV186">
        <v>0</v>
      </c>
      <c r="AW186">
        <v>0</v>
      </c>
      <c r="AX186">
        <v>1</v>
      </c>
      <c r="AY186">
        <v>0</v>
      </c>
      <c r="AZ186">
        <v>0</v>
      </c>
      <c r="BA186">
        <v>0</v>
      </c>
      <c r="BB186">
        <v>0</v>
      </c>
      <c r="BC186">
        <v>0</v>
      </c>
      <c r="BD186">
        <v>0</v>
      </c>
      <c r="BE186">
        <v>0</v>
      </c>
      <c r="BF186">
        <v>0</v>
      </c>
      <c r="BG186">
        <v>0</v>
      </c>
      <c r="BH186">
        <v>0</v>
      </c>
      <c r="BI186">
        <v>0</v>
      </c>
      <c r="BJ186">
        <v>0</v>
      </c>
      <c r="BK186">
        <v>1</v>
      </c>
      <c r="BL186">
        <v>0</v>
      </c>
      <c r="BM186">
        <v>0</v>
      </c>
      <c r="BN186">
        <v>3</v>
      </c>
      <c r="BO186">
        <v>0</v>
      </c>
      <c r="BP186">
        <v>0</v>
      </c>
      <c r="BQ186">
        <v>0</v>
      </c>
      <c r="BR186">
        <v>2</v>
      </c>
      <c r="BS186">
        <v>0</v>
      </c>
      <c r="BT186">
        <v>0</v>
      </c>
      <c r="BU186">
        <v>0</v>
      </c>
      <c r="BV186">
        <v>0</v>
      </c>
      <c r="BW186">
        <v>0</v>
      </c>
      <c r="BX186">
        <v>0</v>
      </c>
      <c r="BY186">
        <v>0</v>
      </c>
      <c r="BZ186">
        <v>0</v>
      </c>
      <c r="CA186">
        <v>0</v>
      </c>
      <c r="CB186">
        <v>0</v>
      </c>
      <c r="CC186">
        <v>0</v>
      </c>
      <c r="CD186">
        <v>0</v>
      </c>
      <c r="CE186">
        <v>1</v>
      </c>
      <c r="CF186">
        <v>1</v>
      </c>
      <c r="CG186">
        <v>0</v>
      </c>
      <c r="CH186">
        <v>0</v>
      </c>
      <c r="CI186">
        <v>0</v>
      </c>
      <c r="CJ186">
        <v>0</v>
      </c>
      <c r="CK186">
        <v>0</v>
      </c>
      <c r="CL186">
        <v>0</v>
      </c>
      <c r="CM186">
        <v>0</v>
      </c>
      <c r="CN186">
        <v>0</v>
      </c>
      <c r="CO186">
        <v>0</v>
      </c>
      <c r="CP186">
        <v>0</v>
      </c>
      <c r="CQ186">
        <v>1</v>
      </c>
      <c r="CR186">
        <v>0</v>
      </c>
      <c r="CS186">
        <v>1</v>
      </c>
      <c r="CT186">
        <v>0</v>
      </c>
      <c r="CU186">
        <v>0</v>
      </c>
      <c r="CV186">
        <v>0</v>
      </c>
      <c r="CW186">
        <v>0</v>
      </c>
      <c r="CX186">
        <v>0</v>
      </c>
      <c r="CY186">
        <v>1</v>
      </c>
      <c r="CZ186">
        <v>0</v>
      </c>
      <c r="DA186">
        <v>0</v>
      </c>
      <c r="DB186">
        <v>0</v>
      </c>
      <c r="DC186">
        <v>0</v>
      </c>
      <c r="DD186">
        <v>0</v>
      </c>
      <c r="DE186">
        <v>0</v>
      </c>
      <c r="DF186">
        <v>0</v>
      </c>
      <c r="DG186">
        <v>0</v>
      </c>
      <c r="DH186">
        <v>0</v>
      </c>
      <c r="DI186">
        <v>0</v>
      </c>
      <c r="DJ186">
        <v>0</v>
      </c>
      <c r="DK186">
        <v>0</v>
      </c>
      <c r="DL186">
        <v>4</v>
      </c>
      <c r="DM186">
        <v>0</v>
      </c>
      <c r="DN186">
        <v>0</v>
      </c>
      <c r="DO186">
        <v>0</v>
      </c>
      <c r="DP186">
        <v>0</v>
      </c>
      <c r="DQ186">
        <v>0</v>
      </c>
      <c r="DR186">
        <v>0</v>
      </c>
      <c r="DS186">
        <v>0</v>
      </c>
      <c r="DT186">
        <v>0</v>
      </c>
      <c r="DU186">
        <v>0</v>
      </c>
      <c r="DV186">
        <v>0</v>
      </c>
      <c r="DW186">
        <v>0</v>
      </c>
      <c r="DX186">
        <v>9</v>
      </c>
      <c r="DY186">
        <v>0</v>
      </c>
      <c r="DZ186">
        <v>0</v>
      </c>
      <c r="EA186">
        <v>0</v>
      </c>
      <c r="EB186">
        <v>0</v>
      </c>
      <c r="EC186">
        <v>0</v>
      </c>
      <c r="ED186">
        <v>0</v>
      </c>
      <c r="EE186">
        <v>0</v>
      </c>
      <c r="EF186">
        <v>0</v>
      </c>
      <c r="EG186">
        <v>0</v>
      </c>
      <c r="EH186">
        <v>0</v>
      </c>
      <c r="EI186">
        <v>0</v>
      </c>
      <c r="EJ186">
        <v>0</v>
      </c>
      <c r="EK186">
        <v>0</v>
      </c>
      <c r="EL186">
        <v>0</v>
      </c>
      <c r="EM186">
        <v>0</v>
      </c>
      <c r="EN186">
        <v>0</v>
      </c>
      <c r="EO186">
        <v>0</v>
      </c>
      <c r="EP186">
        <v>2</v>
      </c>
      <c r="EQ186">
        <v>0</v>
      </c>
      <c r="ER186">
        <v>0</v>
      </c>
      <c r="ES186">
        <v>0</v>
      </c>
      <c r="ET186">
        <v>0</v>
      </c>
      <c r="EU186">
        <v>0</v>
      </c>
      <c r="EV186">
        <v>0</v>
      </c>
      <c r="EW186">
        <v>0</v>
      </c>
      <c r="EX186">
        <v>1</v>
      </c>
      <c r="EY186">
        <v>0</v>
      </c>
      <c r="EZ186">
        <v>2</v>
      </c>
      <c r="FA186">
        <v>0</v>
      </c>
      <c r="FB186">
        <v>0</v>
      </c>
      <c r="FC186">
        <v>0</v>
      </c>
      <c r="FD186">
        <v>1</v>
      </c>
      <c r="FE186">
        <v>0</v>
      </c>
      <c r="FF186">
        <v>0</v>
      </c>
      <c r="FG186">
        <v>0</v>
      </c>
      <c r="FH186">
        <v>0</v>
      </c>
      <c r="FI186">
        <v>0</v>
      </c>
      <c r="FJ186">
        <v>0</v>
      </c>
      <c r="FK186">
        <v>0</v>
      </c>
      <c r="FL186">
        <v>0</v>
      </c>
      <c r="FM186">
        <v>0</v>
      </c>
      <c r="FN186">
        <v>6</v>
      </c>
      <c r="FO186">
        <v>0</v>
      </c>
      <c r="FP186">
        <v>0</v>
      </c>
      <c r="FQ186">
        <v>0</v>
      </c>
      <c r="FR186">
        <v>0</v>
      </c>
      <c r="FS186">
        <v>0</v>
      </c>
      <c r="FT186">
        <v>0</v>
      </c>
      <c r="FU186">
        <v>0</v>
      </c>
      <c r="FV186">
        <v>1</v>
      </c>
      <c r="FW186">
        <v>1</v>
      </c>
      <c r="FX186">
        <v>0</v>
      </c>
      <c r="FY186">
        <v>0</v>
      </c>
      <c r="FZ186">
        <v>0</v>
      </c>
      <c r="GA186">
        <v>0</v>
      </c>
      <c r="GB186">
        <v>0</v>
      </c>
      <c r="GC186">
        <v>0</v>
      </c>
      <c r="GD186">
        <v>0</v>
      </c>
      <c r="GE186">
        <v>0</v>
      </c>
      <c r="GF186">
        <v>5</v>
      </c>
      <c r="GG186">
        <v>0</v>
      </c>
      <c r="GH186">
        <v>0</v>
      </c>
      <c r="GI186">
        <v>0</v>
      </c>
      <c r="GJ186">
        <v>0</v>
      </c>
      <c r="GK186">
        <v>3</v>
      </c>
      <c r="GL186">
        <v>1</v>
      </c>
      <c r="GM186">
        <v>0</v>
      </c>
      <c r="GN186">
        <v>0</v>
      </c>
      <c r="GO186">
        <v>1</v>
      </c>
      <c r="GP186">
        <v>3</v>
      </c>
      <c r="GQ186">
        <v>0</v>
      </c>
    </row>
    <row r="187" spans="1:199">
      <c r="A187">
        <v>0</v>
      </c>
      <c r="B187">
        <v>0</v>
      </c>
      <c r="C187">
        <v>0</v>
      </c>
      <c r="D187">
        <v>0</v>
      </c>
      <c r="E187">
        <v>1</v>
      </c>
      <c r="F187">
        <v>0</v>
      </c>
      <c r="G187">
        <v>0</v>
      </c>
      <c r="H187">
        <v>0</v>
      </c>
      <c r="I187">
        <v>0</v>
      </c>
      <c r="J187">
        <v>0</v>
      </c>
      <c r="K187">
        <v>0</v>
      </c>
      <c r="L187">
        <v>0</v>
      </c>
      <c r="M187">
        <v>0</v>
      </c>
      <c r="N187">
        <v>1</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3</v>
      </c>
      <c r="AI187">
        <v>1</v>
      </c>
      <c r="AJ187">
        <v>0</v>
      </c>
      <c r="AK187">
        <v>0</v>
      </c>
      <c r="AL187">
        <v>0</v>
      </c>
      <c r="AM187">
        <v>1</v>
      </c>
      <c r="AN187">
        <v>2</v>
      </c>
      <c r="AO187">
        <v>7</v>
      </c>
      <c r="AP187">
        <v>0</v>
      </c>
      <c r="AQ187">
        <v>0</v>
      </c>
      <c r="AR187">
        <v>0</v>
      </c>
      <c r="AS187">
        <v>0</v>
      </c>
      <c r="AT187">
        <v>0</v>
      </c>
      <c r="AU187">
        <v>0</v>
      </c>
      <c r="AV187">
        <v>0</v>
      </c>
      <c r="AW187">
        <v>0</v>
      </c>
      <c r="AX187">
        <v>1</v>
      </c>
      <c r="AY187">
        <v>0</v>
      </c>
      <c r="AZ187">
        <v>1</v>
      </c>
      <c r="BA187">
        <v>1</v>
      </c>
      <c r="BB187">
        <v>0</v>
      </c>
      <c r="BC187">
        <v>0</v>
      </c>
      <c r="BD187">
        <v>1</v>
      </c>
      <c r="BE187">
        <v>3</v>
      </c>
      <c r="BF187">
        <v>0</v>
      </c>
      <c r="BG187">
        <v>1</v>
      </c>
      <c r="BH187">
        <v>0</v>
      </c>
      <c r="BI187">
        <v>1</v>
      </c>
      <c r="BJ187">
        <v>0</v>
      </c>
      <c r="BK187">
        <v>4</v>
      </c>
      <c r="BL187">
        <v>0</v>
      </c>
      <c r="BM187">
        <v>0</v>
      </c>
      <c r="BN187">
        <v>0</v>
      </c>
      <c r="BO187">
        <v>0</v>
      </c>
      <c r="BP187">
        <v>3</v>
      </c>
      <c r="BQ187">
        <v>2</v>
      </c>
      <c r="BR187">
        <v>7</v>
      </c>
      <c r="BS187">
        <v>0</v>
      </c>
      <c r="BT187">
        <v>1</v>
      </c>
      <c r="BU187">
        <v>0</v>
      </c>
      <c r="BV187">
        <v>3</v>
      </c>
      <c r="BW187">
        <v>0</v>
      </c>
      <c r="BX187">
        <v>0</v>
      </c>
      <c r="BY187">
        <v>1</v>
      </c>
      <c r="BZ187">
        <v>2</v>
      </c>
      <c r="CA187">
        <v>4</v>
      </c>
      <c r="CB187">
        <v>9</v>
      </c>
      <c r="CC187">
        <v>0</v>
      </c>
      <c r="CD187">
        <v>4</v>
      </c>
      <c r="CE187">
        <v>2</v>
      </c>
      <c r="CF187">
        <v>0</v>
      </c>
      <c r="CG187">
        <v>0</v>
      </c>
      <c r="CH187">
        <v>1</v>
      </c>
      <c r="CI187">
        <v>2</v>
      </c>
      <c r="CJ187">
        <v>0</v>
      </c>
      <c r="CK187">
        <v>0</v>
      </c>
      <c r="CL187">
        <v>3</v>
      </c>
      <c r="CM187">
        <v>3</v>
      </c>
      <c r="CN187">
        <v>6</v>
      </c>
      <c r="CO187">
        <v>1</v>
      </c>
      <c r="CP187">
        <v>2</v>
      </c>
      <c r="CQ187">
        <v>1</v>
      </c>
      <c r="CR187">
        <v>1</v>
      </c>
      <c r="CS187">
        <v>0</v>
      </c>
      <c r="CT187">
        <v>1</v>
      </c>
      <c r="CU187">
        <v>1</v>
      </c>
      <c r="CV187">
        <v>0</v>
      </c>
      <c r="CW187">
        <v>0</v>
      </c>
      <c r="CX187">
        <v>0</v>
      </c>
      <c r="CY187">
        <v>0</v>
      </c>
      <c r="CZ187">
        <v>0</v>
      </c>
      <c r="DA187">
        <v>2</v>
      </c>
      <c r="DB187">
        <v>1</v>
      </c>
      <c r="DC187">
        <v>0</v>
      </c>
      <c r="DD187">
        <v>0</v>
      </c>
      <c r="DE187">
        <v>2</v>
      </c>
      <c r="DF187">
        <v>0</v>
      </c>
      <c r="DG187">
        <v>0</v>
      </c>
      <c r="DH187">
        <v>1</v>
      </c>
      <c r="DI187">
        <v>0</v>
      </c>
      <c r="DJ187">
        <v>1</v>
      </c>
      <c r="DK187">
        <v>1</v>
      </c>
      <c r="DL187">
        <v>0</v>
      </c>
      <c r="DM187">
        <v>0</v>
      </c>
      <c r="DN187">
        <v>0</v>
      </c>
      <c r="DO187">
        <v>0</v>
      </c>
      <c r="DP187">
        <v>0</v>
      </c>
      <c r="DQ187">
        <v>0</v>
      </c>
      <c r="DR187">
        <v>0</v>
      </c>
      <c r="DS187">
        <v>0</v>
      </c>
      <c r="DT187">
        <v>0</v>
      </c>
      <c r="DU187">
        <v>0</v>
      </c>
      <c r="DV187">
        <v>0</v>
      </c>
      <c r="DW187">
        <v>0</v>
      </c>
      <c r="DX187">
        <v>5</v>
      </c>
      <c r="DY187">
        <v>0</v>
      </c>
      <c r="DZ187">
        <v>0</v>
      </c>
      <c r="EA187">
        <v>0</v>
      </c>
      <c r="EB187">
        <v>4</v>
      </c>
      <c r="EC187">
        <v>0</v>
      </c>
      <c r="ED187">
        <v>0</v>
      </c>
      <c r="EE187">
        <v>0</v>
      </c>
      <c r="EF187">
        <v>2</v>
      </c>
      <c r="EG187">
        <v>3</v>
      </c>
      <c r="EH187">
        <v>0</v>
      </c>
      <c r="EI187">
        <v>2</v>
      </c>
      <c r="EJ187">
        <v>0</v>
      </c>
      <c r="EK187">
        <v>0</v>
      </c>
      <c r="EL187">
        <v>1</v>
      </c>
      <c r="EM187">
        <v>0</v>
      </c>
      <c r="EN187">
        <v>0</v>
      </c>
      <c r="EO187">
        <v>0</v>
      </c>
      <c r="EP187">
        <v>2</v>
      </c>
      <c r="EQ187">
        <v>4</v>
      </c>
      <c r="ER187">
        <v>0</v>
      </c>
      <c r="ES187">
        <v>1</v>
      </c>
      <c r="ET187">
        <v>0</v>
      </c>
      <c r="EU187">
        <v>0</v>
      </c>
      <c r="EV187">
        <v>0</v>
      </c>
      <c r="EW187">
        <v>1</v>
      </c>
      <c r="EX187">
        <v>0</v>
      </c>
      <c r="EY187">
        <v>0</v>
      </c>
      <c r="EZ187">
        <v>0</v>
      </c>
      <c r="FA187">
        <v>0</v>
      </c>
      <c r="FB187">
        <v>1</v>
      </c>
      <c r="FC187">
        <v>1</v>
      </c>
      <c r="FD187">
        <v>4</v>
      </c>
      <c r="FE187">
        <v>0</v>
      </c>
      <c r="FF187">
        <v>0</v>
      </c>
      <c r="FG187">
        <v>3</v>
      </c>
      <c r="FH187">
        <v>0</v>
      </c>
      <c r="FI187">
        <v>1</v>
      </c>
      <c r="FJ187">
        <v>2</v>
      </c>
      <c r="FK187">
        <v>0</v>
      </c>
      <c r="FL187">
        <v>0</v>
      </c>
      <c r="FM187">
        <v>2</v>
      </c>
      <c r="FN187">
        <v>1</v>
      </c>
      <c r="FO187">
        <v>0</v>
      </c>
      <c r="FP187">
        <v>0</v>
      </c>
      <c r="FQ187">
        <v>0</v>
      </c>
      <c r="FR187">
        <v>4</v>
      </c>
      <c r="FS187">
        <v>0</v>
      </c>
      <c r="FT187">
        <v>0</v>
      </c>
      <c r="FU187">
        <v>1</v>
      </c>
      <c r="FV187">
        <v>1</v>
      </c>
      <c r="FW187">
        <v>0</v>
      </c>
      <c r="FX187">
        <v>0</v>
      </c>
      <c r="FY187">
        <v>0</v>
      </c>
      <c r="FZ187">
        <v>0</v>
      </c>
      <c r="GA187">
        <v>2</v>
      </c>
      <c r="GB187">
        <v>1</v>
      </c>
      <c r="GC187">
        <v>1</v>
      </c>
      <c r="GD187">
        <v>0</v>
      </c>
      <c r="GE187">
        <v>0</v>
      </c>
      <c r="GF187">
        <v>0</v>
      </c>
      <c r="GG187">
        <v>0</v>
      </c>
      <c r="GH187">
        <v>0</v>
      </c>
      <c r="GI187">
        <v>0</v>
      </c>
      <c r="GJ187">
        <v>0</v>
      </c>
      <c r="GK187">
        <v>0</v>
      </c>
      <c r="GL187">
        <v>1</v>
      </c>
      <c r="GM187">
        <v>0</v>
      </c>
      <c r="GN187">
        <v>0</v>
      </c>
      <c r="GO187">
        <v>2</v>
      </c>
      <c r="GP187">
        <v>3</v>
      </c>
      <c r="GQ187">
        <v>0</v>
      </c>
    </row>
    <row r="188" spans="1:199">
      <c r="A188">
        <v>5</v>
      </c>
      <c r="B188">
        <v>0</v>
      </c>
      <c r="C188">
        <v>0</v>
      </c>
      <c r="D188">
        <v>0</v>
      </c>
      <c r="E188">
        <v>0</v>
      </c>
      <c r="F188">
        <v>2</v>
      </c>
      <c r="G188">
        <v>0</v>
      </c>
      <c r="H188">
        <v>0</v>
      </c>
      <c r="I188">
        <v>0</v>
      </c>
      <c r="J188">
        <v>0</v>
      </c>
      <c r="K188">
        <v>0</v>
      </c>
      <c r="L188">
        <v>0</v>
      </c>
      <c r="M188">
        <v>0</v>
      </c>
      <c r="N188">
        <v>2</v>
      </c>
      <c r="O188">
        <v>1</v>
      </c>
      <c r="P188">
        <v>0</v>
      </c>
      <c r="Q188">
        <v>0</v>
      </c>
      <c r="R188">
        <v>0</v>
      </c>
      <c r="S188">
        <v>1</v>
      </c>
      <c r="T188">
        <v>0</v>
      </c>
      <c r="U188">
        <v>0</v>
      </c>
      <c r="V188">
        <v>0</v>
      </c>
      <c r="W188">
        <v>0</v>
      </c>
      <c r="X188">
        <v>0</v>
      </c>
      <c r="Y188">
        <v>0</v>
      </c>
      <c r="Z188">
        <v>1</v>
      </c>
      <c r="AA188">
        <v>0</v>
      </c>
      <c r="AB188">
        <v>0</v>
      </c>
      <c r="AC188">
        <v>0</v>
      </c>
      <c r="AD188">
        <v>0</v>
      </c>
      <c r="AE188">
        <v>0</v>
      </c>
      <c r="AF188">
        <v>0</v>
      </c>
      <c r="AG188">
        <v>0</v>
      </c>
      <c r="AH188">
        <v>2</v>
      </c>
      <c r="AI188">
        <v>0</v>
      </c>
      <c r="AJ188">
        <v>0</v>
      </c>
      <c r="AK188">
        <v>0</v>
      </c>
      <c r="AL188">
        <v>1</v>
      </c>
      <c r="AM188">
        <v>2</v>
      </c>
      <c r="AN188">
        <v>2</v>
      </c>
      <c r="AO188">
        <v>0</v>
      </c>
      <c r="AP188">
        <v>0</v>
      </c>
      <c r="AQ188">
        <v>0</v>
      </c>
      <c r="AR188">
        <v>2</v>
      </c>
      <c r="AS188">
        <v>0</v>
      </c>
      <c r="AT188">
        <v>2</v>
      </c>
      <c r="AU188">
        <v>0</v>
      </c>
      <c r="AV188">
        <v>0</v>
      </c>
      <c r="AW188">
        <v>0</v>
      </c>
      <c r="AX188">
        <v>1</v>
      </c>
      <c r="AY188">
        <v>1</v>
      </c>
      <c r="AZ188">
        <v>1</v>
      </c>
      <c r="BA188">
        <v>0</v>
      </c>
      <c r="BB188">
        <v>0</v>
      </c>
      <c r="BC188">
        <v>0</v>
      </c>
      <c r="BD188">
        <v>1</v>
      </c>
      <c r="BE188">
        <v>1</v>
      </c>
      <c r="BF188">
        <v>1</v>
      </c>
      <c r="BG188">
        <v>0</v>
      </c>
      <c r="BH188">
        <v>0</v>
      </c>
      <c r="BI188">
        <v>1</v>
      </c>
      <c r="BJ188">
        <v>0</v>
      </c>
      <c r="BK188">
        <v>1</v>
      </c>
      <c r="BL188">
        <v>0</v>
      </c>
      <c r="BM188">
        <v>0</v>
      </c>
      <c r="BN188">
        <v>1</v>
      </c>
      <c r="BO188">
        <v>2</v>
      </c>
      <c r="BP188">
        <v>3</v>
      </c>
      <c r="BQ188">
        <v>5</v>
      </c>
      <c r="BR188">
        <v>4</v>
      </c>
      <c r="BS188">
        <v>0</v>
      </c>
      <c r="BT188">
        <v>3</v>
      </c>
      <c r="BU188">
        <v>0</v>
      </c>
      <c r="BV188">
        <v>8</v>
      </c>
      <c r="BW188">
        <v>0</v>
      </c>
      <c r="BX188">
        <v>0</v>
      </c>
      <c r="BY188">
        <v>0</v>
      </c>
      <c r="BZ188">
        <v>4</v>
      </c>
      <c r="CA188">
        <v>0</v>
      </c>
      <c r="CB188">
        <v>1</v>
      </c>
      <c r="CC188">
        <v>2</v>
      </c>
      <c r="CD188">
        <v>0</v>
      </c>
      <c r="CE188">
        <v>1</v>
      </c>
      <c r="CF188">
        <v>0</v>
      </c>
      <c r="CG188">
        <v>0</v>
      </c>
      <c r="CH188">
        <v>1</v>
      </c>
      <c r="CI188">
        <v>0</v>
      </c>
      <c r="CJ188">
        <v>0</v>
      </c>
      <c r="CK188">
        <v>3</v>
      </c>
      <c r="CL188">
        <v>5</v>
      </c>
      <c r="CM188">
        <v>6</v>
      </c>
      <c r="CN188">
        <v>8</v>
      </c>
      <c r="CO188">
        <v>5</v>
      </c>
      <c r="CP188">
        <v>0</v>
      </c>
      <c r="CQ188">
        <v>1</v>
      </c>
      <c r="CR188">
        <v>0</v>
      </c>
      <c r="CS188">
        <v>0</v>
      </c>
      <c r="CT188">
        <v>0</v>
      </c>
      <c r="CU188">
        <v>0</v>
      </c>
      <c r="CV188">
        <v>0</v>
      </c>
      <c r="CW188">
        <v>0</v>
      </c>
      <c r="CX188">
        <v>2</v>
      </c>
      <c r="CY188">
        <v>2</v>
      </c>
      <c r="CZ188">
        <v>0</v>
      </c>
      <c r="DA188">
        <v>1</v>
      </c>
      <c r="DB188">
        <v>0</v>
      </c>
      <c r="DC188">
        <v>2</v>
      </c>
      <c r="DD188">
        <v>0</v>
      </c>
      <c r="DE188">
        <v>4</v>
      </c>
      <c r="DF188">
        <v>0</v>
      </c>
      <c r="DG188">
        <v>0</v>
      </c>
      <c r="DH188">
        <v>0</v>
      </c>
      <c r="DI188">
        <v>0</v>
      </c>
      <c r="DJ188">
        <v>2</v>
      </c>
      <c r="DK188">
        <v>0</v>
      </c>
      <c r="DL188">
        <v>2</v>
      </c>
      <c r="DM188">
        <v>0</v>
      </c>
      <c r="DN188">
        <v>0</v>
      </c>
      <c r="DO188">
        <v>0</v>
      </c>
      <c r="DP188">
        <v>0</v>
      </c>
      <c r="DQ188">
        <v>0</v>
      </c>
      <c r="DR188">
        <v>0</v>
      </c>
      <c r="DS188">
        <v>0</v>
      </c>
      <c r="DT188">
        <v>0</v>
      </c>
      <c r="DU188">
        <v>0</v>
      </c>
      <c r="DV188">
        <v>3</v>
      </c>
      <c r="DW188">
        <v>0</v>
      </c>
      <c r="DX188">
        <v>0</v>
      </c>
      <c r="DY188">
        <v>0</v>
      </c>
      <c r="DZ188">
        <v>0</v>
      </c>
      <c r="EA188">
        <v>0</v>
      </c>
      <c r="EB188">
        <v>2</v>
      </c>
      <c r="EC188">
        <v>0</v>
      </c>
      <c r="ED188">
        <v>0</v>
      </c>
      <c r="EE188">
        <v>0</v>
      </c>
      <c r="EF188">
        <v>1</v>
      </c>
      <c r="EG188">
        <v>3</v>
      </c>
      <c r="EH188">
        <v>0</v>
      </c>
      <c r="EI188">
        <v>1</v>
      </c>
      <c r="EJ188">
        <v>0</v>
      </c>
      <c r="EK188">
        <v>0</v>
      </c>
      <c r="EL188">
        <v>2</v>
      </c>
      <c r="EM188">
        <v>9</v>
      </c>
      <c r="EN188">
        <v>0</v>
      </c>
      <c r="EO188">
        <v>0</v>
      </c>
      <c r="EP188">
        <v>0</v>
      </c>
      <c r="EQ188">
        <v>0</v>
      </c>
      <c r="ER188">
        <v>0</v>
      </c>
      <c r="ES188">
        <v>0</v>
      </c>
      <c r="ET188">
        <v>0</v>
      </c>
      <c r="EU188">
        <v>4</v>
      </c>
      <c r="EV188">
        <v>0</v>
      </c>
      <c r="EW188">
        <v>2</v>
      </c>
      <c r="EX188">
        <v>0</v>
      </c>
      <c r="EY188">
        <v>0</v>
      </c>
      <c r="EZ188">
        <v>0</v>
      </c>
      <c r="FA188">
        <v>0</v>
      </c>
      <c r="FB188">
        <v>0</v>
      </c>
      <c r="FC188">
        <v>2</v>
      </c>
      <c r="FD188">
        <v>1</v>
      </c>
      <c r="FE188">
        <v>0</v>
      </c>
      <c r="FF188">
        <v>0</v>
      </c>
      <c r="FG188">
        <v>5</v>
      </c>
      <c r="FH188">
        <v>0</v>
      </c>
      <c r="FI188">
        <v>3</v>
      </c>
      <c r="FJ188">
        <v>0</v>
      </c>
      <c r="FK188">
        <v>1</v>
      </c>
      <c r="FL188">
        <v>4</v>
      </c>
      <c r="FM188">
        <v>8</v>
      </c>
      <c r="FN188">
        <v>4</v>
      </c>
      <c r="FO188">
        <v>5</v>
      </c>
      <c r="FP188">
        <v>0</v>
      </c>
      <c r="FQ188">
        <v>0</v>
      </c>
      <c r="FR188">
        <v>7</v>
      </c>
      <c r="FS188">
        <v>0</v>
      </c>
      <c r="FT188">
        <v>0</v>
      </c>
      <c r="FU188">
        <v>1</v>
      </c>
      <c r="FV188">
        <v>2</v>
      </c>
      <c r="FW188">
        <v>2</v>
      </c>
      <c r="FX188">
        <v>1</v>
      </c>
      <c r="FY188">
        <v>2</v>
      </c>
      <c r="FZ188">
        <v>1</v>
      </c>
      <c r="GA188">
        <v>3</v>
      </c>
      <c r="GB188">
        <v>0</v>
      </c>
      <c r="GC188">
        <v>1</v>
      </c>
      <c r="GD188">
        <v>0</v>
      </c>
      <c r="GE188">
        <v>0</v>
      </c>
      <c r="GF188">
        <v>0</v>
      </c>
      <c r="GG188">
        <v>2</v>
      </c>
      <c r="GH188">
        <v>2</v>
      </c>
      <c r="GI188">
        <v>1</v>
      </c>
      <c r="GJ188">
        <v>1</v>
      </c>
      <c r="GK188">
        <v>1</v>
      </c>
      <c r="GL188">
        <v>0</v>
      </c>
      <c r="GM188">
        <v>0</v>
      </c>
      <c r="GN188">
        <v>0</v>
      </c>
      <c r="GO188">
        <v>1</v>
      </c>
      <c r="GP188">
        <v>2</v>
      </c>
      <c r="GQ188">
        <v>2</v>
      </c>
    </row>
    <row r="189" spans="1:199">
      <c r="A189">
        <v>0</v>
      </c>
      <c r="B189">
        <v>0</v>
      </c>
      <c r="C189">
        <v>0</v>
      </c>
      <c r="D189">
        <v>0</v>
      </c>
      <c r="E189">
        <v>0</v>
      </c>
      <c r="F189">
        <v>1</v>
      </c>
      <c r="G189">
        <v>0</v>
      </c>
      <c r="H189">
        <v>0</v>
      </c>
      <c r="I189">
        <v>0</v>
      </c>
      <c r="J189">
        <v>0</v>
      </c>
      <c r="K189">
        <v>0</v>
      </c>
      <c r="L189">
        <v>0</v>
      </c>
      <c r="M189">
        <v>0</v>
      </c>
      <c r="N189">
        <v>1</v>
      </c>
      <c r="O189">
        <v>0</v>
      </c>
      <c r="P189">
        <v>0</v>
      </c>
      <c r="Q189">
        <v>0</v>
      </c>
      <c r="R189">
        <v>1</v>
      </c>
      <c r="S189">
        <v>1</v>
      </c>
      <c r="T189">
        <v>0</v>
      </c>
      <c r="U189">
        <v>0</v>
      </c>
      <c r="V189">
        <v>0</v>
      </c>
      <c r="W189">
        <v>0</v>
      </c>
      <c r="X189">
        <v>0</v>
      </c>
      <c r="Y189">
        <v>0</v>
      </c>
      <c r="Z189">
        <v>0</v>
      </c>
      <c r="AA189">
        <v>2</v>
      </c>
      <c r="AB189">
        <v>0</v>
      </c>
      <c r="AC189">
        <v>0</v>
      </c>
      <c r="AD189">
        <v>0</v>
      </c>
      <c r="AE189">
        <v>0</v>
      </c>
      <c r="AF189">
        <v>0</v>
      </c>
      <c r="AG189">
        <v>0</v>
      </c>
      <c r="AH189">
        <v>2</v>
      </c>
      <c r="AI189">
        <v>0</v>
      </c>
      <c r="AJ189">
        <v>0</v>
      </c>
      <c r="AK189">
        <v>0</v>
      </c>
      <c r="AL189">
        <v>3</v>
      </c>
      <c r="AM189">
        <v>1</v>
      </c>
      <c r="AN189">
        <v>2</v>
      </c>
      <c r="AO189">
        <v>0</v>
      </c>
      <c r="AP189">
        <v>0</v>
      </c>
      <c r="AQ189">
        <v>0</v>
      </c>
      <c r="AR189">
        <v>0</v>
      </c>
      <c r="AS189">
        <v>0</v>
      </c>
      <c r="AT189">
        <v>0</v>
      </c>
      <c r="AU189">
        <v>1</v>
      </c>
      <c r="AV189">
        <v>0</v>
      </c>
      <c r="AW189">
        <v>0</v>
      </c>
      <c r="AX189">
        <v>1</v>
      </c>
      <c r="AY189">
        <v>1</v>
      </c>
      <c r="AZ189">
        <v>1</v>
      </c>
      <c r="BA189">
        <v>1</v>
      </c>
      <c r="BB189">
        <v>0</v>
      </c>
      <c r="BC189">
        <v>1</v>
      </c>
      <c r="BD189">
        <v>2</v>
      </c>
      <c r="BE189">
        <v>1</v>
      </c>
      <c r="BF189">
        <v>0</v>
      </c>
      <c r="BG189">
        <v>0</v>
      </c>
      <c r="BH189">
        <v>0</v>
      </c>
      <c r="BI189">
        <v>0</v>
      </c>
      <c r="BJ189">
        <v>0</v>
      </c>
      <c r="BK189">
        <v>1</v>
      </c>
      <c r="BL189">
        <v>0</v>
      </c>
      <c r="BM189">
        <v>0</v>
      </c>
      <c r="BN189">
        <v>0</v>
      </c>
      <c r="BO189">
        <v>0</v>
      </c>
      <c r="BP189">
        <v>2</v>
      </c>
      <c r="BQ189">
        <v>2</v>
      </c>
      <c r="BR189">
        <v>2</v>
      </c>
      <c r="BS189">
        <v>0</v>
      </c>
      <c r="BT189">
        <v>4</v>
      </c>
      <c r="BU189">
        <v>0</v>
      </c>
      <c r="BV189">
        <v>3</v>
      </c>
      <c r="BW189">
        <v>1</v>
      </c>
      <c r="BX189">
        <v>2</v>
      </c>
      <c r="BY189">
        <v>1</v>
      </c>
      <c r="BZ189">
        <v>2</v>
      </c>
      <c r="CA189">
        <v>0</v>
      </c>
      <c r="CB189">
        <v>5</v>
      </c>
      <c r="CC189">
        <v>2</v>
      </c>
      <c r="CD189">
        <v>1</v>
      </c>
      <c r="CE189">
        <v>1</v>
      </c>
      <c r="CF189">
        <v>1</v>
      </c>
      <c r="CG189">
        <v>0</v>
      </c>
      <c r="CH189">
        <v>0</v>
      </c>
      <c r="CI189">
        <v>0</v>
      </c>
      <c r="CJ189">
        <v>0</v>
      </c>
      <c r="CK189">
        <v>3</v>
      </c>
      <c r="CL189">
        <v>5</v>
      </c>
      <c r="CM189">
        <v>9</v>
      </c>
      <c r="CN189">
        <v>7</v>
      </c>
      <c r="CO189">
        <v>4</v>
      </c>
      <c r="CP189">
        <v>1</v>
      </c>
      <c r="CQ189">
        <v>1</v>
      </c>
      <c r="CR189">
        <v>0</v>
      </c>
      <c r="CS189">
        <v>0</v>
      </c>
      <c r="CT189">
        <v>0</v>
      </c>
      <c r="CU189">
        <v>1</v>
      </c>
      <c r="CV189">
        <v>0</v>
      </c>
      <c r="CW189">
        <v>1</v>
      </c>
      <c r="CX189">
        <v>0</v>
      </c>
      <c r="CY189">
        <v>2</v>
      </c>
      <c r="CZ189">
        <v>0</v>
      </c>
      <c r="DA189">
        <v>1</v>
      </c>
      <c r="DB189">
        <v>0</v>
      </c>
      <c r="DC189">
        <v>0</v>
      </c>
      <c r="DD189">
        <v>0</v>
      </c>
      <c r="DE189">
        <v>4</v>
      </c>
      <c r="DF189">
        <v>0</v>
      </c>
      <c r="DG189">
        <v>0</v>
      </c>
      <c r="DH189">
        <v>0</v>
      </c>
      <c r="DI189">
        <v>0</v>
      </c>
      <c r="DJ189">
        <v>0</v>
      </c>
      <c r="DK189">
        <v>0</v>
      </c>
      <c r="DL189">
        <v>0</v>
      </c>
      <c r="DM189">
        <v>0</v>
      </c>
      <c r="DN189">
        <v>0</v>
      </c>
      <c r="DO189">
        <v>0</v>
      </c>
      <c r="DP189">
        <v>0</v>
      </c>
      <c r="DQ189">
        <v>0</v>
      </c>
      <c r="DR189">
        <v>1</v>
      </c>
      <c r="DS189">
        <v>0</v>
      </c>
      <c r="DT189">
        <v>0</v>
      </c>
      <c r="DU189">
        <v>0</v>
      </c>
      <c r="DV189">
        <v>6</v>
      </c>
      <c r="DW189">
        <v>0</v>
      </c>
      <c r="DX189">
        <v>0</v>
      </c>
      <c r="DY189">
        <v>0</v>
      </c>
      <c r="DZ189">
        <v>0</v>
      </c>
      <c r="EA189">
        <v>0</v>
      </c>
      <c r="EB189">
        <v>0</v>
      </c>
      <c r="EC189">
        <v>0</v>
      </c>
      <c r="ED189">
        <v>0</v>
      </c>
      <c r="EE189">
        <v>0</v>
      </c>
      <c r="EF189">
        <v>1</v>
      </c>
      <c r="EG189">
        <v>3</v>
      </c>
      <c r="EH189">
        <v>0</v>
      </c>
      <c r="EI189">
        <v>1</v>
      </c>
      <c r="EJ189">
        <v>0</v>
      </c>
      <c r="EK189">
        <v>0</v>
      </c>
      <c r="EL189">
        <v>0</v>
      </c>
      <c r="EM189">
        <v>9</v>
      </c>
      <c r="EN189">
        <v>0</v>
      </c>
      <c r="EO189">
        <v>0</v>
      </c>
      <c r="EP189">
        <v>0</v>
      </c>
      <c r="EQ189">
        <v>0</v>
      </c>
      <c r="ER189">
        <v>0</v>
      </c>
      <c r="ES189">
        <v>0</v>
      </c>
      <c r="ET189">
        <v>0</v>
      </c>
      <c r="EU189">
        <v>8</v>
      </c>
      <c r="EV189">
        <v>0</v>
      </c>
      <c r="EW189">
        <v>2</v>
      </c>
      <c r="EX189">
        <v>0</v>
      </c>
      <c r="EY189">
        <v>0</v>
      </c>
      <c r="EZ189">
        <v>0</v>
      </c>
      <c r="FA189">
        <v>0</v>
      </c>
      <c r="FB189">
        <v>1</v>
      </c>
      <c r="FC189">
        <v>1</v>
      </c>
      <c r="FD189">
        <v>0</v>
      </c>
      <c r="FE189">
        <v>0</v>
      </c>
      <c r="FF189">
        <v>0</v>
      </c>
      <c r="FG189">
        <v>9</v>
      </c>
      <c r="FH189">
        <v>0</v>
      </c>
      <c r="FI189">
        <v>1</v>
      </c>
      <c r="FJ189">
        <v>0</v>
      </c>
      <c r="FK189">
        <v>0</v>
      </c>
      <c r="FL189">
        <v>0</v>
      </c>
      <c r="FM189">
        <v>4</v>
      </c>
      <c r="FN189">
        <v>6</v>
      </c>
      <c r="FO189">
        <v>9</v>
      </c>
      <c r="FP189">
        <v>0</v>
      </c>
      <c r="FQ189">
        <v>0</v>
      </c>
      <c r="FR189">
        <v>3</v>
      </c>
      <c r="FS189">
        <v>1</v>
      </c>
      <c r="FT189">
        <v>0</v>
      </c>
      <c r="FU189">
        <v>3</v>
      </c>
      <c r="FV189">
        <v>1</v>
      </c>
      <c r="FW189">
        <v>0</v>
      </c>
      <c r="FX189">
        <v>0</v>
      </c>
      <c r="FY189">
        <v>0</v>
      </c>
      <c r="FZ189">
        <v>2</v>
      </c>
      <c r="GA189">
        <v>1</v>
      </c>
      <c r="GB189">
        <v>1</v>
      </c>
      <c r="GC189">
        <v>1</v>
      </c>
      <c r="GD189">
        <v>1</v>
      </c>
      <c r="GE189">
        <v>0</v>
      </c>
      <c r="GF189">
        <v>1</v>
      </c>
      <c r="GG189">
        <v>0</v>
      </c>
      <c r="GH189">
        <v>2</v>
      </c>
      <c r="GI189">
        <v>0</v>
      </c>
      <c r="GJ189">
        <v>0</v>
      </c>
      <c r="GK189">
        <v>0</v>
      </c>
      <c r="GL189">
        <v>1</v>
      </c>
      <c r="GM189">
        <v>0</v>
      </c>
      <c r="GN189">
        <v>0</v>
      </c>
      <c r="GO189">
        <v>1</v>
      </c>
      <c r="GP189">
        <v>0</v>
      </c>
      <c r="GQ189">
        <v>2</v>
      </c>
    </row>
    <row r="190" spans="1:199">
      <c r="A190">
        <v>0</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1</v>
      </c>
      <c r="AY190">
        <v>0</v>
      </c>
      <c r="AZ190">
        <v>1</v>
      </c>
      <c r="BA190">
        <v>0</v>
      </c>
      <c r="BB190">
        <v>0</v>
      </c>
      <c r="BC190">
        <v>0</v>
      </c>
      <c r="BD190">
        <v>1</v>
      </c>
      <c r="BE190">
        <v>1</v>
      </c>
      <c r="BF190">
        <v>0</v>
      </c>
      <c r="BG190">
        <v>0</v>
      </c>
      <c r="BH190">
        <v>0</v>
      </c>
      <c r="BI190">
        <v>0</v>
      </c>
      <c r="BJ190">
        <v>0</v>
      </c>
      <c r="BK190">
        <v>0</v>
      </c>
      <c r="BL190">
        <v>0</v>
      </c>
      <c r="BM190">
        <v>0</v>
      </c>
      <c r="BN190">
        <v>0</v>
      </c>
      <c r="BO190">
        <v>0</v>
      </c>
      <c r="BP190">
        <v>0</v>
      </c>
      <c r="BQ190">
        <v>0</v>
      </c>
      <c r="BR190">
        <v>1</v>
      </c>
      <c r="BS190">
        <v>0</v>
      </c>
      <c r="BT190">
        <v>2</v>
      </c>
      <c r="BU190">
        <v>0</v>
      </c>
      <c r="BV190">
        <v>3</v>
      </c>
      <c r="BW190">
        <v>1</v>
      </c>
      <c r="BX190">
        <v>0</v>
      </c>
      <c r="BY190">
        <v>0</v>
      </c>
      <c r="BZ190">
        <v>0</v>
      </c>
      <c r="CA190">
        <v>0</v>
      </c>
      <c r="CB190">
        <v>0</v>
      </c>
      <c r="CC190">
        <v>0</v>
      </c>
      <c r="CD190">
        <v>0</v>
      </c>
      <c r="CE190">
        <v>0</v>
      </c>
      <c r="CF190">
        <v>0</v>
      </c>
      <c r="CG190">
        <v>0</v>
      </c>
      <c r="CH190">
        <v>0</v>
      </c>
      <c r="CI190">
        <v>0</v>
      </c>
      <c r="CJ190">
        <v>0</v>
      </c>
      <c r="CK190">
        <v>0</v>
      </c>
      <c r="CL190">
        <v>3</v>
      </c>
      <c r="CM190">
        <v>7</v>
      </c>
      <c r="CN190">
        <v>7</v>
      </c>
      <c r="CO190">
        <v>3</v>
      </c>
      <c r="CP190">
        <v>0</v>
      </c>
      <c r="CQ190">
        <v>0</v>
      </c>
      <c r="CR190">
        <v>0</v>
      </c>
      <c r="CS190">
        <v>0</v>
      </c>
      <c r="CT190">
        <v>0</v>
      </c>
      <c r="CU190">
        <v>1</v>
      </c>
      <c r="CV190">
        <v>0</v>
      </c>
      <c r="CW190">
        <v>0</v>
      </c>
      <c r="CX190">
        <v>0</v>
      </c>
      <c r="CY190">
        <v>0</v>
      </c>
      <c r="CZ190">
        <v>0</v>
      </c>
      <c r="DA190">
        <v>0</v>
      </c>
      <c r="DB190">
        <v>0</v>
      </c>
      <c r="DC190">
        <v>0</v>
      </c>
      <c r="DD190">
        <v>0</v>
      </c>
      <c r="DE190">
        <v>1</v>
      </c>
      <c r="DF190">
        <v>0</v>
      </c>
      <c r="DG190">
        <v>0</v>
      </c>
      <c r="DH190">
        <v>0</v>
      </c>
      <c r="DI190">
        <v>0</v>
      </c>
      <c r="DJ190">
        <v>0</v>
      </c>
      <c r="DK190">
        <v>0</v>
      </c>
      <c r="DL190">
        <v>0</v>
      </c>
      <c r="DM190">
        <v>0</v>
      </c>
      <c r="DN190">
        <v>0</v>
      </c>
      <c r="DO190">
        <v>0</v>
      </c>
      <c r="DP190">
        <v>0</v>
      </c>
      <c r="DQ190">
        <v>0</v>
      </c>
      <c r="DR190">
        <v>0</v>
      </c>
      <c r="DS190">
        <v>0</v>
      </c>
      <c r="DT190">
        <v>0</v>
      </c>
      <c r="DU190">
        <v>0</v>
      </c>
      <c r="DV190">
        <v>4</v>
      </c>
      <c r="DW190">
        <v>0</v>
      </c>
      <c r="DX190">
        <v>0</v>
      </c>
      <c r="DY190">
        <v>0</v>
      </c>
      <c r="DZ190">
        <v>0</v>
      </c>
      <c r="EA190">
        <v>0</v>
      </c>
      <c r="EB190">
        <v>0</v>
      </c>
      <c r="EC190">
        <v>0</v>
      </c>
      <c r="ED190">
        <v>0</v>
      </c>
      <c r="EE190">
        <v>0</v>
      </c>
      <c r="EF190">
        <v>0</v>
      </c>
      <c r="EG190">
        <v>1</v>
      </c>
      <c r="EH190">
        <v>0</v>
      </c>
      <c r="EI190">
        <v>0</v>
      </c>
      <c r="EJ190">
        <v>0</v>
      </c>
      <c r="EK190">
        <v>0</v>
      </c>
      <c r="EL190">
        <v>0</v>
      </c>
      <c r="EM190">
        <v>8</v>
      </c>
      <c r="EN190">
        <v>0</v>
      </c>
      <c r="EO190">
        <v>0</v>
      </c>
      <c r="EP190">
        <v>0</v>
      </c>
      <c r="EQ190">
        <v>0</v>
      </c>
      <c r="ER190">
        <v>0</v>
      </c>
      <c r="ES190">
        <v>0</v>
      </c>
      <c r="ET190">
        <v>0</v>
      </c>
      <c r="EU190">
        <v>0</v>
      </c>
      <c r="EV190">
        <v>0</v>
      </c>
      <c r="EW190">
        <v>1</v>
      </c>
      <c r="EX190">
        <v>0</v>
      </c>
      <c r="EY190">
        <v>0</v>
      </c>
      <c r="EZ190">
        <v>0</v>
      </c>
      <c r="FA190">
        <v>0</v>
      </c>
      <c r="FB190">
        <v>0</v>
      </c>
      <c r="FC190">
        <v>0</v>
      </c>
      <c r="FD190">
        <v>0</v>
      </c>
      <c r="FE190">
        <v>0</v>
      </c>
      <c r="FF190">
        <v>0</v>
      </c>
      <c r="FG190">
        <v>3</v>
      </c>
      <c r="FH190">
        <v>0</v>
      </c>
      <c r="FI190">
        <v>1</v>
      </c>
      <c r="FJ190">
        <v>0</v>
      </c>
      <c r="FK190">
        <v>0</v>
      </c>
      <c r="FL190">
        <v>0</v>
      </c>
      <c r="FM190">
        <v>1</v>
      </c>
      <c r="FN190">
        <v>2</v>
      </c>
      <c r="FO190">
        <v>0</v>
      </c>
      <c r="FP190">
        <v>0</v>
      </c>
      <c r="FQ190">
        <v>0</v>
      </c>
      <c r="FR190">
        <v>0</v>
      </c>
      <c r="FS190">
        <v>1</v>
      </c>
      <c r="FT190">
        <v>0</v>
      </c>
      <c r="FU190">
        <v>0</v>
      </c>
      <c r="FV190">
        <v>0</v>
      </c>
      <c r="FW190">
        <v>0</v>
      </c>
      <c r="FX190">
        <v>0</v>
      </c>
      <c r="FY190">
        <v>0</v>
      </c>
      <c r="FZ190">
        <v>2</v>
      </c>
      <c r="GA190">
        <v>0</v>
      </c>
      <c r="GB190">
        <v>0</v>
      </c>
      <c r="GC190">
        <v>0</v>
      </c>
      <c r="GD190">
        <v>0</v>
      </c>
      <c r="GE190">
        <v>0</v>
      </c>
      <c r="GF190">
        <v>0</v>
      </c>
      <c r="GG190">
        <v>0</v>
      </c>
      <c r="GH190">
        <v>0</v>
      </c>
      <c r="GI190">
        <v>0</v>
      </c>
      <c r="GJ190">
        <v>0</v>
      </c>
      <c r="GK190">
        <v>0</v>
      </c>
      <c r="GL190">
        <v>0</v>
      </c>
      <c r="GM190">
        <v>0</v>
      </c>
      <c r="GN190">
        <v>0</v>
      </c>
      <c r="GO190">
        <v>0</v>
      </c>
      <c r="GP190">
        <v>0</v>
      </c>
      <c r="GQ190">
        <v>0</v>
      </c>
    </row>
    <row r="191" spans="1:199">
      <c r="A191">
        <v>0</v>
      </c>
      <c r="B191">
        <v>0</v>
      </c>
      <c r="C191">
        <v>0</v>
      </c>
      <c r="D191">
        <v>0</v>
      </c>
      <c r="E191">
        <v>0</v>
      </c>
      <c r="F191">
        <v>1</v>
      </c>
      <c r="G191">
        <v>1</v>
      </c>
      <c r="H191">
        <v>0</v>
      </c>
      <c r="I191">
        <v>0</v>
      </c>
      <c r="J191">
        <v>0</v>
      </c>
      <c r="K191">
        <v>0</v>
      </c>
      <c r="L191">
        <v>0</v>
      </c>
      <c r="M191">
        <v>0</v>
      </c>
      <c r="N191">
        <v>1</v>
      </c>
      <c r="O191">
        <v>1</v>
      </c>
      <c r="P191">
        <v>0</v>
      </c>
      <c r="Q191">
        <v>0</v>
      </c>
      <c r="R191">
        <v>0</v>
      </c>
      <c r="S191">
        <v>0</v>
      </c>
      <c r="T191">
        <v>0</v>
      </c>
      <c r="U191">
        <v>0</v>
      </c>
      <c r="V191">
        <v>0</v>
      </c>
      <c r="W191">
        <v>0</v>
      </c>
      <c r="X191">
        <v>0</v>
      </c>
      <c r="Y191">
        <v>0</v>
      </c>
      <c r="Z191">
        <v>1</v>
      </c>
      <c r="AA191">
        <v>0</v>
      </c>
      <c r="AB191">
        <v>0</v>
      </c>
      <c r="AC191">
        <v>0</v>
      </c>
      <c r="AD191">
        <v>0</v>
      </c>
      <c r="AE191">
        <v>0</v>
      </c>
      <c r="AF191">
        <v>0</v>
      </c>
      <c r="AG191">
        <v>0</v>
      </c>
      <c r="AH191">
        <v>1</v>
      </c>
      <c r="AI191">
        <v>0</v>
      </c>
      <c r="AJ191">
        <v>0</v>
      </c>
      <c r="AK191">
        <v>1</v>
      </c>
      <c r="AL191">
        <v>1</v>
      </c>
      <c r="AM191">
        <v>2</v>
      </c>
      <c r="AN191">
        <v>2</v>
      </c>
      <c r="AO191">
        <v>0</v>
      </c>
      <c r="AP191">
        <v>0</v>
      </c>
      <c r="AQ191">
        <v>0</v>
      </c>
      <c r="AR191">
        <v>0</v>
      </c>
      <c r="AS191">
        <v>0</v>
      </c>
      <c r="AT191">
        <v>0</v>
      </c>
      <c r="AU191">
        <v>1</v>
      </c>
      <c r="AV191">
        <v>0</v>
      </c>
      <c r="AW191">
        <v>0</v>
      </c>
      <c r="AX191">
        <v>0</v>
      </c>
      <c r="AY191">
        <v>0</v>
      </c>
      <c r="AZ191">
        <v>2</v>
      </c>
      <c r="BA191">
        <v>0</v>
      </c>
      <c r="BB191">
        <v>0</v>
      </c>
      <c r="BC191">
        <v>0</v>
      </c>
      <c r="BD191">
        <v>3</v>
      </c>
      <c r="BE191">
        <v>1</v>
      </c>
      <c r="BF191">
        <v>1</v>
      </c>
      <c r="BG191">
        <v>0</v>
      </c>
      <c r="BH191">
        <v>2</v>
      </c>
      <c r="BI191">
        <v>1</v>
      </c>
      <c r="BJ191">
        <v>0</v>
      </c>
      <c r="BK191">
        <v>2</v>
      </c>
      <c r="BL191">
        <v>0</v>
      </c>
      <c r="BM191">
        <v>0</v>
      </c>
      <c r="BN191">
        <v>2</v>
      </c>
      <c r="BO191">
        <v>1</v>
      </c>
      <c r="BP191">
        <v>2</v>
      </c>
      <c r="BQ191">
        <v>1</v>
      </c>
      <c r="BR191">
        <v>2</v>
      </c>
      <c r="BS191">
        <v>3</v>
      </c>
      <c r="BT191">
        <v>2</v>
      </c>
      <c r="BU191">
        <v>0</v>
      </c>
      <c r="BV191">
        <v>6</v>
      </c>
      <c r="BW191">
        <v>0</v>
      </c>
      <c r="BX191">
        <v>2</v>
      </c>
      <c r="BY191">
        <v>0</v>
      </c>
      <c r="BZ191">
        <v>1</v>
      </c>
      <c r="CA191">
        <v>0</v>
      </c>
      <c r="CB191">
        <v>5</v>
      </c>
      <c r="CC191">
        <v>0</v>
      </c>
      <c r="CD191">
        <v>4</v>
      </c>
      <c r="CE191">
        <v>1</v>
      </c>
      <c r="CF191">
        <v>1</v>
      </c>
      <c r="CG191">
        <v>0</v>
      </c>
      <c r="CH191">
        <v>2</v>
      </c>
      <c r="CI191">
        <v>0</v>
      </c>
      <c r="CJ191">
        <v>0</v>
      </c>
      <c r="CK191">
        <v>2</v>
      </c>
      <c r="CL191">
        <v>0</v>
      </c>
      <c r="CM191">
        <v>4</v>
      </c>
      <c r="CN191">
        <v>5</v>
      </c>
      <c r="CO191">
        <v>2</v>
      </c>
      <c r="CP191">
        <v>1</v>
      </c>
      <c r="CQ191">
        <v>0</v>
      </c>
      <c r="CR191">
        <v>1</v>
      </c>
      <c r="CS191">
        <v>0</v>
      </c>
      <c r="CT191">
        <v>0</v>
      </c>
      <c r="CU191">
        <v>1</v>
      </c>
      <c r="CV191">
        <v>0</v>
      </c>
      <c r="CW191">
        <v>0</v>
      </c>
      <c r="CX191">
        <v>0</v>
      </c>
      <c r="CY191">
        <v>2</v>
      </c>
      <c r="CZ191">
        <v>0</v>
      </c>
      <c r="DA191">
        <v>2</v>
      </c>
      <c r="DB191">
        <v>1</v>
      </c>
      <c r="DC191">
        <v>0</v>
      </c>
      <c r="DD191">
        <v>0</v>
      </c>
      <c r="DE191">
        <v>4</v>
      </c>
      <c r="DF191">
        <v>0</v>
      </c>
      <c r="DG191">
        <v>0</v>
      </c>
      <c r="DH191">
        <v>0</v>
      </c>
      <c r="DI191">
        <v>0</v>
      </c>
      <c r="DJ191">
        <v>1</v>
      </c>
      <c r="DK191">
        <v>0</v>
      </c>
      <c r="DL191">
        <v>2</v>
      </c>
      <c r="DM191">
        <v>0</v>
      </c>
      <c r="DN191">
        <v>0</v>
      </c>
      <c r="DO191">
        <v>1</v>
      </c>
      <c r="DP191">
        <v>0</v>
      </c>
      <c r="DQ191">
        <v>0</v>
      </c>
      <c r="DR191">
        <v>0</v>
      </c>
      <c r="DS191">
        <v>0</v>
      </c>
      <c r="DT191">
        <v>0</v>
      </c>
      <c r="DU191">
        <v>0</v>
      </c>
      <c r="DV191">
        <v>4</v>
      </c>
      <c r="DW191">
        <v>1</v>
      </c>
      <c r="DX191">
        <v>9</v>
      </c>
      <c r="DY191">
        <v>0</v>
      </c>
      <c r="DZ191">
        <v>0</v>
      </c>
      <c r="EA191">
        <v>0</v>
      </c>
      <c r="EB191">
        <v>1</v>
      </c>
      <c r="EC191">
        <v>0</v>
      </c>
      <c r="ED191">
        <v>0</v>
      </c>
      <c r="EE191">
        <v>0</v>
      </c>
      <c r="EF191">
        <v>1</v>
      </c>
      <c r="EG191">
        <v>4</v>
      </c>
      <c r="EH191">
        <v>0</v>
      </c>
      <c r="EI191">
        <v>1</v>
      </c>
      <c r="EJ191">
        <v>0</v>
      </c>
      <c r="EK191">
        <v>0</v>
      </c>
      <c r="EL191">
        <v>1</v>
      </c>
      <c r="EM191">
        <v>8</v>
      </c>
      <c r="EN191">
        <v>0</v>
      </c>
      <c r="EO191">
        <v>0</v>
      </c>
      <c r="EP191">
        <v>1</v>
      </c>
      <c r="EQ191">
        <v>0</v>
      </c>
      <c r="ER191">
        <v>0</v>
      </c>
      <c r="ES191">
        <v>0</v>
      </c>
      <c r="ET191">
        <v>0</v>
      </c>
      <c r="EU191">
        <v>8</v>
      </c>
      <c r="EV191">
        <v>0</v>
      </c>
      <c r="EW191">
        <v>2</v>
      </c>
      <c r="EX191">
        <v>1</v>
      </c>
      <c r="EY191">
        <v>0</v>
      </c>
      <c r="EZ191">
        <v>0</v>
      </c>
      <c r="FA191">
        <v>1</v>
      </c>
      <c r="FB191">
        <v>3</v>
      </c>
      <c r="FC191">
        <v>2</v>
      </c>
      <c r="FD191">
        <v>2</v>
      </c>
      <c r="FE191">
        <v>0</v>
      </c>
      <c r="FF191">
        <v>0</v>
      </c>
      <c r="FG191">
        <v>0</v>
      </c>
      <c r="FH191">
        <v>1</v>
      </c>
      <c r="FI191">
        <v>2</v>
      </c>
      <c r="FJ191">
        <v>0</v>
      </c>
      <c r="FK191">
        <v>0</v>
      </c>
      <c r="FL191">
        <v>0</v>
      </c>
      <c r="FM191">
        <v>2</v>
      </c>
      <c r="FN191">
        <v>6</v>
      </c>
      <c r="FO191">
        <v>0</v>
      </c>
      <c r="FP191">
        <v>0</v>
      </c>
      <c r="FQ191">
        <v>0</v>
      </c>
      <c r="FR191">
        <v>2</v>
      </c>
      <c r="FS191">
        <v>0</v>
      </c>
      <c r="FT191">
        <v>1</v>
      </c>
      <c r="FU191">
        <v>0</v>
      </c>
      <c r="FV191">
        <v>1</v>
      </c>
      <c r="FW191">
        <v>0</v>
      </c>
      <c r="FX191">
        <v>1</v>
      </c>
      <c r="FY191">
        <v>0</v>
      </c>
      <c r="FZ191">
        <v>0</v>
      </c>
      <c r="GA191">
        <v>0</v>
      </c>
      <c r="GB191">
        <v>0</v>
      </c>
      <c r="GC191">
        <v>3</v>
      </c>
      <c r="GD191">
        <v>1</v>
      </c>
      <c r="GE191">
        <v>0</v>
      </c>
      <c r="GF191">
        <v>1</v>
      </c>
      <c r="GG191">
        <v>0</v>
      </c>
      <c r="GH191">
        <v>2</v>
      </c>
      <c r="GI191">
        <v>5</v>
      </c>
      <c r="GJ191">
        <v>1</v>
      </c>
      <c r="GK191">
        <v>0</v>
      </c>
      <c r="GL191">
        <v>1</v>
      </c>
      <c r="GM191">
        <v>2</v>
      </c>
      <c r="GN191">
        <v>0</v>
      </c>
      <c r="GO191">
        <v>3</v>
      </c>
      <c r="GP191">
        <v>1</v>
      </c>
      <c r="GQ191">
        <v>0</v>
      </c>
    </row>
    <row r="192" spans="1:199">
      <c r="A192">
        <v>0</v>
      </c>
      <c r="B192">
        <v>0</v>
      </c>
      <c r="C192">
        <v>0</v>
      </c>
      <c r="D192">
        <v>0</v>
      </c>
      <c r="E192">
        <v>0</v>
      </c>
      <c r="F192">
        <v>1</v>
      </c>
      <c r="G192">
        <v>0</v>
      </c>
      <c r="H192">
        <v>0</v>
      </c>
      <c r="I192">
        <v>0</v>
      </c>
      <c r="J192">
        <v>0</v>
      </c>
      <c r="K192">
        <v>1</v>
      </c>
      <c r="L192">
        <v>0</v>
      </c>
      <c r="M192">
        <v>0</v>
      </c>
      <c r="N192">
        <v>1</v>
      </c>
      <c r="O192">
        <v>0</v>
      </c>
      <c r="P192">
        <v>0</v>
      </c>
      <c r="Q192">
        <v>0</v>
      </c>
      <c r="R192">
        <v>3</v>
      </c>
      <c r="S192">
        <v>2</v>
      </c>
      <c r="T192">
        <v>0</v>
      </c>
      <c r="U192">
        <v>0</v>
      </c>
      <c r="V192">
        <v>0</v>
      </c>
      <c r="W192">
        <v>0</v>
      </c>
      <c r="X192">
        <v>0</v>
      </c>
      <c r="Y192">
        <v>0</v>
      </c>
      <c r="Z192">
        <v>0</v>
      </c>
      <c r="AA192">
        <v>2</v>
      </c>
      <c r="AB192">
        <v>0</v>
      </c>
      <c r="AC192">
        <v>0</v>
      </c>
      <c r="AD192">
        <v>0</v>
      </c>
      <c r="AE192">
        <v>0</v>
      </c>
      <c r="AF192">
        <v>0</v>
      </c>
      <c r="AG192">
        <v>0</v>
      </c>
      <c r="AH192">
        <v>1</v>
      </c>
      <c r="AI192">
        <v>2</v>
      </c>
      <c r="AJ192">
        <v>0</v>
      </c>
      <c r="AK192">
        <v>0</v>
      </c>
      <c r="AL192">
        <v>1</v>
      </c>
      <c r="AM192">
        <v>3</v>
      </c>
      <c r="AN192">
        <v>1</v>
      </c>
      <c r="AO192">
        <v>0</v>
      </c>
      <c r="AP192">
        <v>0</v>
      </c>
      <c r="AQ192">
        <v>0</v>
      </c>
      <c r="AR192">
        <v>0</v>
      </c>
      <c r="AS192">
        <v>0</v>
      </c>
      <c r="AT192">
        <v>2</v>
      </c>
      <c r="AU192">
        <v>0</v>
      </c>
      <c r="AV192">
        <v>0</v>
      </c>
      <c r="AW192">
        <v>0</v>
      </c>
      <c r="AX192">
        <v>0</v>
      </c>
      <c r="AY192">
        <v>0</v>
      </c>
      <c r="AZ192">
        <v>0</v>
      </c>
      <c r="BA192">
        <v>0</v>
      </c>
      <c r="BB192">
        <v>0</v>
      </c>
      <c r="BC192">
        <v>0</v>
      </c>
      <c r="BD192">
        <v>1</v>
      </c>
      <c r="BE192">
        <v>0</v>
      </c>
      <c r="BF192">
        <v>0</v>
      </c>
      <c r="BG192">
        <v>0</v>
      </c>
      <c r="BH192">
        <v>1</v>
      </c>
      <c r="BI192">
        <v>1</v>
      </c>
      <c r="BJ192">
        <v>0</v>
      </c>
      <c r="BK192">
        <v>0</v>
      </c>
      <c r="BL192">
        <v>0</v>
      </c>
      <c r="BM192">
        <v>0</v>
      </c>
      <c r="BN192">
        <v>0</v>
      </c>
      <c r="BO192">
        <v>0</v>
      </c>
      <c r="BP192">
        <v>1</v>
      </c>
      <c r="BQ192">
        <v>2</v>
      </c>
      <c r="BR192">
        <v>0</v>
      </c>
      <c r="BS192">
        <v>1</v>
      </c>
      <c r="BT192">
        <v>0</v>
      </c>
      <c r="BU192">
        <v>0</v>
      </c>
      <c r="BV192">
        <v>0</v>
      </c>
      <c r="BW192">
        <v>0</v>
      </c>
      <c r="BX192">
        <v>0</v>
      </c>
      <c r="BY192">
        <v>0</v>
      </c>
      <c r="BZ192">
        <v>2</v>
      </c>
      <c r="CA192">
        <v>0</v>
      </c>
      <c r="CB192">
        <v>1</v>
      </c>
      <c r="CC192">
        <v>0</v>
      </c>
      <c r="CD192">
        <v>0</v>
      </c>
      <c r="CE192">
        <v>1</v>
      </c>
      <c r="CF192">
        <v>0</v>
      </c>
      <c r="CG192">
        <v>0</v>
      </c>
      <c r="CH192">
        <v>0</v>
      </c>
      <c r="CI192">
        <v>0</v>
      </c>
      <c r="CJ192">
        <v>0</v>
      </c>
      <c r="CK192">
        <v>2</v>
      </c>
      <c r="CL192">
        <v>4</v>
      </c>
      <c r="CM192">
        <v>3</v>
      </c>
      <c r="CN192">
        <v>5</v>
      </c>
      <c r="CO192">
        <v>3</v>
      </c>
      <c r="CP192">
        <v>1</v>
      </c>
      <c r="CQ192">
        <v>0</v>
      </c>
      <c r="CR192">
        <v>0</v>
      </c>
      <c r="CS192">
        <v>0</v>
      </c>
      <c r="CT192">
        <v>0</v>
      </c>
      <c r="CU192">
        <v>1</v>
      </c>
      <c r="CV192">
        <v>0</v>
      </c>
      <c r="CW192">
        <v>0</v>
      </c>
      <c r="CX192">
        <v>0</v>
      </c>
      <c r="CY192">
        <v>5</v>
      </c>
      <c r="CZ192">
        <v>0</v>
      </c>
      <c r="DA192">
        <v>1</v>
      </c>
      <c r="DB192">
        <v>0</v>
      </c>
      <c r="DC192">
        <v>0</v>
      </c>
      <c r="DD192">
        <v>0</v>
      </c>
      <c r="DE192">
        <v>6</v>
      </c>
      <c r="DF192">
        <v>0</v>
      </c>
      <c r="DG192">
        <v>0</v>
      </c>
      <c r="DH192">
        <v>0</v>
      </c>
      <c r="DI192">
        <v>0</v>
      </c>
      <c r="DJ192">
        <v>0</v>
      </c>
      <c r="DK192">
        <v>0</v>
      </c>
      <c r="DL192">
        <v>1</v>
      </c>
      <c r="DM192">
        <v>0</v>
      </c>
      <c r="DN192">
        <v>0</v>
      </c>
      <c r="DO192">
        <v>0</v>
      </c>
      <c r="DP192">
        <v>0</v>
      </c>
      <c r="DQ192">
        <v>0</v>
      </c>
      <c r="DR192">
        <v>0</v>
      </c>
      <c r="DS192">
        <v>0</v>
      </c>
      <c r="DT192">
        <v>0</v>
      </c>
      <c r="DU192">
        <v>0</v>
      </c>
      <c r="DV192">
        <v>7</v>
      </c>
      <c r="DW192">
        <v>0</v>
      </c>
      <c r="DX192">
        <v>0</v>
      </c>
      <c r="DY192">
        <v>0</v>
      </c>
      <c r="DZ192">
        <v>0</v>
      </c>
      <c r="EA192">
        <v>0</v>
      </c>
      <c r="EB192">
        <v>2</v>
      </c>
      <c r="EC192">
        <v>0</v>
      </c>
      <c r="ED192">
        <v>0</v>
      </c>
      <c r="EE192">
        <v>0</v>
      </c>
      <c r="EF192">
        <v>0</v>
      </c>
      <c r="EG192">
        <v>0</v>
      </c>
      <c r="EH192">
        <v>0</v>
      </c>
      <c r="EI192">
        <v>0</v>
      </c>
      <c r="EJ192">
        <v>0</v>
      </c>
      <c r="EK192">
        <v>0</v>
      </c>
      <c r="EL192">
        <v>3</v>
      </c>
      <c r="EM192">
        <v>2</v>
      </c>
      <c r="EN192">
        <v>0</v>
      </c>
      <c r="EO192">
        <v>0</v>
      </c>
      <c r="EP192">
        <v>0</v>
      </c>
      <c r="EQ192">
        <v>0</v>
      </c>
      <c r="ER192">
        <v>0</v>
      </c>
      <c r="ES192">
        <v>0</v>
      </c>
      <c r="ET192">
        <v>0</v>
      </c>
      <c r="EU192">
        <v>0</v>
      </c>
      <c r="EV192">
        <v>0</v>
      </c>
      <c r="EW192">
        <v>0</v>
      </c>
      <c r="EX192">
        <v>1</v>
      </c>
      <c r="EY192">
        <v>0</v>
      </c>
      <c r="EZ192">
        <v>0</v>
      </c>
      <c r="FA192">
        <v>0</v>
      </c>
      <c r="FB192">
        <v>0</v>
      </c>
      <c r="FC192">
        <v>2</v>
      </c>
      <c r="FD192">
        <v>0</v>
      </c>
      <c r="FE192">
        <v>0</v>
      </c>
      <c r="FF192">
        <v>0</v>
      </c>
      <c r="FG192">
        <v>5</v>
      </c>
      <c r="FH192">
        <v>0</v>
      </c>
      <c r="FI192">
        <v>1</v>
      </c>
      <c r="FJ192">
        <v>0</v>
      </c>
      <c r="FK192">
        <v>1</v>
      </c>
      <c r="FL192">
        <v>0</v>
      </c>
      <c r="FM192">
        <v>1</v>
      </c>
      <c r="FN192">
        <v>3</v>
      </c>
      <c r="FO192">
        <v>1</v>
      </c>
      <c r="FP192">
        <v>0</v>
      </c>
      <c r="FQ192">
        <v>0</v>
      </c>
      <c r="FR192">
        <v>5</v>
      </c>
      <c r="FS192">
        <v>0</v>
      </c>
      <c r="FT192">
        <v>0</v>
      </c>
      <c r="FU192">
        <v>1</v>
      </c>
      <c r="FV192">
        <v>0</v>
      </c>
      <c r="FW192">
        <v>1</v>
      </c>
      <c r="FX192">
        <v>0</v>
      </c>
      <c r="FY192">
        <v>0</v>
      </c>
      <c r="FZ192">
        <v>0</v>
      </c>
      <c r="GA192">
        <v>0</v>
      </c>
      <c r="GB192">
        <v>0</v>
      </c>
      <c r="GC192">
        <v>2</v>
      </c>
      <c r="GD192">
        <v>0</v>
      </c>
      <c r="GE192">
        <v>0</v>
      </c>
      <c r="GF192">
        <v>2</v>
      </c>
      <c r="GG192">
        <v>0</v>
      </c>
      <c r="GH192">
        <v>1</v>
      </c>
      <c r="GI192">
        <v>0</v>
      </c>
      <c r="GJ192">
        <v>1</v>
      </c>
      <c r="GK192">
        <v>1</v>
      </c>
      <c r="GL192">
        <v>1</v>
      </c>
      <c r="GM192">
        <v>0</v>
      </c>
      <c r="GN192">
        <v>0</v>
      </c>
      <c r="GO192">
        <v>3</v>
      </c>
      <c r="GP192">
        <v>0</v>
      </c>
      <c r="GQ192">
        <v>2</v>
      </c>
    </row>
    <row r="193" spans="1:199">
      <c r="A193">
        <v>0</v>
      </c>
      <c r="B193">
        <v>0</v>
      </c>
      <c r="C193">
        <v>0</v>
      </c>
      <c r="D193">
        <v>0</v>
      </c>
      <c r="E193">
        <v>1</v>
      </c>
      <c r="F193">
        <v>0</v>
      </c>
      <c r="G193">
        <v>0</v>
      </c>
      <c r="H193">
        <v>0</v>
      </c>
      <c r="I193">
        <v>0</v>
      </c>
      <c r="J193">
        <v>0</v>
      </c>
      <c r="K193">
        <v>1</v>
      </c>
      <c r="L193">
        <v>0</v>
      </c>
      <c r="M193">
        <v>0</v>
      </c>
      <c r="N193">
        <v>0</v>
      </c>
      <c r="O193">
        <v>0</v>
      </c>
      <c r="P193">
        <v>2</v>
      </c>
      <c r="Q193">
        <v>0</v>
      </c>
      <c r="R193">
        <v>2</v>
      </c>
      <c r="S193">
        <v>0</v>
      </c>
      <c r="T193">
        <v>0</v>
      </c>
      <c r="U193">
        <v>0</v>
      </c>
      <c r="V193">
        <v>0</v>
      </c>
      <c r="W193">
        <v>0</v>
      </c>
      <c r="X193">
        <v>0</v>
      </c>
      <c r="Y193">
        <v>0</v>
      </c>
      <c r="Z193">
        <v>1</v>
      </c>
      <c r="AA193">
        <v>0</v>
      </c>
      <c r="AB193">
        <v>0</v>
      </c>
      <c r="AC193">
        <v>0</v>
      </c>
      <c r="AD193">
        <v>0</v>
      </c>
      <c r="AE193">
        <v>0</v>
      </c>
      <c r="AF193">
        <v>1</v>
      </c>
      <c r="AG193">
        <v>0</v>
      </c>
      <c r="AH193">
        <v>0</v>
      </c>
      <c r="AI193">
        <v>1</v>
      </c>
      <c r="AJ193">
        <v>0</v>
      </c>
      <c r="AK193">
        <v>1</v>
      </c>
      <c r="AL193">
        <v>3</v>
      </c>
      <c r="AM193">
        <v>3</v>
      </c>
      <c r="AN193">
        <v>4</v>
      </c>
      <c r="AO193">
        <v>2</v>
      </c>
      <c r="AP193">
        <v>0</v>
      </c>
      <c r="AQ193">
        <v>0</v>
      </c>
      <c r="AR193">
        <v>0</v>
      </c>
      <c r="AS193">
        <v>0</v>
      </c>
      <c r="AT193">
        <v>0</v>
      </c>
      <c r="AU193">
        <v>1</v>
      </c>
      <c r="AV193">
        <v>0</v>
      </c>
      <c r="AW193">
        <v>0</v>
      </c>
      <c r="AX193">
        <v>0</v>
      </c>
      <c r="AY193">
        <v>0</v>
      </c>
      <c r="AZ193">
        <v>1</v>
      </c>
      <c r="BA193">
        <v>0</v>
      </c>
      <c r="BB193">
        <v>0</v>
      </c>
      <c r="BC193">
        <v>1</v>
      </c>
      <c r="BD193">
        <v>1</v>
      </c>
      <c r="BE193">
        <v>0</v>
      </c>
      <c r="BF193">
        <v>0</v>
      </c>
      <c r="BG193">
        <v>0</v>
      </c>
      <c r="BH193">
        <v>1</v>
      </c>
      <c r="BI193">
        <v>0</v>
      </c>
      <c r="BJ193">
        <v>0</v>
      </c>
      <c r="BK193">
        <v>2</v>
      </c>
      <c r="BL193">
        <v>0</v>
      </c>
      <c r="BM193">
        <v>0</v>
      </c>
      <c r="BN193">
        <v>2</v>
      </c>
      <c r="BO193">
        <v>1</v>
      </c>
      <c r="BP193">
        <v>4</v>
      </c>
      <c r="BQ193">
        <v>3</v>
      </c>
      <c r="BR193">
        <v>1</v>
      </c>
      <c r="BS193">
        <v>0</v>
      </c>
      <c r="BT193">
        <v>1</v>
      </c>
      <c r="BU193">
        <v>0</v>
      </c>
      <c r="BV193">
        <v>6</v>
      </c>
      <c r="BW193">
        <v>0</v>
      </c>
      <c r="BX193">
        <v>0</v>
      </c>
      <c r="BY193">
        <v>1</v>
      </c>
      <c r="BZ193">
        <v>0</v>
      </c>
      <c r="CA193">
        <v>0</v>
      </c>
      <c r="CB193">
        <v>0</v>
      </c>
      <c r="CC193">
        <v>0</v>
      </c>
      <c r="CD193">
        <v>0</v>
      </c>
      <c r="CE193">
        <v>1</v>
      </c>
      <c r="CF193">
        <v>0</v>
      </c>
      <c r="CG193">
        <v>0</v>
      </c>
      <c r="CH193">
        <v>2</v>
      </c>
      <c r="CI193">
        <v>0</v>
      </c>
      <c r="CJ193">
        <v>0</v>
      </c>
      <c r="CK193">
        <v>1</v>
      </c>
      <c r="CL193">
        <v>2</v>
      </c>
      <c r="CM193">
        <v>0</v>
      </c>
      <c r="CN193">
        <v>2</v>
      </c>
      <c r="CO193">
        <v>1</v>
      </c>
      <c r="CP193">
        <v>0</v>
      </c>
      <c r="CQ193">
        <v>1</v>
      </c>
      <c r="CR193">
        <v>0</v>
      </c>
      <c r="CS193">
        <v>1</v>
      </c>
      <c r="CT193">
        <v>0</v>
      </c>
      <c r="CU193">
        <v>0</v>
      </c>
      <c r="CV193">
        <v>0</v>
      </c>
      <c r="CW193">
        <v>0</v>
      </c>
      <c r="CX193">
        <v>0</v>
      </c>
      <c r="CY193">
        <v>8</v>
      </c>
      <c r="CZ193">
        <v>1</v>
      </c>
      <c r="DA193">
        <v>1</v>
      </c>
      <c r="DB193">
        <v>0</v>
      </c>
      <c r="DC193">
        <v>0</v>
      </c>
      <c r="DD193">
        <v>0</v>
      </c>
      <c r="DE193">
        <v>1</v>
      </c>
      <c r="DF193">
        <v>0</v>
      </c>
      <c r="DG193">
        <v>0</v>
      </c>
      <c r="DH193">
        <v>0</v>
      </c>
      <c r="DI193">
        <v>9</v>
      </c>
      <c r="DJ193">
        <v>0</v>
      </c>
      <c r="DK193">
        <v>0</v>
      </c>
      <c r="DL193">
        <v>1</v>
      </c>
      <c r="DM193">
        <v>0</v>
      </c>
      <c r="DN193">
        <v>0</v>
      </c>
      <c r="DO193">
        <v>2</v>
      </c>
      <c r="DP193">
        <v>1</v>
      </c>
      <c r="DQ193">
        <v>3</v>
      </c>
      <c r="DR193">
        <v>0</v>
      </c>
      <c r="DS193">
        <v>0</v>
      </c>
      <c r="DT193">
        <v>0</v>
      </c>
      <c r="DU193">
        <v>0</v>
      </c>
      <c r="DV193">
        <v>3</v>
      </c>
      <c r="DW193">
        <v>0</v>
      </c>
      <c r="DX193">
        <v>9</v>
      </c>
      <c r="DY193">
        <v>0</v>
      </c>
      <c r="DZ193">
        <v>0</v>
      </c>
      <c r="EA193">
        <v>0</v>
      </c>
      <c r="EB193">
        <v>1</v>
      </c>
      <c r="EC193">
        <v>0</v>
      </c>
      <c r="ED193">
        <v>0</v>
      </c>
      <c r="EE193">
        <v>0</v>
      </c>
      <c r="EF193">
        <v>0</v>
      </c>
      <c r="EG193">
        <v>0</v>
      </c>
      <c r="EH193">
        <v>0</v>
      </c>
      <c r="EI193">
        <v>0</v>
      </c>
      <c r="EJ193">
        <v>0</v>
      </c>
      <c r="EK193">
        <v>1</v>
      </c>
      <c r="EL193">
        <v>1</v>
      </c>
      <c r="EM193">
        <v>0</v>
      </c>
      <c r="EN193">
        <v>0</v>
      </c>
      <c r="EO193">
        <v>0</v>
      </c>
      <c r="EP193">
        <v>1</v>
      </c>
      <c r="EQ193">
        <v>0</v>
      </c>
      <c r="ER193">
        <v>0</v>
      </c>
      <c r="ES193">
        <v>0</v>
      </c>
      <c r="ET193">
        <v>0</v>
      </c>
      <c r="EU193">
        <v>0</v>
      </c>
      <c r="EV193">
        <v>0</v>
      </c>
      <c r="EW193">
        <v>0</v>
      </c>
      <c r="EX193">
        <v>1</v>
      </c>
      <c r="EY193">
        <v>0</v>
      </c>
      <c r="EZ193">
        <v>0</v>
      </c>
      <c r="FA193">
        <v>1</v>
      </c>
      <c r="FB193">
        <v>0</v>
      </c>
      <c r="FC193">
        <v>1</v>
      </c>
      <c r="FD193">
        <v>0</v>
      </c>
      <c r="FE193">
        <v>0</v>
      </c>
      <c r="FF193">
        <v>1</v>
      </c>
      <c r="FG193">
        <v>0</v>
      </c>
      <c r="FH193">
        <v>0</v>
      </c>
      <c r="FI193">
        <v>4</v>
      </c>
      <c r="FJ193">
        <v>0</v>
      </c>
      <c r="FK193">
        <v>0</v>
      </c>
      <c r="FL193">
        <v>0</v>
      </c>
      <c r="FM193">
        <v>0</v>
      </c>
      <c r="FN193">
        <v>1</v>
      </c>
      <c r="FO193">
        <v>2</v>
      </c>
      <c r="FP193">
        <v>0</v>
      </c>
      <c r="FQ193">
        <v>0</v>
      </c>
      <c r="FR193">
        <v>5</v>
      </c>
      <c r="FS193">
        <v>0</v>
      </c>
      <c r="FT193">
        <v>0</v>
      </c>
      <c r="FU193">
        <v>0</v>
      </c>
      <c r="FV193">
        <v>5</v>
      </c>
      <c r="FW193">
        <v>5</v>
      </c>
      <c r="FX193">
        <v>5</v>
      </c>
      <c r="FY193">
        <v>1</v>
      </c>
      <c r="FZ193">
        <v>0</v>
      </c>
      <c r="GA193">
        <v>0</v>
      </c>
      <c r="GB193">
        <v>0</v>
      </c>
      <c r="GC193">
        <v>2</v>
      </c>
      <c r="GD193">
        <v>0</v>
      </c>
      <c r="GE193">
        <v>0</v>
      </c>
      <c r="GF193">
        <v>1</v>
      </c>
      <c r="GG193">
        <v>1</v>
      </c>
      <c r="GH193">
        <v>0</v>
      </c>
      <c r="GI193">
        <v>5</v>
      </c>
      <c r="GJ193">
        <v>0</v>
      </c>
      <c r="GK193">
        <v>2</v>
      </c>
      <c r="GL193">
        <v>0</v>
      </c>
      <c r="GM193">
        <v>0</v>
      </c>
      <c r="GN193">
        <v>0</v>
      </c>
      <c r="GO193">
        <v>1</v>
      </c>
      <c r="GP193">
        <v>2</v>
      </c>
      <c r="GQ193">
        <v>0</v>
      </c>
    </row>
    <row r="194" spans="1:199">
      <c r="A194">
        <v>5</v>
      </c>
      <c r="B194">
        <v>0</v>
      </c>
      <c r="C194">
        <v>0</v>
      </c>
      <c r="D194">
        <v>0</v>
      </c>
      <c r="E194">
        <v>0</v>
      </c>
      <c r="F194">
        <v>1</v>
      </c>
      <c r="G194">
        <v>0</v>
      </c>
      <c r="H194">
        <v>0</v>
      </c>
      <c r="I194">
        <v>0</v>
      </c>
      <c r="J194">
        <v>0</v>
      </c>
      <c r="K194">
        <v>0</v>
      </c>
      <c r="L194">
        <v>0</v>
      </c>
      <c r="M194">
        <v>0</v>
      </c>
      <c r="N194">
        <v>0</v>
      </c>
      <c r="O194">
        <v>0</v>
      </c>
      <c r="P194">
        <v>0</v>
      </c>
      <c r="Q194">
        <v>0</v>
      </c>
      <c r="R194">
        <v>0</v>
      </c>
      <c r="S194">
        <v>0</v>
      </c>
      <c r="T194">
        <v>0</v>
      </c>
      <c r="U194">
        <v>0</v>
      </c>
      <c r="V194">
        <v>2</v>
      </c>
      <c r="W194">
        <v>0</v>
      </c>
      <c r="X194">
        <v>0</v>
      </c>
      <c r="Y194">
        <v>0</v>
      </c>
      <c r="Z194">
        <v>0</v>
      </c>
      <c r="AA194">
        <v>0</v>
      </c>
      <c r="AB194">
        <v>0</v>
      </c>
      <c r="AC194">
        <v>0</v>
      </c>
      <c r="AD194">
        <v>0</v>
      </c>
      <c r="AE194">
        <v>0</v>
      </c>
      <c r="AF194">
        <v>0</v>
      </c>
      <c r="AG194">
        <v>0</v>
      </c>
      <c r="AH194">
        <v>4</v>
      </c>
      <c r="AI194">
        <v>9</v>
      </c>
      <c r="AJ194">
        <v>0</v>
      </c>
      <c r="AK194">
        <v>0</v>
      </c>
      <c r="AL194">
        <v>1</v>
      </c>
      <c r="AM194">
        <v>1</v>
      </c>
      <c r="AN194">
        <v>3</v>
      </c>
      <c r="AO194">
        <v>6</v>
      </c>
      <c r="AP194">
        <v>0</v>
      </c>
      <c r="AQ194">
        <v>0</v>
      </c>
      <c r="AR194">
        <v>0</v>
      </c>
      <c r="AS194">
        <v>0</v>
      </c>
      <c r="AT194">
        <v>0</v>
      </c>
      <c r="AU194">
        <v>1</v>
      </c>
      <c r="AV194">
        <v>0</v>
      </c>
      <c r="AW194">
        <v>4</v>
      </c>
      <c r="AX194">
        <v>0</v>
      </c>
      <c r="AY194">
        <v>0</v>
      </c>
      <c r="AZ194">
        <v>0</v>
      </c>
      <c r="BA194">
        <v>8</v>
      </c>
      <c r="BB194">
        <v>1</v>
      </c>
      <c r="BC194">
        <v>0</v>
      </c>
      <c r="BD194">
        <v>5</v>
      </c>
      <c r="BE194">
        <v>1</v>
      </c>
      <c r="BF194">
        <v>0</v>
      </c>
      <c r="BG194">
        <v>0</v>
      </c>
      <c r="BH194">
        <v>2</v>
      </c>
      <c r="BI194">
        <v>1</v>
      </c>
      <c r="BJ194">
        <v>2</v>
      </c>
      <c r="BK194">
        <v>2</v>
      </c>
      <c r="BL194">
        <v>0</v>
      </c>
      <c r="BM194">
        <v>2</v>
      </c>
      <c r="BN194">
        <v>1</v>
      </c>
      <c r="BO194">
        <v>0</v>
      </c>
      <c r="BP194">
        <v>2</v>
      </c>
      <c r="BQ194">
        <v>8</v>
      </c>
      <c r="BR194">
        <v>4</v>
      </c>
      <c r="BS194">
        <v>0</v>
      </c>
      <c r="BT194">
        <v>0</v>
      </c>
      <c r="BU194">
        <v>0</v>
      </c>
      <c r="BV194">
        <v>1</v>
      </c>
      <c r="BW194">
        <v>1</v>
      </c>
      <c r="BX194">
        <v>0</v>
      </c>
      <c r="BY194">
        <v>1</v>
      </c>
      <c r="BZ194">
        <v>1</v>
      </c>
      <c r="CA194">
        <v>0</v>
      </c>
      <c r="CB194">
        <v>0</v>
      </c>
      <c r="CC194">
        <v>2</v>
      </c>
      <c r="CD194">
        <v>1</v>
      </c>
      <c r="CE194">
        <v>1</v>
      </c>
      <c r="CF194">
        <v>1</v>
      </c>
      <c r="CG194">
        <v>0</v>
      </c>
      <c r="CH194">
        <v>0</v>
      </c>
      <c r="CI194">
        <v>0</v>
      </c>
      <c r="CJ194">
        <v>0</v>
      </c>
      <c r="CK194">
        <v>1</v>
      </c>
      <c r="CL194">
        <v>1</v>
      </c>
      <c r="CM194">
        <v>2</v>
      </c>
      <c r="CN194">
        <v>4</v>
      </c>
      <c r="CO194">
        <v>1</v>
      </c>
      <c r="CP194">
        <v>0</v>
      </c>
      <c r="CQ194">
        <v>1</v>
      </c>
      <c r="CR194">
        <v>3</v>
      </c>
      <c r="CS194">
        <v>0</v>
      </c>
      <c r="CT194">
        <v>0</v>
      </c>
      <c r="CU194">
        <v>2</v>
      </c>
      <c r="CV194">
        <v>0</v>
      </c>
      <c r="CW194">
        <v>1</v>
      </c>
      <c r="CX194">
        <v>0</v>
      </c>
      <c r="CY194">
        <v>1</v>
      </c>
      <c r="CZ194">
        <v>0</v>
      </c>
      <c r="DA194">
        <v>1</v>
      </c>
      <c r="DB194">
        <v>2</v>
      </c>
      <c r="DC194">
        <v>0</v>
      </c>
      <c r="DD194">
        <v>2</v>
      </c>
      <c r="DE194">
        <v>3</v>
      </c>
      <c r="DF194">
        <v>0</v>
      </c>
      <c r="DG194">
        <v>0</v>
      </c>
      <c r="DH194">
        <v>0</v>
      </c>
      <c r="DI194">
        <v>0</v>
      </c>
      <c r="DJ194">
        <v>0</v>
      </c>
      <c r="DK194">
        <v>5</v>
      </c>
      <c r="DL194">
        <v>0</v>
      </c>
      <c r="DM194">
        <v>0</v>
      </c>
      <c r="DN194">
        <v>0</v>
      </c>
      <c r="DO194">
        <v>0</v>
      </c>
      <c r="DP194">
        <v>0</v>
      </c>
      <c r="DQ194">
        <v>0</v>
      </c>
      <c r="DR194">
        <v>0</v>
      </c>
      <c r="DS194">
        <v>0</v>
      </c>
      <c r="DT194">
        <v>0</v>
      </c>
      <c r="DU194">
        <v>0</v>
      </c>
      <c r="DV194">
        <v>1</v>
      </c>
      <c r="DW194">
        <v>0</v>
      </c>
      <c r="DX194">
        <v>0</v>
      </c>
      <c r="DY194">
        <v>0</v>
      </c>
      <c r="DZ194">
        <v>0</v>
      </c>
      <c r="EA194">
        <v>0</v>
      </c>
      <c r="EB194">
        <v>0</v>
      </c>
      <c r="EC194">
        <v>0</v>
      </c>
      <c r="ED194">
        <v>0</v>
      </c>
      <c r="EE194">
        <v>0</v>
      </c>
      <c r="EF194">
        <v>3</v>
      </c>
      <c r="EG194">
        <v>1</v>
      </c>
      <c r="EH194">
        <v>0</v>
      </c>
      <c r="EI194">
        <v>0</v>
      </c>
      <c r="EJ194">
        <v>0</v>
      </c>
      <c r="EK194">
        <v>0</v>
      </c>
      <c r="EL194">
        <v>0</v>
      </c>
      <c r="EM194">
        <v>5</v>
      </c>
      <c r="EN194">
        <v>0</v>
      </c>
      <c r="EO194">
        <v>0</v>
      </c>
      <c r="EP194">
        <v>2</v>
      </c>
      <c r="EQ194">
        <v>5</v>
      </c>
      <c r="ER194">
        <v>0</v>
      </c>
      <c r="ES194">
        <v>0</v>
      </c>
      <c r="ET194">
        <v>0</v>
      </c>
      <c r="EU194">
        <v>0</v>
      </c>
      <c r="EV194">
        <v>3</v>
      </c>
      <c r="EW194">
        <v>0</v>
      </c>
      <c r="EX194">
        <v>2</v>
      </c>
      <c r="EY194">
        <v>1</v>
      </c>
      <c r="EZ194">
        <v>0</v>
      </c>
      <c r="FA194">
        <v>1</v>
      </c>
      <c r="FB194">
        <v>0</v>
      </c>
      <c r="FC194">
        <v>5</v>
      </c>
      <c r="FD194">
        <v>0</v>
      </c>
      <c r="FE194">
        <v>1</v>
      </c>
      <c r="FF194">
        <v>0</v>
      </c>
      <c r="FG194">
        <v>3</v>
      </c>
      <c r="FH194">
        <v>1</v>
      </c>
      <c r="FI194">
        <v>1</v>
      </c>
      <c r="FJ194">
        <v>2</v>
      </c>
      <c r="FK194">
        <v>1</v>
      </c>
      <c r="FL194">
        <v>4</v>
      </c>
      <c r="FM194">
        <v>2</v>
      </c>
      <c r="FN194">
        <v>1</v>
      </c>
      <c r="FO194">
        <v>2</v>
      </c>
      <c r="FP194">
        <v>0</v>
      </c>
      <c r="FQ194">
        <v>2</v>
      </c>
      <c r="FR194">
        <v>2</v>
      </c>
      <c r="FS194">
        <v>0</v>
      </c>
      <c r="FT194">
        <v>0</v>
      </c>
      <c r="FU194">
        <v>2</v>
      </c>
      <c r="FV194">
        <v>0</v>
      </c>
      <c r="FW194">
        <v>1</v>
      </c>
      <c r="FX194">
        <v>1</v>
      </c>
      <c r="FY194">
        <v>0</v>
      </c>
      <c r="FZ194">
        <v>1</v>
      </c>
      <c r="GA194">
        <v>0</v>
      </c>
      <c r="GB194">
        <v>0</v>
      </c>
      <c r="GC194">
        <v>1</v>
      </c>
      <c r="GD194">
        <v>0</v>
      </c>
      <c r="GE194">
        <v>0</v>
      </c>
      <c r="GF194">
        <v>1</v>
      </c>
      <c r="GG194">
        <v>2</v>
      </c>
      <c r="GH194">
        <v>0</v>
      </c>
      <c r="GI194">
        <v>0</v>
      </c>
      <c r="GJ194">
        <v>0</v>
      </c>
      <c r="GK194">
        <v>0</v>
      </c>
      <c r="GL194">
        <v>1</v>
      </c>
      <c r="GM194">
        <v>0</v>
      </c>
      <c r="GN194">
        <v>0</v>
      </c>
      <c r="GO194">
        <v>7</v>
      </c>
      <c r="GP194">
        <v>0</v>
      </c>
      <c r="GQ194">
        <v>0</v>
      </c>
    </row>
    <row r="195" spans="1:199">
      <c r="A195">
        <v>5</v>
      </c>
      <c r="B195">
        <v>0</v>
      </c>
      <c r="C195">
        <v>0</v>
      </c>
      <c r="D195">
        <v>5</v>
      </c>
      <c r="E195">
        <v>0</v>
      </c>
      <c r="F195">
        <v>0</v>
      </c>
      <c r="G195">
        <v>2</v>
      </c>
      <c r="H195">
        <v>0</v>
      </c>
      <c r="I195">
        <v>0</v>
      </c>
      <c r="J195">
        <v>0</v>
      </c>
      <c r="K195">
        <v>0</v>
      </c>
      <c r="L195">
        <v>0</v>
      </c>
      <c r="M195">
        <v>0</v>
      </c>
      <c r="N195">
        <v>1</v>
      </c>
      <c r="O195">
        <v>0</v>
      </c>
      <c r="P195">
        <v>0</v>
      </c>
      <c r="Q195">
        <v>0</v>
      </c>
      <c r="R195">
        <v>0</v>
      </c>
      <c r="S195">
        <v>0</v>
      </c>
      <c r="T195">
        <v>0</v>
      </c>
      <c r="U195">
        <v>0</v>
      </c>
      <c r="V195">
        <v>0</v>
      </c>
      <c r="W195">
        <v>1</v>
      </c>
      <c r="X195">
        <v>0</v>
      </c>
      <c r="Y195">
        <v>0</v>
      </c>
      <c r="Z195">
        <v>0</v>
      </c>
      <c r="AA195">
        <v>0</v>
      </c>
      <c r="AB195">
        <v>0</v>
      </c>
      <c r="AC195">
        <v>0</v>
      </c>
      <c r="AD195">
        <v>0</v>
      </c>
      <c r="AE195">
        <v>0</v>
      </c>
      <c r="AF195">
        <v>0</v>
      </c>
      <c r="AG195">
        <v>0</v>
      </c>
      <c r="AH195">
        <v>0</v>
      </c>
      <c r="AI195">
        <v>2</v>
      </c>
      <c r="AJ195">
        <v>0</v>
      </c>
      <c r="AK195">
        <v>1</v>
      </c>
      <c r="AL195">
        <v>0</v>
      </c>
      <c r="AM195">
        <v>0</v>
      </c>
      <c r="AN195">
        <v>1</v>
      </c>
      <c r="AO195">
        <v>4</v>
      </c>
      <c r="AP195">
        <v>0</v>
      </c>
      <c r="AQ195">
        <v>0</v>
      </c>
      <c r="AR195">
        <v>0</v>
      </c>
      <c r="AS195">
        <v>0</v>
      </c>
      <c r="AT195">
        <v>2</v>
      </c>
      <c r="AU195">
        <v>1</v>
      </c>
      <c r="AV195">
        <v>1</v>
      </c>
      <c r="AW195">
        <v>1</v>
      </c>
      <c r="AX195">
        <v>0</v>
      </c>
      <c r="AY195">
        <v>1</v>
      </c>
      <c r="AZ195">
        <v>0</v>
      </c>
      <c r="BA195">
        <v>5</v>
      </c>
      <c r="BB195">
        <v>0</v>
      </c>
      <c r="BC195">
        <v>3</v>
      </c>
      <c r="BD195">
        <v>6</v>
      </c>
      <c r="BE195">
        <v>0</v>
      </c>
      <c r="BF195">
        <v>1</v>
      </c>
      <c r="BG195">
        <v>0</v>
      </c>
      <c r="BH195">
        <v>2</v>
      </c>
      <c r="BI195">
        <v>2</v>
      </c>
      <c r="BJ195">
        <v>2</v>
      </c>
      <c r="BK195">
        <v>2</v>
      </c>
      <c r="BL195">
        <v>0</v>
      </c>
      <c r="BM195">
        <v>0</v>
      </c>
      <c r="BN195">
        <v>1</v>
      </c>
      <c r="BO195">
        <v>0</v>
      </c>
      <c r="BP195">
        <v>1</v>
      </c>
      <c r="BQ195">
        <v>1</v>
      </c>
      <c r="BR195">
        <v>1</v>
      </c>
      <c r="BS195">
        <v>3</v>
      </c>
      <c r="BT195">
        <v>0</v>
      </c>
      <c r="BU195">
        <v>0</v>
      </c>
      <c r="BV195">
        <v>3</v>
      </c>
      <c r="BW195">
        <v>0</v>
      </c>
      <c r="BX195">
        <v>1</v>
      </c>
      <c r="BY195">
        <v>1</v>
      </c>
      <c r="BZ195">
        <v>1</v>
      </c>
      <c r="CA195">
        <v>0</v>
      </c>
      <c r="CB195">
        <v>4</v>
      </c>
      <c r="CC195">
        <v>0</v>
      </c>
      <c r="CD195">
        <v>0</v>
      </c>
      <c r="CE195">
        <v>2</v>
      </c>
      <c r="CF195">
        <v>1</v>
      </c>
      <c r="CG195">
        <v>0</v>
      </c>
      <c r="CH195">
        <v>1</v>
      </c>
      <c r="CI195">
        <v>0</v>
      </c>
      <c r="CJ195">
        <v>0</v>
      </c>
      <c r="CK195">
        <v>0</v>
      </c>
      <c r="CL195">
        <v>2</v>
      </c>
      <c r="CM195">
        <v>0</v>
      </c>
      <c r="CN195">
        <v>1</v>
      </c>
      <c r="CO195">
        <v>0</v>
      </c>
      <c r="CP195">
        <v>1</v>
      </c>
      <c r="CQ195">
        <v>0</v>
      </c>
      <c r="CR195">
        <v>2</v>
      </c>
      <c r="CS195">
        <v>0</v>
      </c>
      <c r="CT195">
        <v>0</v>
      </c>
      <c r="CU195">
        <v>0</v>
      </c>
      <c r="CV195">
        <v>0</v>
      </c>
      <c r="CW195">
        <v>0</v>
      </c>
      <c r="CX195">
        <v>0</v>
      </c>
      <c r="CY195">
        <v>1</v>
      </c>
      <c r="CZ195">
        <v>1</v>
      </c>
      <c r="DA195">
        <v>1</v>
      </c>
      <c r="DB195">
        <v>1</v>
      </c>
      <c r="DC195">
        <v>0</v>
      </c>
      <c r="DD195">
        <v>2</v>
      </c>
      <c r="DE195">
        <v>0</v>
      </c>
      <c r="DF195">
        <v>0</v>
      </c>
      <c r="DG195">
        <v>0</v>
      </c>
      <c r="DH195">
        <v>0</v>
      </c>
      <c r="DI195">
        <v>0</v>
      </c>
      <c r="DJ195">
        <v>0</v>
      </c>
      <c r="DK195">
        <v>0</v>
      </c>
      <c r="DL195">
        <v>2</v>
      </c>
      <c r="DM195">
        <v>0</v>
      </c>
      <c r="DN195">
        <v>0</v>
      </c>
      <c r="DO195">
        <v>0</v>
      </c>
      <c r="DP195">
        <v>0</v>
      </c>
      <c r="DQ195">
        <v>0</v>
      </c>
      <c r="DR195">
        <v>0</v>
      </c>
      <c r="DS195">
        <v>0</v>
      </c>
      <c r="DT195">
        <v>0</v>
      </c>
      <c r="DU195">
        <v>0</v>
      </c>
      <c r="DV195">
        <v>0</v>
      </c>
      <c r="DW195">
        <v>0</v>
      </c>
      <c r="DX195">
        <v>0</v>
      </c>
      <c r="DY195">
        <v>0</v>
      </c>
      <c r="DZ195">
        <v>0</v>
      </c>
      <c r="EA195">
        <v>0</v>
      </c>
      <c r="EB195">
        <v>0</v>
      </c>
      <c r="EC195">
        <v>0</v>
      </c>
      <c r="ED195">
        <v>2</v>
      </c>
      <c r="EE195">
        <v>4</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1</v>
      </c>
      <c r="FA195">
        <v>1</v>
      </c>
      <c r="FB195">
        <v>3</v>
      </c>
      <c r="FC195">
        <v>2</v>
      </c>
      <c r="FD195">
        <v>0</v>
      </c>
      <c r="FE195">
        <v>0</v>
      </c>
      <c r="FF195">
        <v>0</v>
      </c>
      <c r="FG195">
        <v>1</v>
      </c>
      <c r="FH195">
        <v>1</v>
      </c>
      <c r="FI195">
        <v>0</v>
      </c>
      <c r="FJ195">
        <v>0</v>
      </c>
      <c r="FK195">
        <v>0</v>
      </c>
      <c r="FL195">
        <v>1</v>
      </c>
      <c r="FM195">
        <v>0</v>
      </c>
      <c r="FN195">
        <v>0</v>
      </c>
      <c r="FO195">
        <v>2</v>
      </c>
      <c r="FP195">
        <v>0</v>
      </c>
      <c r="FQ195">
        <v>0</v>
      </c>
      <c r="FR195">
        <v>2</v>
      </c>
      <c r="FS195">
        <v>0</v>
      </c>
      <c r="FT195">
        <v>1</v>
      </c>
      <c r="FU195">
        <v>1</v>
      </c>
      <c r="FV195">
        <v>1</v>
      </c>
      <c r="FW195">
        <v>0</v>
      </c>
      <c r="FX195">
        <v>0</v>
      </c>
      <c r="FY195">
        <v>0</v>
      </c>
      <c r="FZ195">
        <v>1</v>
      </c>
      <c r="GA195">
        <v>2</v>
      </c>
      <c r="GB195">
        <v>0</v>
      </c>
      <c r="GC195">
        <v>4</v>
      </c>
      <c r="GD195">
        <v>1</v>
      </c>
      <c r="GE195">
        <v>0</v>
      </c>
      <c r="GF195">
        <v>1</v>
      </c>
      <c r="GG195">
        <v>0</v>
      </c>
      <c r="GH195">
        <v>2</v>
      </c>
      <c r="GI195">
        <v>0</v>
      </c>
      <c r="GJ195">
        <v>0</v>
      </c>
      <c r="GK195">
        <v>0</v>
      </c>
      <c r="GL195">
        <v>0</v>
      </c>
      <c r="GM195">
        <v>1</v>
      </c>
      <c r="GN195">
        <v>0</v>
      </c>
      <c r="GO195">
        <v>1</v>
      </c>
      <c r="GP195">
        <v>3</v>
      </c>
      <c r="GQ195">
        <v>0</v>
      </c>
    </row>
    <row r="196" spans="1:199">
      <c r="A196">
        <v>0</v>
      </c>
      <c r="B196">
        <v>0</v>
      </c>
      <c r="C196">
        <v>0</v>
      </c>
      <c r="D196">
        <v>0</v>
      </c>
      <c r="E196">
        <v>3</v>
      </c>
      <c r="F196">
        <v>0</v>
      </c>
      <c r="G196">
        <v>1</v>
      </c>
      <c r="H196">
        <v>0</v>
      </c>
      <c r="I196">
        <v>0</v>
      </c>
      <c r="J196">
        <v>0</v>
      </c>
      <c r="K196">
        <v>0</v>
      </c>
      <c r="L196">
        <v>0</v>
      </c>
      <c r="M196">
        <v>0</v>
      </c>
      <c r="N196">
        <v>1</v>
      </c>
      <c r="O196">
        <v>0</v>
      </c>
      <c r="P196">
        <v>0</v>
      </c>
      <c r="Q196">
        <v>0</v>
      </c>
      <c r="R196">
        <v>0</v>
      </c>
      <c r="S196">
        <v>0</v>
      </c>
      <c r="T196">
        <v>0</v>
      </c>
      <c r="U196">
        <v>0</v>
      </c>
      <c r="V196">
        <v>1</v>
      </c>
      <c r="W196">
        <v>0</v>
      </c>
      <c r="X196">
        <v>0</v>
      </c>
      <c r="Y196">
        <v>0</v>
      </c>
      <c r="Z196">
        <v>0</v>
      </c>
      <c r="AA196">
        <v>0</v>
      </c>
      <c r="AB196">
        <v>0</v>
      </c>
      <c r="AC196">
        <v>0</v>
      </c>
      <c r="AD196">
        <v>0</v>
      </c>
      <c r="AE196">
        <v>0</v>
      </c>
      <c r="AF196">
        <v>0</v>
      </c>
      <c r="AG196">
        <v>0</v>
      </c>
      <c r="AH196">
        <v>1</v>
      </c>
      <c r="AI196">
        <v>0</v>
      </c>
      <c r="AJ196">
        <v>0</v>
      </c>
      <c r="AK196">
        <v>0</v>
      </c>
      <c r="AL196">
        <v>1</v>
      </c>
      <c r="AM196">
        <v>3</v>
      </c>
      <c r="AN196">
        <v>3</v>
      </c>
      <c r="AO196">
        <v>9</v>
      </c>
      <c r="AP196">
        <v>0</v>
      </c>
      <c r="AQ196">
        <v>0</v>
      </c>
      <c r="AR196">
        <v>0</v>
      </c>
      <c r="AS196">
        <v>0</v>
      </c>
      <c r="AT196">
        <v>0</v>
      </c>
      <c r="AU196">
        <v>0</v>
      </c>
      <c r="AV196">
        <v>1</v>
      </c>
      <c r="AW196">
        <v>0</v>
      </c>
      <c r="AX196">
        <v>0</v>
      </c>
      <c r="AY196">
        <v>0</v>
      </c>
      <c r="AZ196">
        <v>0</v>
      </c>
      <c r="BA196">
        <v>0</v>
      </c>
      <c r="BB196">
        <v>0</v>
      </c>
      <c r="BC196">
        <v>0</v>
      </c>
      <c r="BD196">
        <v>1</v>
      </c>
      <c r="BE196">
        <v>0</v>
      </c>
      <c r="BF196">
        <v>0</v>
      </c>
      <c r="BG196">
        <v>0</v>
      </c>
      <c r="BH196">
        <v>0</v>
      </c>
      <c r="BI196">
        <v>2</v>
      </c>
      <c r="BJ196">
        <v>1</v>
      </c>
      <c r="BK196">
        <v>2</v>
      </c>
      <c r="BL196">
        <v>0</v>
      </c>
      <c r="BM196">
        <v>0</v>
      </c>
      <c r="BN196">
        <v>1</v>
      </c>
      <c r="BO196">
        <v>0</v>
      </c>
      <c r="BP196">
        <v>0</v>
      </c>
      <c r="BQ196">
        <v>2</v>
      </c>
      <c r="BR196">
        <v>2</v>
      </c>
      <c r="BS196">
        <v>0</v>
      </c>
      <c r="BT196">
        <v>0</v>
      </c>
      <c r="BU196">
        <v>1</v>
      </c>
      <c r="BV196">
        <v>1</v>
      </c>
      <c r="BW196">
        <v>0</v>
      </c>
      <c r="BX196">
        <v>0</v>
      </c>
      <c r="BY196">
        <v>0</v>
      </c>
      <c r="BZ196">
        <v>5</v>
      </c>
      <c r="CA196">
        <v>0</v>
      </c>
      <c r="CB196">
        <v>0</v>
      </c>
      <c r="CC196">
        <v>0</v>
      </c>
      <c r="CD196">
        <v>0</v>
      </c>
      <c r="CE196">
        <v>1</v>
      </c>
      <c r="CF196">
        <v>0</v>
      </c>
      <c r="CG196">
        <v>0</v>
      </c>
      <c r="CH196">
        <v>0</v>
      </c>
      <c r="CI196">
        <v>1</v>
      </c>
      <c r="CJ196">
        <v>0</v>
      </c>
      <c r="CK196">
        <v>1</v>
      </c>
      <c r="CL196">
        <v>0</v>
      </c>
      <c r="CM196">
        <v>2</v>
      </c>
      <c r="CN196">
        <v>5</v>
      </c>
      <c r="CO196">
        <v>1</v>
      </c>
      <c r="CP196">
        <v>1</v>
      </c>
      <c r="CQ196">
        <v>1</v>
      </c>
      <c r="CR196">
        <v>3</v>
      </c>
      <c r="CS196">
        <v>0</v>
      </c>
      <c r="CT196">
        <v>0</v>
      </c>
      <c r="CU196">
        <v>0</v>
      </c>
      <c r="CV196">
        <v>0</v>
      </c>
      <c r="CW196">
        <v>0</v>
      </c>
      <c r="CX196">
        <v>0</v>
      </c>
      <c r="CY196">
        <v>1</v>
      </c>
      <c r="CZ196">
        <v>0</v>
      </c>
      <c r="DA196">
        <v>1</v>
      </c>
      <c r="DB196">
        <v>0</v>
      </c>
      <c r="DC196">
        <v>0</v>
      </c>
      <c r="DD196">
        <v>1</v>
      </c>
      <c r="DE196">
        <v>4</v>
      </c>
      <c r="DF196">
        <v>0</v>
      </c>
      <c r="DG196">
        <v>0</v>
      </c>
      <c r="DH196">
        <v>0</v>
      </c>
      <c r="DI196">
        <v>0</v>
      </c>
      <c r="DJ196">
        <v>1</v>
      </c>
      <c r="DK196">
        <v>0</v>
      </c>
      <c r="DL196">
        <v>0</v>
      </c>
      <c r="DM196">
        <v>0</v>
      </c>
      <c r="DN196">
        <v>0</v>
      </c>
      <c r="DO196">
        <v>0</v>
      </c>
      <c r="DP196">
        <v>0</v>
      </c>
      <c r="DQ196">
        <v>1</v>
      </c>
      <c r="DR196">
        <v>0</v>
      </c>
      <c r="DS196">
        <v>2</v>
      </c>
      <c r="DT196">
        <v>0</v>
      </c>
      <c r="DU196">
        <v>0</v>
      </c>
      <c r="DV196">
        <v>0</v>
      </c>
      <c r="DW196">
        <v>0</v>
      </c>
      <c r="DX196">
        <v>0</v>
      </c>
      <c r="DY196">
        <v>0</v>
      </c>
      <c r="DZ196">
        <v>0</v>
      </c>
      <c r="EA196">
        <v>0</v>
      </c>
      <c r="EB196">
        <v>4</v>
      </c>
      <c r="EC196">
        <v>0</v>
      </c>
      <c r="ED196">
        <v>0</v>
      </c>
      <c r="EE196">
        <v>0</v>
      </c>
      <c r="EF196">
        <v>1</v>
      </c>
      <c r="EG196">
        <v>5</v>
      </c>
      <c r="EH196">
        <v>0</v>
      </c>
      <c r="EI196">
        <v>0</v>
      </c>
      <c r="EJ196">
        <v>0</v>
      </c>
      <c r="EK196">
        <v>0</v>
      </c>
      <c r="EL196">
        <v>0</v>
      </c>
      <c r="EM196">
        <v>1</v>
      </c>
      <c r="EN196">
        <v>0</v>
      </c>
      <c r="EO196">
        <v>0</v>
      </c>
      <c r="EP196">
        <v>0</v>
      </c>
      <c r="EQ196">
        <v>2</v>
      </c>
      <c r="ER196">
        <v>0</v>
      </c>
      <c r="ES196">
        <v>1</v>
      </c>
      <c r="ET196">
        <v>0</v>
      </c>
      <c r="EU196">
        <v>1</v>
      </c>
      <c r="EV196">
        <v>0</v>
      </c>
      <c r="EW196">
        <v>0</v>
      </c>
      <c r="EX196">
        <v>1</v>
      </c>
      <c r="EY196">
        <v>1</v>
      </c>
      <c r="EZ196">
        <v>0</v>
      </c>
      <c r="FA196">
        <v>1</v>
      </c>
      <c r="FB196">
        <v>3</v>
      </c>
      <c r="FC196">
        <v>1</v>
      </c>
      <c r="FD196">
        <v>0</v>
      </c>
      <c r="FE196">
        <v>0</v>
      </c>
      <c r="FF196">
        <v>0</v>
      </c>
      <c r="FG196">
        <v>1</v>
      </c>
      <c r="FH196">
        <v>0</v>
      </c>
      <c r="FI196">
        <v>1</v>
      </c>
      <c r="FJ196">
        <v>0</v>
      </c>
      <c r="FK196">
        <v>2</v>
      </c>
      <c r="FL196">
        <v>0</v>
      </c>
      <c r="FM196">
        <v>4</v>
      </c>
      <c r="FN196">
        <v>0</v>
      </c>
      <c r="FO196">
        <v>1</v>
      </c>
      <c r="FP196">
        <v>0</v>
      </c>
      <c r="FQ196">
        <v>0</v>
      </c>
      <c r="FR196">
        <v>0</v>
      </c>
      <c r="FS196">
        <v>1</v>
      </c>
      <c r="FT196">
        <v>0</v>
      </c>
      <c r="FU196">
        <v>0</v>
      </c>
      <c r="FV196">
        <v>2</v>
      </c>
      <c r="FW196">
        <v>4</v>
      </c>
      <c r="FX196">
        <v>1</v>
      </c>
      <c r="FY196">
        <v>2</v>
      </c>
      <c r="FZ196">
        <v>1</v>
      </c>
      <c r="GA196">
        <v>2</v>
      </c>
      <c r="GB196">
        <v>0</v>
      </c>
      <c r="GC196">
        <v>0</v>
      </c>
      <c r="GD196">
        <v>0</v>
      </c>
      <c r="GE196">
        <v>1</v>
      </c>
      <c r="GF196">
        <v>2</v>
      </c>
      <c r="GG196">
        <v>1</v>
      </c>
      <c r="GH196">
        <v>0</v>
      </c>
      <c r="GI196">
        <v>0</v>
      </c>
      <c r="GJ196">
        <v>0</v>
      </c>
      <c r="GK196">
        <v>0</v>
      </c>
      <c r="GL196">
        <v>2</v>
      </c>
      <c r="GM196">
        <v>0</v>
      </c>
      <c r="GN196">
        <v>0</v>
      </c>
      <c r="GO196">
        <v>2</v>
      </c>
      <c r="GP196">
        <v>1</v>
      </c>
      <c r="GQ196">
        <v>0</v>
      </c>
    </row>
    <row r="197" spans="1:199">
      <c r="A197">
        <v>0</v>
      </c>
      <c r="B197">
        <v>0</v>
      </c>
      <c r="C197">
        <v>0</v>
      </c>
      <c r="D197">
        <v>0</v>
      </c>
      <c r="E197">
        <v>0</v>
      </c>
      <c r="F197">
        <v>0</v>
      </c>
      <c r="G197">
        <v>0</v>
      </c>
      <c r="H197">
        <v>0</v>
      </c>
      <c r="I197">
        <v>0</v>
      </c>
      <c r="J197">
        <v>0</v>
      </c>
      <c r="K197">
        <v>0</v>
      </c>
      <c r="L197">
        <v>0</v>
      </c>
      <c r="M197">
        <v>0</v>
      </c>
      <c r="N197">
        <v>1</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3</v>
      </c>
      <c r="AI197">
        <v>1</v>
      </c>
      <c r="AJ197">
        <v>0</v>
      </c>
      <c r="AK197">
        <v>0</v>
      </c>
      <c r="AL197">
        <v>0</v>
      </c>
      <c r="AM197">
        <v>0</v>
      </c>
      <c r="AN197">
        <v>4</v>
      </c>
      <c r="AO197">
        <v>0</v>
      </c>
      <c r="AP197">
        <v>1</v>
      </c>
      <c r="AQ197">
        <v>0</v>
      </c>
      <c r="AR197">
        <v>0</v>
      </c>
      <c r="AS197">
        <v>0</v>
      </c>
      <c r="AT197">
        <v>0</v>
      </c>
      <c r="AU197">
        <v>0</v>
      </c>
      <c r="AV197">
        <v>0</v>
      </c>
      <c r="AW197">
        <v>0</v>
      </c>
      <c r="AX197">
        <v>0</v>
      </c>
      <c r="AY197">
        <v>0</v>
      </c>
      <c r="AZ197">
        <v>0</v>
      </c>
      <c r="BA197">
        <v>0</v>
      </c>
      <c r="BB197">
        <v>0</v>
      </c>
      <c r="BC197">
        <v>0</v>
      </c>
      <c r="BD197">
        <v>0</v>
      </c>
      <c r="BE197">
        <v>1</v>
      </c>
      <c r="BF197">
        <v>0</v>
      </c>
      <c r="BG197">
        <v>5</v>
      </c>
      <c r="BH197">
        <v>6</v>
      </c>
      <c r="BI197">
        <v>2</v>
      </c>
      <c r="BJ197">
        <v>1</v>
      </c>
      <c r="BK197">
        <v>5</v>
      </c>
      <c r="BL197">
        <v>0</v>
      </c>
      <c r="BM197">
        <v>0</v>
      </c>
      <c r="BN197">
        <v>0</v>
      </c>
      <c r="BO197">
        <v>0</v>
      </c>
      <c r="BP197">
        <v>0</v>
      </c>
      <c r="BQ197">
        <v>0</v>
      </c>
      <c r="BR197">
        <v>0</v>
      </c>
      <c r="BS197">
        <v>0</v>
      </c>
      <c r="BT197">
        <v>0</v>
      </c>
      <c r="BU197">
        <v>0</v>
      </c>
      <c r="BV197">
        <v>7</v>
      </c>
      <c r="BW197">
        <v>0</v>
      </c>
      <c r="BX197">
        <v>0</v>
      </c>
      <c r="BY197">
        <v>0</v>
      </c>
      <c r="BZ197">
        <v>0</v>
      </c>
      <c r="CA197">
        <v>2</v>
      </c>
      <c r="CB197">
        <v>4</v>
      </c>
      <c r="CC197">
        <v>0</v>
      </c>
      <c r="CD197">
        <v>9</v>
      </c>
      <c r="CE197">
        <v>1</v>
      </c>
      <c r="CF197">
        <v>0</v>
      </c>
      <c r="CG197">
        <v>0</v>
      </c>
      <c r="CH197">
        <v>2</v>
      </c>
      <c r="CI197">
        <v>0</v>
      </c>
      <c r="CJ197">
        <v>0</v>
      </c>
      <c r="CK197">
        <v>0</v>
      </c>
      <c r="CL197">
        <v>0</v>
      </c>
      <c r="CM197">
        <v>0</v>
      </c>
      <c r="CN197">
        <v>3</v>
      </c>
      <c r="CO197">
        <v>0</v>
      </c>
      <c r="CP197">
        <v>0</v>
      </c>
      <c r="CQ197">
        <v>0</v>
      </c>
      <c r="CR197">
        <v>2</v>
      </c>
      <c r="CS197">
        <v>0</v>
      </c>
      <c r="CT197">
        <v>1</v>
      </c>
      <c r="CU197">
        <v>0</v>
      </c>
      <c r="CV197">
        <v>0</v>
      </c>
      <c r="CW197">
        <v>0</v>
      </c>
      <c r="CX197">
        <v>0</v>
      </c>
      <c r="CY197">
        <v>0</v>
      </c>
      <c r="CZ197">
        <v>0</v>
      </c>
      <c r="DA197">
        <v>0</v>
      </c>
      <c r="DB197">
        <v>0</v>
      </c>
      <c r="DC197">
        <v>0</v>
      </c>
      <c r="DD197">
        <v>0</v>
      </c>
      <c r="DE197">
        <v>1</v>
      </c>
      <c r="DF197">
        <v>0</v>
      </c>
      <c r="DG197">
        <v>0</v>
      </c>
      <c r="DH197">
        <v>2</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1</v>
      </c>
      <c r="EC197">
        <v>0</v>
      </c>
      <c r="ED197">
        <v>0</v>
      </c>
      <c r="EE197">
        <v>0</v>
      </c>
      <c r="EF197">
        <v>1</v>
      </c>
      <c r="EG197">
        <v>0</v>
      </c>
      <c r="EH197">
        <v>0</v>
      </c>
      <c r="EI197">
        <v>0</v>
      </c>
      <c r="EJ197">
        <v>0</v>
      </c>
      <c r="EK197">
        <v>0</v>
      </c>
      <c r="EL197">
        <v>0</v>
      </c>
      <c r="EM197">
        <v>1</v>
      </c>
      <c r="EN197">
        <v>0</v>
      </c>
      <c r="EO197">
        <v>0</v>
      </c>
      <c r="EP197">
        <v>1</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2</v>
      </c>
      <c r="FJ197">
        <v>0</v>
      </c>
      <c r="FK197">
        <v>0</v>
      </c>
      <c r="FL197">
        <v>0</v>
      </c>
      <c r="FM197">
        <v>0</v>
      </c>
      <c r="FN197">
        <v>0</v>
      </c>
      <c r="FO197">
        <v>0</v>
      </c>
      <c r="FP197">
        <v>0</v>
      </c>
      <c r="FQ197">
        <v>0</v>
      </c>
      <c r="FR197">
        <v>3</v>
      </c>
      <c r="FS197">
        <v>0</v>
      </c>
      <c r="FT197">
        <v>0</v>
      </c>
      <c r="FU197">
        <v>2</v>
      </c>
      <c r="FV197">
        <v>2</v>
      </c>
      <c r="FW197">
        <v>0</v>
      </c>
      <c r="FX197">
        <v>1</v>
      </c>
      <c r="FY197">
        <v>2</v>
      </c>
      <c r="FZ197">
        <v>0</v>
      </c>
      <c r="GA197">
        <v>3</v>
      </c>
      <c r="GB197">
        <v>0</v>
      </c>
      <c r="GC197">
        <v>1</v>
      </c>
      <c r="GD197">
        <v>1</v>
      </c>
      <c r="GE197">
        <v>0</v>
      </c>
      <c r="GF197">
        <v>0</v>
      </c>
      <c r="GG197">
        <v>0</v>
      </c>
      <c r="GH197">
        <v>0</v>
      </c>
      <c r="GI197">
        <v>0</v>
      </c>
      <c r="GJ197">
        <v>0</v>
      </c>
      <c r="GK197">
        <v>0</v>
      </c>
      <c r="GL197">
        <v>0</v>
      </c>
      <c r="GM197">
        <v>0</v>
      </c>
      <c r="GN197">
        <v>0</v>
      </c>
      <c r="GO197">
        <v>4</v>
      </c>
      <c r="GP197">
        <v>4</v>
      </c>
      <c r="GQ197">
        <v>0</v>
      </c>
    </row>
    <row r="198" spans="1:199">
      <c r="A198">
        <v>0</v>
      </c>
      <c r="B198">
        <v>0</v>
      </c>
      <c r="C198">
        <v>0</v>
      </c>
      <c r="D198">
        <v>1</v>
      </c>
      <c r="E198">
        <v>0</v>
      </c>
      <c r="F198">
        <v>0</v>
      </c>
      <c r="G198">
        <v>0</v>
      </c>
      <c r="H198">
        <v>0</v>
      </c>
      <c r="I198">
        <v>0</v>
      </c>
      <c r="J198">
        <v>0</v>
      </c>
      <c r="K198">
        <v>0</v>
      </c>
      <c r="L198">
        <v>0</v>
      </c>
      <c r="M198">
        <v>0</v>
      </c>
      <c r="N198">
        <v>0</v>
      </c>
      <c r="O198">
        <v>0</v>
      </c>
      <c r="P198">
        <v>0</v>
      </c>
      <c r="Q198">
        <v>0</v>
      </c>
      <c r="R198">
        <v>0</v>
      </c>
      <c r="S198">
        <v>1</v>
      </c>
      <c r="T198">
        <v>0</v>
      </c>
      <c r="U198">
        <v>0</v>
      </c>
      <c r="V198">
        <v>0</v>
      </c>
      <c r="W198">
        <v>0</v>
      </c>
      <c r="X198">
        <v>0</v>
      </c>
      <c r="Y198">
        <v>0</v>
      </c>
      <c r="Z198">
        <v>0</v>
      </c>
      <c r="AA198">
        <v>1</v>
      </c>
      <c r="AB198">
        <v>0</v>
      </c>
      <c r="AC198">
        <v>0</v>
      </c>
      <c r="AD198">
        <v>0</v>
      </c>
      <c r="AE198">
        <v>0</v>
      </c>
      <c r="AF198">
        <v>0</v>
      </c>
      <c r="AG198">
        <v>0</v>
      </c>
      <c r="AH198">
        <v>0</v>
      </c>
      <c r="AI198">
        <v>0</v>
      </c>
      <c r="AJ198">
        <v>0</v>
      </c>
      <c r="AK198">
        <v>0</v>
      </c>
      <c r="AL198">
        <v>0</v>
      </c>
      <c r="AM198">
        <v>2</v>
      </c>
      <c r="AN198">
        <v>1</v>
      </c>
      <c r="AO198">
        <v>1</v>
      </c>
      <c r="AP198">
        <v>0</v>
      </c>
      <c r="AQ198">
        <v>1</v>
      </c>
      <c r="AR198">
        <v>0</v>
      </c>
      <c r="AS198">
        <v>0</v>
      </c>
      <c r="AT198">
        <v>0</v>
      </c>
      <c r="AU198">
        <v>0</v>
      </c>
      <c r="AV198">
        <v>0</v>
      </c>
      <c r="AW198">
        <v>0</v>
      </c>
      <c r="AX198">
        <v>1</v>
      </c>
      <c r="AY198">
        <v>0</v>
      </c>
      <c r="AZ198">
        <v>0</v>
      </c>
      <c r="BA198">
        <v>0</v>
      </c>
      <c r="BB198">
        <v>1</v>
      </c>
      <c r="BC198">
        <v>0</v>
      </c>
      <c r="BD198">
        <v>6</v>
      </c>
      <c r="BE198">
        <v>1</v>
      </c>
      <c r="BF198">
        <v>0</v>
      </c>
      <c r="BG198">
        <v>0</v>
      </c>
      <c r="BH198">
        <v>0</v>
      </c>
      <c r="BI198">
        <v>0</v>
      </c>
      <c r="BJ198">
        <v>0</v>
      </c>
      <c r="BK198">
        <v>2</v>
      </c>
      <c r="BL198">
        <v>0</v>
      </c>
      <c r="BM198">
        <v>0</v>
      </c>
      <c r="BN198">
        <v>0</v>
      </c>
      <c r="BO198">
        <v>1</v>
      </c>
      <c r="BP198">
        <v>1</v>
      </c>
      <c r="BQ198">
        <v>4</v>
      </c>
      <c r="BR198">
        <v>5</v>
      </c>
      <c r="BS198">
        <v>0</v>
      </c>
      <c r="BT198">
        <v>1</v>
      </c>
      <c r="BU198">
        <v>0</v>
      </c>
      <c r="BV198">
        <v>1</v>
      </c>
      <c r="BW198">
        <v>0</v>
      </c>
      <c r="BX198">
        <v>0</v>
      </c>
      <c r="BY198">
        <v>1</v>
      </c>
      <c r="BZ198">
        <v>0</v>
      </c>
      <c r="CA198">
        <v>0</v>
      </c>
      <c r="CB198">
        <v>0</v>
      </c>
      <c r="CC198">
        <v>2</v>
      </c>
      <c r="CD198">
        <v>0</v>
      </c>
      <c r="CE198">
        <v>2</v>
      </c>
      <c r="CF198">
        <v>0</v>
      </c>
      <c r="CG198">
        <v>0</v>
      </c>
      <c r="CH198">
        <v>2</v>
      </c>
      <c r="CI198">
        <v>0</v>
      </c>
      <c r="CJ198">
        <v>0</v>
      </c>
      <c r="CK198">
        <v>0</v>
      </c>
      <c r="CL198">
        <v>0</v>
      </c>
      <c r="CM198">
        <v>0</v>
      </c>
      <c r="CN198">
        <v>1</v>
      </c>
      <c r="CO198">
        <v>0</v>
      </c>
      <c r="CP198">
        <v>1</v>
      </c>
      <c r="CQ198">
        <v>0</v>
      </c>
      <c r="CR198">
        <v>0</v>
      </c>
      <c r="CS198">
        <v>0</v>
      </c>
      <c r="CT198">
        <v>0</v>
      </c>
      <c r="CU198">
        <v>0</v>
      </c>
      <c r="CV198">
        <v>0</v>
      </c>
      <c r="CW198">
        <v>0</v>
      </c>
      <c r="CX198">
        <v>0</v>
      </c>
      <c r="CY198">
        <v>2</v>
      </c>
      <c r="CZ198">
        <v>0</v>
      </c>
      <c r="DA198">
        <v>1</v>
      </c>
      <c r="DB198">
        <v>0</v>
      </c>
      <c r="DC198">
        <v>0</v>
      </c>
      <c r="DD198">
        <v>1</v>
      </c>
      <c r="DE198">
        <v>1</v>
      </c>
      <c r="DF198">
        <v>0</v>
      </c>
      <c r="DG198">
        <v>0</v>
      </c>
      <c r="DH198">
        <v>0</v>
      </c>
      <c r="DI198">
        <v>0</v>
      </c>
      <c r="DJ198">
        <v>0</v>
      </c>
      <c r="DK198">
        <v>0</v>
      </c>
      <c r="DL198">
        <v>1</v>
      </c>
      <c r="DM198">
        <v>0</v>
      </c>
      <c r="DN198">
        <v>0</v>
      </c>
      <c r="DO198">
        <v>0</v>
      </c>
      <c r="DP198">
        <v>0</v>
      </c>
      <c r="DQ198">
        <v>1</v>
      </c>
      <c r="DR198">
        <v>0</v>
      </c>
      <c r="DS198">
        <v>0</v>
      </c>
      <c r="DT198">
        <v>0</v>
      </c>
      <c r="DU198">
        <v>0</v>
      </c>
      <c r="DV198">
        <v>0</v>
      </c>
      <c r="DW198">
        <v>0</v>
      </c>
      <c r="DX198">
        <v>0</v>
      </c>
      <c r="DY198">
        <v>0</v>
      </c>
      <c r="DZ198">
        <v>0</v>
      </c>
      <c r="EA198">
        <v>0</v>
      </c>
      <c r="EB198">
        <v>2</v>
      </c>
      <c r="EC198">
        <v>0</v>
      </c>
      <c r="ED198">
        <v>0</v>
      </c>
      <c r="EE198">
        <v>0</v>
      </c>
      <c r="EF198">
        <v>3</v>
      </c>
      <c r="EG198">
        <v>0</v>
      </c>
      <c r="EH198">
        <v>0</v>
      </c>
      <c r="EI198">
        <v>0</v>
      </c>
      <c r="EJ198">
        <v>0</v>
      </c>
      <c r="EK198">
        <v>0</v>
      </c>
      <c r="EL198">
        <v>0</v>
      </c>
      <c r="EM198">
        <v>0</v>
      </c>
      <c r="EN198">
        <v>0</v>
      </c>
      <c r="EO198">
        <v>0</v>
      </c>
      <c r="EP198">
        <v>0</v>
      </c>
      <c r="EQ198">
        <v>0</v>
      </c>
      <c r="ER198">
        <v>0</v>
      </c>
      <c r="ES198">
        <v>0</v>
      </c>
      <c r="ET198">
        <v>0</v>
      </c>
      <c r="EU198">
        <v>0</v>
      </c>
      <c r="EV198">
        <v>0</v>
      </c>
      <c r="EW198">
        <v>0</v>
      </c>
      <c r="EX198">
        <v>1</v>
      </c>
      <c r="EY198">
        <v>0</v>
      </c>
      <c r="EZ198">
        <v>0</v>
      </c>
      <c r="FA198">
        <v>0</v>
      </c>
      <c r="FB198">
        <v>1</v>
      </c>
      <c r="FC198">
        <v>1</v>
      </c>
      <c r="FD198">
        <v>0</v>
      </c>
      <c r="FE198">
        <v>0</v>
      </c>
      <c r="FF198">
        <v>1</v>
      </c>
      <c r="FG198">
        <v>1</v>
      </c>
      <c r="FH198">
        <v>0</v>
      </c>
      <c r="FI198">
        <v>1</v>
      </c>
      <c r="FJ198">
        <v>0</v>
      </c>
      <c r="FK198">
        <v>1</v>
      </c>
      <c r="FL198">
        <v>0</v>
      </c>
      <c r="FM198">
        <v>1</v>
      </c>
      <c r="FN198">
        <v>0</v>
      </c>
      <c r="FO198">
        <v>0</v>
      </c>
      <c r="FP198">
        <v>0</v>
      </c>
      <c r="FQ198">
        <v>0</v>
      </c>
      <c r="FR198">
        <v>3</v>
      </c>
      <c r="FS198">
        <v>0</v>
      </c>
      <c r="FT198">
        <v>0</v>
      </c>
      <c r="FU198">
        <v>2</v>
      </c>
      <c r="FV198">
        <v>1</v>
      </c>
      <c r="FW198">
        <v>4</v>
      </c>
      <c r="FX198">
        <v>0</v>
      </c>
      <c r="FY198">
        <v>0</v>
      </c>
      <c r="FZ198">
        <v>1</v>
      </c>
      <c r="GA198">
        <v>1</v>
      </c>
      <c r="GB198">
        <v>0</v>
      </c>
      <c r="GC198">
        <v>0</v>
      </c>
      <c r="GD198">
        <v>1</v>
      </c>
      <c r="GE198">
        <v>0</v>
      </c>
      <c r="GF198">
        <v>2</v>
      </c>
      <c r="GG198">
        <v>1</v>
      </c>
      <c r="GH198">
        <v>0</v>
      </c>
      <c r="GI198">
        <v>1</v>
      </c>
      <c r="GJ198">
        <v>0</v>
      </c>
      <c r="GK198">
        <v>0</v>
      </c>
      <c r="GL198">
        <v>0</v>
      </c>
      <c r="GM198">
        <v>0</v>
      </c>
      <c r="GN198">
        <v>0</v>
      </c>
      <c r="GO198">
        <v>4</v>
      </c>
      <c r="GP198">
        <v>0</v>
      </c>
      <c r="GQ198">
        <v>0</v>
      </c>
    </row>
    <row r="199" spans="1:199">
      <c r="A199">
        <v>5</v>
      </c>
      <c r="B199">
        <v>0</v>
      </c>
      <c r="C199">
        <v>0</v>
      </c>
      <c r="D199">
        <v>0</v>
      </c>
      <c r="E199">
        <v>0</v>
      </c>
      <c r="F199">
        <v>0</v>
      </c>
      <c r="G199">
        <v>3</v>
      </c>
      <c r="H199">
        <v>0</v>
      </c>
      <c r="I199">
        <v>0</v>
      </c>
      <c r="J199">
        <v>0</v>
      </c>
      <c r="K199">
        <v>0</v>
      </c>
      <c r="L199">
        <v>0</v>
      </c>
      <c r="M199">
        <v>0</v>
      </c>
      <c r="N199">
        <v>1</v>
      </c>
      <c r="O199">
        <v>0</v>
      </c>
      <c r="P199">
        <v>0</v>
      </c>
      <c r="Q199">
        <v>0</v>
      </c>
      <c r="R199">
        <v>1</v>
      </c>
      <c r="S199">
        <v>0</v>
      </c>
      <c r="T199">
        <v>0</v>
      </c>
      <c r="U199">
        <v>0</v>
      </c>
      <c r="V199">
        <v>1</v>
      </c>
      <c r="W199">
        <v>0</v>
      </c>
      <c r="X199">
        <v>0</v>
      </c>
      <c r="Y199">
        <v>0</v>
      </c>
      <c r="Z199">
        <v>1</v>
      </c>
      <c r="AA199">
        <v>0</v>
      </c>
      <c r="AB199">
        <v>0</v>
      </c>
      <c r="AC199">
        <v>0</v>
      </c>
      <c r="AD199">
        <v>0</v>
      </c>
      <c r="AE199">
        <v>0</v>
      </c>
      <c r="AF199">
        <v>0</v>
      </c>
      <c r="AG199">
        <v>0</v>
      </c>
      <c r="AH199">
        <v>1</v>
      </c>
      <c r="AI199">
        <v>0</v>
      </c>
      <c r="AJ199">
        <v>0</v>
      </c>
      <c r="AK199">
        <v>1</v>
      </c>
      <c r="AL199">
        <v>0</v>
      </c>
      <c r="AM199">
        <v>0</v>
      </c>
      <c r="AN199">
        <v>1</v>
      </c>
      <c r="AO199">
        <v>1</v>
      </c>
      <c r="AP199">
        <v>1</v>
      </c>
      <c r="AQ199">
        <v>0</v>
      </c>
      <c r="AR199">
        <v>0</v>
      </c>
      <c r="AS199">
        <v>0</v>
      </c>
      <c r="AT199">
        <v>2</v>
      </c>
      <c r="AU199">
        <v>0</v>
      </c>
      <c r="AV199">
        <v>0</v>
      </c>
      <c r="AW199">
        <v>1</v>
      </c>
      <c r="AX199">
        <v>1</v>
      </c>
      <c r="AY199">
        <v>0</v>
      </c>
      <c r="AZ199">
        <v>1</v>
      </c>
      <c r="BA199">
        <v>0</v>
      </c>
      <c r="BB199">
        <v>0</v>
      </c>
      <c r="BC199">
        <v>0</v>
      </c>
      <c r="BD199">
        <v>0</v>
      </c>
      <c r="BE199">
        <v>0</v>
      </c>
      <c r="BF199">
        <v>0</v>
      </c>
      <c r="BG199">
        <v>2</v>
      </c>
      <c r="BH199">
        <v>0</v>
      </c>
      <c r="BI199">
        <v>0</v>
      </c>
      <c r="BJ199">
        <v>0</v>
      </c>
      <c r="BK199">
        <v>1</v>
      </c>
      <c r="BL199">
        <v>0</v>
      </c>
      <c r="BM199">
        <v>1</v>
      </c>
      <c r="BN199">
        <v>2</v>
      </c>
      <c r="BO199">
        <v>0</v>
      </c>
      <c r="BP199">
        <v>2</v>
      </c>
      <c r="BQ199">
        <v>0</v>
      </c>
      <c r="BR199">
        <v>0</v>
      </c>
      <c r="BS199">
        <v>0</v>
      </c>
      <c r="BT199">
        <v>0</v>
      </c>
      <c r="BU199">
        <v>0</v>
      </c>
      <c r="BV199">
        <v>1</v>
      </c>
      <c r="BW199">
        <v>1</v>
      </c>
      <c r="BX199">
        <v>0</v>
      </c>
      <c r="BY199">
        <v>1</v>
      </c>
      <c r="BZ199">
        <v>0</v>
      </c>
      <c r="CA199">
        <v>0</v>
      </c>
      <c r="CB199">
        <v>0</v>
      </c>
      <c r="CC199">
        <v>0</v>
      </c>
      <c r="CD199">
        <v>1</v>
      </c>
      <c r="CE199">
        <v>1</v>
      </c>
      <c r="CF199">
        <v>0</v>
      </c>
      <c r="CG199">
        <v>0</v>
      </c>
      <c r="CH199">
        <v>2</v>
      </c>
      <c r="CI199">
        <v>0</v>
      </c>
      <c r="CJ199">
        <v>0</v>
      </c>
      <c r="CK199">
        <v>2</v>
      </c>
      <c r="CL199">
        <v>0</v>
      </c>
      <c r="CM199">
        <v>0</v>
      </c>
      <c r="CN199">
        <v>1</v>
      </c>
      <c r="CO199">
        <v>0</v>
      </c>
      <c r="CP199">
        <v>0</v>
      </c>
      <c r="CQ199">
        <v>1</v>
      </c>
      <c r="CR199">
        <v>1</v>
      </c>
      <c r="CS199">
        <v>0</v>
      </c>
      <c r="CT199">
        <v>0</v>
      </c>
      <c r="CU199">
        <v>0</v>
      </c>
      <c r="CV199">
        <v>0</v>
      </c>
      <c r="CW199">
        <v>1</v>
      </c>
      <c r="CX199">
        <v>0</v>
      </c>
      <c r="CY199">
        <v>4</v>
      </c>
      <c r="CZ199">
        <v>1</v>
      </c>
      <c r="DA199">
        <v>1</v>
      </c>
      <c r="DB199">
        <v>1</v>
      </c>
      <c r="DC199">
        <v>0</v>
      </c>
      <c r="DD199">
        <v>0</v>
      </c>
      <c r="DE199">
        <v>0</v>
      </c>
      <c r="DF199">
        <v>0</v>
      </c>
      <c r="DG199">
        <v>0</v>
      </c>
      <c r="DH199">
        <v>0</v>
      </c>
      <c r="DI199">
        <v>0</v>
      </c>
      <c r="DJ199">
        <v>0</v>
      </c>
      <c r="DK199">
        <v>0</v>
      </c>
      <c r="DL199">
        <v>0</v>
      </c>
      <c r="DM199">
        <v>0</v>
      </c>
      <c r="DN199">
        <v>0</v>
      </c>
      <c r="DO199">
        <v>6</v>
      </c>
      <c r="DP199">
        <v>0</v>
      </c>
      <c r="DQ199">
        <v>1</v>
      </c>
      <c r="DR199">
        <v>0</v>
      </c>
      <c r="DS199">
        <v>0</v>
      </c>
      <c r="DT199">
        <v>0</v>
      </c>
      <c r="DU199">
        <v>0</v>
      </c>
      <c r="DV199">
        <v>0</v>
      </c>
      <c r="DW199">
        <v>0</v>
      </c>
      <c r="DX199">
        <v>0</v>
      </c>
      <c r="DY199">
        <v>0</v>
      </c>
      <c r="DZ199">
        <v>0</v>
      </c>
      <c r="EA199">
        <v>1</v>
      </c>
      <c r="EB199">
        <v>0</v>
      </c>
      <c r="EC199">
        <v>0</v>
      </c>
      <c r="ED199">
        <v>0</v>
      </c>
      <c r="EE199">
        <v>0</v>
      </c>
      <c r="EF199">
        <v>0</v>
      </c>
      <c r="EG199">
        <v>0</v>
      </c>
      <c r="EH199">
        <v>0</v>
      </c>
      <c r="EI199">
        <v>1</v>
      </c>
      <c r="EJ199">
        <v>0</v>
      </c>
      <c r="EK199">
        <v>0</v>
      </c>
      <c r="EL199">
        <v>0</v>
      </c>
      <c r="EM199">
        <v>0</v>
      </c>
      <c r="EN199">
        <v>0</v>
      </c>
      <c r="EO199">
        <v>0</v>
      </c>
      <c r="EP199">
        <v>0</v>
      </c>
      <c r="EQ199">
        <v>0</v>
      </c>
      <c r="ER199">
        <v>0</v>
      </c>
      <c r="ES199">
        <v>0</v>
      </c>
      <c r="ET199">
        <v>0</v>
      </c>
      <c r="EU199">
        <v>0</v>
      </c>
      <c r="EV199">
        <v>3</v>
      </c>
      <c r="EW199">
        <v>2</v>
      </c>
      <c r="EX199">
        <v>1</v>
      </c>
      <c r="EY199">
        <v>0</v>
      </c>
      <c r="EZ199">
        <v>2</v>
      </c>
      <c r="FA199">
        <v>0</v>
      </c>
      <c r="FB199">
        <v>0</v>
      </c>
      <c r="FC199">
        <v>1</v>
      </c>
      <c r="FD199">
        <v>0</v>
      </c>
      <c r="FE199">
        <v>0</v>
      </c>
      <c r="FF199">
        <v>0</v>
      </c>
      <c r="FG199">
        <v>0</v>
      </c>
      <c r="FH199">
        <v>1</v>
      </c>
      <c r="FI199">
        <v>1</v>
      </c>
      <c r="FJ199">
        <v>0</v>
      </c>
      <c r="FK199">
        <v>1</v>
      </c>
      <c r="FL199">
        <v>0</v>
      </c>
      <c r="FM199">
        <v>0</v>
      </c>
      <c r="FN199">
        <v>0</v>
      </c>
      <c r="FO199">
        <v>0</v>
      </c>
      <c r="FP199">
        <v>0</v>
      </c>
      <c r="FQ199">
        <v>1</v>
      </c>
      <c r="FR199">
        <v>1</v>
      </c>
      <c r="FS199">
        <v>2</v>
      </c>
      <c r="FT199">
        <v>0</v>
      </c>
      <c r="FU199">
        <v>0</v>
      </c>
      <c r="FV199">
        <v>1</v>
      </c>
      <c r="FW199">
        <v>0</v>
      </c>
      <c r="FX199">
        <v>0</v>
      </c>
      <c r="FY199">
        <v>0</v>
      </c>
      <c r="FZ199">
        <v>2</v>
      </c>
      <c r="GA199">
        <v>0</v>
      </c>
      <c r="GB199">
        <v>0</v>
      </c>
      <c r="GC199">
        <v>1</v>
      </c>
      <c r="GD199">
        <v>2</v>
      </c>
      <c r="GE199">
        <v>0</v>
      </c>
      <c r="GF199">
        <v>0</v>
      </c>
      <c r="GG199">
        <v>0</v>
      </c>
      <c r="GH199">
        <v>1</v>
      </c>
      <c r="GI199">
        <v>0</v>
      </c>
      <c r="GJ199">
        <v>0</v>
      </c>
      <c r="GK199">
        <v>3</v>
      </c>
      <c r="GL199">
        <v>0</v>
      </c>
      <c r="GM199">
        <v>0</v>
      </c>
      <c r="GN199">
        <v>0</v>
      </c>
      <c r="GO199">
        <v>1</v>
      </c>
      <c r="GP199">
        <v>0</v>
      </c>
      <c r="GQ199">
        <v>0</v>
      </c>
    </row>
    <row r="200" spans="1:199">
      <c r="A200">
        <v>5</v>
      </c>
      <c r="B200">
        <v>0</v>
      </c>
      <c r="C200">
        <v>0</v>
      </c>
      <c r="D200">
        <v>0</v>
      </c>
      <c r="E200">
        <v>0</v>
      </c>
      <c r="F200">
        <v>0</v>
      </c>
      <c r="G200">
        <v>0</v>
      </c>
      <c r="H200">
        <v>0</v>
      </c>
      <c r="I200">
        <v>0</v>
      </c>
      <c r="J200">
        <v>0</v>
      </c>
      <c r="K200">
        <v>1</v>
      </c>
      <c r="L200">
        <v>0</v>
      </c>
      <c r="M200">
        <v>0</v>
      </c>
      <c r="N200">
        <v>1</v>
      </c>
      <c r="O200">
        <v>0</v>
      </c>
      <c r="P200">
        <v>0</v>
      </c>
      <c r="Q200">
        <v>0</v>
      </c>
      <c r="R200">
        <v>0</v>
      </c>
      <c r="S200">
        <v>0</v>
      </c>
      <c r="T200">
        <v>0</v>
      </c>
      <c r="U200">
        <v>0</v>
      </c>
      <c r="V200">
        <v>0</v>
      </c>
      <c r="W200">
        <v>3</v>
      </c>
      <c r="X200">
        <v>0</v>
      </c>
      <c r="Y200">
        <v>0</v>
      </c>
      <c r="Z200">
        <v>0</v>
      </c>
      <c r="AA200">
        <v>0</v>
      </c>
      <c r="AB200">
        <v>0</v>
      </c>
      <c r="AC200">
        <v>0</v>
      </c>
      <c r="AD200">
        <v>0</v>
      </c>
      <c r="AE200">
        <v>0</v>
      </c>
      <c r="AF200">
        <v>0</v>
      </c>
      <c r="AG200">
        <v>0</v>
      </c>
      <c r="AH200">
        <v>0</v>
      </c>
      <c r="AI200">
        <v>0</v>
      </c>
      <c r="AJ200">
        <v>2</v>
      </c>
      <c r="AK200">
        <v>0</v>
      </c>
      <c r="AL200">
        <v>0</v>
      </c>
      <c r="AM200">
        <v>0</v>
      </c>
      <c r="AN200">
        <v>1</v>
      </c>
      <c r="AO200">
        <v>2</v>
      </c>
      <c r="AP200">
        <v>0</v>
      </c>
      <c r="AQ200">
        <v>0</v>
      </c>
      <c r="AR200">
        <v>0</v>
      </c>
      <c r="AS200">
        <v>0</v>
      </c>
      <c r="AT200">
        <v>0</v>
      </c>
      <c r="AU200">
        <v>0</v>
      </c>
      <c r="AV200">
        <v>0</v>
      </c>
      <c r="AW200">
        <v>0</v>
      </c>
      <c r="AX200">
        <v>1</v>
      </c>
      <c r="AY200">
        <v>0</v>
      </c>
      <c r="AZ200">
        <v>0</v>
      </c>
      <c r="BA200">
        <v>1</v>
      </c>
      <c r="BB200">
        <v>0</v>
      </c>
      <c r="BC200">
        <v>1</v>
      </c>
      <c r="BD200">
        <v>0</v>
      </c>
      <c r="BE200">
        <v>0</v>
      </c>
      <c r="BF200">
        <v>0</v>
      </c>
      <c r="BG200">
        <v>0</v>
      </c>
      <c r="BH200">
        <v>0</v>
      </c>
      <c r="BI200">
        <v>0</v>
      </c>
      <c r="BJ200">
        <v>0</v>
      </c>
      <c r="BK200">
        <v>0</v>
      </c>
      <c r="BL200">
        <v>0</v>
      </c>
      <c r="BM200">
        <v>1</v>
      </c>
      <c r="BN200">
        <v>0</v>
      </c>
      <c r="BO200">
        <v>0</v>
      </c>
      <c r="BP200">
        <v>0</v>
      </c>
      <c r="BQ200">
        <v>0</v>
      </c>
      <c r="BR200">
        <v>1</v>
      </c>
      <c r="BS200">
        <v>0</v>
      </c>
      <c r="BT200">
        <v>0</v>
      </c>
      <c r="BU200">
        <v>1</v>
      </c>
      <c r="BV200">
        <v>1</v>
      </c>
      <c r="BW200">
        <v>0</v>
      </c>
      <c r="BX200">
        <v>2</v>
      </c>
      <c r="BY200">
        <v>0</v>
      </c>
      <c r="BZ200">
        <v>2</v>
      </c>
      <c r="CA200">
        <v>0</v>
      </c>
      <c r="CB200">
        <v>0</v>
      </c>
      <c r="CC200">
        <v>0</v>
      </c>
      <c r="CD200">
        <v>3</v>
      </c>
      <c r="CE200">
        <v>0</v>
      </c>
      <c r="CF200">
        <v>0</v>
      </c>
      <c r="CG200">
        <v>0</v>
      </c>
      <c r="CH200">
        <v>0</v>
      </c>
      <c r="CI200">
        <v>0</v>
      </c>
      <c r="CJ200">
        <v>0</v>
      </c>
      <c r="CK200">
        <v>1</v>
      </c>
      <c r="CL200">
        <v>0</v>
      </c>
      <c r="CM200">
        <v>0</v>
      </c>
      <c r="CN200">
        <v>0</v>
      </c>
      <c r="CO200">
        <v>3</v>
      </c>
      <c r="CP200">
        <v>0</v>
      </c>
      <c r="CQ200">
        <v>0</v>
      </c>
      <c r="CR200">
        <v>0</v>
      </c>
      <c r="CS200">
        <v>0</v>
      </c>
      <c r="CT200">
        <v>0</v>
      </c>
      <c r="CU200">
        <v>0</v>
      </c>
      <c r="CV200">
        <v>0</v>
      </c>
      <c r="CW200">
        <v>4</v>
      </c>
      <c r="CX200">
        <v>0</v>
      </c>
      <c r="CY200">
        <v>0</v>
      </c>
      <c r="CZ200">
        <v>0</v>
      </c>
      <c r="DA200">
        <v>0</v>
      </c>
      <c r="DB200">
        <v>1</v>
      </c>
      <c r="DC200">
        <v>0</v>
      </c>
      <c r="DD200">
        <v>0</v>
      </c>
      <c r="DE200">
        <v>0</v>
      </c>
      <c r="DF200">
        <v>0</v>
      </c>
      <c r="DG200">
        <v>0</v>
      </c>
      <c r="DH200">
        <v>0</v>
      </c>
      <c r="DI200">
        <v>0</v>
      </c>
      <c r="DJ200">
        <v>0</v>
      </c>
      <c r="DK200">
        <v>0</v>
      </c>
      <c r="DL200">
        <v>1</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1</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2</v>
      </c>
      <c r="FA200">
        <v>0</v>
      </c>
      <c r="FB200">
        <v>0</v>
      </c>
      <c r="FC200">
        <v>0</v>
      </c>
      <c r="FD200">
        <v>0</v>
      </c>
      <c r="FE200">
        <v>0</v>
      </c>
      <c r="FF200">
        <v>0</v>
      </c>
      <c r="FG200">
        <v>0</v>
      </c>
      <c r="FH200">
        <v>0</v>
      </c>
      <c r="FI200">
        <v>2</v>
      </c>
      <c r="FJ200">
        <v>0</v>
      </c>
      <c r="FK200">
        <v>1</v>
      </c>
      <c r="FL200">
        <v>0</v>
      </c>
      <c r="FM200">
        <v>0</v>
      </c>
      <c r="FN200">
        <v>0</v>
      </c>
      <c r="FO200">
        <v>0</v>
      </c>
      <c r="FP200">
        <v>0</v>
      </c>
      <c r="FQ200">
        <v>2</v>
      </c>
      <c r="FR200">
        <v>8</v>
      </c>
      <c r="FS200">
        <v>0</v>
      </c>
      <c r="FT200">
        <v>0</v>
      </c>
      <c r="FU200">
        <v>0</v>
      </c>
      <c r="FV200">
        <v>0</v>
      </c>
      <c r="FW200">
        <v>0</v>
      </c>
      <c r="FX200">
        <v>0</v>
      </c>
      <c r="FY200">
        <v>0</v>
      </c>
      <c r="FZ200">
        <v>0</v>
      </c>
      <c r="GA200">
        <v>0</v>
      </c>
      <c r="GB200">
        <v>0</v>
      </c>
      <c r="GC200">
        <v>2</v>
      </c>
      <c r="GD200">
        <v>0</v>
      </c>
      <c r="GE200">
        <v>0</v>
      </c>
      <c r="GF200">
        <v>1</v>
      </c>
      <c r="GG200">
        <v>0</v>
      </c>
      <c r="GH200">
        <v>1</v>
      </c>
      <c r="GI200">
        <v>0</v>
      </c>
      <c r="GJ200">
        <v>0</v>
      </c>
      <c r="GK200">
        <v>0</v>
      </c>
      <c r="GL200">
        <v>1</v>
      </c>
      <c r="GM200">
        <v>0</v>
      </c>
      <c r="GN200">
        <v>0</v>
      </c>
      <c r="GO200">
        <v>0</v>
      </c>
      <c r="GP200">
        <v>0</v>
      </c>
      <c r="GQ200">
        <v>0</v>
      </c>
    </row>
    <row r="201" spans="1:199">
      <c r="A201">
        <v>5</v>
      </c>
      <c r="B201">
        <v>2</v>
      </c>
      <c r="C201">
        <v>0</v>
      </c>
      <c r="D201">
        <v>0</v>
      </c>
      <c r="E201">
        <v>0</v>
      </c>
      <c r="F201">
        <v>1</v>
      </c>
      <c r="G201">
        <v>5</v>
      </c>
      <c r="H201">
        <v>0</v>
      </c>
      <c r="I201">
        <v>1</v>
      </c>
      <c r="J201">
        <v>0</v>
      </c>
      <c r="K201">
        <v>2</v>
      </c>
      <c r="L201">
        <v>0</v>
      </c>
      <c r="M201">
        <v>0</v>
      </c>
      <c r="N201">
        <v>1</v>
      </c>
      <c r="O201">
        <v>0</v>
      </c>
      <c r="P201">
        <v>0</v>
      </c>
      <c r="Q201">
        <v>0</v>
      </c>
      <c r="R201">
        <v>0</v>
      </c>
      <c r="S201">
        <v>0</v>
      </c>
      <c r="T201">
        <v>0</v>
      </c>
      <c r="U201">
        <v>0</v>
      </c>
      <c r="V201">
        <v>0</v>
      </c>
      <c r="W201">
        <v>0</v>
      </c>
      <c r="X201">
        <v>0</v>
      </c>
      <c r="Y201">
        <v>0</v>
      </c>
      <c r="Z201">
        <v>1</v>
      </c>
      <c r="AA201">
        <v>1</v>
      </c>
      <c r="AB201">
        <v>0</v>
      </c>
      <c r="AC201">
        <v>1</v>
      </c>
      <c r="AD201">
        <v>0</v>
      </c>
      <c r="AE201">
        <v>0</v>
      </c>
      <c r="AF201">
        <v>0</v>
      </c>
      <c r="AG201">
        <v>0</v>
      </c>
      <c r="AH201">
        <v>0</v>
      </c>
      <c r="AI201">
        <v>0</v>
      </c>
      <c r="AJ201">
        <v>0</v>
      </c>
      <c r="AK201">
        <v>0</v>
      </c>
      <c r="AL201">
        <v>0</v>
      </c>
      <c r="AM201">
        <v>1</v>
      </c>
      <c r="AN201">
        <v>2</v>
      </c>
      <c r="AO201">
        <v>2</v>
      </c>
      <c r="AP201">
        <v>1</v>
      </c>
      <c r="AQ201">
        <v>1</v>
      </c>
      <c r="AR201">
        <v>0</v>
      </c>
      <c r="AS201">
        <v>0</v>
      </c>
      <c r="AT201">
        <v>0</v>
      </c>
      <c r="AU201">
        <v>1</v>
      </c>
      <c r="AV201">
        <v>0</v>
      </c>
      <c r="AW201">
        <v>0</v>
      </c>
      <c r="AX201">
        <v>1</v>
      </c>
      <c r="AY201">
        <v>0</v>
      </c>
      <c r="AZ201">
        <v>2</v>
      </c>
      <c r="BA201">
        <v>0</v>
      </c>
      <c r="BB201">
        <v>1</v>
      </c>
      <c r="BC201">
        <v>0</v>
      </c>
      <c r="BD201">
        <v>0</v>
      </c>
      <c r="BE201">
        <v>0</v>
      </c>
      <c r="BF201">
        <v>0</v>
      </c>
      <c r="BG201">
        <v>0</v>
      </c>
      <c r="BH201">
        <v>1</v>
      </c>
      <c r="BI201">
        <v>0</v>
      </c>
      <c r="BJ201">
        <v>0</v>
      </c>
      <c r="BK201">
        <v>1</v>
      </c>
      <c r="BL201">
        <v>1</v>
      </c>
      <c r="BM201">
        <v>2</v>
      </c>
      <c r="BN201">
        <v>2</v>
      </c>
      <c r="BO201">
        <v>0</v>
      </c>
      <c r="BP201">
        <v>2</v>
      </c>
      <c r="BQ201">
        <v>0</v>
      </c>
      <c r="BR201">
        <v>0</v>
      </c>
      <c r="BS201">
        <v>1</v>
      </c>
      <c r="BT201">
        <v>0</v>
      </c>
      <c r="BU201">
        <v>0</v>
      </c>
      <c r="BV201">
        <v>1</v>
      </c>
      <c r="BW201">
        <v>0</v>
      </c>
      <c r="BX201">
        <v>2</v>
      </c>
      <c r="BY201">
        <v>1</v>
      </c>
      <c r="BZ201">
        <v>1</v>
      </c>
      <c r="CA201">
        <v>1</v>
      </c>
      <c r="CB201">
        <v>0</v>
      </c>
      <c r="CC201">
        <v>0</v>
      </c>
      <c r="CD201">
        <v>1</v>
      </c>
      <c r="CE201">
        <v>2</v>
      </c>
      <c r="CF201">
        <v>0</v>
      </c>
      <c r="CG201">
        <v>0</v>
      </c>
      <c r="CH201">
        <v>2</v>
      </c>
      <c r="CI201">
        <v>0</v>
      </c>
      <c r="CJ201">
        <v>0</v>
      </c>
      <c r="CK201">
        <v>1</v>
      </c>
      <c r="CL201">
        <v>0</v>
      </c>
      <c r="CM201">
        <v>0</v>
      </c>
      <c r="CN201">
        <v>1</v>
      </c>
      <c r="CO201">
        <v>1</v>
      </c>
      <c r="CP201">
        <v>1</v>
      </c>
      <c r="CQ201">
        <v>1</v>
      </c>
      <c r="CR201">
        <v>1</v>
      </c>
      <c r="CS201">
        <v>1</v>
      </c>
      <c r="CT201">
        <v>0</v>
      </c>
      <c r="CU201">
        <v>2</v>
      </c>
      <c r="CV201">
        <v>1</v>
      </c>
      <c r="CW201">
        <v>0</v>
      </c>
      <c r="CX201">
        <v>1</v>
      </c>
      <c r="CY201">
        <v>3</v>
      </c>
      <c r="CZ201">
        <v>0</v>
      </c>
      <c r="DA201">
        <v>0</v>
      </c>
      <c r="DB201">
        <v>1</v>
      </c>
      <c r="DC201">
        <v>0</v>
      </c>
      <c r="DD201">
        <v>0</v>
      </c>
      <c r="DE201">
        <v>0</v>
      </c>
      <c r="DF201">
        <v>0</v>
      </c>
      <c r="DG201">
        <v>0</v>
      </c>
      <c r="DH201">
        <v>7</v>
      </c>
      <c r="DI201">
        <v>0</v>
      </c>
      <c r="DJ201">
        <v>1</v>
      </c>
      <c r="DK201">
        <v>0</v>
      </c>
      <c r="DL201">
        <v>1</v>
      </c>
      <c r="DM201">
        <v>0</v>
      </c>
      <c r="DN201">
        <v>0</v>
      </c>
      <c r="DO201">
        <v>1</v>
      </c>
      <c r="DP201">
        <v>0</v>
      </c>
      <c r="DQ201">
        <v>0</v>
      </c>
      <c r="DR201">
        <v>0</v>
      </c>
      <c r="DS201">
        <v>0</v>
      </c>
      <c r="DT201">
        <v>0</v>
      </c>
      <c r="DU201">
        <v>0</v>
      </c>
      <c r="DV201">
        <v>0</v>
      </c>
      <c r="DW201">
        <v>1</v>
      </c>
      <c r="DX201">
        <v>0</v>
      </c>
      <c r="DY201">
        <v>0</v>
      </c>
      <c r="DZ201">
        <v>0</v>
      </c>
      <c r="EA201">
        <v>1</v>
      </c>
      <c r="EB201">
        <v>0</v>
      </c>
      <c r="EC201">
        <v>0</v>
      </c>
      <c r="ED201">
        <v>0</v>
      </c>
      <c r="EE201">
        <v>0</v>
      </c>
      <c r="EF201">
        <v>1</v>
      </c>
      <c r="EG201">
        <v>0</v>
      </c>
      <c r="EH201">
        <v>0</v>
      </c>
      <c r="EI201">
        <v>2</v>
      </c>
      <c r="EJ201">
        <v>0</v>
      </c>
      <c r="EK201">
        <v>0</v>
      </c>
      <c r="EL201">
        <v>0</v>
      </c>
      <c r="EM201">
        <v>0</v>
      </c>
      <c r="EN201">
        <v>0</v>
      </c>
      <c r="EO201">
        <v>0</v>
      </c>
      <c r="EP201">
        <v>0</v>
      </c>
      <c r="EQ201">
        <v>0</v>
      </c>
      <c r="ER201">
        <v>0</v>
      </c>
      <c r="ES201">
        <v>0</v>
      </c>
      <c r="ET201">
        <v>0</v>
      </c>
      <c r="EU201">
        <v>0</v>
      </c>
      <c r="EV201">
        <v>1</v>
      </c>
      <c r="EW201">
        <v>0</v>
      </c>
      <c r="EX201">
        <v>0</v>
      </c>
      <c r="EY201">
        <v>0</v>
      </c>
      <c r="EZ201">
        <v>0</v>
      </c>
      <c r="FA201">
        <v>0</v>
      </c>
      <c r="FB201">
        <v>3</v>
      </c>
      <c r="FC201">
        <v>0</v>
      </c>
      <c r="FD201">
        <v>0</v>
      </c>
      <c r="FE201">
        <v>0</v>
      </c>
      <c r="FF201">
        <v>0</v>
      </c>
      <c r="FG201">
        <v>0</v>
      </c>
      <c r="FH201">
        <v>0</v>
      </c>
      <c r="FI201">
        <v>2</v>
      </c>
      <c r="FJ201">
        <v>0</v>
      </c>
      <c r="FK201">
        <v>1</v>
      </c>
      <c r="FL201">
        <v>0</v>
      </c>
      <c r="FM201">
        <v>0</v>
      </c>
      <c r="FN201">
        <v>1</v>
      </c>
      <c r="FO201">
        <v>0</v>
      </c>
      <c r="FP201">
        <v>0</v>
      </c>
      <c r="FQ201">
        <v>2</v>
      </c>
      <c r="FR201">
        <v>1</v>
      </c>
      <c r="FS201">
        <v>2</v>
      </c>
      <c r="FT201">
        <v>0</v>
      </c>
      <c r="FU201">
        <v>1</v>
      </c>
      <c r="FV201">
        <v>2</v>
      </c>
      <c r="FW201">
        <v>0</v>
      </c>
      <c r="FX201">
        <v>0</v>
      </c>
      <c r="FY201">
        <v>0</v>
      </c>
      <c r="FZ201">
        <v>2</v>
      </c>
      <c r="GA201">
        <v>1</v>
      </c>
      <c r="GB201">
        <v>0</v>
      </c>
      <c r="GC201">
        <v>4</v>
      </c>
      <c r="GD201">
        <v>1</v>
      </c>
      <c r="GE201">
        <v>1</v>
      </c>
      <c r="GF201">
        <v>2</v>
      </c>
      <c r="GG201">
        <v>0</v>
      </c>
      <c r="GH201">
        <v>3</v>
      </c>
      <c r="GI201">
        <v>0</v>
      </c>
      <c r="GJ201">
        <v>0</v>
      </c>
      <c r="GK201">
        <v>3</v>
      </c>
      <c r="GL201">
        <v>1</v>
      </c>
      <c r="GM201">
        <v>1</v>
      </c>
      <c r="GN201">
        <v>1</v>
      </c>
      <c r="GO201">
        <v>2</v>
      </c>
      <c r="GP201">
        <v>0</v>
      </c>
      <c r="GQ201">
        <v>0</v>
      </c>
    </row>
    <row r="202" spans="1:199">
      <c r="A202">
        <v>5</v>
      </c>
      <c r="B202">
        <v>5</v>
      </c>
      <c r="C202">
        <v>0</v>
      </c>
      <c r="D202">
        <v>3</v>
      </c>
      <c r="E202">
        <v>0</v>
      </c>
      <c r="F202">
        <v>1</v>
      </c>
      <c r="G202">
        <v>4</v>
      </c>
      <c r="H202">
        <v>0</v>
      </c>
      <c r="I202">
        <v>1</v>
      </c>
      <c r="J202">
        <v>0</v>
      </c>
      <c r="K202">
        <v>3</v>
      </c>
      <c r="L202">
        <v>0</v>
      </c>
      <c r="M202">
        <v>0</v>
      </c>
      <c r="N202">
        <v>1</v>
      </c>
      <c r="O202">
        <v>0</v>
      </c>
      <c r="P202">
        <v>0</v>
      </c>
      <c r="Q202">
        <v>0</v>
      </c>
      <c r="R202">
        <v>1</v>
      </c>
      <c r="S202">
        <v>1</v>
      </c>
      <c r="T202">
        <v>0</v>
      </c>
      <c r="U202">
        <v>0</v>
      </c>
      <c r="V202">
        <v>0</v>
      </c>
      <c r="W202">
        <v>0</v>
      </c>
      <c r="X202">
        <v>0</v>
      </c>
      <c r="Y202">
        <v>0</v>
      </c>
      <c r="Z202">
        <v>1</v>
      </c>
      <c r="AA202">
        <v>0</v>
      </c>
      <c r="AB202">
        <v>0</v>
      </c>
      <c r="AC202">
        <v>0</v>
      </c>
      <c r="AD202">
        <v>0</v>
      </c>
      <c r="AE202">
        <v>0</v>
      </c>
      <c r="AF202">
        <v>0</v>
      </c>
      <c r="AG202">
        <v>0</v>
      </c>
      <c r="AH202">
        <v>0</v>
      </c>
      <c r="AI202">
        <v>0</v>
      </c>
      <c r="AJ202">
        <v>1</v>
      </c>
      <c r="AK202">
        <v>1</v>
      </c>
      <c r="AL202">
        <v>1</v>
      </c>
      <c r="AM202">
        <v>1</v>
      </c>
      <c r="AN202">
        <v>2</v>
      </c>
      <c r="AO202">
        <v>8</v>
      </c>
      <c r="AP202">
        <v>0</v>
      </c>
      <c r="AQ202">
        <v>1</v>
      </c>
      <c r="AR202">
        <v>8</v>
      </c>
      <c r="AS202">
        <v>1</v>
      </c>
      <c r="AT202">
        <v>0</v>
      </c>
      <c r="AU202">
        <v>1</v>
      </c>
      <c r="AV202">
        <v>0</v>
      </c>
      <c r="AW202">
        <v>0</v>
      </c>
      <c r="AX202">
        <v>1</v>
      </c>
      <c r="AY202">
        <v>1</v>
      </c>
      <c r="AZ202">
        <v>0</v>
      </c>
      <c r="BA202">
        <v>0</v>
      </c>
      <c r="BB202">
        <v>1</v>
      </c>
      <c r="BC202">
        <v>0</v>
      </c>
      <c r="BD202">
        <v>2</v>
      </c>
      <c r="BE202">
        <v>0</v>
      </c>
      <c r="BF202">
        <v>2</v>
      </c>
      <c r="BG202">
        <v>0</v>
      </c>
      <c r="BH202">
        <v>3</v>
      </c>
      <c r="BI202">
        <v>1</v>
      </c>
      <c r="BJ202">
        <v>0</v>
      </c>
      <c r="BK202">
        <v>1</v>
      </c>
      <c r="BL202">
        <v>1</v>
      </c>
      <c r="BM202">
        <v>1</v>
      </c>
      <c r="BN202">
        <v>1</v>
      </c>
      <c r="BO202">
        <v>0</v>
      </c>
      <c r="BP202">
        <v>3</v>
      </c>
      <c r="BQ202">
        <v>1</v>
      </c>
      <c r="BR202">
        <v>2</v>
      </c>
      <c r="BS202">
        <v>7</v>
      </c>
      <c r="BT202">
        <v>0</v>
      </c>
      <c r="BU202">
        <v>1</v>
      </c>
      <c r="BV202">
        <v>1</v>
      </c>
      <c r="BW202">
        <v>1</v>
      </c>
      <c r="BX202">
        <v>2</v>
      </c>
      <c r="BY202">
        <v>2</v>
      </c>
      <c r="BZ202">
        <v>1</v>
      </c>
      <c r="CA202">
        <v>0</v>
      </c>
      <c r="CB202">
        <v>1</v>
      </c>
      <c r="CC202">
        <v>0</v>
      </c>
      <c r="CD202">
        <v>3</v>
      </c>
      <c r="CE202">
        <v>2</v>
      </c>
      <c r="CF202">
        <v>1</v>
      </c>
      <c r="CG202">
        <v>0</v>
      </c>
      <c r="CH202">
        <v>3</v>
      </c>
      <c r="CI202">
        <v>0</v>
      </c>
      <c r="CJ202">
        <v>0</v>
      </c>
      <c r="CK202">
        <v>1</v>
      </c>
      <c r="CL202">
        <v>2</v>
      </c>
      <c r="CM202">
        <v>1</v>
      </c>
      <c r="CN202">
        <v>1</v>
      </c>
      <c r="CO202">
        <v>2</v>
      </c>
      <c r="CP202">
        <v>0</v>
      </c>
      <c r="CQ202">
        <v>1</v>
      </c>
      <c r="CR202">
        <v>1</v>
      </c>
      <c r="CS202">
        <v>2</v>
      </c>
      <c r="CT202">
        <v>1</v>
      </c>
      <c r="CU202">
        <v>5</v>
      </c>
      <c r="CV202">
        <v>1</v>
      </c>
      <c r="CW202">
        <v>0</v>
      </c>
      <c r="CX202">
        <v>2</v>
      </c>
      <c r="CY202">
        <v>3</v>
      </c>
      <c r="CZ202">
        <v>1</v>
      </c>
      <c r="DA202">
        <v>2</v>
      </c>
      <c r="DB202">
        <v>8</v>
      </c>
      <c r="DC202">
        <v>7</v>
      </c>
      <c r="DD202">
        <v>8</v>
      </c>
      <c r="DE202">
        <v>0</v>
      </c>
      <c r="DF202">
        <v>1</v>
      </c>
      <c r="DG202">
        <v>0</v>
      </c>
      <c r="DH202">
        <v>7</v>
      </c>
      <c r="DI202">
        <v>0</v>
      </c>
      <c r="DJ202">
        <v>3</v>
      </c>
      <c r="DK202">
        <v>0</v>
      </c>
      <c r="DL202">
        <v>1</v>
      </c>
      <c r="DM202">
        <v>0</v>
      </c>
      <c r="DN202">
        <v>0</v>
      </c>
      <c r="DO202">
        <v>1</v>
      </c>
      <c r="DP202">
        <v>0</v>
      </c>
      <c r="DQ202">
        <v>0</v>
      </c>
      <c r="DR202">
        <v>0</v>
      </c>
      <c r="DS202">
        <v>0</v>
      </c>
      <c r="DT202">
        <v>0</v>
      </c>
      <c r="DU202">
        <v>0</v>
      </c>
      <c r="DV202">
        <v>0</v>
      </c>
      <c r="DW202">
        <v>1</v>
      </c>
      <c r="DX202">
        <v>5</v>
      </c>
      <c r="DY202">
        <v>0</v>
      </c>
      <c r="DZ202">
        <v>0</v>
      </c>
      <c r="EA202">
        <v>0</v>
      </c>
      <c r="EB202">
        <v>1</v>
      </c>
      <c r="EC202">
        <v>5</v>
      </c>
      <c r="ED202">
        <v>0</v>
      </c>
      <c r="EE202">
        <v>0</v>
      </c>
      <c r="EF202">
        <v>0</v>
      </c>
      <c r="EG202">
        <v>0</v>
      </c>
      <c r="EH202">
        <v>0</v>
      </c>
      <c r="EI202">
        <v>0</v>
      </c>
      <c r="EJ202">
        <v>1</v>
      </c>
      <c r="EK202">
        <v>1</v>
      </c>
      <c r="EL202">
        <v>1</v>
      </c>
      <c r="EM202">
        <v>0</v>
      </c>
      <c r="EN202">
        <v>0</v>
      </c>
      <c r="EO202">
        <v>0</v>
      </c>
      <c r="EP202">
        <v>2</v>
      </c>
      <c r="EQ202">
        <v>0</v>
      </c>
      <c r="ER202">
        <v>0</v>
      </c>
      <c r="ES202">
        <v>0</v>
      </c>
      <c r="ET202">
        <v>1</v>
      </c>
      <c r="EU202">
        <v>0</v>
      </c>
      <c r="EV202">
        <v>1</v>
      </c>
      <c r="EW202">
        <v>1</v>
      </c>
      <c r="EX202">
        <v>2</v>
      </c>
      <c r="EY202">
        <v>1</v>
      </c>
      <c r="EZ202">
        <v>2</v>
      </c>
      <c r="FA202">
        <v>2</v>
      </c>
      <c r="FB202">
        <v>6</v>
      </c>
      <c r="FC202">
        <v>0</v>
      </c>
      <c r="FD202">
        <v>4</v>
      </c>
      <c r="FE202">
        <v>0</v>
      </c>
      <c r="FF202">
        <v>1</v>
      </c>
      <c r="FG202">
        <v>1</v>
      </c>
      <c r="FH202">
        <v>2</v>
      </c>
      <c r="FI202">
        <v>1</v>
      </c>
      <c r="FJ202">
        <v>0</v>
      </c>
      <c r="FK202">
        <v>1</v>
      </c>
      <c r="FL202">
        <v>4</v>
      </c>
      <c r="FM202">
        <v>0</v>
      </c>
      <c r="FN202">
        <v>1</v>
      </c>
      <c r="FO202">
        <v>0</v>
      </c>
      <c r="FP202">
        <v>0</v>
      </c>
      <c r="FQ202">
        <v>3</v>
      </c>
      <c r="FR202">
        <v>1</v>
      </c>
      <c r="FS202">
        <v>2</v>
      </c>
      <c r="FT202">
        <v>0</v>
      </c>
      <c r="FU202">
        <v>1</v>
      </c>
      <c r="FV202">
        <v>1</v>
      </c>
      <c r="FW202">
        <v>0</v>
      </c>
      <c r="FX202">
        <v>0</v>
      </c>
      <c r="FY202">
        <v>0</v>
      </c>
      <c r="FZ202">
        <v>1</v>
      </c>
      <c r="GA202">
        <v>2</v>
      </c>
      <c r="GB202">
        <v>1</v>
      </c>
      <c r="GC202">
        <v>3</v>
      </c>
      <c r="GD202">
        <v>2</v>
      </c>
      <c r="GE202">
        <v>0</v>
      </c>
      <c r="GF202">
        <v>1</v>
      </c>
      <c r="GG202">
        <v>1</v>
      </c>
      <c r="GH202">
        <v>4</v>
      </c>
      <c r="GI202">
        <v>1</v>
      </c>
      <c r="GJ202">
        <v>0</v>
      </c>
      <c r="GK202">
        <v>1</v>
      </c>
      <c r="GL202">
        <v>2</v>
      </c>
      <c r="GM202">
        <v>1</v>
      </c>
      <c r="GN202">
        <v>0</v>
      </c>
      <c r="GO202">
        <v>1</v>
      </c>
      <c r="GP202">
        <v>2</v>
      </c>
      <c r="GQ202">
        <v>0</v>
      </c>
    </row>
    <row r="203" spans="1:199">
      <c r="A203">
        <v>0</v>
      </c>
      <c r="B203">
        <v>5</v>
      </c>
      <c r="C203">
        <v>1</v>
      </c>
      <c r="D203">
        <v>1</v>
      </c>
      <c r="E203">
        <v>1</v>
      </c>
      <c r="F203">
        <v>1</v>
      </c>
      <c r="G203">
        <v>2</v>
      </c>
      <c r="H203">
        <v>0</v>
      </c>
      <c r="I203">
        <v>7</v>
      </c>
      <c r="J203">
        <v>0</v>
      </c>
      <c r="K203">
        <v>3</v>
      </c>
      <c r="L203">
        <v>0</v>
      </c>
      <c r="M203">
        <v>0</v>
      </c>
      <c r="N203">
        <v>1</v>
      </c>
      <c r="O203">
        <v>0</v>
      </c>
      <c r="P203">
        <v>5</v>
      </c>
      <c r="Q203">
        <v>0</v>
      </c>
      <c r="R203">
        <v>2</v>
      </c>
      <c r="S203">
        <v>0</v>
      </c>
      <c r="T203">
        <v>0</v>
      </c>
      <c r="U203">
        <v>0</v>
      </c>
      <c r="V203">
        <v>0</v>
      </c>
      <c r="W203">
        <v>4</v>
      </c>
      <c r="X203">
        <v>0</v>
      </c>
      <c r="Y203">
        <v>0</v>
      </c>
      <c r="Z203">
        <v>1</v>
      </c>
      <c r="AA203">
        <v>0</v>
      </c>
      <c r="AB203">
        <v>0</v>
      </c>
      <c r="AC203">
        <v>0</v>
      </c>
      <c r="AD203">
        <v>0</v>
      </c>
      <c r="AE203">
        <v>0</v>
      </c>
      <c r="AF203">
        <v>0</v>
      </c>
      <c r="AG203">
        <v>2</v>
      </c>
      <c r="AH203">
        <v>0</v>
      </c>
      <c r="AI203">
        <v>0</v>
      </c>
      <c r="AJ203">
        <v>1</v>
      </c>
      <c r="AK203">
        <v>2</v>
      </c>
      <c r="AL203">
        <v>2</v>
      </c>
      <c r="AM203">
        <v>2</v>
      </c>
      <c r="AN203">
        <v>1</v>
      </c>
      <c r="AO203">
        <v>7</v>
      </c>
      <c r="AP203">
        <v>1</v>
      </c>
      <c r="AQ203">
        <v>1</v>
      </c>
      <c r="AR203">
        <v>2</v>
      </c>
      <c r="AS203">
        <v>0</v>
      </c>
      <c r="AT203">
        <v>0</v>
      </c>
      <c r="AU203">
        <v>1</v>
      </c>
      <c r="AV203">
        <v>0</v>
      </c>
      <c r="AW203">
        <v>0</v>
      </c>
      <c r="AX203">
        <v>1</v>
      </c>
      <c r="AY203">
        <v>0</v>
      </c>
      <c r="AZ203">
        <v>3</v>
      </c>
      <c r="BA203">
        <v>5</v>
      </c>
      <c r="BB203">
        <v>0</v>
      </c>
      <c r="BC203">
        <v>0</v>
      </c>
      <c r="BD203">
        <v>1</v>
      </c>
      <c r="BE203">
        <v>0</v>
      </c>
      <c r="BF203">
        <v>0</v>
      </c>
      <c r="BG203">
        <v>0</v>
      </c>
      <c r="BH203">
        <v>1</v>
      </c>
      <c r="BI203">
        <v>1</v>
      </c>
      <c r="BJ203">
        <v>0</v>
      </c>
      <c r="BK203">
        <v>1</v>
      </c>
      <c r="BL203">
        <v>1</v>
      </c>
      <c r="BM203">
        <v>2</v>
      </c>
      <c r="BN203">
        <v>3</v>
      </c>
      <c r="BO203">
        <v>0</v>
      </c>
      <c r="BP203">
        <v>2</v>
      </c>
      <c r="BQ203">
        <v>2</v>
      </c>
      <c r="BR203">
        <v>7</v>
      </c>
      <c r="BS203">
        <v>1</v>
      </c>
      <c r="BT203">
        <v>1</v>
      </c>
      <c r="BU203">
        <v>0</v>
      </c>
      <c r="BV203">
        <v>1</v>
      </c>
      <c r="BW203">
        <v>1</v>
      </c>
      <c r="BX203">
        <v>3</v>
      </c>
      <c r="BY203">
        <v>1</v>
      </c>
      <c r="BZ203">
        <v>1</v>
      </c>
      <c r="CA203">
        <v>4</v>
      </c>
      <c r="CB203">
        <v>4</v>
      </c>
      <c r="CC203">
        <v>0</v>
      </c>
      <c r="CD203">
        <v>2</v>
      </c>
      <c r="CE203">
        <v>2</v>
      </c>
      <c r="CF203">
        <v>5</v>
      </c>
      <c r="CG203">
        <v>0</v>
      </c>
      <c r="CH203">
        <v>3</v>
      </c>
      <c r="CI203">
        <v>0</v>
      </c>
      <c r="CJ203">
        <v>0</v>
      </c>
      <c r="CK203">
        <v>2</v>
      </c>
      <c r="CL203">
        <v>2</v>
      </c>
      <c r="CM203">
        <v>1</v>
      </c>
      <c r="CN203">
        <v>2</v>
      </c>
      <c r="CO203">
        <v>2</v>
      </c>
      <c r="CP203">
        <v>3</v>
      </c>
      <c r="CQ203">
        <v>1</v>
      </c>
      <c r="CR203">
        <v>2</v>
      </c>
      <c r="CS203">
        <v>1</v>
      </c>
      <c r="CT203">
        <v>3</v>
      </c>
      <c r="CU203">
        <v>3</v>
      </c>
      <c r="CV203">
        <v>1</v>
      </c>
      <c r="CW203">
        <v>0</v>
      </c>
      <c r="CX203">
        <v>2</v>
      </c>
      <c r="CY203">
        <v>3</v>
      </c>
      <c r="CZ203">
        <v>0</v>
      </c>
      <c r="DA203">
        <v>1</v>
      </c>
      <c r="DB203">
        <v>2</v>
      </c>
      <c r="DC203">
        <v>0</v>
      </c>
      <c r="DD203">
        <v>0</v>
      </c>
      <c r="DE203">
        <v>1</v>
      </c>
      <c r="DF203">
        <v>1</v>
      </c>
      <c r="DG203">
        <v>0</v>
      </c>
      <c r="DH203">
        <v>0</v>
      </c>
      <c r="DI203">
        <v>0</v>
      </c>
      <c r="DJ203">
        <v>2</v>
      </c>
      <c r="DK203">
        <v>0</v>
      </c>
      <c r="DL203">
        <v>2</v>
      </c>
      <c r="DM203">
        <v>0</v>
      </c>
      <c r="DN203">
        <v>0</v>
      </c>
      <c r="DO203">
        <v>1</v>
      </c>
      <c r="DP203">
        <v>1</v>
      </c>
      <c r="DQ203">
        <v>0</v>
      </c>
      <c r="DR203">
        <v>0</v>
      </c>
      <c r="DS203">
        <v>0</v>
      </c>
      <c r="DT203">
        <v>0</v>
      </c>
      <c r="DU203">
        <v>0</v>
      </c>
      <c r="DV203">
        <v>0</v>
      </c>
      <c r="DW203">
        <v>9</v>
      </c>
      <c r="DX203">
        <v>0</v>
      </c>
      <c r="DY203">
        <v>0</v>
      </c>
      <c r="DZ203">
        <v>0</v>
      </c>
      <c r="EA203">
        <v>2</v>
      </c>
      <c r="EB203">
        <v>1</v>
      </c>
      <c r="EC203">
        <v>5</v>
      </c>
      <c r="ED203">
        <v>0</v>
      </c>
      <c r="EE203">
        <v>0</v>
      </c>
      <c r="EF203">
        <v>1</v>
      </c>
      <c r="EG203">
        <v>1</v>
      </c>
      <c r="EH203">
        <v>0</v>
      </c>
      <c r="EI203">
        <v>2</v>
      </c>
      <c r="EJ203">
        <v>3</v>
      </c>
      <c r="EK203">
        <v>0</v>
      </c>
      <c r="EL203">
        <v>1</v>
      </c>
      <c r="EM203">
        <v>0</v>
      </c>
      <c r="EN203">
        <v>0</v>
      </c>
      <c r="EO203">
        <v>0</v>
      </c>
      <c r="EP203">
        <v>7</v>
      </c>
      <c r="EQ203">
        <v>3</v>
      </c>
      <c r="ER203">
        <v>0</v>
      </c>
      <c r="ES203">
        <v>0</v>
      </c>
      <c r="ET203">
        <v>0</v>
      </c>
      <c r="EU203">
        <v>0</v>
      </c>
      <c r="EV203">
        <v>0</v>
      </c>
      <c r="EW203">
        <v>2</v>
      </c>
      <c r="EX203">
        <v>1</v>
      </c>
      <c r="EY203">
        <v>0</v>
      </c>
      <c r="EZ203">
        <v>2</v>
      </c>
      <c r="FA203">
        <v>1</v>
      </c>
      <c r="FB203">
        <v>3</v>
      </c>
      <c r="FC203">
        <v>0</v>
      </c>
      <c r="FD203">
        <v>4</v>
      </c>
      <c r="FE203">
        <v>0</v>
      </c>
      <c r="FF203">
        <v>0</v>
      </c>
      <c r="FG203">
        <v>5</v>
      </c>
      <c r="FH203">
        <v>1</v>
      </c>
      <c r="FI203">
        <v>3</v>
      </c>
      <c r="FJ203">
        <v>0</v>
      </c>
      <c r="FK203">
        <v>1</v>
      </c>
      <c r="FL203">
        <v>3</v>
      </c>
      <c r="FM203">
        <v>1</v>
      </c>
      <c r="FN203">
        <v>1</v>
      </c>
      <c r="FO203">
        <v>0</v>
      </c>
      <c r="FP203">
        <v>0</v>
      </c>
      <c r="FQ203">
        <v>2</v>
      </c>
      <c r="FR203">
        <v>4</v>
      </c>
      <c r="FS203">
        <v>0</v>
      </c>
      <c r="FT203">
        <v>0</v>
      </c>
      <c r="FU203">
        <v>1</v>
      </c>
      <c r="FV203">
        <v>3</v>
      </c>
      <c r="FW203">
        <v>0</v>
      </c>
      <c r="FX203">
        <v>1</v>
      </c>
      <c r="FY203">
        <v>0</v>
      </c>
      <c r="FZ203">
        <v>1</v>
      </c>
      <c r="GA203">
        <v>0</v>
      </c>
      <c r="GB203">
        <v>1</v>
      </c>
      <c r="GC203">
        <v>2</v>
      </c>
      <c r="GD203">
        <v>1</v>
      </c>
      <c r="GE203">
        <v>2</v>
      </c>
      <c r="GF203">
        <v>2</v>
      </c>
      <c r="GG203">
        <v>1</v>
      </c>
      <c r="GH203">
        <v>2</v>
      </c>
      <c r="GI203">
        <v>1</v>
      </c>
      <c r="GJ203">
        <v>0</v>
      </c>
      <c r="GK203">
        <v>1</v>
      </c>
      <c r="GL203">
        <v>3</v>
      </c>
      <c r="GM203">
        <v>1</v>
      </c>
      <c r="GN203">
        <v>1</v>
      </c>
      <c r="GO203">
        <v>0</v>
      </c>
      <c r="GP203">
        <v>6</v>
      </c>
      <c r="GQ203">
        <v>0</v>
      </c>
    </row>
    <row r="204" spans="1:199">
      <c r="A204">
        <v>0</v>
      </c>
      <c r="B204">
        <v>2</v>
      </c>
      <c r="C204">
        <v>0</v>
      </c>
      <c r="D204">
        <v>0</v>
      </c>
      <c r="E204">
        <v>0</v>
      </c>
      <c r="F204">
        <v>0</v>
      </c>
      <c r="G204">
        <v>0</v>
      </c>
      <c r="H204">
        <v>0</v>
      </c>
      <c r="I204">
        <v>0</v>
      </c>
      <c r="J204">
        <v>0</v>
      </c>
      <c r="K204">
        <v>0</v>
      </c>
      <c r="L204">
        <v>0</v>
      </c>
      <c r="M204">
        <v>0</v>
      </c>
      <c r="N204">
        <v>0</v>
      </c>
      <c r="O204">
        <v>1</v>
      </c>
      <c r="P204">
        <v>0</v>
      </c>
      <c r="Q204">
        <v>0</v>
      </c>
      <c r="R204">
        <v>0</v>
      </c>
      <c r="S204">
        <v>0</v>
      </c>
      <c r="T204">
        <v>0</v>
      </c>
      <c r="U204">
        <v>0</v>
      </c>
      <c r="V204">
        <v>0</v>
      </c>
      <c r="W204">
        <v>0</v>
      </c>
      <c r="X204">
        <v>0</v>
      </c>
      <c r="Y204">
        <v>0</v>
      </c>
      <c r="Z204">
        <v>0</v>
      </c>
      <c r="AA204">
        <v>0</v>
      </c>
      <c r="AB204">
        <v>0</v>
      </c>
      <c r="AC204">
        <v>1</v>
      </c>
      <c r="AD204">
        <v>0</v>
      </c>
      <c r="AE204">
        <v>0</v>
      </c>
      <c r="AF204">
        <v>0</v>
      </c>
      <c r="AG204">
        <v>1</v>
      </c>
      <c r="AH204">
        <v>0</v>
      </c>
      <c r="AI204">
        <v>0</v>
      </c>
      <c r="AJ204">
        <v>0</v>
      </c>
      <c r="AK204">
        <v>0</v>
      </c>
      <c r="AL204">
        <v>0</v>
      </c>
      <c r="AM204">
        <v>0</v>
      </c>
      <c r="AN204">
        <v>1</v>
      </c>
      <c r="AO204">
        <v>1</v>
      </c>
      <c r="AP204">
        <v>0</v>
      </c>
      <c r="AQ204">
        <v>0</v>
      </c>
      <c r="AR204">
        <v>0</v>
      </c>
      <c r="AS204">
        <v>1</v>
      </c>
      <c r="AT204">
        <v>0</v>
      </c>
      <c r="AU204">
        <v>0</v>
      </c>
      <c r="AV204">
        <v>0</v>
      </c>
      <c r="AW204">
        <v>1</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1</v>
      </c>
      <c r="BV204">
        <v>1</v>
      </c>
      <c r="BW204">
        <v>0</v>
      </c>
      <c r="BX204">
        <v>1</v>
      </c>
      <c r="BY204">
        <v>0</v>
      </c>
      <c r="BZ204">
        <v>0</v>
      </c>
      <c r="CA204">
        <v>0</v>
      </c>
      <c r="CB204">
        <v>0</v>
      </c>
      <c r="CC204">
        <v>0</v>
      </c>
      <c r="CD204">
        <v>0</v>
      </c>
      <c r="CE204">
        <v>2</v>
      </c>
      <c r="CF204">
        <v>0</v>
      </c>
      <c r="CG204">
        <v>0</v>
      </c>
      <c r="CH204">
        <v>1</v>
      </c>
      <c r="CI204">
        <v>0</v>
      </c>
      <c r="CJ204">
        <v>0</v>
      </c>
      <c r="CK204">
        <v>0</v>
      </c>
      <c r="CL204">
        <v>0</v>
      </c>
      <c r="CM204">
        <v>2</v>
      </c>
      <c r="CN204">
        <v>1</v>
      </c>
      <c r="CO204">
        <v>0</v>
      </c>
      <c r="CP204">
        <v>2</v>
      </c>
      <c r="CQ204">
        <v>1</v>
      </c>
      <c r="CR204">
        <v>0</v>
      </c>
      <c r="CS204">
        <v>0</v>
      </c>
      <c r="CT204">
        <v>1</v>
      </c>
      <c r="CU204">
        <v>0</v>
      </c>
      <c r="CV204">
        <v>5</v>
      </c>
      <c r="CW204">
        <v>0</v>
      </c>
      <c r="CX204">
        <v>0</v>
      </c>
      <c r="CY204">
        <v>3</v>
      </c>
      <c r="CZ204">
        <v>0</v>
      </c>
      <c r="DA204">
        <v>0</v>
      </c>
      <c r="DB204">
        <v>0</v>
      </c>
      <c r="DC204">
        <v>0</v>
      </c>
      <c r="DD204">
        <v>0</v>
      </c>
      <c r="DE204">
        <v>0</v>
      </c>
      <c r="DF204">
        <v>1</v>
      </c>
      <c r="DG204">
        <v>0</v>
      </c>
      <c r="DH204">
        <v>0</v>
      </c>
      <c r="DI204">
        <v>0</v>
      </c>
      <c r="DJ204">
        <v>1</v>
      </c>
      <c r="DK204">
        <v>0</v>
      </c>
      <c r="DL204">
        <v>0</v>
      </c>
      <c r="DM204">
        <v>0</v>
      </c>
      <c r="DN204">
        <v>0</v>
      </c>
      <c r="DO204">
        <v>1</v>
      </c>
      <c r="DP204">
        <v>0</v>
      </c>
      <c r="DQ204">
        <v>0</v>
      </c>
      <c r="DR204">
        <v>0</v>
      </c>
      <c r="DS204">
        <v>0</v>
      </c>
      <c r="DT204">
        <v>1</v>
      </c>
      <c r="DU204">
        <v>0</v>
      </c>
      <c r="DV204">
        <v>0</v>
      </c>
      <c r="DW204">
        <v>1</v>
      </c>
      <c r="DX204">
        <v>0</v>
      </c>
      <c r="DY204">
        <v>0</v>
      </c>
      <c r="DZ204">
        <v>0</v>
      </c>
      <c r="EA204">
        <v>0</v>
      </c>
      <c r="EB204">
        <v>0</v>
      </c>
      <c r="EC204">
        <v>0</v>
      </c>
      <c r="ED204">
        <v>0</v>
      </c>
      <c r="EE204">
        <v>0</v>
      </c>
      <c r="EF204">
        <v>0</v>
      </c>
      <c r="EG204">
        <v>0</v>
      </c>
      <c r="EH204">
        <v>0</v>
      </c>
      <c r="EI204">
        <v>1</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3</v>
      </c>
      <c r="FC204">
        <v>0</v>
      </c>
      <c r="FD204">
        <v>0</v>
      </c>
      <c r="FE204">
        <v>0</v>
      </c>
      <c r="FF204">
        <v>0</v>
      </c>
      <c r="FG204">
        <v>0</v>
      </c>
      <c r="FH204">
        <v>1</v>
      </c>
      <c r="FI204">
        <v>0</v>
      </c>
      <c r="FJ204">
        <v>0</v>
      </c>
      <c r="FK204">
        <v>0</v>
      </c>
      <c r="FL204">
        <v>0</v>
      </c>
      <c r="FM204">
        <v>0</v>
      </c>
      <c r="FN204">
        <v>0</v>
      </c>
      <c r="FO204">
        <v>0</v>
      </c>
      <c r="FP204">
        <v>0</v>
      </c>
      <c r="FQ204">
        <v>0</v>
      </c>
      <c r="FR204">
        <v>0</v>
      </c>
      <c r="FS204">
        <v>4</v>
      </c>
      <c r="FT204">
        <v>0</v>
      </c>
      <c r="FU204">
        <v>0</v>
      </c>
      <c r="FV204">
        <v>0</v>
      </c>
      <c r="FW204">
        <v>0</v>
      </c>
      <c r="FX204">
        <v>0</v>
      </c>
      <c r="FY204">
        <v>0</v>
      </c>
      <c r="FZ204">
        <v>2</v>
      </c>
      <c r="GA204">
        <v>0</v>
      </c>
      <c r="GB204">
        <v>2</v>
      </c>
      <c r="GC204">
        <v>0</v>
      </c>
      <c r="GD204">
        <v>0</v>
      </c>
      <c r="GE204">
        <v>0</v>
      </c>
      <c r="GF204">
        <v>1</v>
      </c>
      <c r="GG204">
        <v>3</v>
      </c>
      <c r="GH204">
        <v>0</v>
      </c>
      <c r="GI204">
        <v>0</v>
      </c>
      <c r="GJ204">
        <v>0</v>
      </c>
      <c r="GK204">
        <v>0</v>
      </c>
      <c r="GL204">
        <v>0</v>
      </c>
      <c r="GM204">
        <v>0</v>
      </c>
      <c r="GN204">
        <v>1</v>
      </c>
      <c r="GO204">
        <v>0</v>
      </c>
      <c r="GP204">
        <v>0</v>
      </c>
      <c r="GQ204">
        <v>0</v>
      </c>
    </row>
    <row r="205" spans="1:199">
      <c r="A205">
        <v>5</v>
      </c>
      <c r="B205">
        <v>9</v>
      </c>
      <c r="C205">
        <v>0</v>
      </c>
      <c r="D205">
        <v>0</v>
      </c>
      <c r="E205">
        <v>1</v>
      </c>
      <c r="F205">
        <v>0</v>
      </c>
      <c r="G205">
        <v>3</v>
      </c>
      <c r="H205">
        <v>0</v>
      </c>
      <c r="I205">
        <v>3</v>
      </c>
      <c r="J205">
        <v>0</v>
      </c>
      <c r="K205">
        <v>2</v>
      </c>
      <c r="L205">
        <v>0</v>
      </c>
      <c r="M205">
        <v>0</v>
      </c>
      <c r="N205">
        <v>1</v>
      </c>
      <c r="O205">
        <v>0</v>
      </c>
      <c r="P205">
        <v>1</v>
      </c>
      <c r="Q205">
        <v>0</v>
      </c>
      <c r="R205">
        <v>2</v>
      </c>
      <c r="S205">
        <v>0</v>
      </c>
      <c r="T205">
        <v>0</v>
      </c>
      <c r="U205">
        <v>0</v>
      </c>
      <c r="V205">
        <v>0</v>
      </c>
      <c r="W205">
        <v>0</v>
      </c>
      <c r="X205">
        <v>0</v>
      </c>
      <c r="Y205">
        <v>0</v>
      </c>
      <c r="Z205">
        <v>1</v>
      </c>
      <c r="AA205">
        <v>0</v>
      </c>
      <c r="AB205">
        <v>0</v>
      </c>
      <c r="AC205">
        <v>0</v>
      </c>
      <c r="AD205">
        <v>0</v>
      </c>
      <c r="AE205">
        <v>0</v>
      </c>
      <c r="AF205">
        <v>0</v>
      </c>
      <c r="AG205">
        <v>0</v>
      </c>
      <c r="AH205">
        <v>0</v>
      </c>
      <c r="AI205">
        <v>0</v>
      </c>
      <c r="AJ205">
        <v>1</v>
      </c>
      <c r="AK205">
        <v>1</v>
      </c>
      <c r="AL205">
        <v>0</v>
      </c>
      <c r="AM205">
        <v>2</v>
      </c>
      <c r="AN205">
        <v>3</v>
      </c>
      <c r="AO205">
        <v>1</v>
      </c>
      <c r="AP205">
        <v>1</v>
      </c>
      <c r="AQ205">
        <v>1</v>
      </c>
      <c r="AR205">
        <v>2</v>
      </c>
      <c r="AS205">
        <v>1</v>
      </c>
      <c r="AT205">
        <v>0</v>
      </c>
      <c r="AU205">
        <v>1</v>
      </c>
      <c r="AV205">
        <v>0</v>
      </c>
      <c r="AW205">
        <v>0</v>
      </c>
      <c r="AX205">
        <v>1</v>
      </c>
      <c r="AY205">
        <v>1</v>
      </c>
      <c r="AZ205">
        <v>2</v>
      </c>
      <c r="BA205">
        <v>5</v>
      </c>
      <c r="BB205">
        <v>0</v>
      </c>
      <c r="BC205">
        <v>0</v>
      </c>
      <c r="BD205">
        <v>1</v>
      </c>
      <c r="BE205">
        <v>0</v>
      </c>
      <c r="BF205">
        <v>1</v>
      </c>
      <c r="BG205">
        <v>0</v>
      </c>
      <c r="BH205">
        <v>3</v>
      </c>
      <c r="BI205">
        <v>1</v>
      </c>
      <c r="BJ205">
        <v>0</v>
      </c>
      <c r="BK205">
        <v>1</v>
      </c>
      <c r="BL205">
        <v>0</v>
      </c>
      <c r="BM205">
        <v>2</v>
      </c>
      <c r="BN205">
        <v>1</v>
      </c>
      <c r="BO205">
        <v>0</v>
      </c>
      <c r="BP205">
        <v>2</v>
      </c>
      <c r="BQ205">
        <v>2</v>
      </c>
      <c r="BR205">
        <v>3</v>
      </c>
      <c r="BS205">
        <v>7</v>
      </c>
      <c r="BT205">
        <v>1</v>
      </c>
      <c r="BU205">
        <v>0</v>
      </c>
      <c r="BV205">
        <v>1</v>
      </c>
      <c r="BW205">
        <v>0</v>
      </c>
      <c r="BX205">
        <v>1</v>
      </c>
      <c r="BY205">
        <v>1</v>
      </c>
      <c r="BZ205">
        <v>1</v>
      </c>
      <c r="CA205">
        <v>0</v>
      </c>
      <c r="CB205">
        <v>0</v>
      </c>
      <c r="CC205">
        <v>0</v>
      </c>
      <c r="CD205">
        <v>3</v>
      </c>
      <c r="CE205">
        <v>1</v>
      </c>
      <c r="CF205">
        <v>1</v>
      </c>
      <c r="CG205">
        <v>0</v>
      </c>
      <c r="CH205">
        <v>2</v>
      </c>
      <c r="CI205">
        <v>0</v>
      </c>
      <c r="CJ205">
        <v>0</v>
      </c>
      <c r="CK205">
        <v>1</v>
      </c>
      <c r="CL205">
        <v>0</v>
      </c>
      <c r="CM205">
        <v>2</v>
      </c>
      <c r="CN205">
        <v>1</v>
      </c>
      <c r="CO205">
        <v>1</v>
      </c>
      <c r="CP205">
        <v>2</v>
      </c>
      <c r="CQ205">
        <v>1</v>
      </c>
      <c r="CR205">
        <v>1</v>
      </c>
      <c r="CS205">
        <v>1</v>
      </c>
      <c r="CT205">
        <v>0</v>
      </c>
      <c r="CU205">
        <v>3</v>
      </c>
      <c r="CV205">
        <v>4</v>
      </c>
      <c r="CW205">
        <v>1</v>
      </c>
      <c r="CX205">
        <v>1</v>
      </c>
      <c r="CY205">
        <v>2</v>
      </c>
      <c r="CZ205">
        <v>0</v>
      </c>
      <c r="DA205">
        <v>1</v>
      </c>
      <c r="DB205">
        <v>1</v>
      </c>
      <c r="DC205">
        <v>2</v>
      </c>
      <c r="DD205">
        <v>0</v>
      </c>
      <c r="DE205">
        <v>0</v>
      </c>
      <c r="DF205">
        <v>1</v>
      </c>
      <c r="DG205">
        <v>0</v>
      </c>
      <c r="DH205">
        <v>1</v>
      </c>
      <c r="DI205">
        <v>0</v>
      </c>
      <c r="DJ205">
        <v>1</v>
      </c>
      <c r="DK205">
        <v>0</v>
      </c>
      <c r="DL205">
        <v>2</v>
      </c>
      <c r="DM205">
        <v>0</v>
      </c>
      <c r="DN205">
        <v>0</v>
      </c>
      <c r="DO205">
        <v>1</v>
      </c>
      <c r="DP205">
        <v>0</v>
      </c>
      <c r="DQ205">
        <v>0</v>
      </c>
      <c r="DR205">
        <v>0</v>
      </c>
      <c r="DS205">
        <v>0</v>
      </c>
      <c r="DT205">
        <v>0</v>
      </c>
      <c r="DU205">
        <v>0</v>
      </c>
      <c r="DV205">
        <v>0</v>
      </c>
      <c r="DW205">
        <v>1</v>
      </c>
      <c r="DX205">
        <v>5</v>
      </c>
      <c r="DY205">
        <v>0</v>
      </c>
      <c r="DZ205">
        <v>0</v>
      </c>
      <c r="EA205">
        <v>0</v>
      </c>
      <c r="EB205">
        <v>0</v>
      </c>
      <c r="EC205">
        <v>0</v>
      </c>
      <c r="ED205">
        <v>0</v>
      </c>
      <c r="EE205">
        <v>0</v>
      </c>
      <c r="EF205">
        <v>0</v>
      </c>
      <c r="EG205">
        <v>0</v>
      </c>
      <c r="EH205">
        <v>0</v>
      </c>
      <c r="EI205">
        <v>1</v>
      </c>
      <c r="EJ205">
        <v>0</v>
      </c>
      <c r="EK205">
        <v>0</v>
      </c>
      <c r="EL205">
        <v>1</v>
      </c>
      <c r="EM205">
        <v>0</v>
      </c>
      <c r="EN205">
        <v>0</v>
      </c>
      <c r="EO205">
        <v>0</v>
      </c>
      <c r="EP205">
        <v>1</v>
      </c>
      <c r="EQ205">
        <v>0</v>
      </c>
      <c r="ER205">
        <v>0</v>
      </c>
      <c r="ES205">
        <v>0</v>
      </c>
      <c r="ET205">
        <v>0</v>
      </c>
      <c r="EU205">
        <v>0</v>
      </c>
      <c r="EV205">
        <v>0</v>
      </c>
      <c r="EW205">
        <v>2</v>
      </c>
      <c r="EX205">
        <v>1</v>
      </c>
      <c r="EY205">
        <v>0</v>
      </c>
      <c r="EZ205">
        <v>2</v>
      </c>
      <c r="FA205">
        <v>0</v>
      </c>
      <c r="FB205">
        <v>3</v>
      </c>
      <c r="FC205">
        <v>1</v>
      </c>
      <c r="FD205">
        <v>2</v>
      </c>
      <c r="FE205">
        <v>0</v>
      </c>
      <c r="FF205">
        <v>0</v>
      </c>
      <c r="FG205">
        <v>0</v>
      </c>
      <c r="FH205">
        <v>2</v>
      </c>
      <c r="FI205">
        <v>3</v>
      </c>
      <c r="FJ205">
        <v>0</v>
      </c>
      <c r="FK205">
        <v>1</v>
      </c>
      <c r="FL205">
        <v>3</v>
      </c>
      <c r="FM205">
        <v>0</v>
      </c>
      <c r="FN205">
        <v>1</v>
      </c>
      <c r="FO205">
        <v>0</v>
      </c>
      <c r="FP205">
        <v>0</v>
      </c>
      <c r="FQ205">
        <v>6</v>
      </c>
      <c r="FR205">
        <v>2</v>
      </c>
      <c r="FS205">
        <v>2</v>
      </c>
      <c r="FT205">
        <v>0</v>
      </c>
      <c r="FU205">
        <v>1</v>
      </c>
      <c r="FV205">
        <v>1</v>
      </c>
      <c r="FW205">
        <v>0</v>
      </c>
      <c r="FX205">
        <v>0</v>
      </c>
      <c r="FY205">
        <v>0</v>
      </c>
      <c r="FZ205">
        <v>1</v>
      </c>
      <c r="GA205">
        <v>3</v>
      </c>
      <c r="GB205">
        <v>1</v>
      </c>
      <c r="GC205">
        <v>2</v>
      </c>
      <c r="GD205">
        <v>1</v>
      </c>
      <c r="GE205">
        <v>0</v>
      </c>
      <c r="GF205">
        <v>2</v>
      </c>
      <c r="GG205">
        <v>2</v>
      </c>
      <c r="GH205">
        <v>3</v>
      </c>
      <c r="GI205">
        <v>1</v>
      </c>
      <c r="GJ205">
        <v>0</v>
      </c>
      <c r="GK205">
        <v>0</v>
      </c>
      <c r="GL205">
        <v>3</v>
      </c>
      <c r="GM205">
        <v>0</v>
      </c>
      <c r="GN205">
        <v>0</v>
      </c>
      <c r="GO205">
        <v>1</v>
      </c>
      <c r="GP205">
        <v>4</v>
      </c>
      <c r="GQ205">
        <v>0</v>
      </c>
    </row>
    <row r="206" spans="1:199">
      <c r="A206">
        <v>0</v>
      </c>
      <c r="B206">
        <v>0</v>
      </c>
      <c r="C206">
        <v>0</v>
      </c>
      <c r="D206">
        <v>0</v>
      </c>
      <c r="E206">
        <v>0</v>
      </c>
      <c r="F206">
        <v>1</v>
      </c>
      <c r="G206">
        <v>2</v>
      </c>
      <c r="H206">
        <v>0</v>
      </c>
      <c r="I206">
        <v>1</v>
      </c>
      <c r="J206">
        <v>0</v>
      </c>
      <c r="K206">
        <v>1</v>
      </c>
      <c r="L206">
        <v>0</v>
      </c>
      <c r="M206">
        <v>0</v>
      </c>
      <c r="N206">
        <v>1</v>
      </c>
      <c r="O206">
        <v>0</v>
      </c>
      <c r="P206">
        <v>0</v>
      </c>
      <c r="Q206">
        <v>0</v>
      </c>
      <c r="R206">
        <v>0</v>
      </c>
      <c r="S206">
        <v>0</v>
      </c>
      <c r="T206">
        <v>0</v>
      </c>
      <c r="U206">
        <v>0</v>
      </c>
      <c r="V206">
        <v>0</v>
      </c>
      <c r="W206">
        <v>0</v>
      </c>
      <c r="X206">
        <v>0</v>
      </c>
      <c r="Y206">
        <v>0</v>
      </c>
      <c r="Z206">
        <v>0</v>
      </c>
      <c r="AA206">
        <v>1</v>
      </c>
      <c r="AB206">
        <v>0</v>
      </c>
      <c r="AC206">
        <v>0</v>
      </c>
      <c r="AD206">
        <v>0</v>
      </c>
      <c r="AE206">
        <v>0</v>
      </c>
      <c r="AF206">
        <v>0</v>
      </c>
      <c r="AG206">
        <v>0</v>
      </c>
      <c r="AH206">
        <v>0</v>
      </c>
      <c r="AI206">
        <v>0</v>
      </c>
      <c r="AJ206">
        <v>1</v>
      </c>
      <c r="AK206">
        <v>0</v>
      </c>
      <c r="AL206">
        <v>0</v>
      </c>
      <c r="AM206">
        <v>1</v>
      </c>
      <c r="AN206">
        <v>1</v>
      </c>
      <c r="AO206">
        <v>0</v>
      </c>
      <c r="AP206">
        <v>0</v>
      </c>
      <c r="AQ206">
        <v>0</v>
      </c>
      <c r="AR206">
        <v>0</v>
      </c>
      <c r="AS206">
        <v>1</v>
      </c>
      <c r="AT206">
        <v>0</v>
      </c>
      <c r="AU206">
        <v>0</v>
      </c>
      <c r="AV206">
        <v>0</v>
      </c>
      <c r="AW206">
        <v>0</v>
      </c>
      <c r="AX206">
        <v>1</v>
      </c>
      <c r="AY206">
        <v>1</v>
      </c>
      <c r="AZ206">
        <v>1</v>
      </c>
      <c r="BA206">
        <v>3</v>
      </c>
      <c r="BB206">
        <v>0</v>
      </c>
      <c r="BC206">
        <v>0</v>
      </c>
      <c r="BD206">
        <v>1</v>
      </c>
      <c r="BE206">
        <v>0</v>
      </c>
      <c r="BF206">
        <v>0</v>
      </c>
      <c r="BG206">
        <v>0</v>
      </c>
      <c r="BH206">
        <v>0</v>
      </c>
      <c r="BI206">
        <v>1</v>
      </c>
      <c r="BJ206">
        <v>0</v>
      </c>
      <c r="BK206">
        <v>0</v>
      </c>
      <c r="BL206">
        <v>0</v>
      </c>
      <c r="BM206">
        <v>0</v>
      </c>
      <c r="BN206">
        <v>0</v>
      </c>
      <c r="BO206">
        <v>0</v>
      </c>
      <c r="BP206">
        <v>1</v>
      </c>
      <c r="BQ206">
        <v>1</v>
      </c>
      <c r="BR206">
        <v>2</v>
      </c>
      <c r="BS206">
        <v>0</v>
      </c>
      <c r="BT206">
        <v>1</v>
      </c>
      <c r="BU206">
        <v>0</v>
      </c>
      <c r="BV206">
        <v>0</v>
      </c>
      <c r="BW206">
        <v>0</v>
      </c>
      <c r="BX206">
        <v>0</v>
      </c>
      <c r="BY206">
        <v>1</v>
      </c>
      <c r="BZ206">
        <v>0</v>
      </c>
      <c r="CA206">
        <v>0</v>
      </c>
      <c r="CB206">
        <v>0</v>
      </c>
      <c r="CC206">
        <v>0</v>
      </c>
      <c r="CD206">
        <v>1</v>
      </c>
      <c r="CE206">
        <v>1</v>
      </c>
      <c r="CF206">
        <v>1</v>
      </c>
      <c r="CG206">
        <v>0</v>
      </c>
      <c r="CH206">
        <v>0</v>
      </c>
      <c r="CI206">
        <v>0</v>
      </c>
      <c r="CJ206">
        <v>0</v>
      </c>
      <c r="CK206">
        <v>0</v>
      </c>
      <c r="CL206">
        <v>0</v>
      </c>
      <c r="CM206">
        <v>2</v>
      </c>
      <c r="CN206">
        <v>1</v>
      </c>
      <c r="CO206">
        <v>1</v>
      </c>
      <c r="CP206">
        <v>1</v>
      </c>
      <c r="CQ206">
        <v>1</v>
      </c>
      <c r="CR206">
        <v>1</v>
      </c>
      <c r="CS206">
        <v>1</v>
      </c>
      <c r="CT206">
        <v>0</v>
      </c>
      <c r="CU206">
        <v>3</v>
      </c>
      <c r="CV206">
        <v>0</v>
      </c>
      <c r="CW206">
        <v>1</v>
      </c>
      <c r="CX206">
        <v>0</v>
      </c>
      <c r="CY206">
        <v>2</v>
      </c>
      <c r="CZ206">
        <v>0</v>
      </c>
      <c r="DA206">
        <v>2</v>
      </c>
      <c r="DB206">
        <v>0</v>
      </c>
      <c r="DC206">
        <v>2</v>
      </c>
      <c r="DD206">
        <v>0</v>
      </c>
      <c r="DE206">
        <v>0</v>
      </c>
      <c r="DF206">
        <v>0</v>
      </c>
      <c r="DG206">
        <v>1</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1</v>
      </c>
      <c r="EG206">
        <v>0</v>
      </c>
      <c r="EH206">
        <v>0</v>
      </c>
      <c r="EI206">
        <v>2</v>
      </c>
      <c r="EJ206">
        <v>0</v>
      </c>
      <c r="EK206">
        <v>0</v>
      </c>
      <c r="EL206">
        <v>0</v>
      </c>
      <c r="EM206">
        <v>0</v>
      </c>
      <c r="EN206">
        <v>0</v>
      </c>
      <c r="EO206">
        <v>0</v>
      </c>
      <c r="EP206">
        <v>1</v>
      </c>
      <c r="EQ206">
        <v>0</v>
      </c>
      <c r="ER206">
        <v>0</v>
      </c>
      <c r="ES206">
        <v>0</v>
      </c>
      <c r="ET206">
        <v>0</v>
      </c>
      <c r="EU206">
        <v>0</v>
      </c>
      <c r="EV206">
        <v>0</v>
      </c>
      <c r="EW206">
        <v>0</v>
      </c>
      <c r="EX206">
        <v>1</v>
      </c>
      <c r="EY206">
        <v>0</v>
      </c>
      <c r="EZ206">
        <v>0</v>
      </c>
      <c r="FA206">
        <v>0</v>
      </c>
      <c r="FB206">
        <v>5</v>
      </c>
      <c r="FC206">
        <v>0</v>
      </c>
      <c r="FD206">
        <v>3</v>
      </c>
      <c r="FE206">
        <v>0</v>
      </c>
      <c r="FF206">
        <v>0</v>
      </c>
      <c r="FG206">
        <v>0</v>
      </c>
      <c r="FH206">
        <v>0</v>
      </c>
      <c r="FI206">
        <v>1</v>
      </c>
      <c r="FJ206">
        <v>0</v>
      </c>
      <c r="FK206">
        <v>1</v>
      </c>
      <c r="FL206">
        <v>1</v>
      </c>
      <c r="FM206">
        <v>0</v>
      </c>
      <c r="FN206">
        <v>1</v>
      </c>
      <c r="FO206">
        <v>0</v>
      </c>
      <c r="FP206">
        <v>0</v>
      </c>
      <c r="FQ206">
        <v>0</v>
      </c>
      <c r="FR206">
        <v>1</v>
      </c>
      <c r="FS206">
        <v>0</v>
      </c>
      <c r="FT206">
        <v>0</v>
      </c>
      <c r="FU206">
        <v>1</v>
      </c>
      <c r="FV206">
        <v>1</v>
      </c>
      <c r="FW206">
        <v>0</v>
      </c>
      <c r="FX206">
        <v>0</v>
      </c>
      <c r="FY206">
        <v>0</v>
      </c>
      <c r="FZ206">
        <v>0</v>
      </c>
      <c r="GA206">
        <v>0</v>
      </c>
      <c r="GB206">
        <v>0</v>
      </c>
      <c r="GC206">
        <v>0</v>
      </c>
      <c r="GD206">
        <v>0</v>
      </c>
      <c r="GE206">
        <v>0</v>
      </c>
      <c r="GF206">
        <v>0</v>
      </c>
      <c r="GG206">
        <v>0</v>
      </c>
      <c r="GH206">
        <v>1</v>
      </c>
      <c r="GI206">
        <v>1</v>
      </c>
      <c r="GJ206">
        <v>0</v>
      </c>
      <c r="GK206">
        <v>0</v>
      </c>
      <c r="GL206">
        <v>1</v>
      </c>
      <c r="GM206">
        <v>0</v>
      </c>
      <c r="GN206">
        <v>0</v>
      </c>
      <c r="GO206">
        <v>0</v>
      </c>
      <c r="GP206">
        <v>2</v>
      </c>
      <c r="GQ206">
        <v>0</v>
      </c>
    </row>
    <row r="207" spans="1:199">
      <c r="A207">
        <v>0</v>
      </c>
      <c r="B207">
        <v>0</v>
      </c>
      <c r="C207">
        <v>0</v>
      </c>
      <c r="D207">
        <v>0</v>
      </c>
      <c r="E207">
        <v>0</v>
      </c>
      <c r="F207">
        <v>0</v>
      </c>
      <c r="G207">
        <v>1</v>
      </c>
      <c r="H207">
        <v>0</v>
      </c>
      <c r="I207">
        <v>1</v>
      </c>
      <c r="J207">
        <v>0</v>
      </c>
      <c r="K207">
        <v>2</v>
      </c>
      <c r="L207">
        <v>0</v>
      </c>
      <c r="M207">
        <v>0</v>
      </c>
      <c r="N207">
        <v>0</v>
      </c>
      <c r="O207">
        <v>0</v>
      </c>
      <c r="P207">
        <v>1</v>
      </c>
      <c r="Q207">
        <v>0</v>
      </c>
      <c r="R207">
        <v>0</v>
      </c>
      <c r="S207">
        <v>0</v>
      </c>
      <c r="T207">
        <v>0</v>
      </c>
      <c r="U207">
        <v>0</v>
      </c>
      <c r="V207">
        <v>0</v>
      </c>
      <c r="W207">
        <v>6</v>
      </c>
      <c r="X207">
        <v>0</v>
      </c>
      <c r="Y207">
        <v>0</v>
      </c>
      <c r="Z207">
        <v>0</v>
      </c>
      <c r="AA207">
        <v>0</v>
      </c>
      <c r="AB207">
        <v>0</v>
      </c>
      <c r="AC207">
        <v>0</v>
      </c>
      <c r="AD207">
        <v>0</v>
      </c>
      <c r="AE207">
        <v>0</v>
      </c>
      <c r="AF207">
        <v>0</v>
      </c>
      <c r="AG207">
        <v>0</v>
      </c>
      <c r="AH207">
        <v>0</v>
      </c>
      <c r="AI207">
        <v>0</v>
      </c>
      <c r="AJ207">
        <v>0</v>
      </c>
      <c r="AK207">
        <v>2</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2</v>
      </c>
      <c r="BS207">
        <v>0</v>
      </c>
      <c r="BT207">
        <v>0</v>
      </c>
      <c r="BU207">
        <v>0</v>
      </c>
      <c r="BV207">
        <v>0</v>
      </c>
      <c r="BW207">
        <v>0</v>
      </c>
      <c r="BX207">
        <v>2</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1</v>
      </c>
      <c r="CR207">
        <v>0</v>
      </c>
      <c r="CS207">
        <v>0</v>
      </c>
      <c r="CT207">
        <v>0</v>
      </c>
      <c r="CU207">
        <v>0</v>
      </c>
      <c r="CV207">
        <v>4</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1</v>
      </c>
      <c r="DQ207">
        <v>0</v>
      </c>
      <c r="DR207">
        <v>0</v>
      </c>
      <c r="DS207">
        <v>0</v>
      </c>
      <c r="DT207">
        <v>0</v>
      </c>
      <c r="DU207">
        <v>0</v>
      </c>
      <c r="DV207">
        <v>0</v>
      </c>
      <c r="DW207">
        <v>7</v>
      </c>
      <c r="DX207">
        <v>0</v>
      </c>
      <c r="DY207">
        <v>0</v>
      </c>
      <c r="DZ207">
        <v>0</v>
      </c>
      <c r="EA207">
        <v>1</v>
      </c>
      <c r="EB207">
        <v>0</v>
      </c>
      <c r="EC207">
        <v>0</v>
      </c>
      <c r="ED207">
        <v>0</v>
      </c>
      <c r="EE207">
        <v>0</v>
      </c>
      <c r="EF207">
        <v>0</v>
      </c>
      <c r="EG207">
        <v>0</v>
      </c>
      <c r="EH207">
        <v>0</v>
      </c>
      <c r="EI207">
        <v>0</v>
      </c>
      <c r="EJ207">
        <v>0</v>
      </c>
      <c r="EK207">
        <v>0</v>
      </c>
      <c r="EL207">
        <v>0</v>
      </c>
      <c r="EM207">
        <v>0</v>
      </c>
      <c r="EN207">
        <v>0</v>
      </c>
      <c r="EO207">
        <v>0</v>
      </c>
      <c r="EP207">
        <v>3</v>
      </c>
      <c r="EQ207">
        <v>0</v>
      </c>
      <c r="ER207">
        <v>0</v>
      </c>
      <c r="ES207">
        <v>0</v>
      </c>
      <c r="ET207">
        <v>0</v>
      </c>
      <c r="EU207">
        <v>0</v>
      </c>
      <c r="EV207">
        <v>0</v>
      </c>
      <c r="EW207">
        <v>2</v>
      </c>
      <c r="EX207">
        <v>0</v>
      </c>
      <c r="EY207">
        <v>0</v>
      </c>
      <c r="EZ207">
        <v>0</v>
      </c>
      <c r="FA207">
        <v>1</v>
      </c>
      <c r="FB207">
        <v>0</v>
      </c>
      <c r="FC207">
        <v>0</v>
      </c>
      <c r="FD207">
        <v>0</v>
      </c>
      <c r="FE207">
        <v>0</v>
      </c>
      <c r="FF207">
        <v>0</v>
      </c>
      <c r="FG207">
        <v>0</v>
      </c>
      <c r="FH207">
        <v>1</v>
      </c>
      <c r="FI207">
        <v>0</v>
      </c>
      <c r="FJ207">
        <v>0</v>
      </c>
      <c r="FK207">
        <v>0</v>
      </c>
      <c r="FL207">
        <v>0</v>
      </c>
      <c r="FM207">
        <v>0</v>
      </c>
      <c r="FN207">
        <v>0</v>
      </c>
      <c r="FO207">
        <v>0</v>
      </c>
      <c r="FP207">
        <v>0</v>
      </c>
      <c r="FQ207">
        <v>0</v>
      </c>
      <c r="FR207">
        <v>0</v>
      </c>
      <c r="FS207">
        <v>2</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row>
    <row r="208" spans="1:199">
      <c r="A208">
        <v>0</v>
      </c>
      <c r="B208">
        <v>0</v>
      </c>
      <c r="C208">
        <v>0</v>
      </c>
      <c r="D208">
        <v>0</v>
      </c>
      <c r="E208">
        <v>0</v>
      </c>
      <c r="F208">
        <v>1</v>
      </c>
      <c r="G208">
        <v>0</v>
      </c>
      <c r="H208">
        <v>0</v>
      </c>
      <c r="I208">
        <v>3</v>
      </c>
      <c r="J208">
        <v>0</v>
      </c>
      <c r="K208">
        <v>2</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2</v>
      </c>
      <c r="AM208">
        <v>1</v>
      </c>
      <c r="AN208">
        <v>1</v>
      </c>
      <c r="AO208">
        <v>0</v>
      </c>
      <c r="AP208">
        <v>0</v>
      </c>
      <c r="AQ208">
        <v>0</v>
      </c>
      <c r="AR208">
        <v>0</v>
      </c>
      <c r="AS208">
        <v>0</v>
      </c>
      <c r="AT208">
        <v>0</v>
      </c>
      <c r="AU208">
        <v>0</v>
      </c>
      <c r="AV208">
        <v>0</v>
      </c>
      <c r="AW208">
        <v>0</v>
      </c>
      <c r="AX208">
        <v>0</v>
      </c>
      <c r="AY208">
        <v>0</v>
      </c>
      <c r="AZ208">
        <v>1</v>
      </c>
      <c r="BA208">
        <v>0</v>
      </c>
      <c r="BB208">
        <v>0</v>
      </c>
      <c r="BC208">
        <v>0</v>
      </c>
      <c r="BD208">
        <v>1</v>
      </c>
      <c r="BE208">
        <v>0</v>
      </c>
      <c r="BF208">
        <v>0</v>
      </c>
      <c r="BG208">
        <v>0</v>
      </c>
      <c r="BH208">
        <v>0</v>
      </c>
      <c r="BI208">
        <v>0</v>
      </c>
      <c r="BJ208">
        <v>0</v>
      </c>
      <c r="BK208">
        <v>0</v>
      </c>
      <c r="BL208">
        <v>0</v>
      </c>
      <c r="BM208">
        <v>0</v>
      </c>
      <c r="BN208">
        <v>1</v>
      </c>
      <c r="BO208">
        <v>0</v>
      </c>
      <c r="BP208">
        <v>0</v>
      </c>
      <c r="BQ208">
        <v>0</v>
      </c>
      <c r="BR208">
        <v>3</v>
      </c>
      <c r="BS208">
        <v>0</v>
      </c>
      <c r="BT208">
        <v>0</v>
      </c>
      <c r="BU208">
        <v>0</v>
      </c>
      <c r="BV208">
        <v>0</v>
      </c>
      <c r="BW208">
        <v>0</v>
      </c>
      <c r="BX208">
        <v>1</v>
      </c>
      <c r="BY208">
        <v>1</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1</v>
      </c>
      <c r="CV208">
        <v>1</v>
      </c>
      <c r="CW208">
        <v>0</v>
      </c>
      <c r="CX208">
        <v>0</v>
      </c>
      <c r="CY208">
        <v>3</v>
      </c>
      <c r="CZ208">
        <v>0</v>
      </c>
      <c r="DA208">
        <v>1</v>
      </c>
      <c r="DB208">
        <v>1</v>
      </c>
      <c r="DC208">
        <v>0</v>
      </c>
      <c r="DD208">
        <v>0</v>
      </c>
      <c r="DE208">
        <v>0</v>
      </c>
      <c r="DF208">
        <v>1</v>
      </c>
      <c r="DG208">
        <v>0</v>
      </c>
      <c r="DH208">
        <v>0</v>
      </c>
      <c r="DI208">
        <v>0</v>
      </c>
      <c r="DJ208">
        <v>0</v>
      </c>
      <c r="DK208">
        <v>0</v>
      </c>
      <c r="DL208">
        <v>0</v>
      </c>
      <c r="DM208">
        <v>0</v>
      </c>
      <c r="DN208">
        <v>0</v>
      </c>
      <c r="DO208">
        <v>0</v>
      </c>
      <c r="DP208">
        <v>0</v>
      </c>
      <c r="DQ208">
        <v>0</v>
      </c>
      <c r="DR208">
        <v>0</v>
      </c>
      <c r="DS208">
        <v>0</v>
      </c>
      <c r="DT208">
        <v>0</v>
      </c>
      <c r="DU208">
        <v>0</v>
      </c>
      <c r="DV208">
        <v>0</v>
      </c>
      <c r="DW208">
        <v>1</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3</v>
      </c>
      <c r="EQ208">
        <v>0</v>
      </c>
      <c r="ER208">
        <v>0</v>
      </c>
      <c r="ES208">
        <v>0</v>
      </c>
      <c r="ET208">
        <v>0</v>
      </c>
      <c r="EU208">
        <v>0</v>
      </c>
      <c r="EV208">
        <v>0</v>
      </c>
      <c r="EW208">
        <v>0</v>
      </c>
      <c r="EX208">
        <v>0</v>
      </c>
      <c r="EY208">
        <v>0</v>
      </c>
      <c r="EZ208">
        <v>0</v>
      </c>
      <c r="FA208">
        <v>0</v>
      </c>
      <c r="FB208">
        <v>3</v>
      </c>
      <c r="FC208">
        <v>0</v>
      </c>
      <c r="FD208">
        <v>1</v>
      </c>
      <c r="FE208">
        <v>0</v>
      </c>
      <c r="FF208">
        <v>0</v>
      </c>
      <c r="FG208">
        <v>0</v>
      </c>
      <c r="FH208">
        <v>0</v>
      </c>
      <c r="FI208">
        <v>0</v>
      </c>
      <c r="FJ208">
        <v>0</v>
      </c>
      <c r="FK208">
        <v>0</v>
      </c>
      <c r="FL208">
        <v>0</v>
      </c>
      <c r="FM208">
        <v>0</v>
      </c>
      <c r="FN208">
        <v>0</v>
      </c>
      <c r="FO208">
        <v>0</v>
      </c>
      <c r="FP208">
        <v>0</v>
      </c>
      <c r="FQ208">
        <v>3</v>
      </c>
      <c r="FR208">
        <v>0</v>
      </c>
      <c r="FS208">
        <v>3</v>
      </c>
      <c r="FT208">
        <v>0</v>
      </c>
      <c r="FU208">
        <v>0</v>
      </c>
      <c r="FV208">
        <v>1</v>
      </c>
      <c r="FW208">
        <v>0</v>
      </c>
      <c r="FX208">
        <v>0</v>
      </c>
      <c r="FY208">
        <v>0</v>
      </c>
      <c r="FZ208">
        <v>0</v>
      </c>
      <c r="GA208">
        <v>0</v>
      </c>
      <c r="GB208">
        <v>0</v>
      </c>
      <c r="GC208">
        <v>1</v>
      </c>
      <c r="GD208">
        <v>0</v>
      </c>
      <c r="GE208">
        <v>0</v>
      </c>
      <c r="GF208">
        <v>0</v>
      </c>
      <c r="GG208">
        <v>0</v>
      </c>
      <c r="GH208">
        <v>0</v>
      </c>
      <c r="GI208">
        <v>0</v>
      </c>
      <c r="GJ208">
        <v>0</v>
      </c>
      <c r="GK208">
        <v>0</v>
      </c>
      <c r="GL208">
        <v>0</v>
      </c>
      <c r="GM208">
        <v>1</v>
      </c>
      <c r="GN208">
        <v>0</v>
      </c>
      <c r="GO208">
        <v>0</v>
      </c>
      <c r="GP208">
        <v>0</v>
      </c>
      <c r="GQ208">
        <v>0</v>
      </c>
    </row>
    <row r="209" spans="1:199">
      <c r="A209">
        <v>0</v>
      </c>
      <c r="B209">
        <v>0</v>
      </c>
      <c r="C209">
        <v>1</v>
      </c>
      <c r="D209">
        <v>0</v>
      </c>
      <c r="E209">
        <v>0</v>
      </c>
      <c r="F209">
        <v>0</v>
      </c>
      <c r="G209">
        <v>0</v>
      </c>
      <c r="H209">
        <v>0</v>
      </c>
      <c r="I209">
        <v>1</v>
      </c>
      <c r="J209">
        <v>0</v>
      </c>
      <c r="K209">
        <v>1</v>
      </c>
      <c r="L209">
        <v>0</v>
      </c>
      <c r="M209">
        <v>0</v>
      </c>
      <c r="N209">
        <v>0</v>
      </c>
      <c r="O209">
        <v>0</v>
      </c>
      <c r="P209">
        <v>1</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1</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1</v>
      </c>
      <c r="BY209">
        <v>0</v>
      </c>
      <c r="BZ209">
        <v>0</v>
      </c>
      <c r="CA209">
        <v>0</v>
      </c>
      <c r="CB209">
        <v>0</v>
      </c>
      <c r="CC209">
        <v>0</v>
      </c>
      <c r="CD209">
        <v>0</v>
      </c>
      <c r="CE209">
        <v>1</v>
      </c>
      <c r="CF209">
        <v>3</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2</v>
      </c>
      <c r="DX209">
        <v>0</v>
      </c>
      <c r="DY209">
        <v>0</v>
      </c>
      <c r="DZ209">
        <v>0</v>
      </c>
      <c r="EA209">
        <v>0</v>
      </c>
      <c r="EB209">
        <v>0</v>
      </c>
      <c r="EC209">
        <v>0</v>
      </c>
      <c r="ED209">
        <v>0</v>
      </c>
      <c r="EE209">
        <v>0</v>
      </c>
      <c r="EF209">
        <v>0</v>
      </c>
      <c r="EG209">
        <v>0</v>
      </c>
      <c r="EH209">
        <v>0</v>
      </c>
      <c r="EI209">
        <v>0</v>
      </c>
      <c r="EJ209">
        <v>1</v>
      </c>
      <c r="EK209">
        <v>0</v>
      </c>
      <c r="EL209">
        <v>0</v>
      </c>
      <c r="EM209">
        <v>0</v>
      </c>
      <c r="EN209">
        <v>0</v>
      </c>
      <c r="EO209">
        <v>0</v>
      </c>
      <c r="EP209">
        <v>2</v>
      </c>
      <c r="EQ209">
        <v>0</v>
      </c>
      <c r="ER209">
        <v>0</v>
      </c>
      <c r="ES209">
        <v>0</v>
      </c>
      <c r="ET209">
        <v>0</v>
      </c>
      <c r="EU209">
        <v>0</v>
      </c>
      <c r="EV209">
        <v>0</v>
      </c>
      <c r="EW209">
        <v>0</v>
      </c>
      <c r="EX209">
        <v>0</v>
      </c>
      <c r="EY209">
        <v>0</v>
      </c>
      <c r="EZ209">
        <v>0</v>
      </c>
      <c r="FA209">
        <v>1</v>
      </c>
      <c r="FB209">
        <v>0</v>
      </c>
      <c r="FC209">
        <v>0</v>
      </c>
      <c r="FD209">
        <v>0</v>
      </c>
      <c r="FE209">
        <v>0</v>
      </c>
      <c r="FF209">
        <v>0</v>
      </c>
      <c r="FG209">
        <v>0</v>
      </c>
      <c r="FH209">
        <v>0</v>
      </c>
      <c r="FI209">
        <v>1</v>
      </c>
      <c r="FJ209">
        <v>0</v>
      </c>
      <c r="FK209">
        <v>0</v>
      </c>
      <c r="FL209">
        <v>0</v>
      </c>
      <c r="FM209">
        <v>0</v>
      </c>
      <c r="FN209">
        <v>0</v>
      </c>
      <c r="FO209">
        <v>0</v>
      </c>
      <c r="FP209">
        <v>0</v>
      </c>
      <c r="FQ209">
        <v>0</v>
      </c>
      <c r="FR209">
        <v>0</v>
      </c>
      <c r="FS209">
        <v>1</v>
      </c>
      <c r="FT209">
        <v>0</v>
      </c>
      <c r="FU209">
        <v>0</v>
      </c>
      <c r="FV209">
        <v>1</v>
      </c>
      <c r="FW209">
        <v>2</v>
      </c>
      <c r="FX209">
        <v>0</v>
      </c>
      <c r="FY209">
        <v>2</v>
      </c>
      <c r="FZ209">
        <v>0</v>
      </c>
      <c r="GA209">
        <v>0</v>
      </c>
      <c r="GB209">
        <v>0</v>
      </c>
      <c r="GC209">
        <v>0</v>
      </c>
      <c r="GD209">
        <v>0</v>
      </c>
      <c r="GE209">
        <v>0</v>
      </c>
      <c r="GF209">
        <v>0</v>
      </c>
      <c r="GG209">
        <v>0</v>
      </c>
      <c r="GH209">
        <v>0</v>
      </c>
      <c r="GI209">
        <v>0</v>
      </c>
      <c r="GJ209">
        <v>0</v>
      </c>
      <c r="GK209">
        <v>0</v>
      </c>
      <c r="GL209">
        <v>0</v>
      </c>
      <c r="GM209">
        <v>1</v>
      </c>
      <c r="GN209">
        <v>0</v>
      </c>
      <c r="GO209">
        <v>0</v>
      </c>
      <c r="GP209">
        <v>0</v>
      </c>
      <c r="GQ209">
        <v>0</v>
      </c>
    </row>
    <row r="210" spans="1:199">
      <c r="A210">
        <v>2</v>
      </c>
      <c r="B210">
        <v>0</v>
      </c>
      <c r="C210">
        <v>0</v>
      </c>
      <c r="D210">
        <v>0</v>
      </c>
      <c r="E210">
        <v>0</v>
      </c>
      <c r="F210">
        <v>2</v>
      </c>
      <c r="G210">
        <v>0</v>
      </c>
      <c r="H210">
        <v>0</v>
      </c>
      <c r="I210">
        <v>0</v>
      </c>
      <c r="J210">
        <v>0</v>
      </c>
      <c r="K210">
        <v>1</v>
      </c>
      <c r="L210">
        <v>0</v>
      </c>
      <c r="M210">
        <v>2</v>
      </c>
      <c r="N210">
        <v>0</v>
      </c>
      <c r="O210">
        <v>2</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1</v>
      </c>
      <c r="AR210">
        <v>2</v>
      </c>
      <c r="AS210">
        <v>0</v>
      </c>
      <c r="AT210">
        <v>0</v>
      </c>
      <c r="AU210">
        <v>1</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1</v>
      </c>
      <c r="BO210">
        <v>0</v>
      </c>
      <c r="BP210">
        <v>1</v>
      </c>
      <c r="BQ210">
        <v>0</v>
      </c>
      <c r="BR210">
        <v>0</v>
      </c>
      <c r="BS210">
        <v>0</v>
      </c>
      <c r="BT210">
        <v>1</v>
      </c>
      <c r="BU210">
        <v>0</v>
      </c>
      <c r="BV210">
        <v>0</v>
      </c>
      <c r="BW210">
        <v>0</v>
      </c>
      <c r="BX210">
        <v>1</v>
      </c>
      <c r="BY210">
        <v>0</v>
      </c>
      <c r="BZ210">
        <v>0</v>
      </c>
      <c r="CA210">
        <v>1</v>
      </c>
      <c r="CB210">
        <v>0</v>
      </c>
      <c r="CC210">
        <v>0</v>
      </c>
      <c r="CD210">
        <v>1</v>
      </c>
      <c r="CE210">
        <v>0</v>
      </c>
      <c r="CF210">
        <v>1</v>
      </c>
      <c r="CG210">
        <v>0</v>
      </c>
      <c r="CH210">
        <v>0</v>
      </c>
      <c r="CI210">
        <v>1</v>
      </c>
      <c r="CJ210">
        <v>0</v>
      </c>
      <c r="CK210">
        <v>0</v>
      </c>
      <c r="CL210">
        <v>0</v>
      </c>
      <c r="CM210">
        <v>0</v>
      </c>
      <c r="CN210">
        <v>0</v>
      </c>
      <c r="CO210">
        <v>0</v>
      </c>
      <c r="CP210">
        <v>0</v>
      </c>
      <c r="CQ210">
        <v>0</v>
      </c>
      <c r="CR210">
        <v>0</v>
      </c>
      <c r="CS210">
        <v>0</v>
      </c>
      <c r="CT210">
        <v>0</v>
      </c>
      <c r="CU210">
        <v>0</v>
      </c>
      <c r="CV210">
        <v>0</v>
      </c>
      <c r="CW210">
        <v>1</v>
      </c>
      <c r="CX210">
        <v>0</v>
      </c>
      <c r="CY210">
        <v>0</v>
      </c>
      <c r="CZ210">
        <v>0</v>
      </c>
      <c r="DA210">
        <v>2</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1</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1</v>
      </c>
      <c r="FA210">
        <v>1</v>
      </c>
      <c r="FB210">
        <v>1</v>
      </c>
      <c r="FC210">
        <v>0</v>
      </c>
      <c r="FD210">
        <v>0</v>
      </c>
      <c r="FE210">
        <v>0</v>
      </c>
      <c r="FF210">
        <v>0</v>
      </c>
      <c r="FG210">
        <v>0</v>
      </c>
      <c r="FH210">
        <v>0</v>
      </c>
      <c r="FI210">
        <v>0</v>
      </c>
      <c r="FJ210">
        <v>0</v>
      </c>
      <c r="FK210">
        <v>0</v>
      </c>
      <c r="FL210">
        <v>0</v>
      </c>
      <c r="FM210">
        <v>0</v>
      </c>
      <c r="FN210">
        <v>0</v>
      </c>
      <c r="FO210">
        <v>0</v>
      </c>
      <c r="FP210">
        <v>0</v>
      </c>
      <c r="FQ210">
        <v>1</v>
      </c>
      <c r="FR210">
        <v>0</v>
      </c>
      <c r="FS210">
        <v>0</v>
      </c>
      <c r="FT210">
        <v>0</v>
      </c>
      <c r="FU210">
        <v>0</v>
      </c>
      <c r="FV210">
        <v>1</v>
      </c>
      <c r="FW210">
        <v>0</v>
      </c>
      <c r="FX210">
        <v>1</v>
      </c>
      <c r="FY210">
        <v>0</v>
      </c>
      <c r="FZ210">
        <v>4</v>
      </c>
      <c r="GA210">
        <v>0</v>
      </c>
      <c r="GB210">
        <v>0</v>
      </c>
      <c r="GC210">
        <v>0</v>
      </c>
      <c r="GD210">
        <v>0</v>
      </c>
      <c r="GE210">
        <v>0</v>
      </c>
      <c r="GF210">
        <v>1</v>
      </c>
      <c r="GG210">
        <v>0</v>
      </c>
      <c r="GH210">
        <v>1</v>
      </c>
      <c r="GI210">
        <v>0</v>
      </c>
      <c r="GJ210">
        <v>0</v>
      </c>
      <c r="GK210">
        <v>1</v>
      </c>
      <c r="GL210">
        <v>0</v>
      </c>
      <c r="GM210">
        <v>0</v>
      </c>
      <c r="GN210">
        <v>0</v>
      </c>
      <c r="GO210">
        <v>0</v>
      </c>
      <c r="GP210">
        <v>0</v>
      </c>
      <c r="GQ210">
        <v>0</v>
      </c>
    </row>
    <row r="211" spans="1:199">
      <c r="A211">
        <v>2</v>
      </c>
      <c r="B211">
        <v>0</v>
      </c>
      <c r="C211">
        <v>1</v>
      </c>
      <c r="D211">
        <v>0</v>
      </c>
      <c r="E211">
        <v>0</v>
      </c>
      <c r="F211">
        <v>2</v>
      </c>
      <c r="G211">
        <v>0</v>
      </c>
      <c r="H211">
        <v>0</v>
      </c>
      <c r="I211">
        <v>0</v>
      </c>
      <c r="J211">
        <v>0</v>
      </c>
      <c r="K211">
        <v>1</v>
      </c>
      <c r="L211">
        <v>0</v>
      </c>
      <c r="M211">
        <v>0</v>
      </c>
      <c r="N211">
        <v>0</v>
      </c>
      <c r="O211">
        <v>0</v>
      </c>
      <c r="P211">
        <v>0</v>
      </c>
      <c r="Q211">
        <v>0</v>
      </c>
      <c r="R211">
        <v>0</v>
      </c>
      <c r="S211">
        <v>2</v>
      </c>
      <c r="T211">
        <v>0</v>
      </c>
      <c r="U211">
        <v>0</v>
      </c>
      <c r="V211">
        <v>1</v>
      </c>
      <c r="W211">
        <v>1</v>
      </c>
      <c r="X211">
        <v>0</v>
      </c>
      <c r="Y211">
        <v>0</v>
      </c>
      <c r="Z211">
        <v>0</v>
      </c>
      <c r="AA211">
        <v>0</v>
      </c>
      <c r="AB211">
        <v>0</v>
      </c>
      <c r="AC211">
        <v>0</v>
      </c>
      <c r="AD211">
        <v>0</v>
      </c>
      <c r="AE211">
        <v>0</v>
      </c>
      <c r="AF211">
        <v>0</v>
      </c>
      <c r="AG211">
        <v>1</v>
      </c>
      <c r="AH211">
        <v>0</v>
      </c>
      <c r="AI211">
        <v>0</v>
      </c>
      <c r="AJ211">
        <v>2</v>
      </c>
      <c r="AK211">
        <v>0</v>
      </c>
      <c r="AL211">
        <v>0</v>
      </c>
      <c r="AM211">
        <v>2</v>
      </c>
      <c r="AN211">
        <v>2</v>
      </c>
      <c r="AO211">
        <v>9</v>
      </c>
      <c r="AP211">
        <v>1</v>
      </c>
      <c r="AQ211">
        <v>1</v>
      </c>
      <c r="AR211">
        <v>2</v>
      </c>
      <c r="AS211">
        <v>1</v>
      </c>
      <c r="AT211">
        <v>0</v>
      </c>
      <c r="AU211">
        <v>0</v>
      </c>
      <c r="AV211">
        <v>0</v>
      </c>
      <c r="AW211">
        <v>0</v>
      </c>
      <c r="AX211">
        <v>0</v>
      </c>
      <c r="AY211">
        <v>0</v>
      </c>
      <c r="AZ211">
        <v>2</v>
      </c>
      <c r="BA211">
        <v>0</v>
      </c>
      <c r="BB211">
        <v>0</v>
      </c>
      <c r="BC211">
        <v>0</v>
      </c>
      <c r="BD211">
        <v>0</v>
      </c>
      <c r="BE211">
        <v>0</v>
      </c>
      <c r="BF211">
        <v>0</v>
      </c>
      <c r="BG211">
        <v>0</v>
      </c>
      <c r="BH211">
        <v>3</v>
      </c>
      <c r="BI211">
        <v>1</v>
      </c>
      <c r="BJ211">
        <v>0</v>
      </c>
      <c r="BK211">
        <v>2</v>
      </c>
      <c r="BL211">
        <v>0</v>
      </c>
      <c r="BM211">
        <v>0</v>
      </c>
      <c r="BN211">
        <v>2</v>
      </c>
      <c r="BO211">
        <v>1</v>
      </c>
      <c r="BP211">
        <v>3</v>
      </c>
      <c r="BQ211">
        <v>1</v>
      </c>
      <c r="BR211">
        <v>0</v>
      </c>
      <c r="BS211">
        <v>1</v>
      </c>
      <c r="BT211">
        <v>0</v>
      </c>
      <c r="BU211">
        <v>0</v>
      </c>
      <c r="BV211">
        <v>1</v>
      </c>
      <c r="BW211">
        <v>2</v>
      </c>
      <c r="BX211">
        <v>0</v>
      </c>
      <c r="BY211">
        <v>1</v>
      </c>
      <c r="BZ211">
        <v>1</v>
      </c>
      <c r="CA211">
        <v>0</v>
      </c>
      <c r="CB211">
        <v>0</v>
      </c>
      <c r="CC211">
        <v>0</v>
      </c>
      <c r="CD211">
        <v>1</v>
      </c>
      <c r="CE211">
        <v>5</v>
      </c>
      <c r="CF211">
        <v>0</v>
      </c>
      <c r="CG211">
        <v>0</v>
      </c>
      <c r="CH211">
        <v>2</v>
      </c>
      <c r="CI211">
        <v>0</v>
      </c>
      <c r="CJ211">
        <v>0</v>
      </c>
      <c r="CK211">
        <v>3</v>
      </c>
      <c r="CL211">
        <v>0</v>
      </c>
      <c r="CM211">
        <v>0</v>
      </c>
      <c r="CN211">
        <v>1</v>
      </c>
      <c r="CO211">
        <v>2</v>
      </c>
      <c r="CP211">
        <v>2</v>
      </c>
      <c r="CQ211">
        <v>5</v>
      </c>
      <c r="CR211">
        <v>0</v>
      </c>
      <c r="CS211">
        <v>1</v>
      </c>
      <c r="CT211">
        <v>0</v>
      </c>
      <c r="CU211">
        <v>0</v>
      </c>
      <c r="CV211">
        <v>0</v>
      </c>
      <c r="CW211">
        <v>0</v>
      </c>
      <c r="CX211">
        <v>1</v>
      </c>
      <c r="CY211">
        <v>1</v>
      </c>
      <c r="CZ211">
        <v>1</v>
      </c>
      <c r="DA211">
        <v>1</v>
      </c>
      <c r="DB211">
        <v>3</v>
      </c>
      <c r="DC211">
        <v>0</v>
      </c>
      <c r="DD211">
        <v>0</v>
      </c>
      <c r="DE211">
        <v>0</v>
      </c>
      <c r="DF211">
        <v>1</v>
      </c>
      <c r="DG211">
        <v>2</v>
      </c>
      <c r="DH211">
        <v>0</v>
      </c>
      <c r="DI211">
        <v>0</v>
      </c>
      <c r="DJ211">
        <v>0</v>
      </c>
      <c r="DK211">
        <v>0</v>
      </c>
      <c r="DL211">
        <v>2</v>
      </c>
      <c r="DM211">
        <v>0</v>
      </c>
      <c r="DN211">
        <v>0</v>
      </c>
      <c r="DO211">
        <v>0</v>
      </c>
      <c r="DP211">
        <v>0</v>
      </c>
      <c r="DQ211">
        <v>1</v>
      </c>
      <c r="DR211">
        <v>0</v>
      </c>
      <c r="DS211">
        <v>0</v>
      </c>
      <c r="DT211">
        <v>2</v>
      </c>
      <c r="DU211">
        <v>0</v>
      </c>
      <c r="DV211">
        <v>0</v>
      </c>
      <c r="DW211">
        <v>0</v>
      </c>
      <c r="DX211">
        <v>9</v>
      </c>
      <c r="DY211">
        <v>0</v>
      </c>
      <c r="DZ211">
        <v>0</v>
      </c>
      <c r="EA211">
        <v>0</v>
      </c>
      <c r="EB211">
        <v>0</v>
      </c>
      <c r="EC211">
        <v>0</v>
      </c>
      <c r="ED211">
        <v>0</v>
      </c>
      <c r="EE211">
        <v>0</v>
      </c>
      <c r="EF211">
        <v>1</v>
      </c>
      <c r="EG211">
        <v>0</v>
      </c>
      <c r="EH211">
        <v>0</v>
      </c>
      <c r="EI211">
        <v>0</v>
      </c>
      <c r="EJ211">
        <v>0</v>
      </c>
      <c r="EK211">
        <v>0</v>
      </c>
      <c r="EL211">
        <v>1</v>
      </c>
      <c r="EM211">
        <v>0</v>
      </c>
      <c r="EN211">
        <v>0</v>
      </c>
      <c r="EO211">
        <v>0</v>
      </c>
      <c r="EP211">
        <v>0</v>
      </c>
      <c r="EQ211">
        <v>3</v>
      </c>
      <c r="ER211">
        <v>1</v>
      </c>
      <c r="ES211">
        <v>0</v>
      </c>
      <c r="ET211">
        <v>0</v>
      </c>
      <c r="EU211">
        <v>0</v>
      </c>
      <c r="EV211">
        <v>3</v>
      </c>
      <c r="EW211">
        <v>0</v>
      </c>
      <c r="EX211">
        <v>2</v>
      </c>
      <c r="EY211">
        <v>1</v>
      </c>
      <c r="EZ211">
        <v>0</v>
      </c>
      <c r="FA211">
        <v>0</v>
      </c>
      <c r="FB211">
        <v>1</v>
      </c>
      <c r="FC211">
        <v>4</v>
      </c>
      <c r="FD211">
        <v>0</v>
      </c>
      <c r="FE211">
        <v>0</v>
      </c>
      <c r="FF211">
        <v>0</v>
      </c>
      <c r="FG211">
        <v>1</v>
      </c>
      <c r="FH211">
        <v>2</v>
      </c>
      <c r="FI211">
        <v>2</v>
      </c>
      <c r="FJ211">
        <v>0</v>
      </c>
      <c r="FK211">
        <v>3</v>
      </c>
      <c r="FL211">
        <v>0</v>
      </c>
      <c r="FM211">
        <v>0</v>
      </c>
      <c r="FN211">
        <v>0</v>
      </c>
      <c r="FO211">
        <v>0</v>
      </c>
      <c r="FP211">
        <v>0</v>
      </c>
      <c r="FQ211">
        <v>1</v>
      </c>
      <c r="FR211">
        <v>2</v>
      </c>
      <c r="FS211">
        <v>0</v>
      </c>
      <c r="FT211">
        <v>0</v>
      </c>
      <c r="FU211">
        <v>0</v>
      </c>
      <c r="FV211">
        <v>3</v>
      </c>
      <c r="FW211">
        <v>2</v>
      </c>
      <c r="FX211">
        <v>0</v>
      </c>
      <c r="FY211">
        <v>2</v>
      </c>
      <c r="FZ211">
        <v>0</v>
      </c>
      <c r="GA211">
        <v>0</v>
      </c>
      <c r="GB211">
        <v>0</v>
      </c>
      <c r="GC211">
        <v>3</v>
      </c>
      <c r="GD211">
        <v>1</v>
      </c>
      <c r="GE211">
        <v>0</v>
      </c>
      <c r="GF211">
        <v>2</v>
      </c>
      <c r="GG211">
        <v>0</v>
      </c>
      <c r="GH211">
        <v>0</v>
      </c>
      <c r="GI211">
        <v>0</v>
      </c>
      <c r="GJ211">
        <v>0</v>
      </c>
      <c r="GK211">
        <v>5</v>
      </c>
      <c r="GL211">
        <v>0</v>
      </c>
      <c r="GM211">
        <v>2</v>
      </c>
      <c r="GN211">
        <v>0</v>
      </c>
      <c r="GO211">
        <v>1</v>
      </c>
      <c r="GP211">
        <v>0</v>
      </c>
      <c r="GQ211">
        <v>0</v>
      </c>
    </row>
    <row r="212" spans="1:199">
      <c r="A212">
        <v>0</v>
      </c>
      <c r="B212">
        <v>0</v>
      </c>
      <c r="C212">
        <v>0</v>
      </c>
      <c r="D212">
        <v>0</v>
      </c>
      <c r="E212">
        <v>0</v>
      </c>
      <c r="F212">
        <v>0</v>
      </c>
      <c r="G212">
        <v>0</v>
      </c>
      <c r="H212">
        <v>0</v>
      </c>
      <c r="I212">
        <v>0</v>
      </c>
      <c r="J212">
        <v>0</v>
      </c>
      <c r="K212">
        <v>0</v>
      </c>
      <c r="L212">
        <v>0</v>
      </c>
      <c r="M212">
        <v>0</v>
      </c>
      <c r="N212">
        <v>0</v>
      </c>
      <c r="O212">
        <v>1</v>
      </c>
      <c r="P212">
        <v>0</v>
      </c>
      <c r="Q212">
        <v>0</v>
      </c>
      <c r="R212">
        <v>0</v>
      </c>
      <c r="S212">
        <v>0</v>
      </c>
      <c r="T212">
        <v>0</v>
      </c>
      <c r="U212">
        <v>0</v>
      </c>
      <c r="V212">
        <v>1</v>
      </c>
      <c r="W212">
        <v>1</v>
      </c>
      <c r="X212">
        <v>0</v>
      </c>
      <c r="Y212">
        <v>0</v>
      </c>
      <c r="Z212">
        <v>0</v>
      </c>
      <c r="AA212">
        <v>0</v>
      </c>
      <c r="AB212">
        <v>0</v>
      </c>
      <c r="AC212">
        <v>0</v>
      </c>
      <c r="AD212">
        <v>0</v>
      </c>
      <c r="AE212">
        <v>0</v>
      </c>
      <c r="AF212">
        <v>1</v>
      </c>
      <c r="AG212">
        <v>1</v>
      </c>
      <c r="AH212">
        <v>0</v>
      </c>
      <c r="AI212">
        <v>0</v>
      </c>
      <c r="AJ212">
        <v>0</v>
      </c>
      <c r="AK212">
        <v>0</v>
      </c>
      <c r="AL212">
        <v>0</v>
      </c>
      <c r="AM212">
        <v>0</v>
      </c>
      <c r="AN212">
        <v>1</v>
      </c>
      <c r="AO212">
        <v>0</v>
      </c>
      <c r="AP212">
        <v>0</v>
      </c>
      <c r="AQ212">
        <v>0</v>
      </c>
      <c r="AR212">
        <v>2</v>
      </c>
      <c r="AS212">
        <v>0</v>
      </c>
      <c r="AT212">
        <v>0</v>
      </c>
      <c r="AU212">
        <v>0</v>
      </c>
      <c r="AV212">
        <v>0</v>
      </c>
      <c r="AW212">
        <v>0</v>
      </c>
      <c r="AX212">
        <v>1</v>
      </c>
      <c r="AY212">
        <v>0</v>
      </c>
      <c r="AZ212">
        <v>0</v>
      </c>
      <c r="BA212">
        <v>0</v>
      </c>
      <c r="BB212">
        <v>0</v>
      </c>
      <c r="BC212">
        <v>0</v>
      </c>
      <c r="BD212">
        <v>0</v>
      </c>
      <c r="BE212">
        <v>0</v>
      </c>
      <c r="BF212">
        <v>0</v>
      </c>
      <c r="BG212">
        <v>0</v>
      </c>
      <c r="BH212">
        <v>3</v>
      </c>
      <c r="BI212">
        <v>0</v>
      </c>
      <c r="BJ212">
        <v>0</v>
      </c>
      <c r="BK212">
        <v>2</v>
      </c>
      <c r="BL212">
        <v>0</v>
      </c>
      <c r="BM212">
        <v>0</v>
      </c>
      <c r="BN212">
        <v>5</v>
      </c>
      <c r="BO212">
        <v>3</v>
      </c>
      <c r="BP212">
        <v>0</v>
      </c>
      <c r="BQ212">
        <v>0</v>
      </c>
      <c r="BR212">
        <v>0</v>
      </c>
      <c r="BS212">
        <v>0</v>
      </c>
      <c r="BT212">
        <v>0</v>
      </c>
      <c r="BU212">
        <v>0</v>
      </c>
      <c r="BV212">
        <v>0</v>
      </c>
      <c r="BW212">
        <v>1</v>
      </c>
      <c r="BX212">
        <v>0</v>
      </c>
      <c r="BY212">
        <v>0</v>
      </c>
      <c r="BZ212">
        <v>0</v>
      </c>
      <c r="CA212">
        <v>1</v>
      </c>
      <c r="CB212">
        <v>1</v>
      </c>
      <c r="CC212">
        <v>0</v>
      </c>
      <c r="CD212">
        <v>0</v>
      </c>
      <c r="CE212">
        <v>4</v>
      </c>
      <c r="CF212">
        <v>0</v>
      </c>
      <c r="CG212">
        <v>2</v>
      </c>
      <c r="CH212">
        <v>0</v>
      </c>
      <c r="CI212">
        <v>0</v>
      </c>
      <c r="CJ212">
        <v>0</v>
      </c>
      <c r="CK212">
        <v>0</v>
      </c>
      <c r="CL212">
        <v>0</v>
      </c>
      <c r="CM212">
        <v>0</v>
      </c>
      <c r="CN212">
        <v>1</v>
      </c>
      <c r="CO212">
        <v>0</v>
      </c>
      <c r="CP212">
        <v>0</v>
      </c>
      <c r="CQ212">
        <v>2</v>
      </c>
      <c r="CR212">
        <v>1</v>
      </c>
      <c r="CS212">
        <v>0</v>
      </c>
      <c r="CT212">
        <v>0</v>
      </c>
      <c r="CU212">
        <v>0</v>
      </c>
      <c r="CV212">
        <v>0</v>
      </c>
      <c r="CW212">
        <v>0</v>
      </c>
      <c r="CX212">
        <v>0</v>
      </c>
      <c r="CY212">
        <v>1</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1</v>
      </c>
      <c r="DX212">
        <v>0</v>
      </c>
      <c r="DY212">
        <v>0</v>
      </c>
      <c r="DZ212">
        <v>0</v>
      </c>
      <c r="EA212">
        <v>0</v>
      </c>
      <c r="EB212">
        <v>0</v>
      </c>
      <c r="EC212">
        <v>0</v>
      </c>
      <c r="ED212">
        <v>0</v>
      </c>
      <c r="EE212">
        <v>0</v>
      </c>
      <c r="EF212">
        <v>0</v>
      </c>
      <c r="EG212">
        <v>0</v>
      </c>
      <c r="EH212">
        <v>0</v>
      </c>
      <c r="EI212">
        <v>0</v>
      </c>
      <c r="EJ212">
        <v>0</v>
      </c>
      <c r="EK212">
        <v>0</v>
      </c>
      <c r="EL212">
        <v>1</v>
      </c>
      <c r="EM212">
        <v>0</v>
      </c>
      <c r="EN212">
        <v>0</v>
      </c>
      <c r="EO212">
        <v>0</v>
      </c>
      <c r="EP212">
        <v>0</v>
      </c>
      <c r="EQ212">
        <v>0</v>
      </c>
      <c r="ER212">
        <v>0</v>
      </c>
      <c r="ES212">
        <v>0</v>
      </c>
      <c r="ET212">
        <v>0</v>
      </c>
      <c r="EU212">
        <v>0</v>
      </c>
      <c r="EV212">
        <v>3</v>
      </c>
      <c r="EW212">
        <v>0</v>
      </c>
      <c r="EX212">
        <v>2</v>
      </c>
      <c r="EY212">
        <v>0</v>
      </c>
      <c r="EZ212">
        <v>0</v>
      </c>
      <c r="FA212">
        <v>0</v>
      </c>
      <c r="FB212">
        <v>0</v>
      </c>
      <c r="FC212">
        <v>0</v>
      </c>
      <c r="FD212">
        <v>0</v>
      </c>
      <c r="FE212">
        <v>0</v>
      </c>
      <c r="FF212">
        <v>0</v>
      </c>
      <c r="FG212">
        <v>0</v>
      </c>
      <c r="FH212">
        <v>2</v>
      </c>
      <c r="FI212">
        <v>1</v>
      </c>
      <c r="FJ212">
        <v>0</v>
      </c>
      <c r="FK212">
        <v>0</v>
      </c>
      <c r="FL212">
        <v>0</v>
      </c>
      <c r="FM212">
        <v>0</v>
      </c>
      <c r="FN212">
        <v>0</v>
      </c>
      <c r="FO212">
        <v>0</v>
      </c>
      <c r="FP212">
        <v>0</v>
      </c>
      <c r="FQ212">
        <v>1</v>
      </c>
      <c r="FR212">
        <v>1</v>
      </c>
      <c r="FS212">
        <v>0</v>
      </c>
      <c r="FT212">
        <v>0</v>
      </c>
      <c r="FU212">
        <v>0</v>
      </c>
      <c r="FV212">
        <v>0</v>
      </c>
      <c r="FW212">
        <v>0</v>
      </c>
      <c r="FX212">
        <v>0</v>
      </c>
      <c r="FY212">
        <v>0</v>
      </c>
      <c r="FZ212">
        <v>4</v>
      </c>
      <c r="GA212">
        <v>1</v>
      </c>
      <c r="GB212">
        <v>0</v>
      </c>
      <c r="GC212">
        <v>1</v>
      </c>
      <c r="GD212">
        <v>0</v>
      </c>
      <c r="GE212">
        <v>0</v>
      </c>
      <c r="GF212">
        <v>3</v>
      </c>
      <c r="GG212">
        <v>0</v>
      </c>
      <c r="GH212">
        <v>0</v>
      </c>
      <c r="GI212">
        <v>0</v>
      </c>
      <c r="GJ212">
        <v>1</v>
      </c>
      <c r="GK212">
        <v>7</v>
      </c>
      <c r="GL212">
        <v>0</v>
      </c>
      <c r="GM212">
        <v>0</v>
      </c>
      <c r="GN212">
        <v>0</v>
      </c>
      <c r="GO212">
        <v>0</v>
      </c>
      <c r="GP212">
        <v>0</v>
      </c>
      <c r="GQ212">
        <v>0</v>
      </c>
    </row>
    <row r="213" spans="1:199">
      <c r="A213">
        <v>0</v>
      </c>
      <c r="B213">
        <v>0</v>
      </c>
      <c r="C213">
        <v>0</v>
      </c>
      <c r="D213">
        <v>0</v>
      </c>
      <c r="E213">
        <v>2</v>
      </c>
      <c r="F213">
        <v>1</v>
      </c>
      <c r="G213">
        <v>3</v>
      </c>
      <c r="H213">
        <v>0</v>
      </c>
      <c r="I213">
        <v>0</v>
      </c>
      <c r="J213">
        <v>4</v>
      </c>
      <c r="K213">
        <v>8</v>
      </c>
      <c r="L213">
        <v>0</v>
      </c>
      <c r="M213">
        <v>0</v>
      </c>
      <c r="N213">
        <v>0</v>
      </c>
      <c r="O213">
        <v>0</v>
      </c>
      <c r="P213">
        <v>0</v>
      </c>
      <c r="Q213">
        <v>0</v>
      </c>
      <c r="R213">
        <v>0</v>
      </c>
      <c r="S213">
        <v>2</v>
      </c>
      <c r="T213">
        <v>0</v>
      </c>
      <c r="U213">
        <v>0</v>
      </c>
      <c r="V213">
        <v>0</v>
      </c>
      <c r="W213">
        <v>0</v>
      </c>
      <c r="X213">
        <v>0</v>
      </c>
      <c r="Y213">
        <v>0</v>
      </c>
      <c r="Z213">
        <v>0</v>
      </c>
      <c r="AA213">
        <v>0</v>
      </c>
      <c r="AB213">
        <v>0</v>
      </c>
      <c r="AC213">
        <v>1</v>
      </c>
      <c r="AD213">
        <v>0</v>
      </c>
      <c r="AE213">
        <v>0</v>
      </c>
      <c r="AF213">
        <v>1</v>
      </c>
      <c r="AG213">
        <v>1</v>
      </c>
      <c r="AH213">
        <v>2</v>
      </c>
      <c r="AI213">
        <v>0</v>
      </c>
      <c r="AJ213">
        <v>1</v>
      </c>
      <c r="AK213">
        <v>2</v>
      </c>
      <c r="AL213">
        <v>4</v>
      </c>
      <c r="AM213">
        <v>2</v>
      </c>
      <c r="AN213">
        <v>3</v>
      </c>
      <c r="AO213">
        <v>1</v>
      </c>
      <c r="AP213">
        <v>0</v>
      </c>
      <c r="AQ213">
        <v>0</v>
      </c>
      <c r="AR213">
        <v>2</v>
      </c>
      <c r="AS213">
        <v>1</v>
      </c>
      <c r="AT213">
        <v>6</v>
      </c>
      <c r="AU213">
        <v>0</v>
      </c>
      <c r="AV213">
        <v>1</v>
      </c>
      <c r="AW213">
        <v>0</v>
      </c>
      <c r="AX213">
        <v>0</v>
      </c>
      <c r="AY213">
        <v>3</v>
      </c>
      <c r="AZ213">
        <v>0</v>
      </c>
      <c r="BA213">
        <v>0</v>
      </c>
      <c r="BB213">
        <v>0</v>
      </c>
      <c r="BC213">
        <v>0</v>
      </c>
      <c r="BD213">
        <v>0</v>
      </c>
      <c r="BE213">
        <v>0</v>
      </c>
      <c r="BF213">
        <v>2</v>
      </c>
      <c r="BG213">
        <v>5</v>
      </c>
      <c r="BH213">
        <v>3</v>
      </c>
      <c r="BI213">
        <v>1</v>
      </c>
      <c r="BJ213">
        <v>0</v>
      </c>
      <c r="BK213">
        <v>1</v>
      </c>
      <c r="BL213">
        <v>0</v>
      </c>
      <c r="BM213">
        <v>0</v>
      </c>
      <c r="BN213">
        <v>1</v>
      </c>
      <c r="BO213">
        <v>3</v>
      </c>
      <c r="BP213">
        <v>6</v>
      </c>
      <c r="BQ213">
        <v>0</v>
      </c>
      <c r="BR213">
        <v>0</v>
      </c>
      <c r="BS213">
        <v>4</v>
      </c>
      <c r="BT213">
        <v>0</v>
      </c>
      <c r="BU213">
        <v>0</v>
      </c>
      <c r="BV213">
        <v>0</v>
      </c>
      <c r="BW213">
        <v>1</v>
      </c>
      <c r="BX213">
        <v>0</v>
      </c>
      <c r="BY213">
        <v>0</v>
      </c>
      <c r="BZ213">
        <v>0</v>
      </c>
      <c r="CA213">
        <v>1</v>
      </c>
      <c r="CB213">
        <v>0</v>
      </c>
      <c r="CC213">
        <v>1</v>
      </c>
      <c r="CD213">
        <v>1</v>
      </c>
      <c r="CE213">
        <v>3</v>
      </c>
      <c r="CF213">
        <v>0</v>
      </c>
      <c r="CG213">
        <v>0</v>
      </c>
      <c r="CH213">
        <v>2</v>
      </c>
      <c r="CI213">
        <v>0</v>
      </c>
      <c r="CJ213">
        <v>0</v>
      </c>
      <c r="CK213">
        <v>3</v>
      </c>
      <c r="CL213">
        <v>3</v>
      </c>
      <c r="CM213">
        <v>0</v>
      </c>
      <c r="CN213">
        <v>3</v>
      </c>
      <c r="CO213">
        <v>0</v>
      </c>
      <c r="CP213">
        <v>0</v>
      </c>
      <c r="CQ213">
        <v>1</v>
      </c>
      <c r="CR213">
        <v>2</v>
      </c>
      <c r="CS213">
        <v>3</v>
      </c>
      <c r="CT213">
        <v>0</v>
      </c>
      <c r="CU213">
        <v>0</v>
      </c>
      <c r="CV213">
        <v>0</v>
      </c>
      <c r="CW213">
        <v>4</v>
      </c>
      <c r="CX213">
        <v>1</v>
      </c>
      <c r="CY213">
        <v>4</v>
      </c>
      <c r="CZ213">
        <v>2</v>
      </c>
      <c r="DA213">
        <v>5</v>
      </c>
      <c r="DB213">
        <v>0</v>
      </c>
      <c r="DC213">
        <v>0</v>
      </c>
      <c r="DD213">
        <v>1</v>
      </c>
      <c r="DE213">
        <v>0</v>
      </c>
      <c r="DF213">
        <v>1</v>
      </c>
      <c r="DG213">
        <v>0</v>
      </c>
      <c r="DH213">
        <v>0</v>
      </c>
      <c r="DI213">
        <v>0</v>
      </c>
      <c r="DJ213">
        <v>0</v>
      </c>
      <c r="DK213">
        <v>1</v>
      </c>
      <c r="DL213">
        <v>2</v>
      </c>
      <c r="DM213">
        <v>2</v>
      </c>
      <c r="DN213">
        <v>0</v>
      </c>
      <c r="DO213">
        <v>8</v>
      </c>
      <c r="DP213">
        <v>0</v>
      </c>
      <c r="DQ213">
        <v>4</v>
      </c>
      <c r="DR213">
        <v>0</v>
      </c>
      <c r="DS213">
        <v>2</v>
      </c>
      <c r="DT213">
        <v>0</v>
      </c>
      <c r="DU213">
        <v>0</v>
      </c>
      <c r="DV213">
        <v>0</v>
      </c>
      <c r="DW213">
        <v>0</v>
      </c>
      <c r="DX213">
        <v>0</v>
      </c>
      <c r="DY213">
        <v>0</v>
      </c>
      <c r="DZ213">
        <v>0</v>
      </c>
      <c r="EA213">
        <v>2</v>
      </c>
      <c r="EB213">
        <v>0</v>
      </c>
      <c r="EC213">
        <v>0</v>
      </c>
      <c r="ED213">
        <v>1</v>
      </c>
      <c r="EE213">
        <v>0</v>
      </c>
      <c r="EF213">
        <v>0</v>
      </c>
      <c r="EG213">
        <v>0</v>
      </c>
      <c r="EH213">
        <v>0</v>
      </c>
      <c r="EI213">
        <v>0</v>
      </c>
      <c r="EJ213">
        <v>0</v>
      </c>
      <c r="EK213">
        <v>0</v>
      </c>
      <c r="EL213">
        <v>4</v>
      </c>
      <c r="EM213">
        <v>0</v>
      </c>
      <c r="EN213">
        <v>0</v>
      </c>
      <c r="EO213">
        <v>0</v>
      </c>
      <c r="EP213">
        <v>1</v>
      </c>
      <c r="EQ213">
        <v>3</v>
      </c>
      <c r="ER213">
        <v>3</v>
      </c>
      <c r="ES213">
        <v>0</v>
      </c>
      <c r="ET213">
        <v>1</v>
      </c>
      <c r="EU213">
        <v>0</v>
      </c>
      <c r="EV213">
        <v>6</v>
      </c>
      <c r="EW213">
        <v>4</v>
      </c>
      <c r="EX213">
        <v>8</v>
      </c>
      <c r="EY213">
        <v>2</v>
      </c>
      <c r="EZ213">
        <v>0</v>
      </c>
      <c r="FA213">
        <v>1</v>
      </c>
      <c r="FB213">
        <v>3</v>
      </c>
      <c r="FC213">
        <v>2</v>
      </c>
      <c r="FD213">
        <v>2</v>
      </c>
      <c r="FE213">
        <v>0</v>
      </c>
      <c r="FF213">
        <v>1</v>
      </c>
      <c r="FG213">
        <v>1</v>
      </c>
      <c r="FH213">
        <v>1</v>
      </c>
      <c r="FI213">
        <v>1</v>
      </c>
      <c r="FJ213">
        <v>0</v>
      </c>
      <c r="FK213">
        <v>0</v>
      </c>
      <c r="FL213">
        <v>0</v>
      </c>
      <c r="FM213">
        <v>0</v>
      </c>
      <c r="FN213">
        <v>0</v>
      </c>
      <c r="FO213">
        <v>0</v>
      </c>
      <c r="FP213">
        <v>0</v>
      </c>
      <c r="FQ213">
        <v>0</v>
      </c>
      <c r="FR213">
        <v>1</v>
      </c>
      <c r="FS213">
        <v>1</v>
      </c>
      <c r="FT213">
        <v>0</v>
      </c>
      <c r="FU213">
        <v>0</v>
      </c>
      <c r="FV213">
        <v>1</v>
      </c>
      <c r="FW213">
        <v>1</v>
      </c>
      <c r="FX213">
        <v>0</v>
      </c>
      <c r="FY213">
        <v>2</v>
      </c>
      <c r="FZ213">
        <v>0</v>
      </c>
      <c r="GA213">
        <v>2</v>
      </c>
      <c r="GB213">
        <v>0</v>
      </c>
      <c r="GC213">
        <v>2</v>
      </c>
      <c r="GD213">
        <v>3</v>
      </c>
      <c r="GE213">
        <v>1</v>
      </c>
      <c r="GF213">
        <v>1</v>
      </c>
      <c r="GG213">
        <v>2</v>
      </c>
      <c r="GH213">
        <v>0</v>
      </c>
      <c r="GI213">
        <v>5</v>
      </c>
      <c r="GJ213">
        <v>0</v>
      </c>
      <c r="GK213">
        <v>0</v>
      </c>
      <c r="GL213">
        <v>0</v>
      </c>
      <c r="GM213">
        <v>2</v>
      </c>
      <c r="GN213">
        <v>0</v>
      </c>
      <c r="GO213">
        <v>4</v>
      </c>
      <c r="GP213">
        <v>0</v>
      </c>
      <c r="GQ213">
        <v>0</v>
      </c>
    </row>
    <row r="214" spans="1:199">
      <c r="A214">
        <v>0</v>
      </c>
      <c r="B214">
        <v>0</v>
      </c>
      <c r="C214">
        <v>0</v>
      </c>
      <c r="D214">
        <v>0</v>
      </c>
      <c r="E214">
        <v>0</v>
      </c>
      <c r="F214">
        <v>1</v>
      </c>
      <c r="G214">
        <v>2</v>
      </c>
      <c r="H214">
        <v>0</v>
      </c>
      <c r="I214">
        <v>0</v>
      </c>
      <c r="J214">
        <v>1</v>
      </c>
      <c r="K214">
        <v>6</v>
      </c>
      <c r="L214">
        <v>0</v>
      </c>
      <c r="M214">
        <v>0</v>
      </c>
      <c r="N214">
        <v>2</v>
      </c>
      <c r="O214">
        <v>0</v>
      </c>
      <c r="P214">
        <v>0</v>
      </c>
      <c r="Q214">
        <v>0</v>
      </c>
      <c r="R214">
        <v>2</v>
      </c>
      <c r="S214">
        <v>3</v>
      </c>
      <c r="T214">
        <v>0</v>
      </c>
      <c r="U214">
        <v>0</v>
      </c>
      <c r="V214">
        <v>0</v>
      </c>
      <c r="W214">
        <v>0</v>
      </c>
      <c r="X214">
        <v>0</v>
      </c>
      <c r="Y214">
        <v>0</v>
      </c>
      <c r="Z214">
        <v>2</v>
      </c>
      <c r="AA214">
        <v>0</v>
      </c>
      <c r="AB214">
        <v>0</v>
      </c>
      <c r="AC214">
        <v>0</v>
      </c>
      <c r="AD214">
        <v>0</v>
      </c>
      <c r="AE214">
        <v>0</v>
      </c>
      <c r="AF214">
        <v>0</v>
      </c>
      <c r="AG214">
        <v>3</v>
      </c>
      <c r="AH214">
        <v>1</v>
      </c>
      <c r="AI214">
        <v>0</v>
      </c>
      <c r="AJ214">
        <v>2</v>
      </c>
      <c r="AK214">
        <v>5</v>
      </c>
      <c r="AL214">
        <v>7</v>
      </c>
      <c r="AM214">
        <v>2</v>
      </c>
      <c r="AN214">
        <v>5</v>
      </c>
      <c r="AO214">
        <v>0</v>
      </c>
      <c r="AP214">
        <v>1</v>
      </c>
      <c r="AQ214">
        <v>0</v>
      </c>
      <c r="AR214">
        <v>2</v>
      </c>
      <c r="AS214">
        <v>1</v>
      </c>
      <c r="AT214">
        <v>3</v>
      </c>
      <c r="AU214">
        <v>0</v>
      </c>
      <c r="AV214">
        <v>0</v>
      </c>
      <c r="AW214">
        <v>0</v>
      </c>
      <c r="AX214">
        <v>0</v>
      </c>
      <c r="AY214">
        <v>1</v>
      </c>
      <c r="AZ214">
        <v>1</v>
      </c>
      <c r="BA214">
        <v>0</v>
      </c>
      <c r="BB214">
        <v>0</v>
      </c>
      <c r="BC214">
        <v>0</v>
      </c>
      <c r="BD214">
        <v>0</v>
      </c>
      <c r="BE214">
        <v>1</v>
      </c>
      <c r="BF214">
        <v>0</v>
      </c>
      <c r="BG214">
        <v>0</v>
      </c>
      <c r="BH214">
        <v>1</v>
      </c>
      <c r="BI214">
        <v>2</v>
      </c>
      <c r="BJ214">
        <v>0</v>
      </c>
      <c r="BK214">
        <v>1</v>
      </c>
      <c r="BL214">
        <v>0</v>
      </c>
      <c r="BM214">
        <v>2</v>
      </c>
      <c r="BN214">
        <v>2</v>
      </c>
      <c r="BO214">
        <v>2</v>
      </c>
      <c r="BP214">
        <v>2</v>
      </c>
      <c r="BQ214">
        <v>1</v>
      </c>
      <c r="BR214">
        <v>0</v>
      </c>
      <c r="BS214">
        <v>3</v>
      </c>
      <c r="BT214">
        <v>1</v>
      </c>
      <c r="BU214">
        <v>0</v>
      </c>
      <c r="BV214">
        <v>1</v>
      </c>
      <c r="BW214">
        <v>1</v>
      </c>
      <c r="BX214">
        <v>0</v>
      </c>
      <c r="BY214">
        <v>3</v>
      </c>
      <c r="BZ214">
        <v>0</v>
      </c>
      <c r="CA214">
        <v>1</v>
      </c>
      <c r="CB214">
        <v>1</v>
      </c>
      <c r="CC214">
        <v>2</v>
      </c>
      <c r="CD214">
        <v>1</v>
      </c>
      <c r="CE214">
        <v>2</v>
      </c>
      <c r="CF214">
        <v>1</v>
      </c>
      <c r="CG214">
        <v>0</v>
      </c>
      <c r="CH214">
        <v>1</v>
      </c>
      <c r="CI214">
        <v>0</v>
      </c>
      <c r="CJ214">
        <v>0</v>
      </c>
      <c r="CK214">
        <v>1</v>
      </c>
      <c r="CL214">
        <v>2</v>
      </c>
      <c r="CM214">
        <v>0</v>
      </c>
      <c r="CN214">
        <v>1</v>
      </c>
      <c r="CO214">
        <v>1</v>
      </c>
      <c r="CP214">
        <v>1</v>
      </c>
      <c r="CQ214">
        <v>2</v>
      </c>
      <c r="CR214">
        <v>1</v>
      </c>
      <c r="CS214">
        <v>2</v>
      </c>
      <c r="CT214">
        <v>0</v>
      </c>
      <c r="CU214">
        <v>0</v>
      </c>
      <c r="CV214">
        <v>0</v>
      </c>
      <c r="CW214">
        <v>1</v>
      </c>
      <c r="CX214">
        <v>4</v>
      </c>
      <c r="CY214">
        <v>5</v>
      </c>
      <c r="CZ214">
        <v>1</v>
      </c>
      <c r="DA214">
        <v>2</v>
      </c>
      <c r="DB214">
        <v>0</v>
      </c>
      <c r="DC214">
        <v>0</v>
      </c>
      <c r="DD214">
        <v>0</v>
      </c>
      <c r="DE214">
        <v>0</v>
      </c>
      <c r="DF214">
        <v>1</v>
      </c>
      <c r="DG214">
        <v>0</v>
      </c>
      <c r="DH214">
        <v>0</v>
      </c>
      <c r="DI214">
        <v>2</v>
      </c>
      <c r="DJ214">
        <v>2</v>
      </c>
      <c r="DK214">
        <v>0</v>
      </c>
      <c r="DL214">
        <v>5</v>
      </c>
      <c r="DM214">
        <v>0</v>
      </c>
      <c r="DN214">
        <v>0</v>
      </c>
      <c r="DO214">
        <v>1</v>
      </c>
      <c r="DP214">
        <v>0</v>
      </c>
      <c r="DQ214">
        <v>1</v>
      </c>
      <c r="DR214">
        <v>0</v>
      </c>
      <c r="DS214">
        <v>0</v>
      </c>
      <c r="DT214">
        <v>0</v>
      </c>
      <c r="DU214">
        <v>0</v>
      </c>
      <c r="DV214">
        <v>0</v>
      </c>
      <c r="DW214">
        <v>1</v>
      </c>
      <c r="DX214">
        <v>5</v>
      </c>
      <c r="DY214">
        <v>0</v>
      </c>
      <c r="DZ214">
        <v>0</v>
      </c>
      <c r="EA214">
        <v>3</v>
      </c>
      <c r="EB214">
        <v>0</v>
      </c>
      <c r="EC214">
        <v>0</v>
      </c>
      <c r="ED214">
        <v>4</v>
      </c>
      <c r="EE214">
        <v>2</v>
      </c>
      <c r="EF214">
        <v>1</v>
      </c>
      <c r="EG214">
        <v>0</v>
      </c>
      <c r="EH214">
        <v>0</v>
      </c>
      <c r="EI214">
        <v>1</v>
      </c>
      <c r="EJ214">
        <v>0</v>
      </c>
      <c r="EK214">
        <v>0</v>
      </c>
      <c r="EL214">
        <v>4</v>
      </c>
      <c r="EM214">
        <v>0</v>
      </c>
      <c r="EN214">
        <v>0</v>
      </c>
      <c r="EO214">
        <v>0</v>
      </c>
      <c r="EP214">
        <v>1</v>
      </c>
      <c r="EQ214">
        <v>5</v>
      </c>
      <c r="ER214">
        <v>0</v>
      </c>
      <c r="ES214">
        <v>2</v>
      </c>
      <c r="ET214">
        <v>0</v>
      </c>
      <c r="EU214">
        <v>0</v>
      </c>
      <c r="EV214">
        <v>3</v>
      </c>
      <c r="EW214">
        <v>2</v>
      </c>
      <c r="EX214">
        <v>2</v>
      </c>
      <c r="EY214">
        <v>1</v>
      </c>
      <c r="EZ214">
        <v>2</v>
      </c>
      <c r="FA214">
        <v>1</v>
      </c>
      <c r="FB214">
        <v>1</v>
      </c>
      <c r="FC214">
        <v>2</v>
      </c>
      <c r="FD214">
        <v>1</v>
      </c>
      <c r="FE214">
        <v>1</v>
      </c>
      <c r="FF214">
        <v>1</v>
      </c>
      <c r="FG214">
        <v>5</v>
      </c>
      <c r="FH214">
        <v>1</v>
      </c>
      <c r="FI214">
        <v>2</v>
      </c>
      <c r="FJ214">
        <v>0</v>
      </c>
      <c r="FK214">
        <v>2</v>
      </c>
      <c r="FL214">
        <v>0</v>
      </c>
      <c r="FM214">
        <v>0</v>
      </c>
      <c r="FN214">
        <v>0</v>
      </c>
      <c r="FO214">
        <v>0</v>
      </c>
      <c r="FP214">
        <v>0</v>
      </c>
      <c r="FQ214">
        <v>3</v>
      </c>
      <c r="FR214">
        <v>5</v>
      </c>
      <c r="FS214">
        <v>0</v>
      </c>
      <c r="FT214">
        <v>0</v>
      </c>
      <c r="FU214">
        <v>1</v>
      </c>
      <c r="FV214">
        <v>1</v>
      </c>
      <c r="FW214">
        <v>0</v>
      </c>
      <c r="FX214">
        <v>0</v>
      </c>
      <c r="FY214">
        <v>0</v>
      </c>
      <c r="FZ214">
        <v>0</v>
      </c>
      <c r="GA214">
        <v>1</v>
      </c>
      <c r="GB214">
        <v>0</v>
      </c>
      <c r="GC214">
        <v>8</v>
      </c>
      <c r="GD214">
        <v>1</v>
      </c>
      <c r="GE214">
        <v>1</v>
      </c>
      <c r="GF214">
        <v>1</v>
      </c>
      <c r="GG214">
        <v>1</v>
      </c>
      <c r="GH214">
        <v>0</v>
      </c>
      <c r="GI214">
        <v>1</v>
      </c>
      <c r="GJ214">
        <v>0</v>
      </c>
      <c r="GK214">
        <v>9</v>
      </c>
      <c r="GL214">
        <v>0</v>
      </c>
      <c r="GM214">
        <v>0</v>
      </c>
      <c r="GN214">
        <v>0</v>
      </c>
      <c r="GO214">
        <v>3</v>
      </c>
      <c r="GP214">
        <v>0</v>
      </c>
      <c r="GQ214">
        <v>0</v>
      </c>
    </row>
    <row r="215" spans="1:199">
      <c r="A215">
        <v>0</v>
      </c>
      <c r="B215">
        <v>9</v>
      </c>
      <c r="C215">
        <v>2</v>
      </c>
      <c r="D215">
        <v>3</v>
      </c>
      <c r="E215">
        <v>0</v>
      </c>
      <c r="F215">
        <v>0</v>
      </c>
      <c r="G215">
        <v>0</v>
      </c>
      <c r="H215">
        <v>5</v>
      </c>
      <c r="I215">
        <v>0</v>
      </c>
      <c r="J215">
        <v>0</v>
      </c>
      <c r="K215">
        <v>0</v>
      </c>
      <c r="L215">
        <v>0</v>
      </c>
      <c r="M215">
        <v>0</v>
      </c>
      <c r="N215">
        <v>0</v>
      </c>
      <c r="O215">
        <v>0</v>
      </c>
      <c r="P215">
        <v>0</v>
      </c>
      <c r="Q215">
        <v>0</v>
      </c>
      <c r="R215">
        <v>0</v>
      </c>
      <c r="S215">
        <v>0</v>
      </c>
      <c r="T215">
        <v>0</v>
      </c>
      <c r="U215">
        <v>0</v>
      </c>
      <c r="V215">
        <v>1</v>
      </c>
      <c r="W215">
        <v>0</v>
      </c>
      <c r="X215">
        <v>0</v>
      </c>
      <c r="Y215">
        <v>0</v>
      </c>
      <c r="Z215">
        <v>0</v>
      </c>
      <c r="AA215">
        <v>0</v>
      </c>
      <c r="AB215">
        <v>0</v>
      </c>
      <c r="AC215">
        <v>0</v>
      </c>
      <c r="AD215">
        <v>0</v>
      </c>
      <c r="AE215">
        <v>0</v>
      </c>
      <c r="AF215">
        <v>0</v>
      </c>
      <c r="AG215">
        <v>0</v>
      </c>
      <c r="AH215">
        <v>4</v>
      </c>
      <c r="AI215">
        <v>0</v>
      </c>
      <c r="AJ215">
        <v>3</v>
      </c>
      <c r="AK215">
        <v>0</v>
      </c>
      <c r="AL215">
        <v>0</v>
      </c>
      <c r="AM215">
        <v>0</v>
      </c>
      <c r="AN215">
        <v>3</v>
      </c>
      <c r="AO215">
        <v>1</v>
      </c>
      <c r="AP215">
        <v>0</v>
      </c>
      <c r="AQ215">
        <v>1</v>
      </c>
      <c r="AR215">
        <v>2</v>
      </c>
      <c r="AS215">
        <v>0</v>
      </c>
      <c r="AT215">
        <v>0</v>
      </c>
      <c r="AU215">
        <v>1</v>
      </c>
      <c r="AV215">
        <v>0</v>
      </c>
      <c r="AW215">
        <v>0</v>
      </c>
      <c r="AX215">
        <v>2</v>
      </c>
      <c r="AY215">
        <v>1</v>
      </c>
      <c r="AZ215">
        <v>0</v>
      </c>
      <c r="BA215">
        <v>5</v>
      </c>
      <c r="BB215">
        <v>0</v>
      </c>
      <c r="BC215">
        <v>0</v>
      </c>
      <c r="BD215">
        <v>0</v>
      </c>
      <c r="BE215">
        <v>0</v>
      </c>
      <c r="BF215">
        <v>0</v>
      </c>
      <c r="BG215">
        <v>5</v>
      </c>
      <c r="BH215">
        <v>3</v>
      </c>
      <c r="BI215">
        <v>3</v>
      </c>
      <c r="BJ215">
        <v>0</v>
      </c>
      <c r="BK215">
        <v>5</v>
      </c>
      <c r="BL215">
        <v>0</v>
      </c>
      <c r="BM215">
        <v>0</v>
      </c>
      <c r="BN215">
        <v>1</v>
      </c>
      <c r="BO215">
        <v>2</v>
      </c>
      <c r="BP215">
        <v>2</v>
      </c>
      <c r="BQ215">
        <v>2</v>
      </c>
      <c r="BR215">
        <v>2</v>
      </c>
      <c r="BS215">
        <v>0</v>
      </c>
      <c r="BT215">
        <v>0</v>
      </c>
      <c r="BU215">
        <v>3</v>
      </c>
      <c r="BV215">
        <v>0</v>
      </c>
      <c r="BW215">
        <v>0</v>
      </c>
      <c r="BX215">
        <v>0</v>
      </c>
      <c r="BY215">
        <v>3</v>
      </c>
      <c r="BZ215">
        <v>4</v>
      </c>
      <c r="CA215">
        <v>2</v>
      </c>
      <c r="CB215">
        <v>1</v>
      </c>
      <c r="CC215">
        <v>1</v>
      </c>
      <c r="CD215">
        <v>3</v>
      </c>
      <c r="CE215">
        <v>2</v>
      </c>
      <c r="CF215">
        <v>2</v>
      </c>
      <c r="CG215">
        <v>0</v>
      </c>
      <c r="CH215">
        <v>1</v>
      </c>
      <c r="CI215">
        <v>0</v>
      </c>
      <c r="CJ215">
        <v>0</v>
      </c>
      <c r="CK215">
        <v>1</v>
      </c>
      <c r="CL215">
        <v>0</v>
      </c>
      <c r="CM215">
        <v>0</v>
      </c>
      <c r="CN215">
        <v>1</v>
      </c>
      <c r="CO215">
        <v>0</v>
      </c>
      <c r="CP215">
        <v>0</v>
      </c>
      <c r="CQ215">
        <v>1</v>
      </c>
      <c r="CR215">
        <v>3</v>
      </c>
      <c r="CS215">
        <v>1</v>
      </c>
      <c r="CT215">
        <v>0</v>
      </c>
      <c r="CU215">
        <v>1</v>
      </c>
      <c r="CV215">
        <v>0</v>
      </c>
      <c r="CW215">
        <v>0</v>
      </c>
      <c r="CX215">
        <v>0</v>
      </c>
      <c r="CY215">
        <v>1</v>
      </c>
      <c r="CZ215">
        <v>0</v>
      </c>
      <c r="DA215">
        <v>0</v>
      </c>
      <c r="DB215">
        <v>2</v>
      </c>
      <c r="DC215">
        <v>0</v>
      </c>
      <c r="DD215">
        <v>0</v>
      </c>
      <c r="DE215">
        <v>0</v>
      </c>
      <c r="DF215">
        <v>2</v>
      </c>
      <c r="DG215">
        <v>1</v>
      </c>
      <c r="DH215">
        <v>0</v>
      </c>
      <c r="DI215">
        <v>0</v>
      </c>
      <c r="DJ215">
        <v>0</v>
      </c>
      <c r="DK215">
        <v>0</v>
      </c>
      <c r="DL215">
        <v>1</v>
      </c>
      <c r="DM215">
        <v>0</v>
      </c>
      <c r="DN215">
        <v>0</v>
      </c>
      <c r="DO215">
        <v>0</v>
      </c>
      <c r="DP215">
        <v>0</v>
      </c>
      <c r="DQ215">
        <v>0</v>
      </c>
      <c r="DR215">
        <v>0</v>
      </c>
      <c r="DS215">
        <v>0</v>
      </c>
      <c r="DT215">
        <v>0</v>
      </c>
      <c r="DU215">
        <v>2</v>
      </c>
      <c r="DV215">
        <v>0</v>
      </c>
      <c r="DW215">
        <v>0</v>
      </c>
      <c r="DX215">
        <v>0</v>
      </c>
      <c r="DY215">
        <v>0</v>
      </c>
      <c r="DZ215">
        <v>0</v>
      </c>
      <c r="EA215">
        <v>0</v>
      </c>
      <c r="EB215">
        <v>0</v>
      </c>
      <c r="EC215">
        <v>0</v>
      </c>
      <c r="ED215">
        <v>0</v>
      </c>
      <c r="EE215">
        <v>0</v>
      </c>
      <c r="EF215">
        <v>2</v>
      </c>
      <c r="EG215">
        <v>1</v>
      </c>
      <c r="EH215">
        <v>0</v>
      </c>
      <c r="EI215">
        <v>0</v>
      </c>
      <c r="EJ215">
        <v>0</v>
      </c>
      <c r="EK215">
        <v>0</v>
      </c>
      <c r="EL215">
        <v>0</v>
      </c>
      <c r="EM215">
        <v>0</v>
      </c>
      <c r="EN215">
        <v>0</v>
      </c>
      <c r="EO215">
        <v>0</v>
      </c>
      <c r="EP215">
        <v>2</v>
      </c>
      <c r="EQ215">
        <v>1</v>
      </c>
      <c r="ER215">
        <v>0</v>
      </c>
      <c r="ES215">
        <v>0</v>
      </c>
      <c r="ET215">
        <v>0</v>
      </c>
      <c r="EU215">
        <v>0</v>
      </c>
      <c r="EV215">
        <v>0</v>
      </c>
      <c r="EW215">
        <v>0</v>
      </c>
      <c r="EX215">
        <v>1</v>
      </c>
      <c r="EY215">
        <v>0</v>
      </c>
      <c r="EZ215">
        <v>2</v>
      </c>
      <c r="FA215">
        <v>0</v>
      </c>
      <c r="FB215">
        <v>3</v>
      </c>
      <c r="FC215">
        <v>3</v>
      </c>
      <c r="FD215">
        <v>0</v>
      </c>
      <c r="FE215">
        <v>0</v>
      </c>
      <c r="FF215">
        <v>0</v>
      </c>
      <c r="FG215">
        <v>1</v>
      </c>
      <c r="FH215">
        <v>0</v>
      </c>
      <c r="FI215">
        <v>1</v>
      </c>
      <c r="FJ215">
        <v>0</v>
      </c>
      <c r="FK215">
        <v>2</v>
      </c>
      <c r="FL215">
        <v>3</v>
      </c>
      <c r="FM215">
        <v>0</v>
      </c>
      <c r="FN215">
        <v>0</v>
      </c>
      <c r="FO215">
        <v>0</v>
      </c>
      <c r="FP215">
        <v>0</v>
      </c>
      <c r="FQ215">
        <v>1</v>
      </c>
      <c r="FR215">
        <v>2</v>
      </c>
      <c r="FS215">
        <v>0</v>
      </c>
      <c r="FT215">
        <v>0</v>
      </c>
      <c r="FU215">
        <v>2</v>
      </c>
      <c r="FV215">
        <v>2</v>
      </c>
      <c r="FW215">
        <v>4</v>
      </c>
      <c r="FX215">
        <v>2</v>
      </c>
      <c r="FY215">
        <v>4</v>
      </c>
      <c r="FZ215">
        <v>1</v>
      </c>
      <c r="GA215">
        <v>2</v>
      </c>
      <c r="GB215">
        <v>0</v>
      </c>
      <c r="GC215">
        <v>0</v>
      </c>
      <c r="GD215">
        <v>1</v>
      </c>
      <c r="GE215">
        <v>0</v>
      </c>
      <c r="GF215">
        <v>3</v>
      </c>
      <c r="GG215">
        <v>0</v>
      </c>
      <c r="GH215">
        <v>3</v>
      </c>
      <c r="GI215">
        <v>1</v>
      </c>
      <c r="GJ215">
        <v>0</v>
      </c>
      <c r="GK215">
        <v>0</v>
      </c>
      <c r="GL215">
        <v>1</v>
      </c>
      <c r="GM215">
        <v>0</v>
      </c>
      <c r="GN215">
        <v>0</v>
      </c>
      <c r="GO215">
        <v>3</v>
      </c>
      <c r="GP215">
        <v>0</v>
      </c>
      <c r="GQ215">
        <v>0</v>
      </c>
    </row>
    <row r="216" spans="1:199">
      <c r="A216">
        <v>5</v>
      </c>
      <c r="B216">
        <v>5</v>
      </c>
      <c r="C216">
        <v>0</v>
      </c>
      <c r="D216">
        <v>1</v>
      </c>
      <c r="E216">
        <v>5</v>
      </c>
      <c r="F216">
        <v>0</v>
      </c>
      <c r="G216">
        <v>0</v>
      </c>
      <c r="H216">
        <v>0</v>
      </c>
      <c r="I216">
        <v>5</v>
      </c>
      <c r="J216">
        <v>0</v>
      </c>
      <c r="K216">
        <v>0</v>
      </c>
      <c r="L216">
        <v>0</v>
      </c>
      <c r="M216">
        <v>0</v>
      </c>
      <c r="N216">
        <v>0</v>
      </c>
      <c r="O216">
        <v>0</v>
      </c>
      <c r="P216">
        <v>1</v>
      </c>
      <c r="Q216">
        <v>0</v>
      </c>
      <c r="R216">
        <v>0</v>
      </c>
      <c r="S216">
        <v>1</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3</v>
      </c>
      <c r="AN216">
        <v>3</v>
      </c>
      <c r="AO216">
        <v>1</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1</v>
      </c>
      <c r="BJ216">
        <v>0</v>
      </c>
      <c r="BK216">
        <v>0</v>
      </c>
      <c r="BL216">
        <v>0</v>
      </c>
      <c r="BM216">
        <v>0</v>
      </c>
      <c r="BN216">
        <v>0</v>
      </c>
      <c r="BO216">
        <v>2</v>
      </c>
      <c r="BP216">
        <v>1</v>
      </c>
      <c r="BQ216">
        <v>0</v>
      </c>
      <c r="BR216">
        <v>1</v>
      </c>
      <c r="BS216">
        <v>0</v>
      </c>
      <c r="BT216">
        <v>0</v>
      </c>
      <c r="BU216">
        <v>0</v>
      </c>
      <c r="BV216">
        <v>0</v>
      </c>
      <c r="BW216">
        <v>0</v>
      </c>
      <c r="BX216">
        <v>3</v>
      </c>
      <c r="BY216">
        <v>0</v>
      </c>
      <c r="BZ216">
        <v>0</v>
      </c>
      <c r="CA216">
        <v>0</v>
      </c>
      <c r="CB216">
        <v>0</v>
      </c>
      <c r="CC216">
        <v>0</v>
      </c>
      <c r="CD216">
        <v>0</v>
      </c>
      <c r="CE216">
        <v>3</v>
      </c>
      <c r="CF216">
        <v>6</v>
      </c>
      <c r="CG216">
        <v>4</v>
      </c>
      <c r="CH216">
        <v>0</v>
      </c>
      <c r="CI216">
        <v>0</v>
      </c>
      <c r="CJ216">
        <v>2</v>
      </c>
      <c r="CK216">
        <v>0</v>
      </c>
      <c r="CL216">
        <v>0</v>
      </c>
      <c r="CM216">
        <v>0</v>
      </c>
      <c r="CN216">
        <v>0</v>
      </c>
      <c r="CO216">
        <v>0</v>
      </c>
      <c r="CP216">
        <v>3</v>
      </c>
      <c r="CQ216">
        <v>4</v>
      </c>
      <c r="CR216">
        <v>0</v>
      </c>
      <c r="CS216">
        <v>0</v>
      </c>
      <c r="CT216">
        <v>0</v>
      </c>
      <c r="CU216">
        <v>4</v>
      </c>
      <c r="CV216">
        <v>0</v>
      </c>
      <c r="CW216">
        <v>0</v>
      </c>
      <c r="CX216">
        <v>0</v>
      </c>
      <c r="CY216">
        <v>2</v>
      </c>
      <c r="CZ216">
        <v>0</v>
      </c>
      <c r="DA216">
        <v>0</v>
      </c>
      <c r="DB216">
        <v>2</v>
      </c>
      <c r="DC216">
        <v>0</v>
      </c>
      <c r="DD216">
        <v>0</v>
      </c>
      <c r="DE216">
        <v>0</v>
      </c>
      <c r="DF216">
        <v>0</v>
      </c>
      <c r="DG216">
        <v>0</v>
      </c>
      <c r="DH216">
        <v>0</v>
      </c>
      <c r="DI216">
        <v>0</v>
      </c>
      <c r="DJ216">
        <v>0</v>
      </c>
      <c r="DK216">
        <v>0</v>
      </c>
      <c r="DL216">
        <v>2</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2</v>
      </c>
      <c r="EI216">
        <v>0</v>
      </c>
      <c r="EJ216">
        <v>0</v>
      </c>
      <c r="EK216">
        <v>1</v>
      </c>
      <c r="EL216">
        <v>0</v>
      </c>
      <c r="EM216">
        <v>0</v>
      </c>
      <c r="EN216">
        <v>0</v>
      </c>
      <c r="EO216">
        <v>0</v>
      </c>
      <c r="EP216">
        <v>0</v>
      </c>
      <c r="EQ216">
        <v>0</v>
      </c>
      <c r="ER216">
        <v>0</v>
      </c>
      <c r="ES216">
        <v>0</v>
      </c>
      <c r="ET216">
        <v>0</v>
      </c>
      <c r="EU216">
        <v>0</v>
      </c>
      <c r="EV216">
        <v>0</v>
      </c>
      <c r="EW216">
        <v>1</v>
      </c>
      <c r="EX216">
        <v>0</v>
      </c>
      <c r="EY216">
        <v>0</v>
      </c>
      <c r="EZ216">
        <v>0</v>
      </c>
      <c r="FA216">
        <v>0</v>
      </c>
      <c r="FB216">
        <v>0</v>
      </c>
      <c r="FC216">
        <v>0</v>
      </c>
      <c r="FD216">
        <v>0</v>
      </c>
      <c r="FE216">
        <v>0</v>
      </c>
      <c r="FF216">
        <v>0</v>
      </c>
      <c r="FG216">
        <v>0</v>
      </c>
      <c r="FH216">
        <v>0</v>
      </c>
      <c r="FI216">
        <v>0</v>
      </c>
      <c r="FJ216">
        <v>1</v>
      </c>
      <c r="FK216">
        <v>0</v>
      </c>
      <c r="FL216">
        <v>0</v>
      </c>
      <c r="FM216">
        <v>0</v>
      </c>
      <c r="FN216">
        <v>0</v>
      </c>
      <c r="FO216">
        <v>2</v>
      </c>
      <c r="FP216">
        <v>0</v>
      </c>
      <c r="FQ216">
        <v>0</v>
      </c>
      <c r="FR216">
        <v>0</v>
      </c>
      <c r="FS216">
        <v>0</v>
      </c>
      <c r="FT216">
        <v>0</v>
      </c>
      <c r="FU216">
        <v>0</v>
      </c>
      <c r="FV216">
        <v>2</v>
      </c>
      <c r="FW216">
        <v>1</v>
      </c>
      <c r="FX216">
        <v>0</v>
      </c>
      <c r="FY216">
        <v>1</v>
      </c>
      <c r="FZ216">
        <v>8</v>
      </c>
      <c r="GA216">
        <v>0</v>
      </c>
      <c r="GB216">
        <v>0</v>
      </c>
      <c r="GC216">
        <v>0</v>
      </c>
      <c r="GD216">
        <v>0</v>
      </c>
      <c r="GE216">
        <v>0</v>
      </c>
      <c r="GF216">
        <v>3</v>
      </c>
      <c r="GG216">
        <v>0</v>
      </c>
      <c r="GH216">
        <v>0</v>
      </c>
      <c r="GI216">
        <v>0</v>
      </c>
      <c r="GJ216">
        <v>0</v>
      </c>
      <c r="GK216">
        <v>0</v>
      </c>
      <c r="GL216">
        <v>8</v>
      </c>
      <c r="GM216">
        <v>0</v>
      </c>
      <c r="GN216">
        <v>1</v>
      </c>
      <c r="GO216">
        <v>0</v>
      </c>
      <c r="GP216">
        <v>0</v>
      </c>
      <c r="GQ216">
        <v>0</v>
      </c>
    </row>
    <row r="217" spans="1:199">
      <c r="A217">
        <v>0</v>
      </c>
      <c r="B217">
        <v>0</v>
      </c>
      <c r="C217">
        <v>0</v>
      </c>
      <c r="D217">
        <v>0</v>
      </c>
      <c r="E217">
        <v>0</v>
      </c>
      <c r="F217">
        <v>2</v>
      </c>
      <c r="G217">
        <v>2</v>
      </c>
      <c r="H217">
        <v>0</v>
      </c>
      <c r="I217">
        <v>0</v>
      </c>
      <c r="J217">
        <v>0</v>
      </c>
      <c r="K217">
        <v>1</v>
      </c>
      <c r="L217">
        <v>0</v>
      </c>
      <c r="M217">
        <v>0</v>
      </c>
      <c r="N217">
        <v>0</v>
      </c>
      <c r="O217">
        <v>1</v>
      </c>
      <c r="P217">
        <v>0</v>
      </c>
      <c r="Q217">
        <v>0</v>
      </c>
      <c r="R217">
        <v>0</v>
      </c>
      <c r="S217">
        <v>0</v>
      </c>
      <c r="T217">
        <v>0</v>
      </c>
      <c r="U217">
        <v>0</v>
      </c>
      <c r="V217">
        <v>0</v>
      </c>
      <c r="W217">
        <v>7</v>
      </c>
      <c r="X217">
        <v>0</v>
      </c>
      <c r="Y217">
        <v>0</v>
      </c>
      <c r="Z217">
        <v>0</v>
      </c>
      <c r="AA217">
        <v>0</v>
      </c>
      <c r="AB217">
        <v>0</v>
      </c>
      <c r="AC217">
        <v>0</v>
      </c>
      <c r="AD217">
        <v>0</v>
      </c>
      <c r="AE217">
        <v>0</v>
      </c>
      <c r="AF217">
        <v>0</v>
      </c>
      <c r="AG217">
        <v>0</v>
      </c>
      <c r="AH217">
        <v>0</v>
      </c>
      <c r="AI217">
        <v>0</v>
      </c>
      <c r="AJ217">
        <v>1</v>
      </c>
      <c r="AK217">
        <v>0</v>
      </c>
      <c r="AL217">
        <v>0</v>
      </c>
      <c r="AM217">
        <v>0</v>
      </c>
      <c r="AN217">
        <v>3</v>
      </c>
      <c r="AO217">
        <v>1</v>
      </c>
      <c r="AP217">
        <v>0</v>
      </c>
      <c r="AQ217">
        <v>0</v>
      </c>
      <c r="AR217">
        <v>0</v>
      </c>
      <c r="AS217">
        <v>5</v>
      </c>
      <c r="AT217">
        <v>0</v>
      </c>
      <c r="AU217">
        <v>1</v>
      </c>
      <c r="AV217">
        <v>0</v>
      </c>
      <c r="AW217">
        <v>0</v>
      </c>
      <c r="AX217">
        <v>1</v>
      </c>
      <c r="AY217">
        <v>0</v>
      </c>
      <c r="AZ217">
        <v>2</v>
      </c>
      <c r="BA217">
        <v>0</v>
      </c>
      <c r="BB217">
        <v>0</v>
      </c>
      <c r="BC217">
        <v>0</v>
      </c>
      <c r="BD217">
        <v>0</v>
      </c>
      <c r="BE217">
        <v>0</v>
      </c>
      <c r="BF217">
        <v>0</v>
      </c>
      <c r="BG217">
        <v>0</v>
      </c>
      <c r="BH217">
        <v>0</v>
      </c>
      <c r="BI217">
        <v>0</v>
      </c>
      <c r="BJ217">
        <v>0</v>
      </c>
      <c r="BK217">
        <v>1</v>
      </c>
      <c r="BL217">
        <v>0</v>
      </c>
      <c r="BM217">
        <v>1</v>
      </c>
      <c r="BN217">
        <v>1</v>
      </c>
      <c r="BO217">
        <v>2</v>
      </c>
      <c r="BP217">
        <v>1</v>
      </c>
      <c r="BQ217">
        <v>1</v>
      </c>
      <c r="BR217">
        <v>1</v>
      </c>
      <c r="BS217">
        <v>0</v>
      </c>
      <c r="BT217">
        <v>0</v>
      </c>
      <c r="BU217">
        <v>0</v>
      </c>
      <c r="BV217">
        <v>1</v>
      </c>
      <c r="BW217">
        <v>0</v>
      </c>
      <c r="BX217">
        <v>0</v>
      </c>
      <c r="BY217">
        <v>1</v>
      </c>
      <c r="BZ217">
        <v>1</v>
      </c>
      <c r="CA217">
        <v>0</v>
      </c>
      <c r="CB217">
        <v>0</v>
      </c>
      <c r="CC217">
        <v>0</v>
      </c>
      <c r="CD217">
        <v>1</v>
      </c>
      <c r="CE217">
        <v>1</v>
      </c>
      <c r="CF217">
        <v>0</v>
      </c>
      <c r="CG217">
        <v>0</v>
      </c>
      <c r="CH217">
        <v>0</v>
      </c>
      <c r="CI217">
        <v>1</v>
      </c>
      <c r="CJ217">
        <v>0</v>
      </c>
      <c r="CK217">
        <v>0</v>
      </c>
      <c r="CL217">
        <v>1</v>
      </c>
      <c r="CM217">
        <v>0</v>
      </c>
      <c r="CN217">
        <v>0</v>
      </c>
      <c r="CO217">
        <v>2</v>
      </c>
      <c r="CP217">
        <v>1</v>
      </c>
      <c r="CQ217">
        <v>1</v>
      </c>
      <c r="CR217">
        <v>1</v>
      </c>
      <c r="CS217">
        <v>3</v>
      </c>
      <c r="CT217">
        <v>3</v>
      </c>
      <c r="CU217">
        <v>1</v>
      </c>
      <c r="CV217">
        <v>0</v>
      </c>
      <c r="CW217">
        <v>1</v>
      </c>
      <c r="CX217">
        <v>1</v>
      </c>
      <c r="CY217">
        <v>1</v>
      </c>
      <c r="CZ217">
        <v>0</v>
      </c>
      <c r="DA217">
        <v>3</v>
      </c>
      <c r="DB217">
        <v>1</v>
      </c>
      <c r="DC217">
        <v>0</v>
      </c>
      <c r="DD217">
        <v>0</v>
      </c>
      <c r="DE217">
        <v>0</v>
      </c>
      <c r="DF217">
        <v>0</v>
      </c>
      <c r="DG217">
        <v>0</v>
      </c>
      <c r="DH217">
        <v>0</v>
      </c>
      <c r="DI217">
        <v>0</v>
      </c>
      <c r="DJ217">
        <v>1</v>
      </c>
      <c r="DK217">
        <v>0</v>
      </c>
      <c r="DL217">
        <v>0</v>
      </c>
      <c r="DM217">
        <v>0</v>
      </c>
      <c r="DN217">
        <v>0</v>
      </c>
      <c r="DO217">
        <v>0</v>
      </c>
      <c r="DP217">
        <v>0</v>
      </c>
      <c r="DQ217">
        <v>0</v>
      </c>
      <c r="DR217">
        <v>0</v>
      </c>
      <c r="DS217">
        <v>0</v>
      </c>
      <c r="DT217">
        <v>0</v>
      </c>
      <c r="DU217">
        <v>0</v>
      </c>
      <c r="DV217">
        <v>0</v>
      </c>
      <c r="DW217">
        <v>2</v>
      </c>
      <c r="DX217">
        <v>0</v>
      </c>
      <c r="DY217">
        <v>0</v>
      </c>
      <c r="DZ217">
        <v>0</v>
      </c>
      <c r="EA217">
        <v>0</v>
      </c>
      <c r="EB217">
        <v>1</v>
      </c>
      <c r="EC217">
        <v>0</v>
      </c>
      <c r="ED217">
        <v>2</v>
      </c>
      <c r="EE217">
        <v>6</v>
      </c>
      <c r="EF217">
        <v>0</v>
      </c>
      <c r="EG217">
        <v>0</v>
      </c>
      <c r="EH217">
        <v>0</v>
      </c>
      <c r="EI217">
        <v>6</v>
      </c>
      <c r="EJ217">
        <v>0</v>
      </c>
      <c r="EK217">
        <v>0</v>
      </c>
      <c r="EL217">
        <v>0</v>
      </c>
      <c r="EM217">
        <v>0</v>
      </c>
      <c r="EN217">
        <v>0</v>
      </c>
      <c r="EO217">
        <v>4</v>
      </c>
      <c r="EP217">
        <v>0</v>
      </c>
      <c r="EQ217">
        <v>0</v>
      </c>
      <c r="ER217">
        <v>0</v>
      </c>
      <c r="ES217">
        <v>0</v>
      </c>
      <c r="ET217">
        <v>0</v>
      </c>
      <c r="EU217">
        <v>0</v>
      </c>
      <c r="EV217">
        <v>1</v>
      </c>
      <c r="EW217">
        <v>0</v>
      </c>
      <c r="EX217">
        <v>1</v>
      </c>
      <c r="EY217">
        <v>0</v>
      </c>
      <c r="EZ217">
        <v>0</v>
      </c>
      <c r="FA217">
        <v>0</v>
      </c>
      <c r="FB217">
        <v>0</v>
      </c>
      <c r="FC217">
        <v>0</v>
      </c>
      <c r="FD217">
        <v>6</v>
      </c>
      <c r="FE217">
        <v>1</v>
      </c>
      <c r="FF217">
        <v>0</v>
      </c>
      <c r="FG217">
        <v>0</v>
      </c>
      <c r="FH217">
        <v>1</v>
      </c>
      <c r="FI217">
        <v>2</v>
      </c>
      <c r="FJ217">
        <v>0</v>
      </c>
      <c r="FK217">
        <v>0</v>
      </c>
      <c r="FL217">
        <v>5</v>
      </c>
      <c r="FM217">
        <v>0</v>
      </c>
      <c r="FN217">
        <v>0</v>
      </c>
      <c r="FO217">
        <v>0</v>
      </c>
      <c r="FP217">
        <v>0</v>
      </c>
      <c r="FQ217">
        <v>0</v>
      </c>
      <c r="FR217">
        <v>4</v>
      </c>
      <c r="FS217">
        <v>2</v>
      </c>
      <c r="FT217">
        <v>0</v>
      </c>
      <c r="FU217">
        <v>0</v>
      </c>
      <c r="FV217">
        <v>2</v>
      </c>
      <c r="FW217">
        <v>2</v>
      </c>
      <c r="FX217">
        <v>0</v>
      </c>
      <c r="FY217">
        <v>2</v>
      </c>
      <c r="FZ217">
        <v>0</v>
      </c>
      <c r="GA217">
        <v>1</v>
      </c>
      <c r="GB217">
        <v>0</v>
      </c>
      <c r="GC217">
        <v>2</v>
      </c>
      <c r="GD217">
        <v>0</v>
      </c>
      <c r="GE217">
        <v>0</v>
      </c>
      <c r="GF217">
        <v>1</v>
      </c>
      <c r="GG217">
        <v>1</v>
      </c>
      <c r="GH217">
        <v>2</v>
      </c>
      <c r="GI217">
        <v>0</v>
      </c>
      <c r="GJ217">
        <v>0</v>
      </c>
      <c r="GK217">
        <v>0</v>
      </c>
      <c r="GL217">
        <v>1</v>
      </c>
      <c r="GM217">
        <v>0</v>
      </c>
      <c r="GN217">
        <v>0</v>
      </c>
      <c r="GO217">
        <v>0</v>
      </c>
      <c r="GP217">
        <v>1</v>
      </c>
      <c r="GQ217">
        <v>0</v>
      </c>
    </row>
    <row r="218" spans="1:199">
      <c r="A218">
        <v>9</v>
      </c>
      <c r="B218">
        <v>9</v>
      </c>
      <c r="C218">
        <v>8</v>
      </c>
      <c r="D218">
        <v>0</v>
      </c>
      <c r="E218">
        <v>1</v>
      </c>
      <c r="F218">
        <v>1</v>
      </c>
      <c r="G218">
        <v>4</v>
      </c>
      <c r="H218">
        <v>9</v>
      </c>
      <c r="I218">
        <v>3</v>
      </c>
      <c r="J218">
        <v>0</v>
      </c>
      <c r="K218">
        <v>1</v>
      </c>
      <c r="L218">
        <v>2</v>
      </c>
      <c r="M218">
        <v>0</v>
      </c>
      <c r="N218">
        <v>1</v>
      </c>
      <c r="O218">
        <v>5</v>
      </c>
      <c r="P218">
        <v>0</v>
      </c>
      <c r="Q218">
        <v>0</v>
      </c>
      <c r="R218">
        <v>1</v>
      </c>
      <c r="S218">
        <v>0</v>
      </c>
      <c r="T218">
        <v>0</v>
      </c>
      <c r="U218">
        <v>9</v>
      </c>
      <c r="V218">
        <v>1</v>
      </c>
      <c r="W218">
        <v>3</v>
      </c>
      <c r="X218">
        <v>0</v>
      </c>
      <c r="Y218">
        <v>0</v>
      </c>
      <c r="Z218">
        <v>2</v>
      </c>
      <c r="AA218">
        <v>2</v>
      </c>
      <c r="AB218">
        <v>0</v>
      </c>
      <c r="AC218">
        <v>6</v>
      </c>
      <c r="AD218">
        <v>0</v>
      </c>
      <c r="AE218">
        <v>0</v>
      </c>
      <c r="AF218">
        <v>4</v>
      </c>
      <c r="AG218">
        <v>1</v>
      </c>
      <c r="AH218">
        <v>3</v>
      </c>
      <c r="AI218">
        <v>0</v>
      </c>
      <c r="AJ218">
        <v>1</v>
      </c>
      <c r="AK218">
        <v>4</v>
      </c>
      <c r="AL218">
        <v>0</v>
      </c>
      <c r="AM218">
        <v>3</v>
      </c>
      <c r="AN218">
        <v>2</v>
      </c>
      <c r="AO218">
        <v>3</v>
      </c>
      <c r="AP218">
        <v>0</v>
      </c>
      <c r="AQ218">
        <v>1</v>
      </c>
      <c r="AR218">
        <v>8</v>
      </c>
      <c r="AS218">
        <v>1</v>
      </c>
      <c r="AT218">
        <v>0</v>
      </c>
      <c r="AU218">
        <v>0</v>
      </c>
      <c r="AV218">
        <v>0</v>
      </c>
      <c r="AW218">
        <v>0</v>
      </c>
      <c r="AX218">
        <v>1</v>
      </c>
      <c r="AY218">
        <v>2</v>
      </c>
      <c r="AZ218">
        <v>2</v>
      </c>
      <c r="BA218">
        <v>5</v>
      </c>
      <c r="BB218">
        <v>4</v>
      </c>
      <c r="BC218">
        <v>1</v>
      </c>
      <c r="BD218">
        <v>6</v>
      </c>
      <c r="BE218">
        <v>3</v>
      </c>
      <c r="BF218">
        <v>1</v>
      </c>
      <c r="BG218">
        <v>0</v>
      </c>
      <c r="BH218">
        <v>3</v>
      </c>
      <c r="BI218">
        <v>4</v>
      </c>
      <c r="BJ218">
        <v>4</v>
      </c>
      <c r="BK218">
        <v>5</v>
      </c>
      <c r="BL218">
        <v>6</v>
      </c>
      <c r="BM218">
        <v>1</v>
      </c>
      <c r="BN218">
        <v>3</v>
      </c>
      <c r="BO218">
        <v>0</v>
      </c>
      <c r="BP218">
        <v>2</v>
      </c>
      <c r="BQ218">
        <v>7</v>
      </c>
      <c r="BR218">
        <v>6</v>
      </c>
      <c r="BS218">
        <v>0</v>
      </c>
      <c r="BT218">
        <v>0</v>
      </c>
      <c r="BU218">
        <v>2</v>
      </c>
      <c r="BV218">
        <v>1</v>
      </c>
      <c r="BW218">
        <v>1</v>
      </c>
      <c r="BX218">
        <v>9</v>
      </c>
      <c r="BY218">
        <v>6</v>
      </c>
      <c r="BZ218">
        <v>2</v>
      </c>
      <c r="CA218">
        <v>2</v>
      </c>
      <c r="CB218">
        <v>1</v>
      </c>
      <c r="CC218">
        <v>2</v>
      </c>
      <c r="CD218">
        <v>0</v>
      </c>
      <c r="CE218">
        <v>4</v>
      </c>
      <c r="CF218">
        <v>5</v>
      </c>
      <c r="CG218">
        <v>0</v>
      </c>
      <c r="CH218">
        <v>3</v>
      </c>
      <c r="CI218">
        <v>1</v>
      </c>
      <c r="CJ218">
        <v>1</v>
      </c>
      <c r="CK218">
        <v>1</v>
      </c>
      <c r="CL218">
        <v>0</v>
      </c>
      <c r="CM218">
        <v>1</v>
      </c>
      <c r="CN218">
        <v>2</v>
      </c>
      <c r="CO218">
        <v>2</v>
      </c>
      <c r="CP218">
        <v>4</v>
      </c>
      <c r="CQ218">
        <v>1</v>
      </c>
      <c r="CR218">
        <v>1</v>
      </c>
      <c r="CS218">
        <v>2</v>
      </c>
      <c r="CT218">
        <v>2</v>
      </c>
      <c r="CU218">
        <v>4</v>
      </c>
      <c r="CV218">
        <v>1</v>
      </c>
      <c r="CW218">
        <v>1</v>
      </c>
      <c r="CX218">
        <v>7</v>
      </c>
      <c r="CY218">
        <v>7</v>
      </c>
      <c r="CZ218">
        <v>1</v>
      </c>
      <c r="DA218">
        <v>2</v>
      </c>
      <c r="DB218">
        <v>4</v>
      </c>
      <c r="DC218">
        <v>0</v>
      </c>
      <c r="DD218">
        <v>0</v>
      </c>
      <c r="DE218">
        <v>1</v>
      </c>
      <c r="DF218">
        <v>3</v>
      </c>
      <c r="DG218">
        <v>1</v>
      </c>
      <c r="DH218">
        <v>1</v>
      </c>
      <c r="DI218">
        <v>0</v>
      </c>
      <c r="DJ218">
        <v>3</v>
      </c>
      <c r="DK218">
        <v>0</v>
      </c>
      <c r="DL218">
        <v>0</v>
      </c>
      <c r="DM218">
        <v>0</v>
      </c>
      <c r="DN218">
        <v>0</v>
      </c>
      <c r="DO218">
        <v>1</v>
      </c>
      <c r="DP218">
        <v>4</v>
      </c>
      <c r="DQ218">
        <v>0</v>
      </c>
      <c r="DR218">
        <v>1</v>
      </c>
      <c r="DS218">
        <v>0</v>
      </c>
      <c r="DT218">
        <v>1</v>
      </c>
      <c r="DU218">
        <v>2</v>
      </c>
      <c r="DV218">
        <v>3</v>
      </c>
      <c r="DW218">
        <v>1</v>
      </c>
      <c r="DX218">
        <v>5</v>
      </c>
      <c r="DY218">
        <v>0</v>
      </c>
      <c r="DZ218">
        <v>0</v>
      </c>
      <c r="EA218">
        <v>1</v>
      </c>
      <c r="EB218">
        <v>0</v>
      </c>
      <c r="EC218">
        <v>0</v>
      </c>
      <c r="ED218">
        <v>0</v>
      </c>
      <c r="EE218">
        <v>0</v>
      </c>
      <c r="EF218">
        <v>7</v>
      </c>
      <c r="EG218">
        <v>2</v>
      </c>
      <c r="EH218">
        <v>0</v>
      </c>
      <c r="EI218">
        <v>1</v>
      </c>
      <c r="EJ218">
        <v>2</v>
      </c>
      <c r="EK218">
        <v>0</v>
      </c>
      <c r="EL218">
        <v>1</v>
      </c>
      <c r="EM218">
        <v>0</v>
      </c>
      <c r="EN218">
        <v>0</v>
      </c>
      <c r="EO218">
        <v>0</v>
      </c>
      <c r="EP218">
        <v>4</v>
      </c>
      <c r="EQ218">
        <v>3</v>
      </c>
      <c r="ER218">
        <v>1</v>
      </c>
      <c r="ES218">
        <v>0</v>
      </c>
      <c r="ET218">
        <v>1</v>
      </c>
      <c r="EU218">
        <v>0</v>
      </c>
      <c r="EV218">
        <v>0</v>
      </c>
      <c r="EW218">
        <v>0</v>
      </c>
      <c r="EX218">
        <v>1</v>
      </c>
      <c r="EY218">
        <v>0</v>
      </c>
      <c r="EZ218">
        <v>0</v>
      </c>
      <c r="FA218">
        <v>2</v>
      </c>
      <c r="FB218">
        <v>9</v>
      </c>
      <c r="FC218">
        <v>0</v>
      </c>
      <c r="FD218">
        <v>2</v>
      </c>
      <c r="FE218">
        <v>0</v>
      </c>
      <c r="FF218">
        <v>0</v>
      </c>
      <c r="FG218">
        <v>0</v>
      </c>
      <c r="FH218">
        <v>5</v>
      </c>
      <c r="FI218">
        <v>5</v>
      </c>
      <c r="FJ218">
        <v>0</v>
      </c>
      <c r="FK218">
        <v>3</v>
      </c>
      <c r="FL218">
        <v>2</v>
      </c>
      <c r="FM218">
        <v>3</v>
      </c>
      <c r="FN218">
        <v>1</v>
      </c>
      <c r="FO218">
        <v>1</v>
      </c>
      <c r="FP218">
        <v>0</v>
      </c>
      <c r="FQ218">
        <v>6</v>
      </c>
      <c r="FR218">
        <v>6</v>
      </c>
      <c r="FS218">
        <v>3</v>
      </c>
      <c r="FT218">
        <v>1</v>
      </c>
      <c r="FU218">
        <v>2</v>
      </c>
      <c r="FV218">
        <v>4</v>
      </c>
      <c r="FW218">
        <v>7</v>
      </c>
      <c r="FX218">
        <v>4</v>
      </c>
      <c r="FY218">
        <v>1</v>
      </c>
      <c r="FZ218">
        <v>2</v>
      </c>
      <c r="GA218">
        <v>9</v>
      </c>
      <c r="GB218">
        <v>2</v>
      </c>
      <c r="GC218">
        <v>2</v>
      </c>
      <c r="GD218">
        <v>1</v>
      </c>
      <c r="GE218">
        <v>0</v>
      </c>
      <c r="GF218">
        <v>2</v>
      </c>
      <c r="GG218">
        <v>1</v>
      </c>
      <c r="GH218">
        <v>8</v>
      </c>
      <c r="GI218">
        <v>1</v>
      </c>
      <c r="GJ218">
        <v>1</v>
      </c>
      <c r="GK218">
        <v>3</v>
      </c>
      <c r="GL218">
        <v>2</v>
      </c>
      <c r="GM218">
        <v>8</v>
      </c>
      <c r="GN218">
        <v>2</v>
      </c>
      <c r="GO218">
        <v>2</v>
      </c>
      <c r="GP218">
        <v>1</v>
      </c>
      <c r="GQ218">
        <v>1</v>
      </c>
    </row>
    <row r="219" spans="1:199">
      <c r="A219">
        <v>5</v>
      </c>
      <c r="B219">
        <v>0</v>
      </c>
      <c r="C219">
        <v>0</v>
      </c>
      <c r="D219">
        <v>0</v>
      </c>
      <c r="E219">
        <v>2</v>
      </c>
      <c r="F219">
        <v>0</v>
      </c>
      <c r="G219">
        <v>5</v>
      </c>
      <c r="H219">
        <v>0</v>
      </c>
      <c r="I219">
        <v>0</v>
      </c>
      <c r="J219">
        <v>0</v>
      </c>
      <c r="K219">
        <v>0</v>
      </c>
      <c r="L219">
        <v>2</v>
      </c>
      <c r="M219">
        <v>0</v>
      </c>
      <c r="N219">
        <v>2</v>
      </c>
      <c r="O219">
        <v>1</v>
      </c>
      <c r="P219">
        <v>0</v>
      </c>
      <c r="Q219">
        <v>0</v>
      </c>
      <c r="R219">
        <v>1</v>
      </c>
      <c r="S219">
        <v>0</v>
      </c>
      <c r="T219">
        <v>0</v>
      </c>
      <c r="U219">
        <v>0</v>
      </c>
      <c r="V219">
        <v>1</v>
      </c>
      <c r="W219">
        <v>3</v>
      </c>
      <c r="X219">
        <v>0</v>
      </c>
      <c r="Y219">
        <v>0</v>
      </c>
      <c r="Z219">
        <v>1</v>
      </c>
      <c r="AA219">
        <v>1</v>
      </c>
      <c r="AB219">
        <v>0</v>
      </c>
      <c r="AC219">
        <v>6</v>
      </c>
      <c r="AD219">
        <v>0</v>
      </c>
      <c r="AE219">
        <v>0</v>
      </c>
      <c r="AF219">
        <v>0</v>
      </c>
      <c r="AG219">
        <v>0</v>
      </c>
      <c r="AH219">
        <v>0</v>
      </c>
      <c r="AI219">
        <v>0</v>
      </c>
      <c r="AJ219">
        <v>5</v>
      </c>
      <c r="AK219">
        <v>1</v>
      </c>
      <c r="AL219">
        <v>2</v>
      </c>
      <c r="AM219">
        <v>5</v>
      </c>
      <c r="AN219">
        <v>1</v>
      </c>
      <c r="AO219">
        <v>6</v>
      </c>
      <c r="AP219">
        <v>1</v>
      </c>
      <c r="AQ219">
        <v>1</v>
      </c>
      <c r="AR219">
        <v>0</v>
      </c>
      <c r="AS219">
        <v>1</v>
      </c>
      <c r="AT219">
        <v>0</v>
      </c>
      <c r="AU219">
        <v>1</v>
      </c>
      <c r="AV219">
        <v>0</v>
      </c>
      <c r="AW219">
        <v>1</v>
      </c>
      <c r="AX219">
        <v>1</v>
      </c>
      <c r="AY219">
        <v>5</v>
      </c>
      <c r="AZ219">
        <v>1</v>
      </c>
      <c r="BA219">
        <v>5</v>
      </c>
      <c r="BB219">
        <v>3</v>
      </c>
      <c r="BC219">
        <v>0</v>
      </c>
      <c r="BD219">
        <v>3</v>
      </c>
      <c r="BE219">
        <v>1</v>
      </c>
      <c r="BF219">
        <v>1</v>
      </c>
      <c r="BG219">
        <v>5</v>
      </c>
      <c r="BH219">
        <v>0</v>
      </c>
      <c r="BI219">
        <v>7</v>
      </c>
      <c r="BJ219">
        <v>5</v>
      </c>
      <c r="BK219">
        <v>8</v>
      </c>
      <c r="BL219">
        <v>3</v>
      </c>
      <c r="BM219">
        <v>3</v>
      </c>
      <c r="BN219">
        <v>1</v>
      </c>
      <c r="BO219">
        <v>0</v>
      </c>
      <c r="BP219">
        <v>0</v>
      </c>
      <c r="BQ219">
        <v>2</v>
      </c>
      <c r="BR219">
        <v>1</v>
      </c>
      <c r="BS219">
        <v>1</v>
      </c>
      <c r="BT219">
        <v>0</v>
      </c>
      <c r="BU219">
        <v>0</v>
      </c>
      <c r="BV219">
        <v>1</v>
      </c>
      <c r="BW219">
        <v>0</v>
      </c>
      <c r="BX219">
        <v>6</v>
      </c>
      <c r="BY219">
        <v>3</v>
      </c>
      <c r="BZ219">
        <v>0</v>
      </c>
      <c r="CA219">
        <v>2</v>
      </c>
      <c r="CB219">
        <v>1</v>
      </c>
      <c r="CC219">
        <v>1</v>
      </c>
      <c r="CD219">
        <v>3</v>
      </c>
      <c r="CE219">
        <v>1</v>
      </c>
      <c r="CF219">
        <v>5</v>
      </c>
      <c r="CG219">
        <v>1</v>
      </c>
      <c r="CH219">
        <v>6</v>
      </c>
      <c r="CI219">
        <v>0</v>
      </c>
      <c r="CJ219">
        <v>2</v>
      </c>
      <c r="CK219">
        <v>1</v>
      </c>
      <c r="CL219">
        <v>0</v>
      </c>
      <c r="CM219">
        <v>1</v>
      </c>
      <c r="CN219">
        <v>1</v>
      </c>
      <c r="CO219">
        <v>1</v>
      </c>
      <c r="CP219">
        <v>4</v>
      </c>
      <c r="CQ219">
        <v>1</v>
      </c>
      <c r="CR219">
        <v>1</v>
      </c>
      <c r="CS219">
        <v>2</v>
      </c>
      <c r="CT219">
        <v>2</v>
      </c>
      <c r="CU219">
        <v>2</v>
      </c>
      <c r="CV219">
        <v>3</v>
      </c>
      <c r="CW219">
        <v>0</v>
      </c>
      <c r="CX219">
        <v>1</v>
      </c>
      <c r="CY219">
        <v>5</v>
      </c>
      <c r="CZ219">
        <v>0</v>
      </c>
      <c r="DA219">
        <v>2</v>
      </c>
      <c r="DB219">
        <v>2</v>
      </c>
      <c r="DC219">
        <v>0</v>
      </c>
      <c r="DD219">
        <v>0</v>
      </c>
      <c r="DE219">
        <v>0</v>
      </c>
      <c r="DF219">
        <v>1</v>
      </c>
      <c r="DG219">
        <v>0</v>
      </c>
      <c r="DH219">
        <v>0</v>
      </c>
      <c r="DI219">
        <v>1</v>
      </c>
      <c r="DJ219">
        <v>0</v>
      </c>
      <c r="DK219">
        <v>0</v>
      </c>
      <c r="DL219">
        <v>2</v>
      </c>
      <c r="DM219">
        <v>0</v>
      </c>
      <c r="DN219">
        <v>0</v>
      </c>
      <c r="DO219">
        <v>0</v>
      </c>
      <c r="DP219">
        <v>4</v>
      </c>
      <c r="DQ219">
        <v>0</v>
      </c>
      <c r="DR219">
        <v>3</v>
      </c>
      <c r="DS219">
        <v>1</v>
      </c>
      <c r="DT219">
        <v>2</v>
      </c>
      <c r="DU219">
        <v>2</v>
      </c>
      <c r="DV219">
        <v>0</v>
      </c>
      <c r="DW219">
        <v>1</v>
      </c>
      <c r="DX219">
        <v>9</v>
      </c>
      <c r="DY219">
        <v>0</v>
      </c>
      <c r="DZ219">
        <v>0</v>
      </c>
      <c r="EA219">
        <v>1</v>
      </c>
      <c r="EB219">
        <v>0</v>
      </c>
      <c r="EC219">
        <v>0</v>
      </c>
      <c r="ED219">
        <v>0</v>
      </c>
      <c r="EE219">
        <v>0</v>
      </c>
      <c r="EF219">
        <v>1</v>
      </c>
      <c r="EG219">
        <v>0</v>
      </c>
      <c r="EH219">
        <v>0</v>
      </c>
      <c r="EI219">
        <v>1</v>
      </c>
      <c r="EJ219">
        <v>0</v>
      </c>
      <c r="EK219">
        <v>0</v>
      </c>
      <c r="EL219">
        <v>1</v>
      </c>
      <c r="EM219">
        <v>0</v>
      </c>
      <c r="EN219">
        <v>0</v>
      </c>
      <c r="EO219">
        <v>0</v>
      </c>
      <c r="EP219">
        <v>1</v>
      </c>
      <c r="EQ219">
        <v>1</v>
      </c>
      <c r="ER219">
        <v>0</v>
      </c>
      <c r="ES219">
        <v>0</v>
      </c>
      <c r="ET219">
        <v>0</v>
      </c>
      <c r="EU219">
        <v>0</v>
      </c>
      <c r="EV219">
        <v>0</v>
      </c>
      <c r="EW219">
        <v>0</v>
      </c>
      <c r="EX219">
        <v>1</v>
      </c>
      <c r="EY219">
        <v>1</v>
      </c>
      <c r="EZ219">
        <v>0</v>
      </c>
      <c r="FA219">
        <v>3</v>
      </c>
      <c r="FB219">
        <v>8</v>
      </c>
      <c r="FC219">
        <v>0</v>
      </c>
      <c r="FD219">
        <v>4</v>
      </c>
      <c r="FE219">
        <v>0</v>
      </c>
      <c r="FF219">
        <v>0</v>
      </c>
      <c r="FG219">
        <v>0</v>
      </c>
      <c r="FH219">
        <v>4</v>
      </c>
      <c r="FI219">
        <v>3</v>
      </c>
      <c r="FJ219">
        <v>2</v>
      </c>
      <c r="FK219">
        <v>2</v>
      </c>
      <c r="FL219">
        <v>4</v>
      </c>
      <c r="FM219">
        <v>2</v>
      </c>
      <c r="FN219">
        <v>0</v>
      </c>
      <c r="FO219">
        <v>0</v>
      </c>
      <c r="FP219">
        <v>0</v>
      </c>
      <c r="FQ219">
        <v>8</v>
      </c>
      <c r="FR219">
        <v>7</v>
      </c>
      <c r="FS219">
        <v>4</v>
      </c>
      <c r="FT219">
        <v>1</v>
      </c>
      <c r="FU219">
        <v>2</v>
      </c>
      <c r="FV219">
        <v>2</v>
      </c>
      <c r="FW219">
        <v>0</v>
      </c>
      <c r="FX219">
        <v>1</v>
      </c>
      <c r="FY219">
        <v>2</v>
      </c>
      <c r="FZ219">
        <v>7</v>
      </c>
      <c r="GA219">
        <v>2</v>
      </c>
      <c r="GB219">
        <v>0</v>
      </c>
      <c r="GC219">
        <v>3</v>
      </c>
      <c r="GD219">
        <v>0</v>
      </c>
      <c r="GE219">
        <v>0</v>
      </c>
      <c r="GF219">
        <v>2</v>
      </c>
      <c r="GG219">
        <v>1</v>
      </c>
      <c r="GH219">
        <v>5</v>
      </c>
      <c r="GI219">
        <v>5</v>
      </c>
      <c r="GJ219">
        <v>1</v>
      </c>
      <c r="GK219">
        <v>2</v>
      </c>
      <c r="GL219">
        <v>4</v>
      </c>
      <c r="GM219">
        <v>1</v>
      </c>
      <c r="GN219">
        <v>6</v>
      </c>
      <c r="GO219">
        <v>2</v>
      </c>
      <c r="GP219">
        <v>0</v>
      </c>
      <c r="GQ219">
        <v>1</v>
      </c>
    </row>
    <row r="220" spans="1:199">
      <c r="A220">
        <v>5</v>
      </c>
      <c r="B220">
        <v>0</v>
      </c>
      <c r="C220">
        <v>1</v>
      </c>
      <c r="D220">
        <v>0</v>
      </c>
      <c r="E220">
        <v>0</v>
      </c>
      <c r="F220">
        <v>5</v>
      </c>
      <c r="G220">
        <v>1</v>
      </c>
      <c r="H220">
        <v>0</v>
      </c>
      <c r="I220">
        <v>1</v>
      </c>
      <c r="J220">
        <v>0</v>
      </c>
      <c r="K220">
        <v>1</v>
      </c>
      <c r="L220">
        <v>0</v>
      </c>
      <c r="M220">
        <v>0</v>
      </c>
      <c r="N220">
        <v>1</v>
      </c>
      <c r="O220">
        <v>0</v>
      </c>
      <c r="P220">
        <v>0</v>
      </c>
      <c r="Q220">
        <v>0</v>
      </c>
      <c r="R220">
        <v>3</v>
      </c>
      <c r="S220">
        <v>4</v>
      </c>
      <c r="T220">
        <v>0</v>
      </c>
      <c r="U220">
        <v>0</v>
      </c>
      <c r="V220">
        <v>1</v>
      </c>
      <c r="W220">
        <v>0</v>
      </c>
      <c r="X220">
        <v>0</v>
      </c>
      <c r="Y220">
        <v>0</v>
      </c>
      <c r="Z220">
        <v>0</v>
      </c>
      <c r="AA220">
        <v>0</v>
      </c>
      <c r="AB220">
        <v>0</v>
      </c>
      <c r="AC220">
        <v>0</v>
      </c>
      <c r="AD220">
        <v>0</v>
      </c>
      <c r="AE220">
        <v>0</v>
      </c>
      <c r="AF220">
        <v>0</v>
      </c>
      <c r="AG220">
        <v>0</v>
      </c>
      <c r="AH220">
        <v>0</v>
      </c>
      <c r="AI220">
        <v>0</v>
      </c>
      <c r="AJ220">
        <v>3</v>
      </c>
      <c r="AK220">
        <v>1</v>
      </c>
      <c r="AL220">
        <v>1</v>
      </c>
      <c r="AM220">
        <v>1</v>
      </c>
      <c r="AN220">
        <v>2</v>
      </c>
      <c r="AO220">
        <v>3</v>
      </c>
      <c r="AP220">
        <v>1</v>
      </c>
      <c r="AQ220">
        <v>1</v>
      </c>
      <c r="AR220">
        <v>0</v>
      </c>
      <c r="AS220">
        <v>1</v>
      </c>
      <c r="AT220">
        <v>0</v>
      </c>
      <c r="AU220">
        <v>1</v>
      </c>
      <c r="AV220">
        <v>0</v>
      </c>
      <c r="AW220">
        <v>0</v>
      </c>
      <c r="AX220">
        <v>1</v>
      </c>
      <c r="AY220">
        <v>2</v>
      </c>
      <c r="AZ220">
        <v>2</v>
      </c>
      <c r="BA220">
        <v>0</v>
      </c>
      <c r="BB220">
        <v>0</v>
      </c>
      <c r="BC220">
        <v>0</v>
      </c>
      <c r="BD220">
        <v>0</v>
      </c>
      <c r="BE220">
        <v>0</v>
      </c>
      <c r="BF220">
        <v>1</v>
      </c>
      <c r="BG220">
        <v>0</v>
      </c>
      <c r="BH220">
        <v>3</v>
      </c>
      <c r="BI220">
        <v>1</v>
      </c>
      <c r="BJ220">
        <v>0</v>
      </c>
      <c r="BK220">
        <v>1</v>
      </c>
      <c r="BL220">
        <v>0</v>
      </c>
      <c r="BM220">
        <v>1</v>
      </c>
      <c r="BN220">
        <v>2</v>
      </c>
      <c r="BO220">
        <v>0</v>
      </c>
      <c r="BP220">
        <v>0</v>
      </c>
      <c r="BQ220">
        <v>0</v>
      </c>
      <c r="BR220">
        <v>1</v>
      </c>
      <c r="BS220">
        <v>0</v>
      </c>
      <c r="BT220">
        <v>0</v>
      </c>
      <c r="BU220">
        <v>1</v>
      </c>
      <c r="BV220">
        <v>0</v>
      </c>
      <c r="BW220">
        <v>0</v>
      </c>
      <c r="BX220">
        <v>1</v>
      </c>
      <c r="BY220">
        <v>1</v>
      </c>
      <c r="BZ220">
        <v>3</v>
      </c>
      <c r="CA220">
        <v>2</v>
      </c>
      <c r="CB220">
        <v>0</v>
      </c>
      <c r="CC220">
        <v>1</v>
      </c>
      <c r="CD220">
        <v>0</v>
      </c>
      <c r="CE220">
        <v>1</v>
      </c>
      <c r="CF220">
        <v>0</v>
      </c>
      <c r="CG220">
        <v>0</v>
      </c>
      <c r="CH220">
        <v>3</v>
      </c>
      <c r="CI220">
        <v>0</v>
      </c>
      <c r="CJ220">
        <v>0</v>
      </c>
      <c r="CK220">
        <v>0</v>
      </c>
      <c r="CL220">
        <v>1</v>
      </c>
      <c r="CM220">
        <v>1</v>
      </c>
      <c r="CN220">
        <v>0</v>
      </c>
      <c r="CO220">
        <v>0</v>
      </c>
      <c r="CP220">
        <v>1</v>
      </c>
      <c r="CQ220">
        <v>1</v>
      </c>
      <c r="CR220">
        <v>2</v>
      </c>
      <c r="CS220">
        <v>2</v>
      </c>
      <c r="CT220">
        <v>1</v>
      </c>
      <c r="CU220">
        <v>0</v>
      </c>
      <c r="CV220">
        <v>1</v>
      </c>
      <c r="CW220">
        <v>0</v>
      </c>
      <c r="CX220">
        <v>0</v>
      </c>
      <c r="CY220">
        <v>2</v>
      </c>
      <c r="CZ220">
        <v>1</v>
      </c>
      <c r="DA220">
        <v>5</v>
      </c>
      <c r="DB220">
        <v>0</v>
      </c>
      <c r="DC220">
        <v>0</v>
      </c>
      <c r="DD220">
        <v>1</v>
      </c>
      <c r="DE220">
        <v>0</v>
      </c>
      <c r="DF220">
        <v>1</v>
      </c>
      <c r="DG220">
        <v>1</v>
      </c>
      <c r="DH220">
        <v>0</v>
      </c>
      <c r="DI220">
        <v>0</v>
      </c>
      <c r="DJ220">
        <v>0</v>
      </c>
      <c r="DK220">
        <v>0</v>
      </c>
      <c r="DL220">
        <v>0</v>
      </c>
      <c r="DM220">
        <v>0</v>
      </c>
      <c r="DN220">
        <v>0</v>
      </c>
      <c r="DO220">
        <v>0</v>
      </c>
      <c r="DP220">
        <v>0</v>
      </c>
      <c r="DQ220">
        <v>0</v>
      </c>
      <c r="DR220">
        <v>0</v>
      </c>
      <c r="DS220">
        <v>2</v>
      </c>
      <c r="DT220">
        <v>0</v>
      </c>
      <c r="DU220">
        <v>0</v>
      </c>
      <c r="DV220">
        <v>0</v>
      </c>
      <c r="DW220">
        <v>3</v>
      </c>
      <c r="DX220">
        <v>5</v>
      </c>
      <c r="DY220">
        <v>0</v>
      </c>
      <c r="DZ220">
        <v>0</v>
      </c>
      <c r="EA220">
        <v>4</v>
      </c>
      <c r="EB220">
        <v>0</v>
      </c>
      <c r="EC220">
        <v>0</v>
      </c>
      <c r="ED220">
        <v>0</v>
      </c>
      <c r="EE220">
        <v>0</v>
      </c>
      <c r="EF220">
        <v>1</v>
      </c>
      <c r="EG220">
        <v>0</v>
      </c>
      <c r="EH220">
        <v>0</v>
      </c>
      <c r="EI220">
        <v>3</v>
      </c>
      <c r="EJ220">
        <v>0</v>
      </c>
      <c r="EK220">
        <v>0</v>
      </c>
      <c r="EL220">
        <v>3</v>
      </c>
      <c r="EM220">
        <v>0</v>
      </c>
      <c r="EN220">
        <v>0</v>
      </c>
      <c r="EO220">
        <v>0</v>
      </c>
      <c r="EP220">
        <v>0</v>
      </c>
      <c r="EQ220">
        <v>6</v>
      </c>
      <c r="ER220">
        <v>1</v>
      </c>
      <c r="ES220">
        <v>0</v>
      </c>
      <c r="ET220">
        <v>0</v>
      </c>
      <c r="EU220">
        <v>0</v>
      </c>
      <c r="EV220">
        <v>3</v>
      </c>
      <c r="EW220">
        <v>2</v>
      </c>
      <c r="EX220">
        <v>1</v>
      </c>
      <c r="EY220">
        <v>1</v>
      </c>
      <c r="EZ220">
        <v>5</v>
      </c>
      <c r="FA220">
        <v>0</v>
      </c>
      <c r="FB220">
        <v>0</v>
      </c>
      <c r="FC220">
        <v>4</v>
      </c>
      <c r="FD220">
        <v>2</v>
      </c>
      <c r="FE220">
        <v>0</v>
      </c>
      <c r="FF220">
        <v>0</v>
      </c>
      <c r="FG220">
        <v>0</v>
      </c>
      <c r="FH220">
        <v>0</v>
      </c>
      <c r="FI220">
        <v>2</v>
      </c>
      <c r="FJ220">
        <v>0</v>
      </c>
      <c r="FK220">
        <v>3</v>
      </c>
      <c r="FL220">
        <v>0</v>
      </c>
      <c r="FM220">
        <v>0</v>
      </c>
      <c r="FN220">
        <v>0</v>
      </c>
      <c r="FO220">
        <v>1</v>
      </c>
      <c r="FP220">
        <v>0</v>
      </c>
      <c r="FQ220">
        <v>0</v>
      </c>
      <c r="FR220">
        <v>2</v>
      </c>
      <c r="FS220">
        <v>0</v>
      </c>
      <c r="FT220">
        <v>0</v>
      </c>
      <c r="FU220">
        <v>0</v>
      </c>
      <c r="FV220">
        <v>1</v>
      </c>
      <c r="FW220">
        <v>0</v>
      </c>
      <c r="FX220">
        <v>0</v>
      </c>
      <c r="FY220">
        <v>0</v>
      </c>
      <c r="FZ220">
        <v>1</v>
      </c>
      <c r="GA220">
        <v>0</v>
      </c>
      <c r="GB220">
        <v>0</v>
      </c>
      <c r="GC220">
        <v>2</v>
      </c>
      <c r="GD220">
        <v>2</v>
      </c>
      <c r="GE220">
        <v>0</v>
      </c>
      <c r="GF220">
        <v>4</v>
      </c>
      <c r="GG220">
        <v>0</v>
      </c>
      <c r="GH220">
        <v>1</v>
      </c>
      <c r="GI220">
        <v>0</v>
      </c>
      <c r="GJ220">
        <v>0</v>
      </c>
      <c r="GK220">
        <v>2</v>
      </c>
      <c r="GL220">
        <v>1</v>
      </c>
      <c r="GM220">
        <v>1</v>
      </c>
      <c r="GN220">
        <v>0</v>
      </c>
      <c r="GO220">
        <v>1</v>
      </c>
      <c r="GP220">
        <v>2</v>
      </c>
      <c r="GQ220">
        <v>0</v>
      </c>
    </row>
    <row r="221" spans="1:199">
      <c r="A221">
        <v>5</v>
      </c>
      <c r="B221">
        <v>0</v>
      </c>
      <c r="C221">
        <v>0</v>
      </c>
      <c r="D221">
        <v>0</v>
      </c>
      <c r="E221">
        <v>0</v>
      </c>
      <c r="F221">
        <v>0</v>
      </c>
      <c r="G221">
        <v>3</v>
      </c>
      <c r="H221">
        <v>0</v>
      </c>
      <c r="I221">
        <v>0</v>
      </c>
      <c r="J221">
        <v>0</v>
      </c>
      <c r="K221">
        <v>3</v>
      </c>
      <c r="L221">
        <v>0</v>
      </c>
      <c r="M221">
        <v>0</v>
      </c>
      <c r="N221">
        <v>0</v>
      </c>
      <c r="O221">
        <v>0</v>
      </c>
      <c r="P221">
        <v>0</v>
      </c>
      <c r="Q221">
        <v>0</v>
      </c>
      <c r="R221">
        <v>1</v>
      </c>
      <c r="S221">
        <v>2</v>
      </c>
      <c r="T221">
        <v>0</v>
      </c>
      <c r="U221">
        <v>0</v>
      </c>
      <c r="V221">
        <v>1</v>
      </c>
      <c r="W221">
        <v>4</v>
      </c>
      <c r="X221">
        <v>0</v>
      </c>
      <c r="Y221">
        <v>0</v>
      </c>
      <c r="Z221">
        <v>2</v>
      </c>
      <c r="AA221">
        <v>0</v>
      </c>
      <c r="AB221">
        <v>0</v>
      </c>
      <c r="AC221">
        <v>7</v>
      </c>
      <c r="AD221">
        <v>0</v>
      </c>
      <c r="AE221">
        <v>0</v>
      </c>
      <c r="AF221">
        <v>0</v>
      </c>
      <c r="AG221">
        <v>0</v>
      </c>
      <c r="AH221">
        <v>0</v>
      </c>
      <c r="AI221">
        <v>0</v>
      </c>
      <c r="AJ221">
        <v>0</v>
      </c>
      <c r="AK221">
        <v>3</v>
      </c>
      <c r="AL221">
        <v>1</v>
      </c>
      <c r="AM221">
        <v>2</v>
      </c>
      <c r="AN221">
        <v>2</v>
      </c>
      <c r="AO221">
        <v>0</v>
      </c>
      <c r="AP221">
        <v>0</v>
      </c>
      <c r="AQ221">
        <v>0</v>
      </c>
      <c r="AR221">
        <v>0</v>
      </c>
      <c r="AS221">
        <v>1</v>
      </c>
      <c r="AT221">
        <v>2</v>
      </c>
      <c r="AU221">
        <v>0</v>
      </c>
      <c r="AV221">
        <v>0</v>
      </c>
      <c r="AW221">
        <v>1</v>
      </c>
      <c r="AX221">
        <v>1</v>
      </c>
      <c r="AY221">
        <v>2</v>
      </c>
      <c r="AZ221">
        <v>2</v>
      </c>
      <c r="BA221">
        <v>0</v>
      </c>
      <c r="BB221">
        <v>1</v>
      </c>
      <c r="BC221">
        <v>0</v>
      </c>
      <c r="BD221">
        <v>5</v>
      </c>
      <c r="BE221">
        <v>0</v>
      </c>
      <c r="BF221">
        <v>1</v>
      </c>
      <c r="BG221">
        <v>0</v>
      </c>
      <c r="BH221">
        <v>0</v>
      </c>
      <c r="BI221">
        <v>0</v>
      </c>
      <c r="BJ221">
        <v>0</v>
      </c>
      <c r="BK221">
        <v>0</v>
      </c>
      <c r="BL221">
        <v>0</v>
      </c>
      <c r="BM221">
        <v>0</v>
      </c>
      <c r="BN221">
        <v>1</v>
      </c>
      <c r="BO221">
        <v>1</v>
      </c>
      <c r="BP221">
        <v>3</v>
      </c>
      <c r="BQ221">
        <v>0</v>
      </c>
      <c r="BR221">
        <v>0</v>
      </c>
      <c r="BS221">
        <v>1</v>
      </c>
      <c r="BT221">
        <v>0</v>
      </c>
      <c r="BU221">
        <v>1</v>
      </c>
      <c r="BV221">
        <v>8</v>
      </c>
      <c r="BW221">
        <v>0</v>
      </c>
      <c r="BX221">
        <v>0</v>
      </c>
      <c r="BY221">
        <v>0</v>
      </c>
      <c r="BZ221">
        <v>1</v>
      </c>
      <c r="CA221">
        <v>2</v>
      </c>
      <c r="CB221">
        <v>1</v>
      </c>
      <c r="CC221">
        <v>1</v>
      </c>
      <c r="CD221">
        <v>0</v>
      </c>
      <c r="CE221">
        <v>2</v>
      </c>
      <c r="CF221">
        <v>1</v>
      </c>
      <c r="CG221">
        <v>0</v>
      </c>
      <c r="CH221">
        <v>1</v>
      </c>
      <c r="CI221">
        <v>0</v>
      </c>
      <c r="CJ221">
        <v>0</v>
      </c>
      <c r="CK221">
        <v>3</v>
      </c>
      <c r="CL221">
        <v>1</v>
      </c>
      <c r="CM221">
        <v>3</v>
      </c>
      <c r="CN221">
        <v>0</v>
      </c>
      <c r="CO221">
        <v>0</v>
      </c>
      <c r="CP221">
        <v>1</v>
      </c>
      <c r="CQ221">
        <v>1</v>
      </c>
      <c r="CR221">
        <v>1</v>
      </c>
      <c r="CS221">
        <v>1</v>
      </c>
      <c r="CT221">
        <v>0</v>
      </c>
      <c r="CU221">
        <v>1</v>
      </c>
      <c r="CV221">
        <v>1</v>
      </c>
      <c r="CW221">
        <v>2</v>
      </c>
      <c r="CX221">
        <v>3</v>
      </c>
      <c r="CY221">
        <v>4</v>
      </c>
      <c r="CZ221">
        <v>0</v>
      </c>
      <c r="DA221">
        <v>3</v>
      </c>
      <c r="DB221">
        <v>0</v>
      </c>
      <c r="DC221">
        <v>0</v>
      </c>
      <c r="DD221">
        <v>1</v>
      </c>
      <c r="DE221">
        <v>0</v>
      </c>
      <c r="DF221">
        <v>0</v>
      </c>
      <c r="DG221">
        <v>0</v>
      </c>
      <c r="DH221">
        <v>0</v>
      </c>
      <c r="DI221">
        <v>1</v>
      </c>
      <c r="DJ221">
        <v>0</v>
      </c>
      <c r="DK221">
        <v>0</v>
      </c>
      <c r="DL221">
        <v>0</v>
      </c>
      <c r="DM221">
        <v>0</v>
      </c>
      <c r="DN221">
        <v>0</v>
      </c>
      <c r="DO221">
        <v>2</v>
      </c>
      <c r="DP221">
        <v>9</v>
      </c>
      <c r="DQ221">
        <v>1</v>
      </c>
      <c r="DR221">
        <v>0</v>
      </c>
      <c r="DS221">
        <v>0</v>
      </c>
      <c r="DT221">
        <v>0</v>
      </c>
      <c r="DU221">
        <v>0</v>
      </c>
      <c r="DV221">
        <v>0</v>
      </c>
      <c r="DW221">
        <v>0</v>
      </c>
      <c r="DX221">
        <v>0</v>
      </c>
      <c r="DY221">
        <v>0</v>
      </c>
      <c r="DZ221">
        <v>0</v>
      </c>
      <c r="EA221">
        <v>0</v>
      </c>
      <c r="EB221">
        <v>0</v>
      </c>
      <c r="EC221">
        <v>0</v>
      </c>
      <c r="ED221">
        <v>0</v>
      </c>
      <c r="EE221">
        <v>0</v>
      </c>
      <c r="EF221">
        <v>1</v>
      </c>
      <c r="EG221">
        <v>0</v>
      </c>
      <c r="EH221">
        <v>0</v>
      </c>
      <c r="EI221">
        <v>5</v>
      </c>
      <c r="EJ221">
        <v>0</v>
      </c>
      <c r="EK221">
        <v>0</v>
      </c>
      <c r="EL221">
        <v>0</v>
      </c>
      <c r="EM221">
        <v>0</v>
      </c>
      <c r="EN221">
        <v>0</v>
      </c>
      <c r="EO221">
        <v>0</v>
      </c>
      <c r="EP221">
        <v>0</v>
      </c>
      <c r="EQ221">
        <v>2</v>
      </c>
      <c r="ER221">
        <v>1</v>
      </c>
      <c r="ES221">
        <v>0</v>
      </c>
      <c r="ET221">
        <v>0</v>
      </c>
      <c r="EU221">
        <v>0</v>
      </c>
      <c r="EV221">
        <v>8</v>
      </c>
      <c r="EW221">
        <v>6</v>
      </c>
      <c r="EX221">
        <v>8</v>
      </c>
      <c r="EY221">
        <v>2</v>
      </c>
      <c r="EZ221">
        <v>0</v>
      </c>
      <c r="FA221">
        <v>2</v>
      </c>
      <c r="FB221">
        <v>0</v>
      </c>
      <c r="FC221">
        <v>0</v>
      </c>
      <c r="FD221">
        <v>4</v>
      </c>
      <c r="FE221">
        <v>0</v>
      </c>
      <c r="FF221">
        <v>0</v>
      </c>
      <c r="FG221">
        <v>0</v>
      </c>
      <c r="FH221">
        <v>2</v>
      </c>
      <c r="FI221">
        <v>0</v>
      </c>
      <c r="FJ221">
        <v>0</v>
      </c>
      <c r="FK221">
        <v>1</v>
      </c>
      <c r="FL221">
        <v>3</v>
      </c>
      <c r="FM221">
        <v>0</v>
      </c>
      <c r="FN221">
        <v>0</v>
      </c>
      <c r="FO221">
        <v>0</v>
      </c>
      <c r="FP221">
        <v>0</v>
      </c>
      <c r="FQ221">
        <v>2</v>
      </c>
      <c r="FR221">
        <v>0</v>
      </c>
      <c r="FS221">
        <v>1</v>
      </c>
      <c r="FT221">
        <v>0</v>
      </c>
      <c r="FU221">
        <v>0</v>
      </c>
      <c r="FV221">
        <v>2</v>
      </c>
      <c r="FW221">
        <v>5</v>
      </c>
      <c r="FX221">
        <v>1</v>
      </c>
      <c r="FY221">
        <v>1</v>
      </c>
      <c r="FZ221">
        <v>0</v>
      </c>
      <c r="GA221">
        <v>2</v>
      </c>
      <c r="GB221">
        <v>1</v>
      </c>
      <c r="GC221">
        <v>3</v>
      </c>
      <c r="GD221">
        <v>0</v>
      </c>
      <c r="GE221">
        <v>0</v>
      </c>
      <c r="GF221">
        <v>2</v>
      </c>
      <c r="GG221">
        <v>0</v>
      </c>
      <c r="GH221">
        <v>2</v>
      </c>
      <c r="GI221">
        <v>5</v>
      </c>
      <c r="GJ221">
        <v>0</v>
      </c>
      <c r="GK221">
        <v>6</v>
      </c>
      <c r="GL221">
        <v>1</v>
      </c>
      <c r="GM221">
        <v>0</v>
      </c>
      <c r="GN221">
        <v>0</v>
      </c>
      <c r="GO221">
        <v>2</v>
      </c>
      <c r="GP221">
        <v>0</v>
      </c>
      <c r="GQ221">
        <v>0</v>
      </c>
    </row>
    <row r="222" spans="1:199">
      <c r="A222">
        <v>5</v>
      </c>
      <c r="B222">
        <v>0</v>
      </c>
      <c r="C222">
        <v>1</v>
      </c>
      <c r="D222">
        <v>0</v>
      </c>
      <c r="E222">
        <v>0</v>
      </c>
      <c r="F222">
        <v>1</v>
      </c>
      <c r="G222">
        <v>1</v>
      </c>
      <c r="H222">
        <v>1</v>
      </c>
      <c r="I222">
        <v>0</v>
      </c>
      <c r="J222">
        <v>1</v>
      </c>
      <c r="K222">
        <v>4</v>
      </c>
      <c r="L222">
        <v>0</v>
      </c>
      <c r="M222">
        <v>0</v>
      </c>
      <c r="N222">
        <v>1</v>
      </c>
      <c r="O222">
        <v>0</v>
      </c>
      <c r="P222">
        <v>0</v>
      </c>
      <c r="Q222">
        <v>0</v>
      </c>
      <c r="R222">
        <v>5</v>
      </c>
      <c r="S222">
        <v>1</v>
      </c>
      <c r="T222">
        <v>0</v>
      </c>
      <c r="U222">
        <v>0</v>
      </c>
      <c r="V222">
        <v>0</v>
      </c>
      <c r="W222">
        <v>0</v>
      </c>
      <c r="X222">
        <v>0</v>
      </c>
      <c r="Y222">
        <v>0</v>
      </c>
      <c r="Z222">
        <v>2</v>
      </c>
      <c r="AA222">
        <v>0</v>
      </c>
      <c r="AB222">
        <v>0</v>
      </c>
      <c r="AC222">
        <v>1</v>
      </c>
      <c r="AD222">
        <v>0</v>
      </c>
      <c r="AE222">
        <v>0</v>
      </c>
      <c r="AF222">
        <v>0</v>
      </c>
      <c r="AG222">
        <v>1</v>
      </c>
      <c r="AH222">
        <v>2</v>
      </c>
      <c r="AI222">
        <v>0</v>
      </c>
      <c r="AJ222">
        <v>4</v>
      </c>
      <c r="AK222">
        <v>4</v>
      </c>
      <c r="AL222">
        <v>6</v>
      </c>
      <c r="AM222">
        <v>3</v>
      </c>
      <c r="AN222">
        <v>4</v>
      </c>
      <c r="AO222">
        <v>9</v>
      </c>
      <c r="AP222">
        <v>2</v>
      </c>
      <c r="AQ222">
        <v>1</v>
      </c>
      <c r="AR222">
        <v>8</v>
      </c>
      <c r="AS222">
        <v>1</v>
      </c>
      <c r="AT222">
        <v>3</v>
      </c>
      <c r="AU222">
        <v>0</v>
      </c>
      <c r="AV222">
        <v>1</v>
      </c>
      <c r="AW222">
        <v>0</v>
      </c>
      <c r="AX222">
        <v>1</v>
      </c>
      <c r="AY222">
        <v>2</v>
      </c>
      <c r="AZ222">
        <v>1</v>
      </c>
      <c r="BA222">
        <v>1</v>
      </c>
      <c r="BB222">
        <v>1</v>
      </c>
      <c r="BC222">
        <v>0</v>
      </c>
      <c r="BD222">
        <v>1</v>
      </c>
      <c r="BE222">
        <v>2</v>
      </c>
      <c r="BF222">
        <v>2</v>
      </c>
      <c r="BG222">
        <v>5</v>
      </c>
      <c r="BH222">
        <v>2</v>
      </c>
      <c r="BI222">
        <v>2</v>
      </c>
      <c r="BJ222">
        <v>0</v>
      </c>
      <c r="BK222">
        <v>1</v>
      </c>
      <c r="BL222">
        <v>0</v>
      </c>
      <c r="BM222">
        <v>2</v>
      </c>
      <c r="BN222">
        <v>4</v>
      </c>
      <c r="BO222">
        <v>3</v>
      </c>
      <c r="BP222">
        <v>3</v>
      </c>
      <c r="BQ222">
        <v>0</v>
      </c>
      <c r="BR222">
        <v>1</v>
      </c>
      <c r="BS222">
        <v>1</v>
      </c>
      <c r="BT222">
        <v>0</v>
      </c>
      <c r="BU222">
        <v>4</v>
      </c>
      <c r="BV222">
        <v>1</v>
      </c>
      <c r="BW222">
        <v>1</v>
      </c>
      <c r="BX222">
        <v>2</v>
      </c>
      <c r="BY222">
        <v>2</v>
      </c>
      <c r="BZ222">
        <v>1</v>
      </c>
      <c r="CA222">
        <v>4</v>
      </c>
      <c r="CB222">
        <v>1</v>
      </c>
      <c r="CC222">
        <v>2</v>
      </c>
      <c r="CD222">
        <v>1</v>
      </c>
      <c r="CE222">
        <v>3</v>
      </c>
      <c r="CF222">
        <v>1</v>
      </c>
      <c r="CG222">
        <v>0</v>
      </c>
      <c r="CH222">
        <v>1</v>
      </c>
      <c r="CI222">
        <v>0</v>
      </c>
      <c r="CJ222">
        <v>0</v>
      </c>
      <c r="CK222">
        <v>2</v>
      </c>
      <c r="CL222">
        <v>2</v>
      </c>
      <c r="CM222">
        <v>1</v>
      </c>
      <c r="CN222">
        <v>1</v>
      </c>
      <c r="CO222">
        <v>1</v>
      </c>
      <c r="CP222">
        <v>1</v>
      </c>
      <c r="CQ222">
        <v>3</v>
      </c>
      <c r="CR222">
        <v>2</v>
      </c>
      <c r="CS222">
        <v>4</v>
      </c>
      <c r="CT222">
        <v>2</v>
      </c>
      <c r="CU222">
        <v>1</v>
      </c>
      <c r="CV222">
        <v>0</v>
      </c>
      <c r="CW222">
        <v>1</v>
      </c>
      <c r="CX222">
        <v>2</v>
      </c>
      <c r="CY222">
        <v>8</v>
      </c>
      <c r="CZ222">
        <v>1</v>
      </c>
      <c r="DA222">
        <v>3</v>
      </c>
      <c r="DB222">
        <v>1</v>
      </c>
      <c r="DC222">
        <v>0</v>
      </c>
      <c r="DD222">
        <v>3</v>
      </c>
      <c r="DE222">
        <v>0</v>
      </c>
      <c r="DF222">
        <v>1</v>
      </c>
      <c r="DG222">
        <v>1</v>
      </c>
      <c r="DH222">
        <v>1</v>
      </c>
      <c r="DI222">
        <v>0</v>
      </c>
      <c r="DJ222">
        <v>1</v>
      </c>
      <c r="DK222">
        <v>0</v>
      </c>
      <c r="DL222">
        <v>1</v>
      </c>
      <c r="DM222">
        <v>0</v>
      </c>
      <c r="DN222">
        <v>0</v>
      </c>
      <c r="DO222">
        <v>0</v>
      </c>
      <c r="DP222">
        <v>1</v>
      </c>
      <c r="DQ222">
        <v>1</v>
      </c>
      <c r="DR222">
        <v>0</v>
      </c>
      <c r="DS222">
        <v>2</v>
      </c>
      <c r="DT222">
        <v>0</v>
      </c>
      <c r="DU222">
        <v>0</v>
      </c>
      <c r="DV222">
        <v>0</v>
      </c>
      <c r="DW222">
        <v>7</v>
      </c>
      <c r="DX222">
        <v>5</v>
      </c>
      <c r="DY222">
        <v>0</v>
      </c>
      <c r="DZ222">
        <v>0</v>
      </c>
      <c r="EA222">
        <v>6</v>
      </c>
      <c r="EB222">
        <v>0</v>
      </c>
      <c r="EC222">
        <v>0</v>
      </c>
      <c r="ED222">
        <v>0</v>
      </c>
      <c r="EE222">
        <v>0</v>
      </c>
      <c r="EF222">
        <v>3</v>
      </c>
      <c r="EG222">
        <v>1</v>
      </c>
      <c r="EH222">
        <v>0</v>
      </c>
      <c r="EI222">
        <v>0</v>
      </c>
      <c r="EJ222">
        <v>0</v>
      </c>
      <c r="EK222">
        <v>0</v>
      </c>
      <c r="EL222">
        <v>7</v>
      </c>
      <c r="EM222">
        <v>0</v>
      </c>
      <c r="EN222">
        <v>0</v>
      </c>
      <c r="EO222">
        <v>0</v>
      </c>
      <c r="EP222">
        <v>0</v>
      </c>
      <c r="EQ222">
        <v>7</v>
      </c>
      <c r="ER222">
        <v>0</v>
      </c>
      <c r="ES222">
        <v>3</v>
      </c>
      <c r="ET222">
        <v>0</v>
      </c>
      <c r="EU222">
        <v>0</v>
      </c>
      <c r="EV222">
        <v>4</v>
      </c>
      <c r="EW222">
        <v>1</v>
      </c>
      <c r="EX222">
        <v>2</v>
      </c>
      <c r="EY222">
        <v>0</v>
      </c>
      <c r="EZ222">
        <v>8</v>
      </c>
      <c r="FA222">
        <v>2</v>
      </c>
      <c r="FB222">
        <v>0</v>
      </c>
      <c r="FC222">
        <v>3</v>
      </c>
      <c r="FD222">
        <v>3</v>
      </c>
      <c r="FE222">
        <v>9</v>
      </c>
      <c r="FF222">
        <v>0</v>
      </c>
      <c r="FG222">
        <v>0</v>
      </c>
      <c r="FH222">
        <v>2</v>
      </c>
      <c r="FI222">
        <v>3</v>
      </c>
      <c r="FJ222">
        <v>0</v>
      </c>
      <c r="FK222">
        <v>6</v>
      </c>
      <c r="FL222">
        <v>1</v>
      </c>
      <c r="FM222">
        <v>1</v>
      </c>
      <c r="FN222">
        <v>1</v>
      </c>
      <c r="FO222">
        <v>1</v>
      </c>
      <c r="FP222">
        <v>0</v>
      </c>
      <c r="FQ222">
        <v>0</v>
      </c>
      <c r="FR222">
        <v>1</v>
      </c>
      <c r="FS222">
        <v>1</v>
      </c>
      <c r="FT222">
        <v>0</v>
      </c>
      <c r="FU222">
        <v>1</v>
      </c>
      <c r="FV222">
        <v>2</v>
      </c>
      <c r="FW222">
        <v>4</v>
      </c>
      <c r="FX222">
        <v>0</v>
      </c>
      <c r="FY222">
        <v>2</v>
      </c>
      <c r="FZ222">
        <v>1</v>
      </c>
      <c r="GA222">
        <v>3</v>
      </c>
      <c r="GB222">
        <v>1</v>
      </c>
      <c r="GC222">
        <v>8</v>
      </c>
      <c r="GD222">
        <v>2</v>
      </c>
      <c r="GE222">
        <v>2</v>
      </c>
      <c r="GF222">
        <v>2</v>
      </c>
      <c r="GG222">
        <v>3</v>
      </c>
      <c r="GH222">
        <v>3</v>
      </c>
      <c r="GI222">
        <v>5</v>
      </c>
      <c r="GJ222">
        <v>0</v>
      </c>
      <c r="GK222">
        <v>4</v>
      </c>
      <c r="GL222">
        <v>2</v>
      </c>
      <c r="GM222">
        <v>0</v>
      </c>
      <c r="GN222">
        <v>0</v>
      </c>
      <c r="GO222">
        <v>6</v>
      </c>
      <c r="GP222">
        <v>1</v>
      </c>
      <c r="GQ222">
        <v>0</v>
      </c>
    </row>
    <row r="223" spans="1:199">
      <c r="A223">
        <v>0</v>
      </c>
      <c r="B223">
        <v>0</v>
      </c>
      <c r="C223">
        <v>0</v>
      </c>
      <c r="D223">
        <v>0</v>
      </c>
      <c r="E223">
        <v>0</v>
      </c>
      <c r="F223">
        <v>1</v>
      </c>
      <c r="G223">
        <v>0</v>
      </c>
      <c r="H223">
        <v>0</v>
      </c>
      <c r="I223">
        <v>1</v>
      </c>
      <c r="J223">
        <v>0</v>
      </c>
      <c r="K223">
        <v>0</v>
      </c>
      <c r="L223">
        <v>0</v>
      </c>
      <c r="M223">
        <v>0</v>
      </c>
      <c r="N223">
        <v>1</v>
      </c>
      <c r="O223">
        <v>0</v>
      </c>
      <c r="P223">
        <v>0</v>
      </c>
      <c r="Q223">
        <v>0</v>
      </c>
      <c r="R223">
        <v>0</v>
      </c>
      <c r="S223">
        <v>0</v>
      </c>
      <c r="T223">
        <v>0</v>
      </c>
      <c r="U223">
        <v>0</v>
      </c>
      <c r="V223">
        <v>0</v>
      </c>
      <c r="W223">
        <v>0</v>
      </c>
      <c r="X223">
        <v>0</v>
      </c>
      <c r="Y223">
        <v>0</v>
      </c>
      <c r="Z223">
        <v>0</v>
      </c>
      <c r="AA223">
        <v>0</v>
      </c>
      <c r="AB223">
        <v>0</v>
      </c>
      <c r="AC223">
        <v>0</v>
      </c>
      <c r="AD223">
        <v>0</v>
      </c>
      <c r="AE223">
        <v>0</v>
      </c>
      <c r="AF223">
        <v>1</v>
      </c>
      <c r="AG223">
        <v>0</v>
      </c>
      <c r="AH223">
        <v>0</v>
      </c>
      <c r="AI223">
        <v>0</v>
      </c>
      <c r="AJ223">
        <v>1</v>
      </c>
      <c r="AK223">
        <v>0</v>
      </c>
      <c r="AL223">
        <v>0</v>
      </c>
      <c r="AM223">
        <v>0</v>
      </c>
      <c r="AN223">
        <v>2</v>
      </c>
      <c r="AO223">
        <v>8</v>
      </c>
      <c r="AP223">
        <v>0</v>
      </c>
      <c r="AQ223">
        <v>0</v>
      </c>
      <c r="AR223">
        <v>2</v>
      </c>
      <c r="AS223">
        <v>0</v>
      </c>
      <c r="AT223">
        <v>0</v>
      </c>
      <c r="AU223">
        <v>0</v>
      </c>
      <c r="AV223">
        <v>0</v>
      </c>
      <c r="AW223">
        <v>0</v>
      </c>
      <c r="AX223">
        <v>0</v>
      </c>
      <c r="AY223">
        <v>0</v>
      </c>
      <c r="AZ223">
        <v>1</v>
      </c>
      <c r="BA223">
        <v>0</v>
      </c>
      <c r="BB223">
        <v>0</v>
      </c>
      <c r="BC223">
        <v>0</v>
      </c>
      <c r="BD223">
        <v>0</v>
      </c>
      <c r="BE223">
        <v>3</v>
      </c>
      <c r="BF223">
        <v>0</v>
      </c>
      <c r="BG223">
        <v>0</v>
      </c>
      <c r="BH223">
        <v>0</v>
      </c>
      <c r="BI223">
        <v>2</v>
      </c>
      <c r="BJ223">
        <v>5</v>
      </c>
      <c r="BK223">
        <v>0</v>
      </c>
      <c r="BL223">
        <v>0</v>
      </c>
      <c r="BM223">
        <v>0</v>
      </c>
      <c r="BN223">
        <v>0</v>
      </c>
      <c r="BO223">
        <v>0</v>
      </c>
      <c r="BP223">
        <v>2</v>
      </c>
      <c r="BQ223">
        <v>0</v>
      </c>
      <c r="BR223">
        <v>2</v>
      </c>
      <c r="BS223">
        <v>0</v>
      </c>
      <c r="BT223">
        <v>0</v>
      </c>
      <c r="BU223">
        <v>1</v>
      </c>
      <c r="BV223">
        <v>0</v>
      </c>
      <c r="BW223">
        <v>1</v>
      </c>
      <c r="BX223">
        <v>0</v>
      </c>
      <c r="BY223">
        <v>3</v>
      </c>
      <c r="BZ223">
        <v>0</v>
      </c>
      <c r="CA223">
        <v>5</v>
      </c>
      <c r="CB223">
        <v>0</v>
      </c>
      <c r="CC223">
        <v>0</v>
      </c>
      <c r="CD223">
        <v>0</v>
      </c>
      <c r="CE223">
        <v>1</v>
      </c>
      <c r="CF223">
        <v>0</v>
      </c>
      <c r="CG223">
        <v>0</v>
      </c>
      <c r="CH223">
        <v>1</v>
      </c>
      <c r="CI223">
        <v>0</v>
      </c>
      <c r="CJ223">
        <v>1</v>
      </c>
      <c r="CK223">
        <v>0</v>
      </c>
      <c r="CL223">
        <v>0</v>
      </c>
      <c r="CM223">
        <v>0</v>
      </c>
      <c r="CN223">
        <v>0</v>
      </c>
      <c r="CO223">
        <v>0</v>
      </c>
      <c r="CP223">
        <v>0</v>
      </c>
      <c r="CQ223">
        <v>2</v>
      </c>
      <c r="CR223">
        <v>0</v>
      </c>
      <c r="CS223">
        <v>0</v>
      </c>
      <c r="CT223">
        <v>0</v>
      </c>
      <c r="CU223">
        <v>3</v>
      </c>
      <c r="CV223">
        <v>0</v>
      </c>
      <c r="CW223">
        <v>0</v>
      </c>
      <c r="CX223">
        <v>0</v>
      </c>
      <c r="CY223">
        <v>0</v>
      </c>
      <c r="CZ223">
        <v>0</v>
      </c>
      <c r="DA223">
        <v>1</v>
      </c>
      <c r="DB223">
        <v>5</v>
      </c>
      <c r="DC223">
        <v>0</v>
      </c>
      <c r="DD223">
        <v>6</v>
      </c>
      <c r="DE223">
        <v>0</v>
      </c>
      <c r="DF223">
        <v>1</v>
      </c>
      <c r="DG223">
        <v>0</v>
      </c>
      <c r="DH223">
        <v>0</v>
      </c>
      <c r="DI223">
        <v>0</v>
      </c>
      <c r="DJ223">
        <v>1</v>
      </c>
      <c r="DK223">
        <v>2</v>
      </c>
      <c r="DL223">
        <v>2</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1</v>
      </c>
      <c r="EM223">
        <v>0</v>
      </c>
      <c r="EN223">
        <v>0</v>
      </c>
      <c r="EO223">
        <v>6</v>
      </c>
      <c r="EP223">
        <v>0</v>
      </c>
      <c r="EQ223">
        <v>0</v>
      </c>
      <c r="ER223">
        <v>0</v>
      </c>
      <c r="ES223">
        <v>4</v>
      </c>
      <c r="ET223">
        <v>0</v>
      </c>
      <c r="EU223">
        <v>0</v>
      </c>
      <c r="EV223">
        <v>0</v>
      </c>
      <c r="EW223">
        <v>0</v>
      </c>
      <c r="EX223">
        <v>1</v>
      </c>
      <c r="EY223">
        <v>1</v>
      </c>
      <c r="EZ223">
        <v>0</v>
      </c>
      <c r="FA223">
        <v>0</v>
      </c>
      <c r="FB223">
        <v>0</v>
      </c>
      <c r="FC223">
        <v>4</v>
      </c>
      <c r="FD223">
        <v>0</v>
      </c>
      <c r="FE223">
        <v>0</v>
      </c>
      <c r="FF223">
        <v>4</v>
      </c>
      <c r="FG223">
        <v>0</v>
      </c>
      <c r="FH223">
        <v>0</v>
      </c>
      <c r="FI223">
        <v>0</v>
      </c>
      <c r="FJ223">
        <v>0</v>
      </c>
      <c r="FK223">
        <v>1</v>
      </c>
      <c r="FL223">
        <v>5</v>
      </c>
      <c r="FM223">
        <v>0</v>
      </c>
      <c r="FN223">
        <v>0</v>
      </c>
      <c r="FO223">
        <v>0</v>
      </c>
      <c r="FP223">
        <v>0</v>
      </c>
      <c r="FQ223">
        <v>2</v>
      </c>
      <c r="FR223">
        <v>0</v>
      </c>
      <c r="FS223">
        <v>0</v>
      </c>
      <c r="FT223">
        <v>0</v>
      </c>
      <c r="FU223">
        <v>0</v>
      </c>
      <c r="FV223">
        <v>1</v>
      </c>
      <c r="FW223">
        <v>0</v>
      </c>
      <c r="FX223">
        <v>0</v>
      </c>
      <c r="FY223">
        <v>0</v>
      </c>
      <c r="FZ223">
        <v>0</v>
      </c>
      <c r="GA223">
        <v>0</v>
      </c>
      <c r="GB223">
        <v>0</v>
      </c>
      <c r="GC223">
        <v>1</v>
      </c>
      <c r="GD223">
        <v>0</v>
      </c>
      <c r="GE223">
        <v>0</v>
      </c>
      <c r="GF223">
        <v>0</v>
      </c>
      <c r="GG223">
        <v>0</v>
      </c>
      <c r="GH223">
        <v>0</v>
      </c>
      <c r="GI223">
        <v>0</v>
      </c>
      <c r="GJ223">
        <v>0</v>
      </c>
      <c r="GK223">
        <v>4</v>
      </c>
      <c r="GL223">
        <v>1</v>
      </c>
      <c r="GM223">
        <v>0</v>
      </c>
      <c r="GN223">
        <v>0</v>
      </c>
      <c r="GO223">
        <v>1</v>
      </c>
      <c r="GP223">
        <v>1</v>
      </c>
      <c r="GQ223">
        <v>0</v>
      </c>
    </row>
    <row r="224" spans="1:199">
      <c r="A224">
        <v>0</v>
      </c>
      <c r="B224">
        <v>9</v>
      </c>
      <c r="C224">
        <v>0</v>
      </c>
      <c r="D224">
        <v>0</v>
      </c>
      <c r="E224">
        <v>0</v>
      </c>
      <c r="F224">
        <v>3</v>
      </c>
      <c r="G224">
        <v>0</v>
      </c>
      <c r="H224">
        <v>0</v>
      </c>
      <c r="I224">
        <v>0</v>
      </c>
      <c r="J224">
        <v>1</v>
      </c>
      <c r="K224">
        <v>4</v>
      </c>
      <c r="L224">
        <v>0</v>
      </c>
      <c r="M224">
        <v>3</v>
      </c>
      <c r="N224">
        <v>1</v>
      </c>
      <c r="O224">
        <v>0</v>
      </c>
      <c r="P224">
        <v>0</v>
      </c>
      <c r="Q224">
        <v>0</v>
      </c>
      <c r="R224">
        <v>1</v>
      </c>
      <c r="S224">
        <v>0</v>
      </c>
      <c r="T224">
        <v>0</v>
      </c>
      <c r="U224">
        <v>0</v>
      </c>
      <c r="V224">
        <v>3</v>
      </c>
      <c r="W224">
        <v>0</v>
      </c>
      <c r="X224">
        <v>0</v>
      </c>
      <c r="Y224">
        <v>0</v>
      </c>
      <c r="Z224">
        <v>1</v>
      </c>
      <c r="AA224">
        <v>2</v>
      </c>
      <c r="AB224">
        <v>0</v>
      </c>
      <c r="AC224">
        <v>0</v>
      </c>
      <c r="AD224">
        <v>2</v>
      </c>
      <c r="AE224">
        <v>0</v>
      </c>
      <c r="AF224">
        <v>1</v>
      </c>
      <c r="AG224">
        <v>0</v>
      </c>
      <c r="AH224">
        <v>5</v>
      </c>
      <c r="AI224">
        <v>0</v>
      </c>
      <c r="AJ224">
        <v>0</v>
      </c>
      <c r="AK224">
        <v>0</v>
      </c>
      <c r="AL224">
        <v>1</v>
      </c>
      <c r="AM224">
        <v>5</v>
      </c>
      <c r="AN224">
        <v>3</v>
      </c>
      <c r="AO224">
        <v>0</v>
      </c>
      <c r="AP224">
        <v>1</v>
      </c>
      <c r="AQ224">
        <v>4</v>
      </c>
      <c r="AR224">
        <v>0</v>
      </c>
      <c r="AS224">
        <v>0</v>
      </c>
      <c r="AT224">
        <v>0</v>
      </c>
      <c r="AU224">
        <v>1</v>
      </c>
      <c r="AV224">
        <v>1</v>
      </c>
      <c r="AW224">
        <v>4</v>
      </c>
      <c r="AX224">
        <v>2</v>
      </c>
      <c r="AY224">
        <v>1</v>
      </c>
      <c r="AZ224">
        <v>1</v>
      </c>
      <c r="BA224">
        <v>0</v>
      </c>
      <c r="BB224">
        <v>1</v>
      </c>
      <c r="BC224">
        <v>3</v>
      </c>
      <c r="BD224">
        <v>0</v>
      </c>
      <c r="BE224">
        <v>9</v>
      </c>
      <c r="BF224">
        <v>2</v>
      </c>
      <c r="BG224">
        <v>1</v>
      </c>
      <c r="BH224">
        <v>0</v>
      </c>
      <c r="BI224">
        <v>2</v>
      </c>
      <c r="BJ224">
        <v>2</v>
      </c>
      <c r="BK224">
        <v>2</v>
      </c>
      <c r="BL224">
        <v>3</v>
      </c>
      <c r="BM224">
        <v>1</v>
      </c>
      <c r="BN224">
        <v>0</v>
      </c>
      <c r="BO224">
        <v>0</v>
      </c>
      <c r="BP224">
        <v>6</v>
      </c>
      <c r="BQ224">
        <v>0</v>
      </c>
      <c r="BR224">
        <v>2</v>
      </c>
      <c r="BS224">
        <v>0</v>
      </c>
      <c r="BT224">
        <v>2</v>
      </c>
      <c r="BU224">
        <v>2</v>
      </c>
      <c r="BV224">
        <v>0</v>
      </c>
      <c r="BW224">
        <v>0</v>
      </c>
      <c r="BX224">
        <v>1</v>
      </c>
      <c r="BY224">
        <v>2</v>
      </c>
      <c r="BZ224">
        <v>0</v>
      </c>
      <c r="CA224">
        <v>2</v>
      </c>
      <c r="CB224">
        <v>0</v>
      </c>
      <c r="CC224">
        <v>1</v>
      </c>
      <c r="CD224">
        <v>0</v>
      </c>
      <c r="CE224">
        <v>4</v>
      </c>
      <c r="CF224">
        <v>1</v>
      </c>
      <c r="CG224">
        <v>0</v>
      </c>
      <c r="CH224">
        <v>0</v>
      </c>
      <c r="CI224">
        <v>0</v>
      </c>
      <c r="CJ224">
        <v>1</v>
      </c>
      <c r="CK224">
        <v>2</v>
      </c>
      <c r="CL224">
        <v>0</v>
      </c>
      <c r="CM224">
        <v>0</v>
      </c>
      <c r="CN224">
        <v>4</v>
      </c>
      <c r="CO224">
        <v>1</v>
      </c>
      <c r="CP224">
        <v>2</v>
      </c>
      <c r="CQ224">
        <v>3</v>
      </c>
      <c r="CR224">
        <v>2</v>
      </c>
      <c r="CS224">
        <v>0</v>
      </c>
      <c r="CT224">
        <v>1</v>
      </c>
      <c r="CU224">
        <v>0</v>
      </c>
      <c r="CV224">
        <v>0</v>
      </c>
      <c r="CW224">
        <v>0</v>
      </c>
      <c r="CX224">
        <v>0</v>
      </c>
      <c r="CY224">
        <v>1</v>
      </c>
      <c r="CZ224">
        <v>0</v>
      </c>
      <c r="DA224">
        <v>2</v>
      </c>
      <c r="DB224">
        <v>0</v>
      </c>
      <c r="DC224">
        <v>0</v>
      </c>
      <c r="DD224">
        <v>0</v>
      </c>
      <c r="DE224">
        <v>0</v>
      </c>
      <c r="DF224">
        <v>3</v>
      </c>
      <c r="DG224">
        <v>0</v>
      </c>
      <c r="DH224">
        <v>0</v>
      </c>
      <c r="DI224">
        <v>9</v>
      </c>
      <c r="DJ224">
        <v>6</v>
      </c>
      <c r="DK224">
        <v>2</v>
      </c>
      <c r="DL224">
        <v>7</v>
      </c>
      <c r="DM224">
        <v>0</v>
      </c>
      <c r="DN224">
        <v>0</v>
      </c>
      <c r="DO224">
        <v>0</v>
      </c>
      <c r="DP224">
        <v>3</v>
      </c>
      <c r="DQ224">
        <v>0</v>
      </c>
      <c r="DR224">
        <v>5</v>
      </c>
      <c r="DS224">
        <v>0</v>
      </c>
      <c r="DT224">
        <v>2</v>
      </c>
      <c r="DU224">
        <v>0</v>
      </c>
      <c r="DV224">
        <v>0</v>
      </c>
      <c r="DW224">
        <v>0</v>
      </c>
      <c r="DX224">
        <v>5</v>
      </c>
      <c r="DY224">
        <v>0</v>
      </c>
      <c r="DZ224">
        <v>0</v>
      </c>
      <c r="EA224">
        <v>0</v>
      </c>
      <c r="EB224">
        <v>0</v>
      </c>
      <c r="EC224">
        <v>0</v>
      </c>
      <c r="ED224">
        <v>0</v>
      </c>
      <c r="EE224">
        <v>0</v>
      </c>
      <c r="EF224">
        <v>0</v>
      </c>
      <c r="EG224">
        <v>0</v>
      </c>
      <c r="EH224">
        <v>0</v>
      </c>
      <c r="EI224">
        <v>0</v>
      </c>
      <c r="EJ224">
        <v>5</v>
      </c>
      <c r="EK224">
        <v>0</v>
      </c>
      <c r="EL224">
        <v>1</v>
      </c>
      <c r="EM224">
        <v>4</v>
      </c>
      <c r="EN224">
        <v>3</v>
      </c>
      <c r="EO224">
        <v>0</v>
      </c>
      <c r="EP224">
        <v>2</v>
      </c>
      <c r="EQ224">
        <v>2</v>
      </c>
      <c r="ER224">
        <v>0</v>
      </c>
      <c r="ES224">
        <v>3</v>
      </c>
      <c r="ET224">
        <v>3</v>
      </c>
      <c r="EU224">
        <v>0</v>
      </c>
      <c r="EV224">
        <v>3</v>
      </c>
      <c r="EW224">
        <v>0</v>
      </c>
      <c r="EX224">
        <v>2</v>
      </c>
      <c r="EY224">
        <v>0</v>
      </c>
      <c r="EZ224">
        <v>0</v>
      </c>
      <c r="FA224">
        <v>0</v>
      </c>
      <c r="FB224">
        <v>2</v>
      </c>
      <c r="FC224">
        <v>0</v>
      </c>
      <c r="FD224">
        <v>0</v>
      </c>
      <c r="FE224">
        <v>1</v>
      </c>
      <c r="FF224">
        <v>1</v>
      </c>
      <c r="FG224">
        <v>1</v>
      </c>
      <c r="FH224">
        <v>3</v>
      </c>
      <c r="FI224">
        <v>3</v>
      </c>
      <c r="FJ224">
        <v>2</v>
      </c>
      <c r="FK224">
        <v>1</v>
      </c>
      <c r="FL224">
        <v>4</v>
      </c>
      <c r="FM224">
        <v>0</v>
      </c>
      <c r="FN224">
        <v>0</v>
      </c>
      <c r="FO224">
        <v>0</v>
      </c>
      <c r="FP224">
        <v>0</v>
      </c>
      <c r="FQ224">
        <v>1</v>
      </c>
      <c r="FR224">
        <v>0</v>
      </c>
      <c r="FS224">
        <v>8</v>
      </c>
      <c r="FT224">
        <v>3</v>
      </c>
      <c r="FU224">
        <v>0</v>
      </c>
      <c r="FV224">
        <v>0</v>
      </c>
      <c r="FW224">
        <v>0</v>
      </c>
      <c r="FX224">
        <v>3</v>
      </c>
      <c r="FY224">
        <v>2</v>
      </c>
      <c r="FZ224">
        <v>2</v>
      </c>
      <c r="GA224">
        <v>1</v>
      </c>
      <c r="GB224">
        <v>0</v>
      </c>
      <c r="GC224">
        <v>1</v>
      </c>
      <c r="GD224">
        <v>0</v>
      </c>
      <c r="GE224">
        <v>1</v>
      </c>
      <c r="GF224">
        <v>3</v>
      </c>
      <c r="GG224">
        <v>0</v>
      </c>
      <c r="GH224">
        <v>0</v>
      </c>
      <c r="GI224">
        <v>1</v>
      </c>
      <c r="GJ224">
        <v>5</v>
      </c>
      <c r="GK224">
        <v>2</v>
      </c>
      <c r="GL224">
        <v>3</v>
      </c>
      <c r="GM224">
        <v>1</v>
      </c>
      <c r="GN224">
        <v>0</v>
      </c>
      <c r="GO224">
        <v>0</v>
      </c>
      <c r="GP224">
        <v>0</v>
      </c>
      <c r="GQ224">
        <v>1</v>
      </c>
    </row>
    <row r="225" spans="1:199">
      <c r="A225">
        <v>0</v>
      </c>
      <c r="B225">
        <v>0</v>
      </c>
      <c r="C225">
        <v>2</v>
      </c>
      <c r="D225">
        <v>0</v>
      </c>
      <c r="E225">
        <v>0</v>
      </c>
      <c r="F225">
        <v>6</v>
      </c>
      <c r="G225">
        <v>0</v>
      </c>
      <c r="H225">
        <v>0</v>
      </c>
      <c r="I225">
        <v>0</v>
      </c>
      <c r="J225">
        <v>0</v>
      </c>
      <c r="K225">
        <v>0</v>
      </c>
      <c r="L225">
        <v>0</v>
      </c>
      <c r="M225">
        <v>0</v>
      </c>
      <c r="N225">
        <v>0</v>
      </c>
      <c r="O225">
        <v>2</v>
      </c>
      <c r="P225">
        <v>0</v>
      </c>
      <c r="Q225">
        <v>8</v>
      </c>
      <c r="R225">
        <v>8</v>
      </c>
      <c r="S225">
        <v>0</v>
      </c>
      <c r="T225">
        <v>0</v>
      </c>
      <c r="U225">
        <v>0</v>
      </c>
      <c r="V225">
        <v>0</v>
      </c>
      <c r="W225">
        <v>1</v>
      </c>
      <c r="X225">
        <v>0</v>
      </c>
      <c r="Y225">
        <v>0</v>
      </c>
      <c r="Z225">
        <v>0</v>
      </c>
      <c r="AA225">
        <v>2</v>
      </c>
      <c r="AB225">
        <v>0</v>
      </c>
      <c r="AC225">
        <v>0</v>
      </c>
      <c r="AD225">
        <v>0</v>
      </c>
      <c r="AE225">
        <v>0</v>
      </c>
      <c r="AF225">
        <v>2</v>
      </c>
      <c r="AG225">
        <v>0</v>
      </c>
      <c r="AH225">
        <v>2</v>
      </c>
      <c r="AI225">
        <v>6</v>
      </c>
      <c r="AJ225">
        <v>3</v>
      </c>
      <c r="AK225">
        <v>0</v>
      </c>
      <c r="AL225">
        <v>0</v>
      </c>
      <c r="AM225">
        <v>0</v>
      </c>
      <c r="AN225">
        <v>5</v>
      </c>
      <c r="AO225">
        <v>0</v>
      </c>
      <c r="AP225">
        <v>3</v>
      </c>
      <c r="AQ225">
        <v>0</v>
      </c>
      <c r="AR225">
        <v>0</v>
      </c>
      <c r="AS225">
        <v>0</v>
      </c>
      <c r="AT225">
        <v>0</v>
      </c>
      <c r="AU225">
        <v>0</v>
      </c>
      <c r="AV225">
        <v>0</v>
      </c>
      <c r="AW225">
        <v>0</v>
      </c>
      <c r="AX225">
        <v>0</v>
      </c>
      <c r="AY225">
        <v>0</v>
      </c>
      <c r="AZ225">
        <v>1</v>
      </c>
      <c r="BA225">
        <v>0</v>
      </c>
      <c r="BB225">
        <v>0</v>
      </c>
      <c r="BC225">
        <v>0</v>
      </c>
      <c r="BD225">
        <v>5</v>
      </c>
      <c r="BE225">
        <v>0</v>
      </c>
      <c r="BF225">
        <v>1</v>
      </c>
      <c r="BG225">
        <v>0</v>
      </c>
      <c r="BH225">
        <v>2</v>
      </c>
      <c r="BI225">
        <v>0</v>
      </c>
      <c r="BJ225">
        <v>0</v>
      </c>
      <c r="BK225">
        <v>0</v>
      </c>
      <c r="BL225">
        <v>0</v>
      </c>
      <c r="BM225">
        <v>0</v>
      </c>
      <c r="BN225">
        <v>0</v>
      </c>
      <c r="BO225">
        <v>0</v>
      </c>
      <c r="BP225">
        <v>2</v>
      </c>
      <c r="BQ225">
        <v>0</v>
      </c>
      <c r="BR225">
        <v>1</v>
      </c>
      <c r="BS225">
        <v>1</v>
      </c>
      <c r="BT225">
        <v>2</v>
      </c>
      <c r="BU225">
        <v>0</v>
      </c>
      <c r="BV225">
        <v>0</v>
      </c>
      <c r="BW225">
        <v>0</v>
      </c>
      <c r="BX225">
        <v>0</v>
      </c>
      <c r="BY225">
        <v>1</v>
      </c>
      <c r="BZ225">
        <v>0</v>
      </c>
      <c r="CA225">
        <v>0</v>
      </c>
      <c r="CB225">
        <v>1</v>
      </c>
      <c r="CC225">
        <v>0</v>
      </c>
      <c r="CD225">
        <v>0</v>
      </c>
      <c r="CE225">
        <v>0</v>
      </c>
      <c r="CF225">
        <v>1</v>
      </c>
      <c r="CG225">
        <v>2</v>
      </c>
      <c r="CH225">
        <v>1</v>
      </c>
      <c r="CI225">
        <v>0</v>
      </c>
      <c r="CJ225">
        <v>0</v>
      </c>
      <c r="CK225">
        <v>3</v>
      </c>
      <c r="CL225">
        <v>0</v>
      </c>
      <c r="CM225">
        <v>0</v>
      </c>
      <c r="CN225">
        <v>0</v>
      </c>
      <c r="CO225">
        <v>0</v>
      </c>
      <c r="CP225">
        <v>0</v>
      </c>
      <c r="CQ225">
        <v>0</v>
      </c>
      <c r="CR225">
        <v>0</v>
      </c>
      <c r="CS225">
        <v>0</v>
      </c>
      <c r="CT225">
        <v>0</v>
      </c>
      <c r="CU225">
        <v>0</v>
      </c>
      <c r="CV225">
        <v>0</v>
      </c>
      <c r="CW225">
        <v>0</v>
      </c>
      <c r="CX225">
        <v>0</v>
      </c>
      <c r="CY225">
        <v>2</v>
      </c>
      <c r="CZ225">
        <v>0</v>
      </c>
      <c r="DA225">
        <v>1</v>
      </c>
      <c r="DB225">
        <v>0</v>
      </c>
      <c r="DC225">
        <v>0</v>
      </c>
      <c r="DD225">
        <v>0</v>
      </c>
      <c r="DE225">
        <v>0</v>
      </c>
      <c r="DF225">
        <v>0</v>
      </c>
      <c r="DG225">
        <v>1</v>
      </c>
      <c r="DH225">
        <v>0</v>
      </c>
      <c r="DI225">
        <v>0</v>
      </c>
      <c r="DJ225">
        <v>0</v>
      </c>
      <c r="DK225">
        <v>0</v>
      </c>
      <c r="DL225">
        <v>2</v>
      </c>
      <c r="DM225">
        <v>0</v>
      </c>
      <c r="DN225">
        <v>0</v>
      </c>
      <c r="DO225">
        <v>0</v>
      </c>
      <c r="DP225">
        <v>0</v>
      </c>
      <c r="DQ225">
        <v>0</v>
      </c>
      <c r="DR225">
        <v>0</v>
      </c>
      <c r="DS225">
        <v>0</v>
      </c>
      <c r="DT225">
        <v>1</v>
      </c>
      <c r="DU225">
        <v>0</v>
      </c>
      <c r="DV225">
        <v>0</v>
      </c>
      <c r="DW225">
        <v>0</v>
      </c>
      <c r="DX225">
        <v>0</v>
      </c>
      <c r="DY225">
        <v>0</v>
      </c>
      <c r="DZ225">
        <v>0</v>
      </c>
      <c r="EA225">
        <v>1</v>
      </c>
      <c r="EB225">
        <v>0</v>
      </c>
      <c r="EC225">
        <v>0</v>
      </c>
      <c r="ED225">
        <v>0</v>
      </c>
      <c r="EE225">
        <v>0</v>
      </c>
      <c r="EF225">
        <v>0</v>
      </c>
      <c r="EG225">
        <v>0</v>
      </c>
      <c r="EH225">
        <v>0</v>
      </c>
      <c r="EI225">
        <v>0</v>
      </c>
      <c r="EJ225">
        <v>0</v>
      </c>
      <c r="EK225">
        <v>1</v>
      </c>
      <c r="EL225">
        <v>0</v>
      </c>
      <c r="EM225">
        <v>0</v>
      </c>
      <c r="EN225">
        <v>0</v>
      </c>
      <c r="EO225">
        <v>0</v>
      </c>
      <c r="EP225">
        <v>6</v>
      </c>
      <c r="EQ225">
        <v>1</v>
      </c>
      <c r="ER225">
        <v>0</v>
      </c>
      <c r="ES225">
        <v>2</v>
      </c>
      <c r="ET225">
        <v>0</v>
      </c>
      <c r="EU225">
        <v>0</v>
      </c>
      <c r="EV225">
        <v>0</v>
      </c>
      <c r="EW225">
        <v>0</v>
      </c>
      <c r="EX225">
        <v>1</v>
      </c>
      <c r="EY225">
        <v>0</v>
      </c>
      <c r="EZ225">
        <v>0</v>
      </c>
      <c r="FA225">
        <v>0</v>
      </c>
      <c r="FB225">
        <v>0</v>
      </c>
      <c r="FC225">
        <v>0</v>
      </c>
      <c r="FD225">
        <v>0</v>
      </c>
      <c r="FE225">
        <v>0</v>
      </c>
      <c r="FF225">
        <v>0</v>
      </c>
      <c r="FG225">
        <v>0</v>
      </c>
      <c r="FH225">
        <v>0</v>
      </c>
      <c r="FI225">
        <v>1</v>
      </c>
      <c r="FJ225">
        <v>0</v>
      </c>
      <c r="FK225">
        <v>2</v>
      </c>
      <c r="FL225">
        <v>0</v>
      </c>
      <c r="FM225">
        <v>0</v>
      </c>
      <c r="FN225">
        <v>0</v>
      </c>
      <c r="FO225">
        <v>0</v>
      </c>
      <c r="FP225">
        <v>0</v>
      </c>
      <c r="FQ225">
        <v>1</v>
      </c>
      <c r="FR225">
        <v>0</v>
      </c>
      <c r="FS225">
        <v>0</v>
      </c>
      <c r="FT225">
        <v>0</v>
      </c>
      <c r="FU225">
        <v>0</v>
      </c>
      <c r="FV225">
        <v>1</v>
      </c>
      <c r="FW225">
        <v>0</v>
      </c>
      <c r="FX225">
        <v>1</v>
      </c>
      <c r="FY225">
        <v>0</v>
      </c>
      <c r="FZ225">
        <v>1</v>
      </c>
      <c r="GA225">
        <v>0</v>
      </c>
      <c r="GB225">
        <v>0</v>
      </c>
      <c r="GC225">
        <v>0</v>
      </c>
      <c r="GD225">
        <v>0</v>
      </c>
      <c r="GE225">
        <v>0</v>
      </c>
      <c r="GF225">
        <v>6</v>
      </c>
      <c r="GG225">
        <v>0</v>
      </c>
      <c r="GH225">
        <v>0</v>
      </c>
      <c r="GI225">
        <v>0</v>
      </c>
      <c r="GJ225">
        <v>0</v>
      </c>
      <c r="GK225">
        <v>0</v>
      </c>
      <c r="GL225">
        <v>0</v>
      </c>
      <c r="GM225">
        <v>0</v>
      </c>
      <c r="GN225">
        <v>0</v>
      </c>
      <c r="GO225">
        <v>0</v>
      </c>
      <c r="GP225">
        <v>0</v>
      </c>
      <c r="GQ225">
        <v>0</v>
      </c>
    </row>
    <row r="226" spans="1:199">
      <c r="A226">
        <v>0</v>
      </c>
      <c r="B226">
        <v>0</v>
      </c>
      <c r="C226">
        <v>0</v>
      </c>
      <c r="D226">
        <v>4</v>
      </c>
      <c r="E226">
        <v>0</v>
      </c>
      <c r="F226">
        <v>0</v>
      </c>
      <c r="G226">
        <v>0</v>
      </c>
      <c r="H226">
        <v>0</v>
      </c>
      <c r="I226">
        <v>0</v>
      </c>
      <c r="J226">
        <v>1</v>
      </c>
      <c r="K226">
        <v>0</v>
      </c>
      <c r="L226">
        <v>0</v>
      </c>
      <c r="M226">
        <v>0</v>
      </c>
      <c r="N226">
        <v>0</v>
      </c>
      <c r="O226">
        <v>0</v>
      </c>
      <c r="P226">
        <v>1</v>
      </c>
      <c r="Q226">
        <v>0</v>
      </c>
      <c r="R226">
        <v>0</v>
      </c>
      <c r="S226">
        <v>1</v>
      </c>
      <c r="T226">
        <v>0</v>
      </c>
      <c r="U226">
        <v>0</v>
      </c>
      <c r="V226">
        <v>1</v>
      </c>
      <c r="W226">
        <v>0</v>
      </c>
      <c r="X226">
        <v>0</v>
      </c>
      <c r="Y226">
        <v>0</v>
      </c>
      <c r="Z226">
        <v>0</v>
      </c>
      <c r="AA226">
        <v>0</v>
      </c>
      <c r="AB226">
        <v>0</v>
      </c>
      <c r="AC226">
        <v>0</v>
      </c>
      <c r="AD226">
        <v>0</v>
      </c>
      <c r="AE226">
        <v>0</v>
      </c>
      <c r="AF226">
        <v>0</v>
      </c>
      <c r="AG226">
        <v>3</v>
      </c>
      <c r="AH226">
        <v>0</v>
      </c>
      <c r="AI226">
        <v>1</v>
      </c>
      <c r="AJ226">
        <v>0</v>
      </c>
      <c r="AK226">
        <v>0</v>
      </c>
      <c r="AL226">
        <v>0</v>
      </c>
      <c r="AM226">
        <v>3</v>
      </c>
      <c r="AN226">
        <v>4</v>
      </c>
      <c r="AO226">
        <v>0</v>
      </c>
      <c r="AP226">
        <v>3</v>
      </c>
      <c r="AQ226">
        <v>0</v>
      </c>
      <c r="AR226">
        <v>0</v>
      </c>
      <c r="AS226">
        <v>0</v>
      </c>
      <c r="AT226">
        <v>0</v>
      </c>
      <c r="AU226">
        <v>0</v>
      </c>
      <c r="AV226">
        <v>0</v>
      </c>
      <c r="AW226">
        <v>0</v>
      </c>
      <c r="AX226">
        <v>0</v>
      </c>
      <c r="AY226">
        <v>0</v>
      </c>
      <c r="AZ226">
        <v>0</v>
      </c>
      <c r="BA226">
        <v>5</v>
      </c>
      <c r="BB226">
        <v>0</v>
      </c>
      <c r="BC226">
        <v>0</v>
      </c>
      <c r="BD226">
        <v>0</v>
      </c>
      <c r="BE226">
        <v>0</v>
      </c>
      <c r="BF226">
        <v>0</v>
      </c>
      <c r="BG226">
        <v>0</v>
      </c>
      <c r="BH226">
        <v>0</v>
      </c>
      <c r="BI226">
        <v>0</v>
      </c>
      <c r="BJ226">
        <v>0</v>
      </c>
      <c r="BK226">
        <v>2</v>
      </c>
      <c r="BL226">
        <v>0</v>
      </c>
      <c r="BM226">
        <v>0</v>
      </c>
      <c r="BN226">
        <v>0</v>
      </c>
      <c r="BO226">
        <v>1</v>
      </c>
      <c r="BP226">
        <v>0</v>
      </c>
      <c r="BQ226">
        <v>0</v>
      </c>
      <c r="BR226">
        <v>0</v>
      </c>
      <c r="BS226">
        <v>1</v>
      </c>
      <c r="BT226">
        <v>0</v>
      </c>
      <c r="BU226">
        <v>0</v>
      </c>
      <c r="BV226">
        <v>1</v>
      </c>
      <c r="BW226">
        <v>1</v>
      </c>
      <c r="BX226">
        <v>0</v>
      </c>
      <c r="BY226">
        <v>1</v>
      </c>
      <c r="BZ226">
        <v>2</v>
      </c>
      <c r="CA226">
        <v>5</v>
      </c>
      <c r="CB226">
        <v>0</v>
      </c>
      <c r="CC226">
        <v>1</v>
      </c>
      <c r="CD226">
        <v>0</v>
      </c>
      <c r="CE226">
        <v>5</v>
      </c>
      <c r="CF226">
        <v>0</v>
      </c>
      <c r="CG226">
        <v>0</v>
      </c>
      <c r="CH226">
        <v>2</v>
      </c>
      <c r="CI226">
        <v>0</v>
      </c>
      <c r="CJ226">
        <v>0</v>
      </c>
      <c r="CK226">
        <v>8</v>
      </c>
      <c r="CL226">
        <v>0</v>
      </c>
      <c r="CM226">
        <v>1</v>
      </c>
      <c r="CN226">
        <v>2</v>
      </c>
      <c r="CO226">
        <v>3</v>
      </c>
      <c r="CP226">
        <v>0</v>
      </c>
      <c r="CQ226">
        <v>7</v>
      </c>
      <c r="CR226">
        <v>4</v>
      </c>
      <c r="CS226">
        <v>1</v>
      </c>
      <c r="CT226">
        <v>0</v>
      </c>
      <c r="CU226">
        <v>0</v>
      </c>
      <c r="CV226">
        <v>0</v>
      </c>
      <c r="CW226">
        <v>3</v>
      </c>
      <c r="CX226">
        <v>0</v>
      </c>
      <c r="CY226">
        <v>0</v>
      </c>
      <c r="CZ226">
        <v>0</v>
      </c>
      <c r="DA226">
        <v>0</v>
      </c>
      <c r="DB226">
        <v>0</v>
      </c>
      <c r="DC226">
        <v>0</v>
      </c>
      <c r="DD226">
        <v>0</v>
      </c>
      <c r="DE226">
        <v>0</v>
      </c>
      <c r="DF226">
        <v>3</v>
      </c>
      <c r="DG226">
        <v>3</v>
      </c>
      <c r="DH226">
        <v>0</v>
      </c>
      <c r="DI226">
        <v>4</v>
      </c>
      <c r="DJ226">
        <v>0</v>
      </c>
      <c r="DK226">
        <v>0</v>
      </c>
      <c r="DL226">
        <v>5</v>
      </c>
      <c r="DM226">
        <v>0</v>
      </c>
      <c r="DN226">
        <v>0</v>
      </c>
      <c r="DO226">
        <v>0</v>
      </c>
      <c r="DP226">
        <v>0</v>
      </c>
      <c r="DQ226">
        <v>1</v>
      </c>
      <c r="DR226">
        <v>0</v>
      </c>
      <c r="DS226">
        <v>0</v>
      </c>
      <c r="DT226">
        <v>0</v>
      </c>
      <c r="DU226">
        <v>0</v>
      </c>
      <c r="DV226">
        <v>0</v>
      </c>
      <c r="DW226">
        <v>0</v>
      </c>
      <c r="DX226">
        <v>0</v>
      </c>
      <c r="DY226">
        <v>0</v>
      </c>
      <c r="DZ226">
        <v>0</v>
      </c>
      <c r="EA226">
        <v>0</v>
      </c>
      <c r="EB226">
        <v>0</v>
      </c>
      <c r="EC226">
        <v>0</v>
      </c>
      <c r="ED226">
        <v>0</v>
      </c>
      <c r="EE226">
        <v>0</v>
      </c>
      <c r="EF226">
        <v>1</v>
      </c>
      <c r="EG226">
        <v>0</v>
      </c>
      <c r="EH226">
        <v>0</v>
      </c>
      <c r="EI226">
        <v>0</v>
      </c>
      <c r="EJ226">
        <v>0</v>
      </c>
      <c r="EK226">
        <v>0</v>
      </c>
      <c r="EL226">
        <v>0</v>
      </c>
      <c r="EM226">
        <v>0</v>
      </c>
      <c r="EN226">
        <v>0</v>
      </c>
      <c r="EO226">
        <v>0</v>
      </c>
      <c r="EP226">
        <v>0</v>
      </c>
      <c r="EQ226">
        <v>0</v>
      </c>
      <c r="ER226">
        <v>0</v>
      </c>
      <c r="ES226">
        <v>2</v>
      </c>
      <c r="ET226">
        <v>0</v>
      </c>
      <c r="EU226">
        <v>0</v>
      </c>
      <c r="EV226">
        <v>6</v>
      </c>
      <c r="EW226">
        <v>4</v>
      </c>
      <c r="EX226">
        <v>3</v>
      </c>
      <c r="EY226">
        <v>1</v>
      </c>
      <c r="EZ226">
        <v>1</v>
      </c>
      <c r="FA226">
        <v>1</v>
      </c>
      <c r="FB226">
        <v>1</v>
      </c>
      <c r="FC226">
        <v>3</v>
      </c>
      <c r="FD226">
        <v>1</v>
      </c>
      <c r="FE226">
        <v>0</v>
      </c>
      <c r="FF226">
        <v>0</v>
      </c>
      <c r="FG226">
        <v>1</v>
      </c>
      <c r="FH226">
        <v>1</v>
      </c>
      <c r="FI226">
        <v>1</v>
      </c>
      <c r="FJ226">
        <v>0</v>
      </c>
      <c r="FK226">
        <v>3</v>
      </c>
      <c r="FL226">
        <v>0</v>
      </c>
      <c r="FM226">
        <v>0</v>
      </c>
      <c r="FN226">
        <v>0</v>
      </c>
      <c r="FO226">
        <v>1</v>
      </c>
      <c r="FP226">
        <v>0</v>
      </c>
      <c r="FQ226">
        <v>0</v>
      </c>
      <c r="FR226">
        <v>0</v>
      </c>
      <c r="FS226">
        <v>0</v>
      </c>
      <c r="FT226">
        <v>0</v>
      </c>
      <c r="FU226">
        <v>0</v>
      </c>
      <c r="FV226">
        <v>1</v>
      </c>
      <c r="FW226">
        <v>4</v>
      </c>
      <c r="FX226">
        <v>0</v>
      </c>
      <c r="FY226">
        <v>0</v>
      </c>
      <c r="FZ226">
        <v>0</v>
      </c>
      <c r="GA226">
        <v>1</v>
      </c>
      <c r="GB226">
        <v>0</v>
      </c>
      <c r="GC226">
        <v>1</v>
      </c>
      <c r="GD226">
        <v>1</v>
      </c>
      <c r="GE226">
        <v>0</v>
      </c>
      <c r="GF226">
        <v>1</v>
      </c>
      <c r="GG226">
        <v>0</v>
      </c>
      <c r="GH226">
        <v>0</v>
      </c>
      <c r="GI226">
        <v>0</v>
      </c>
      <c r="GJ226">
        <v>0</v>
      </c>
      <c r="GK226">
        <v>0</v>
      </c>
      <c r="GL226">
        <v>1</v>
      </c>
      <c r="GM226">
        <v>0</v>
      </c>
      <c r="GN226">
        <v>0</v>
      </c>
      <c r="GO226">
        <v>3</v>
      </c>
      <c r="GP226">
        <v>0</v>
      </c>
      <c r="GQ226">
        <v>0</v>
      </c>
    </row>
    <row r="227" spans="1:199">
      <c r="A227">
        <v>5</v>
      </c>
      <c r="B227">
        <v>9</v>
      </c>
      <c r="C227">
        <v>0</v>
      </c>
      <c r="D227">
        <v>0</v>
      </c>
      <c r="E227">
        <v>0</v>
      </c>
      <c r="F227">
        <v>0</v>
      </c>
      <c r="G227">
        <v>0</v>
      </c>
      <c r="H227">
        <v>0</v>
      </c>
      <c r="I227">
        <v>2</v>
      </c>
      <c r="J227">
        <v>0</v>
      </c>
      <c r="K227">
        <v>0</v>
      </c>
      <c r="L227">
        <v>0</v>
      </c>
      <c r="M227">
        <v>0</v>
      </c>
      <c r="N227">
        <v>2</v>
      </c>
      <c r="O227">
        <v>0</v>
      </c>
      <c r="P227">
        <v>0</v>
      </c>
      <c r="Q227">
        <v>3</v>
      </c>
      <c r="R227">
        <v>2</v>
      </c>
      <c r="S227">
        <v>0</v>
      </c>
      <c r="T227">
        <v>0</v>
      </c>
      <c r="U227">
        <v>0</v>
      </c>
      <c r="V227">
        <v>0</v>
      </c>
      <c r="W227">
        <v>1</v>
      </c>
      <c r="X227">
        <v>0</v>
      </c>
      <c r="Y227">
        <v>0</v>
      </c>
      <c r="Z227">
        <v>0</v>
      </c>
      <c r="AA227">
        <v>1</v>
      </c>
      <c r="AB227">
        <v>7</v>
      </c>
      <c r="AC227">
        <v>0</v>
      </c>
      <c r="AD227">
        <v>2</v>
      </c>
      <c r="AE227">
        <v>0</v>
      </c>
      <c r="AF227">
        <v>2</v>
      </c>
      <c r="AG227">
        <v>0</v>
      </c>
      <c r="AH227">
        <v>0</v>
      </c>
      <c r="AI227">
        <v>0</v>
      </c>
      <c r="AJ227">
        <v>2</v>
      </c>
      <c r="AK227">
        <v>0</v>
      </c>
      <c r="AL227">
        <v>1</v>
      </c>
      <c r="AM227">
        <v>1</v>
      </c>
      <c r="AN227">
        <v>5</v>
      </c>
      <c r="AO227">
        <v>0</v>
      </c>
      <c r="AP227">
        <v>0</v>
      </c>
      <c r="AQ227">
        <v>4</v>
      </c>
      <c r="AR227">
        <v>2</v>
      </c>
      <c r="AS227">
        <v>0</v>
      </c>
      <c r="AT227">
        <v>0</v>
      </c>
      <c r="AU227">
        <v>0</v>
      </c>
      <c r="AV227">
        <v>1</v>
      </c>
      <c r="AW227">
        <v>3</v>
      </c>
      <c r="AX227">
        <v>1</v>
      </c>
      <c r="AY227">
        <v>5</v>
      </c>
      <c r="AZ227">
        <v>0</v>
      </c>
      <c r="BA227">
        <v>0</v>
      </c>
      <c r="BB227">
        <v>0</v>
      </c>
      <c r="BC227">
        <v>0</v>
      </c>
      <c r="BD227">
        <v>0</v>
      </c>
      <c r="BE227">
        <v>0</v>
      </c>
      <c r="BF227">
        <v>3</v>
      </c>
      <c r="BG227">
        <v>0</v>
      </c>
      <c r="BH227">
        <v>0</v>
      </c>
      <c r="BI227">
        <v>4</v>
      </c>
      <c r="BJ227">
        <v>4</v>
      </c>
      <c r="BK227">
        <v>5</v>
      </c>
      <c r="BL227">
        <v>1</v>
      </c>
      <c r="BM227">
        <v>2</v>
      </c>
      <c r="BN227">
        <v>2</v>
      </c>
      <c r="BO227">
        <v>2</v>
      </c>
      <c r="BP227">
        <v>2</v>
      </c>
      <c r="BQ227">
        <v>1</v>
      </c>
      <c r="BR227">
        <v>3</v>
      </c>
      <c r="BS227">
        <v>1</v>
      </c>
      <c r="BT227">
        <v>1</v>
      </c>
      <c r="BU227">
        <v>0</v>
      </c>
      <c r="BV227">
        <v>1</v>
      </c>
      <c r="BW227">
        <v>4</v>
      </c>
      <c r="BX227">
        <v>0</v>
      </c>
      <c r="BY227">
        <v>1</v>
      </c>
      <c r="BZ227">
        <v>0</v>
      </c>
      <c r="CA227">
        <v>0</v>
      </c>
      <c r="CB227">
        <v>0</v>
      </c>
      <c r="CC227">
        <v>0</v>
      </c>
      <c r="CD227">
        <v>0</v>
      </c>
      <c r="CE227">
        <v>2</v>
      </c>
      <c r="CF227">
        <v>6</v>
      </c>
      <c r="CG227">
        <v>4</v>
      </c>
      <c r="CH227">
        <v>1</v>
      </c>
      <c r="CI227">
        <v>1</v>
      </c>
      <c r="CJ227">
        <v>4</v>
      </c>
      <c r="CK227">
        <v>1</v>
      </c>
      <c r="CL227">
        <v>0</v>
      </c>
      <c r="CM227">
        <v>0</v>
      </c>
      <c r="CN227">
        <v>2</v>
      </c>
      <c r="CO227">
        <v>0</v>
      </c>
      <c r="CP227">
        <v>4</v>
      </c>
      <c r="CQ227">
        <v>6</v>
      </c>
      <c r="CR227">
        <v>4</v>
      </c>
      <c r="CS227">
        <v>1</v>
      </c>
      <c r="CT227">
        <v>0</v>
      </c>
      <c r="CU227">
        <v>1</v>
      </c>
      <c r="CV227">
        <v>2</v>
      </c>
      <c r="CW227">
        <v>0</v>
      </c>
      <c r="CX227">
        <v>0</v>
      </c>
      <c r="CY227">
        <v>4</v>
      </c>
      <c r="CZ227">
        <v>0</v>
      </c>
      <c r="DA227">
        <v>3</v>
      </c>
      <c r="DB227">
        <v>2</v>
      </c>
      <c r="DC227">
        <v>0</v>
      </c>
      <c r="DD227">
        <v>0</v>
      </c>
      <c r="DE227">
        <v>1</v>
      </c>
      <c r="DF227">
        <v>0</v>
      </c>
      <c r="DG227">
        <v>0</v>
      </c>
      <c r="DH227">
        <v>0</v>
      </c>
      <c r="DI227">
        <v>0</v>
      </c>
      <c r="DJ227">
        <v>0</v>
      </c>
      <c r="DK227">
        <v>0</v>
      </c>
      <c r="DL227">
        <v>4</v>
      </c>
      <c r="DM227">
        <v>0</v>
      </c>
      <c r="DN227">
        <v>9</v>
      </c>
      <c r="DO227">
        <v>0</v>
      </c>
      <c r="DP227">
        <v>0</v>
      </c>
      <c r="DQ227">
        <v>0</v>
      </c>
      <c r="DR227">
        <v>4</v>
      </c>
      <c r="DS227">
        <v>0</v>
      </c>
      <c r="DT227">
        <v>3</v>
      </c>
      <c r="DU227">
        <v>0</v>
      </c>
      <c r="DV227">
        <v>1</v>
      </c>
      <c r="DW227">
        <v>0</v>
      </c>
      <c r="DX227">
        <v>0</v>
      </c>
      <c r="DY227">
        <v>0</v>
      </c>
      <c r="DZ227">
        <v>0</v>
      </c>
      <c r="EA227">
        <v>0</v>
      </c>
      <c r="EB227">
        <v>0</v>
      </c>
      <c r="EC227">
        <v>0</v>
      </c>
      <c r="ED227">
        <v>0</v>
      </c>
      <c r="EE227">
        <v>0</v>
      </c>
      <c r="EF227">
        <v>0</v>
      </c>
      <c r="EG227">
        <v>0</v>
      </c>
      <c r="EH227">
        <v>0</v>
      </c>
      <c r="EI227">
        <v>0</v>
      </c>
      <c r="EJ227">
        <v>1</v>
      </c>
      <c r="EK227">
        <v>6</v>
      </c>
      <c r="EL227">
        <v>2</v>
      </c>
      <c r="EM227">
        <v>0</v>
      </c>
      <c r="EN227">
        <v>3</v>
      </c>
      <c r="EO227">
        <v>0</v>
      </c>
      <c r="EP227">
        <v>6</v>
      </c>
      <c r="EQ227">
        <v>1</v>
      </c>
      <c r="ER227">
        <v>0</v>
      </c>
      <c r="ES227">
        <v>0</v>
      </c>
      <c r="ET227">
        <v>2</v>
      </c>
      <c r="EU227">
        <v>0</v>
      </c>
      <c r="EV227">
        <v>0</v>
      </c>
      <c r="EW227">
        <v>0</v>
      </c>
      <c r="EX227">
        <v>2</v>
      </c>
      <c r="EY227">
        <v>1</v>
      </c>
      <c r="EZ227">
        <v>2</v>
      </c>
      <c r="FA227">
        <v>0</v>
      </c>
      <c r="FB227">
        <v>0</v>
      </c>
      <c r="FC227">
        <v>1</v>
      </c>
      <c r="FD227">
        <v>0</v>
      </c>
      <c r="FE227">
        <v>0</v>
      </c>
      <c r="FF227">
        <v>0</v>
      </c>
      <c r="FG227">
        <v>1</v>
      </c>
      <c r="FH227">
        <v>1</v>
      </c>
      <c r="FI227">
        <v>1</v>
      </c>
      <c r="FJ227">
        <v>0</v>
      </c>
      <c r="FK227">
        <v>0</v>
      </c>
      <c r="FL227">
        <v>0</v>
      </c>
      <c r="FM227">
        <v>0</v>
      </c>
      <c r="FN227">
        <v>0</v>
      </c>
      <c r="FO227">
        <v>2</v>
      </c>
      <c r="FP227">
        <v>0</v>
      </c>
      <c r="FQ227">
        <v>0</v>
      </c>
      <c r="FR227">
        <v>0</v>
      </c>
      <c r="FS227">
        <v>4</v>
      </c>
      <c r="FT227">
        <v>1</v>
      </c>
      <c r="FU227">
        <v>2</v>
      </c>
      <c r="FV227">
        <v>1</v>
      </c>
      <c r="FW227">
        <v>4</v>
      </c>
      <c r="FX227">
        <v>0</v>
      </c>
      <c r="FY227">
        <v>0</v>
      </c>
      <c r="FZ227">
        <v>7</v>
      </c>
      <c r="GA227">
        <v>0</v>
      </c>
      <c r="GB227">
        <v>1</v>
      </c>
      <c r="GC227">
        <v>1</v>
      </c>
      <c r="GD227">
        <v>0</v>
      </c>
      <c r="GE227">
        <v>0</v>
      </c>
      <c r="GF227">
        <v>7</v>
      </c>
      <c r="GG227">
        <v>0</v>
      </c>
      <c r="GH227">
        <v>0</v>
      </c>
      <c r="GI227">
        <v>0</v>
      </c>
      <c r="GJ227">
        <v>0</v>
      </c>
      <c r="GK227">
        <v>0</v>
      </c>
      <c r="GL227">
        <v>2</v>
      </c>
      <c r="GM227">
        <v>0</v>
      </c>
      <c r="GN227">
        <v>0</v>
      </c>
      <c r="GO227">
        <v>1</v>
      </c>
      <c r="GP227">
        <v>0</v>
      </c>
      <c r="GQ227">
        <v>3</v>
      </c>
    </row>
    <row r="228" spans="1:199">
      <c r="A228">
        <v>0</v>
      </c>
      <c r="B228">
        <v>5</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1</v>
      </c>
      <c r="AA228">
        <v>0</v>
      </c>
      <c r="AB228">
        <v>0</v>
      </c>
      <c r="AC228">
        <v>0</v>
      </c>
      <c r="AD228">
        <v>2</v>
      </c>
      <c r="AE228">
        <v>0</v>
      </c>
      <c r="AF228">
        <v>0</v>
      </c>
      <c r="AG228">
        <v>0</v>
      </c>
      <c r="AH228">
        <v>1</v>
      </c>
      <c r="AI228">
        <v>0</v>
      </c>
      <c r="AJ228">
        <v>1</v>
      </c>
      <c r="AK228">
        <v>0</v>
      </c>
      <c r="AL228">
        <v>0</v>
      </c>
      <c r="AM228">
        <v>0</v>
      </c>
      <c r="AN228">
        <v>2</v>
      </c>
      <c r="AO228">
        <v>0</v>
      </c>
      <c r="AP228">
        <v>0</v>
      </c>
      <c r="AQ228">
        <v>0</v>
      </c>
      <c r="AR228">
        <v>0</v>
      </c>
      <c r="AS228">
        <v>0</v>
      </c>
      <c r="AT228">
        <v>0</v>
      </c>
      <c r="AU228">
        <v>0</v>
      </c>
      <c r="AV228">
        <v>0</v>
      </c>
      <c r="AW228">
        <v>0</v>
      </c>
      <c r="AX228">
        <v>0</v>
      </c>
      <c r="AY228">
        <v>2</v>
      </c>
      <c r="AZ228">
        <v>0</v>
      </c>
      <c r="BA228">
        <v>0</v>
      </c>
      <c r="BB228">
        <v>0</v>
      </c>
      <c r="BC228">
        <v>0</v>
      </c>
      <c r="BD228">
        <v>0</v>
      </c>
      <c r="BE228">
        <v>0</v>
      </c>
      <c r="BF228">
        <v>0</v>
      </c>
      <c r="BG228">
        <v>0</v>
      </c>
      <c r="BH228">
        <v>0</v>
      </c>
      <c r="BI228">
        <v>0</v>
      </c>
      <c r="BJ228">
        <v>0</v>
      </c>
      <c r="BK228">
        <v>1</v>
      </c>
      <c r="BL228">
        <v>3</v>
      </c>
      <c r="BM228">
        <v>0</v>
      </c>
      <c r="BN228">
        <v>2</v>
      </c>
      <c r="BO228">
        <v>0</v>
      </c>
      <c r="BP228">
        <v>1</v>
      </c>
      <c r="BQ228">
        <v>0</v>
      </c>
      <c r="BR228">
        <v>0</v>
      </c>
      <c r="BS228">
        <v>1</v>
      </c>
      <c r="BT228">
        <v>3</v>
      </c>
      <c r="BU228">
        <v>0</v>
      </c>
      <c r="BV228">
        <v>0</v>
      </c>
      <c r="BW228">
        <v>0</v>
      </c>
      <c r="BX228">
        <v>0</v>
      </c>
      <c r="BY228">
        <v>1</v>
      </c>
      <c r="BZ228">
        <v>0</v>
      </c>
      <c r="CA228">
        <v>0</v>
      </c>
      <c r="CB228">
        <v>0</v>
      </c>
      <c r="CC228">
        <v>0</v>
      </c>
      <c r="CD228">
        <v>0</v>
      </c>
      <c r="CE228">
        <v>2</v>
      </c>
      <c r="CF228">
        <v>1</v>
      </c>
      <c r="CG228">
        <v>0</v>
      </c>
      <c r="CH228">
        <v>0</v>
      </c>
      <c r="CI228">
        <v>3</v>
      </c>
      <c r="CJ228">
        <v>7</v>
      </c>
      <c r="CK228">
        <v>1</v>
      </c>
      <c r="CL228">
        <v>0</v>
      </c>
      <c r="CM228">
        <v>0</v>
      </c>
      <c r="CN228">
        <v>1</v>
      </c>
      <c r="CO228">
        <v>0</v>
      </c>
      <c r="CP228">
        <v>1</v>
      </c>
      <c r="CQ228">
        <v>4</v>
      </c>
      <c r="CR228">
        <v>3</v>
      </c>
      <c r="CS228">
        <v>0</v>
      </c>
      <c r="CT228">
        <v>0</v>
      </c>
      <c r="CU228">
        <v>0</v>
      </c>
      <c r="CV228">
        <v>0</v>
      </c>
      <c r="CW228">
        <v>0</v>
      </c>
      <c r="CX228">
        <v>0</v>
      </c>
      <c r="CY228">
        <v>4</v>
      </c>
      <c r="CZ228">
        <v>0</v>
      </c>
      <c r="DA228">
        <v>1</v>
      </c>
      <c r="DB228">
        <v>1</v>
      </c>
      <c r="DC228">
        <v>0</v>
      </c>
      <c r="DD228">
        <v>0</v>
      </c>
      <c r="DE228">
        <v>0</v>
      </c>
      <c r="DF228">
        <v>0</v>
      </c>
      <c r="DG228">
        <v>0</v>
      </c>
      <c r="DH228">
        <v>0</v>
      </c>
      <c r="DI228">
        <v>0</v>
      </c>
      <c r="DJ228">
        <v>0</v>
      </c>
      <c r="DK228">
        <v>0</v>
      </c>
      <c r="DL228">
        <v>1</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2</v>
      </c>
      <c r="EL228">
        <v>1</v>
      </c>
      <c r="EM228">
        <v>0</v>
      </c>
      <c r="EN228">
        <v>0</v>
      </c>
      <c r="EO228">
        <v>0</v>
      </c>
      <c r="EP228">
        <v>2</v>
      </c>
      <c r="EQ228">
        <v>1</v>
      </c>
      <c r="ER228">
        <v>0</v>
      </c>
      <c r="ES228">
        <v>4</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2</v>
      </c>
      <c r="FP228">
        <v>0</v>
      </c>
      <c r="FQ228">
        <v>0</v>
      </c>
      <c r="FR228">
        <v>0</v>
      </c>
      <c r="FS228">
        <v>1</v>
      </c>
      <c r="FT228">
        <v>0</v>
      </c>
      <c r="FU228">
        <v>0</v>
      </c>
      <c r="FV228">
        <v>0</v>
      </c>
      <c r="FW228">
        <v>0</v>
      </c>
      <c r="FX228">
        <v>0</v>
      </c>
      <c r="FY228">
        <v>0</v>
      </c>
      <c r="FZ228">
        <v>3</v>
      </c>
      <c r="GA228">
        <v>0</v>
      </c>
      <c r="GB228">
        <v>0</v>
      </c>
      <c r="GC228">
        <v>0</v>
      </c>
      <c r="GD228">
        <v>0</v>
      </c>
      <c r="GE228">
        <v>0</v>
      </c>
      <c r="GF228">
        <v>6</v>
      </c>
      <c r="GG228">
        <v>0</v>
      </c>
      <c r="GH228">
        <v>0</v>
      </c>
      <c r="GI228">
        <v>0</v>
      </c>
      <c r="GJ228">
        <v>0</v>
      </c>
      <c r="GK228">
        <v>0</v>
      </c>
      <c r="GL228">
        <v>1</v>
      </c>
      <c r="GM228">
        <v>0</v>
      </c>
      <c r="GN228">
        <v>0</v>
      </c>
      <c r="GO228">
        <v>0</v>
      </c>
      <c r="GP228">
        <v>0</v>
      </c>
      <c r="GQ228">
        <v>5</v>
      </c>
    </row>
    <row r="229" spans="1:199">
      <c r="A229">
        <v>0</v>
      </c>
      <c r="B229">
        <v>9</v>
      </c>
      <c r="C229">
        <v>1</v>
      </c>
      <c r="D229">
        <v>0</v>
      </c>
      <c r="E229">
        <v>0</v>
      </c>
      <c r="F229">
        <v>1</v>
      </c>
      <c r="G229">
        <v>0</v>
      </c>
      <c r="H229">
        <v>0</v>
      </c>
      <c r="I229">
        <v>0</v>
      </c>
      <c r="J229">
        <v>1</v>
      </c>
      <c r="K229">
        <v>1</v>
      </c>
      <c r="L229">
        <v>0</v>
      </c>
      <c r="M229">
        <v>1</v>
      </c>
      <c r="N229">
        <v>1</v>
      </c>
      <c r="O229">
        <v>1</v>
      </c>
      <c r="P229">
        <v>0</v>
      </c>
      <c r="Q229">
        <v>0</v>
      </c>
      <c r="R229">
        <v>2</v>
      </c>
      <c r="S229">
        <v>0</v>
      </c>
      <c r="T229">
        <v>0</v>
      </c>
      <c r="U229">
        <v>0</v>
      </c>
      <c r="V229">
        <v>1</v>
      </c>
      <c r="W229">
        <v>0</v>
      </c>
      <c r="X229">
        <v>0</v>
      </c>
      <c r="Y229">
        <v>0</v>
      </c>
      <c r="Z229">
        <v>3</v>
      </c>
      <c r="AA229">
        <v>0</v>
      </c>
      <c r="AB229">
        <v>7</v>
      </c>
      <c r="AC229">
        <v>0</v>
      </c>
      <c r="AD229">
        <v>7</v>
      </c>
      <c r="AE229">
        <v>9</v>
      </c>
      <c r="AF229">
        <v>6</v>
      </c>
      <c r="AG229">
        <v>4</v>
      </c>
      <c r="AH229">
        <v>3</v>
      </c>
      <c r="AI229">
        <v>0</v>
      </c>
      <c r="AJ229">
        <v>1</v>
      </c>
      <c r="AK229">
        <v>0</v>
      </c>
      <c r="AL229">
        <v>1</v>
      </c>
      <c r="AM229">
        <v>4</v>
      </c>
      <c r="AN229">
        <v>6</v>
      </c>
      <c r="AO229">
        <v>1</v>
      </c>
      <c r="AP229">
        <v>3</v>
      </c>
      <c r="AQ229">
        <v>4</v>
      </c>
      <c r="AR229">
        <v>2</v>
      </c>
      <c r="AS229">
        <v>0</v>
      </c>
      <c r="AT229">
        <v>0</v>
      </c>
      <c r="AU229">
        <v>1</v>
      </c>
      <c r="AV229">
        <v>0</v>
      </c>
      <c r="AW229">
        <v>1</v>
      </c>
      <c r="AX229">
        <v>1</v>
      </c>
      <c r="AY229">
        <v>1</v>
      </c>
      <c r="AZ229">
        <v>1</v>
      </c>
      <c r="BA229">
        <v>6</v>
      </c>
      <c r="BB229">
        <v>1</v>
      </c>
      <c r="BC229">
        <v>5</v>
      </c>
      <c r="BD229">
        <v>0</v>
      </c>
      <c r="BE229">
        <v>9</v>
      </c>
      <c r="BF229">
        <v>3</v>
      </c>
      <c r="BG229">
        <v>0</v>
      </c>
      <c r="BH229">
        <v>0</v>
      </c>
      <c r="BI229">
        <v>2</v>
      </c>
      <c r="BJ229">
        <v>3</v>
      </c>
      <c r="BK229">
        <v>3</v>
      </c>
      <c r="BL229">
        <v>1</v>
      </c>
      <c r="BM229">
        <v>1</v>
      </c>
      <c r="BN229">
        <v>1</v>
      </c>
      <c r="BO229">
        <v>2</v>
      </c>
      <c r="BP229">
        <v>2</v>
      </c>
      <c r="BQ229">
        <v>1</v>
      </c>
      <c r="BR229">
        <v>2</v>
      </c>
      <c r="BS229">
        <v>0</v>
      </c>
      <c r="BT229">
        <v>1</v>
      </c>
      <c r="BU229">
        <v>3</v>
      </c>
      <c r="BV229">
        <v>0</v>
      </c>
      <c r="BW229">
        <v>4</v>
      </c>
      <c r="BX229">
        <v>0</v>
      </c>
      <c r="BY229">
        <v>1</v>
      </c>
      <c r="BZ229">
        <v>0</v>
      </c>
      <c r="CA229">
        <v>1</v>
      </c>
      <c r="CB229">
        <v>0</v>
      </c>
      <c r="CC229">
        <v>3</v>
      </c>
      <c r="CD229">
        <v>0</v>
      </c>
      <c r="CE229">
        <v>3</v>
      </c>
      <c r="CF229">
        <v>0</v>
      </c>
      <c r="CG229">
        <v>0</v>
      </c>
      <c r="CH229">
        <v>3</v>
      </c>
      <c r="CI229">
        <v>5</v>
      </c>
      <c r="CJ229">
        <v>0</v>
      </c>
      <c r="CK229">
        <v>1</v>
      </c>
      <c r="CL229">
        <v>0</v>
      </c>
      <c r="CM229">
        <v>0</v>
      </c>
      <c r="CN229">
        <v>1</v>
      </c>
      <c r="CO229">
        <v>1</v>
      </c>
      <c r="CP229">
        <v>4</v>
      </c>
      <c r="CQ229">
        <v>2</v>
      </c>
      <c r="CR229">
        <v>3</v>
      </c>
      <c r="CS229">
        <v>3</v>
      </c>
      <c r="CT229">
        <v>2</v>
      </c>
      <c r="CU229">
        <v>0</v>
      </c>
      <c r="CV229">
        <v>1</v>
      </c>
      <c r="CW229">
        <v>0</v>
      </c>
      <c r="CX229">
        <v>0</v>
      </c>
      <c r="CY229">
        <v>3</v>
      </c>
      <c r="CZ229">
        <v>0</v>
      </c>
      <c r="DA229">
        <v>1</v>
      </c>
      <c r="DB229">
        <v>3</v>
      </c>
      <c r="DC229">
        <v>0</v>
      </c>
      <c r="DD229">
        <v>0</v>
      </c>
      <c r="DE229">
        <v>1</v>
      </c>
      <c r="DF229">
        <v>0</v>
      </c>
      <c r="DG229">
        <v>0</v>
      </c>
      <c r="DH229">
        <v>0</v>
      </c>
      <c r="DI229">
        <v>4</v>
      </c>
      <c r="DJ229">
        <v>2</v>
      </c>
      <c r="DK229">
        <v>0</v>
      </c>
      <c r="DL229">
        <v>2</v>
      </c>
      <c r="DM229">
        <v>1</v>
      </c>
      <c r="DN229">
        <v>9</v>
      </c>
      <c r="DO229">
        <v>7</v>
      </c>
      <c r="DP229">
        <v>3</v>
      </c>
      <c r="DQ229">
        <v>0</v>
      </c>
      <c r="DR229">
        <v>1</v>
      </c>
      <c r="DS229">
        <v>0</v>
      </c>
      <c r="DT229">
        <v>1</v>
      </c>
      <c r="DU229">
        <v>0</v>
      </c>
      <c r="DV229">
        <v>6</v>
      </c>
      <c r="DW229">
        <v>1</v>
      </c>
      <c r="DX229">
        <v>0</v>
      </c>
      <c r="DY229">
        <v>0</v>
      </c>
      <c r="DZ229">
        <v>0</v>
      </c>
      <c r="EA229">
        <v>0</v>
      </c>
      <c r="EB229">
        <v>0</v>
      </c>
      <c r="EC229">
        <v>0</v>
      </c>
      <c r="ED229">
        <v>0</v>
      </c>
      <c r="EE229">
        <v>0</v>
      </c>
      <c r="EF229">
        <v>0</v>
      </c>
      <c r="EG229">
        <v>0</v>
      </c>
      <c r="EH229">
        <v>0</v>
      </c>
      <c r="EI229">
        <v>0</v>
      </c>
      <c r="EJ229">
        <v>3</v>
      </c>
      <c r="EK229">
        <v>2</v>
      </c>
      <c r="EL229">
        <v>1</v>
      </c>
      <c r="EM229">
        <v>4</v>
      </c>
      <c r="EN229">
        <v>0</v>
      </c>
      <c r="EO229">
        <v>0</v>
      </c>
      <c r="EP229">
        <v>3</v>
      </c>
      <c r="EQ229">
        <v>2</v>
      </c>
      <c r="ER229">
        <v>0</v>
      </c>
      <c r="ES229">
        <v>1</v>
      </c>
      <c r="ET229">
        <v>3</v>
      </c>
      <c r="EU229">
        <v>0</v>
      </c>
      <c r="EV229">
        <v>0</v>
      </c>
      <c r="EW229">
        <v>1</v>
      </c>
      <c r="EX229">
        <v>2</v>
      </c>
      <c r="EY229">
        <v>1</v>
      </c>
      <c r="EZ229">
        <v>2</v>
      </c>
      <c r="FA229">
        <v>1</v>
      </c>
      <c r="FB229">
        <v>0</v>
      </c>
      <c r="FC229">
        <v>0</v>
      </c>
      <c r="FD229">
        <v>4</v>
      </c>
      <c r="FE229">
        <v>0</v>
      </c>
      <c r="FF229">
        <v>3</v>
      </c>
      <c r="FG229">
        <v>0</v>
      </c>
      <c r="FH229">
        <v>1</v>
      </c>
      <c r="FI229">
        <v>5</v>
      </c>
      <c r="FJ229">
        <v>0</v>
      </c>
      <c r="FK229">
        <v>3</v>
      </c>
      <c r="FL229">
        <v>4</v>
      </c>
      <c r="FM229">
        <v>0</v>
      </c>
      <c r="FN229">
        <v>0</v>
      </c>
      <c r="FO229">
        <v>0</v>
      </c>
      <c r="FP229">
        <v>9</v>
      </c>
      <c r="FQ229">
        <v>1</v>
      </c>
      <c r="FR229">
        <v>0</v>
      </c>
      <c r="FS229">
        <v>1</v>
      </c>
      <c r="FT229">
        <v>3</v>
      </c>
      <c r="FU229">
        <v>1</v>
      </c>
      <c r="FV229">
        <v>1</v>
      </c>
      <c r="FW229">
        <v>5</v>
      </c>
      <c r="FX229">
        <v>1</v>
      </c>
      <c r="FY229">
        <v>3</v>
      </c>
      <c r="FZ229">
        <v>4</v>
      </c>
      <c r="GA229">
        <v>0</v>
      </c>
      <c r="GB229">
        <v>0</v>
      </c>
      <c r="GC229">
        <v>1</v>
      </c>
      <c r="GD229">
        <v>0</v>
      </c>
      <c r="GE229">
        <v>1</v>
      </c>
      <c r="GF229">
        <v>7</v>
      </c>
      <c r="GG229">
        <v>0</v>
      </c>
      <c r="GH229">
        <v>1</v>
      </c>
      <c r="GI229">
        <v>0</v>
      </c>
      <c r="GJ229">
        <v>1</v>
      </c>
      <c r="GK229">
        <v>0</v>
      </c>
      <c r="GL229">
        <v>1</v>
      </c>
      <c r="GM229">
        <v>2</v>
      </c>
      <c r="GN229">
        <v>0</v>
      </c>
      <c r="GO229">
        <v>0</v>
      </c>
      <c r="GP229">
        <v>0</v>
      </c>
      <c r="GQ229">
        <v>4</v>
      </c>
    </row>
    <row r="230" spans="1:199">
      <c r="A230">
        <v>5</v>
      </c>
      <c r="B230">
        <v>9</v>
      </c>
      <c r="C230">
        <v>0</v>
      </c>
      <c r="D230">
        <v>0</v>
      </c>
      <c r="E230">
        <v>0</v>
      </c>
      <c r="F230">
        <v>0</v>
      </c>
      <c r="G230">
        <v>1</v>
      </c>
      <c r="H230">
        <v>0</v>
      </c>
      <c r="I230">
        <v>0</v>
      </c>
      <c r="J230">
        <v>2</v>
      </c>
      <c r="K230">
        <v>0</v>
      </c>
      <c r="L230">
        <v>0</v>
      </c>
      <c r="M230">
        <v>1</v>
      </c>
      <c r="N230">
        <v>0</v>
      </c>
      <c r="O230">
        <v>5</v>
      </c>
      <c r="P230">
        <v>0</v>
      </c>
      <c r="Q230">
        <v>0</v>
      </c>
      <c r="R230">
        <v>0</v>
      </c>
      <c r="S230">
        <v>0</v>
      </c>
      <c r="T230">
        <v>0</v>
      </c>
      <c r="U230">
        <v>0</v>
      </c>
      <c r="V230">
        <v>0</v>
      </c>
      <c r="W230">
        <v>1</v>
      </c>
      <c r="X230">
        <v>0</v>
      </c>
      <c r="Y230">
        <v>0</v>
      </c>
      <c r="Z230">
        <v>5</v>
      </c>
      <c r="AA230">
        <v>9</v>
      </c>
      <c r="AB230">
        <v>0</v>
      </c>
      <c r="AC230">
        <v>0</v>
      </c>
      <c r="AD230">
        <v>4</v>
      </c>
      <c r="AE230">
        <v>9</v>
      </c>
      <c r="AF230">
        <v>2</v>
      </c>
      <c r="AG230">
        <v>0</v>
      </c>
      <c r="AH230">
        <v>1</v>
      </c>
      <c r="AI230">
        <v>0</v>
      </c>
      <c r="AJ230">
        <v>0</v>
      </c>
      <c r="AK230">
        <v>0</v>
      </c>
      <c r="AL230">
        <v>0</v>
      </c>
      <c r="AM230">
        <v>1</v>
      </c>
      <c r="AN230">
        <v>4</v>
      </c>
      <c r="AO230">
        <v>3</v>
      </c>
      <c r="AP230">
        <v>0</v>
      </c>
      <c r="AQ230">
        <v>1</v>
      </c>
      <c r="AR230">
        <v>2</v>
      </c>
      <c r="AS230">
        <v>0</v>
      </c>
      <c r="AT230">
        <v>0</v>
      </c>
      <c r="AU230">
        <v>0</v>
      </c>
      <c r="AV230">
        <v>1</v>
      </c>
      <c r="AW230">
        <v>0</v>
      </c>
      <c r="AX230">
        <v>0</v>
      </c>
      <c r="AY230">
        <v>0</v>
      </c>
      <c r="AZ230">
        <v>1</v>
      </c>
      <c r="BA230">
        <v>0</v>
      </c>
      <c r="BB230">
        <v>1</v>
      </c>
      <c r="BC230">
        <v>0</v>
      </c>
      <c r="BD230">
        <v>0</v>
      </c>
      <c r="BE230">
        <v>1</v>
      </c>
      <c r="BF230">
        <v>2</v>
      </c>
      <c r="BG230">
        <v>0</v>
      </c>
      <c r="BH230">
        <v>0</v>
      </c>
      <c r="BI230">
        <v>1</v>
      </c>
      <c r="BJ230">
        <v>1</v>
      </c>
      <c r="BK230">
        <v>0</v>
      </c>
      <c r="BL230">
        <v>0</v>
      </c>
      <c r="BM230">
        <v>0</v>
      </c>
      <c r="BN230">
        <v>1</v>
      </c>
      <c r="BO230">
        <v>2</v>
      </c>
      <c r="BP230">
        <v>1</v>
      </c>
      <c r="BQ230">
        <v>1</v>
      </c>
      <c r="BR230">
        <v>2</v>
      </c>
      <c r="BS230">
        <v>0</v>
      </c>
      <c r="BT230">
        <v>4</v>
      </c>
      <c r="BU230">
        <v>1</v>
      </c>
      <c r="BV230">
        <v>0</v>
      </c>
      <c r="BW230">
        <v>0</v>
      </c>
      <c r="BX230">
        <v>3</v>
      </c>
      <c r="BY230">
        <v>0</v>
      </c>
      <c r="BZ230">
        <v>0</v>
      </c>
      <c r="CA230">
        <v>1</v>
      </c>
      <c r="CB230">
        <v>0</v>
      </c>
      <c r="CC230">
        <v>0</v>
      </c>
      <c r="CD230">
        <v>0</v>
      </c>
      <c r="CE230">
        <v>3</v>
      </c>
      <c r="CF230">
        <v>4</v>
      </c>
      <c r="CG230">
        <v>0</v>
      </c>
      <c r="CH230">
        <v>0</v>
      </c>
      <c r="CI230">
        <v>2</v>
      </c>
      <c r="CJ230">
        <v>0</v>
      </c>
      <c r="CK230">
        <v>1</v>
      </c>
      <c r="CL230">
        <v>0</v>
      </c>
      <c r="CM230">
        <v>1</v>
      </c>
      <c r="CN230">
        <v>7</v>
      </c>
      <c r="CO230">
        <v>1</v>
      </c>
      <c r="CP230">
        <v>1</v>
      </c>
      <c r="CQ230">
        <v>1</v>
      </c>
      <c r="CR230">
        <v>7</v>
      </c>
      <c r="CS230">
        <v>3</v>
      </c>
      <c r="CT230">
        <v>0</v>
      </c>
      <c r="CU230">
        <v>0</v>
      </c>
      <c r="CV230">
        <v>0</v>
      </c>
      <c r="CW230">
        <v>0</v>
      </c>
      <c r="CX230">
        <v>0</v>
      </c>
      <c r="CY230">
        <v>3</v>
      </c>
      <c r="CZ230">
        <v>0</v>
      </c>
      <c r="DA230">
        <v>0</v>
      </c>
      <c r="DB230">
        <v>1</v>
      </c>
      <c r="DC230">
        <v>0</v>
      </c>
      <c r="DD230">
        <v>0</v>
      </c>
      <c r="DE230">
        <v>1</v>
      </c>
      <c r="DF230">
        <v>0</v>
      </c>
      <c r="DG230">
        <v>1</v>
      </c>
      <c r="DH230">
        <v>0</v>
      </c>
      <c r="DI230">
        <v>0</v>
      </c>
      <c r="DJ230">
        <v>3</v>
      </c>
      <c r="DK230">
        <v>0</v>
      </c>
      <c r="DL230">
        <v>8</v>
      </c>
      <c r="DM230">
        <v>0</v>
      </c>
      <c r="DN230">
        <v>0</v>
      </c>
      <c r="DO230">
        <v>1</v>
      </c>
      <c r="DP230">
        <v>0</v>
      </c>
      <c r="DQ230">
        <v>0</v>
      </c>
      <c r="DR230">
        <v>0</v>
      </c>
      <c r="DS230">
        <v>0</v>
      </c>
      <c r="DT230">
        <v>2</v>
      </c>
      <c r="DU230">
        <v>0</v>
      </c>
      <c r="DV230">
        <v>6</v>
      </c>
      <c r="DW230">
        <v>0</v>
      </c>
      <c r="DX230">
        <v>9</v>
      </c>
      <c r="DY230">
        <v>0</v>
      </c>
      <c r="DZ230">
        <v>0</v>
      </c>
      <c r="EA230">
        <v>0</v>
      </c>
      <c r="EB230">
        <v>0</v>
      </c>
      <c r="EC230">
        <v>0</v>
      </c>
      <c r="ED230">
        <v>0</v>
      </c>
      <c r="EE230">
        <v>0</v>
      </c>
      <c r="EF230">
        <v>0</v>
      </c>
      <c r="EG230">
        <v>0</v>
      </c>
      <c r="EH230">
        <v>0</v>
      </c>
      <c r="EI230">
        <v>0</v>
      </c>
      <c r="EJ230">
        <v>3</v>
      </c>
      <c r="EK230">
        <v>0</v>
      </c>
      <c r="EL230">
        <v>1</v>
      </c>
      <c r="EM230">
        <v>4</v>
      </c>
      <c r="EN230">
        <v>0</v>
      </c>
      <c r="EO230">
        <v>0</v>
      </c>
      <c r="EP230">
        <v>1</v>
      </c>
      <c r="EQ230">
        <v>1</v>
      </c>
      <c r="ER230">
        <v>0</v>
      </c>
      <c r="ES230">
        <v>2</v>
      </c>
      <c r="ET230">
        <v>7</v>
      </c>
      <c r="EU230">
        <v>0</v>
      </c>
      <c r="EV230">
        <v>0</v>
      </c>
      <c r="EW230">
        <v>0</v>
      </c>
      <c r="EX230">
        <v>2</v>
      </c>
      <c r="EY230">
        <v>0</v>
      </c>
      <c r="EZ230">
        <v>0</v>
      </c>
      <c r="FA230">
        <v>0</v>
      </c>
      <c r="FB230">
        <v>1</v>
      </c>
      <c r="FC230">
        <v>0</v>
      </c>
      <c r="FD230">
        <v>0</v>
      </c>
      <c r="FE230">
        <v>0</v>
      </c>
      <c r="FF230">
        <v>1</v>
      </c>
      <c r="FG230">
        <v>0</v>
      </c>
      <c r="FH230">
        <v>0</v>
      </c>
      <c r="FI230">
        <v>3</v>
      </c>
      <c r="FJ230">
        <v>0</v>
      </c>
      <c r="FK230">
        <v>1</v>
      </c>
      <c r="FL230">
        <v>0</v>
      </c>
      <c r="FM230">
        <v>0</v>
      </c>
      <c r="FN230">
        <v>0</v>
      </c>
      <c r="FO230">
        <v>0</v>
      </c>
      <c r="FP230">
        <v>0</v>
      </c>
      <c r="FQ230">
        <v>1</v>
      </c>
      <c r="FR230">
        <v>0</v>
      </c>
      <c r="FS230">
        <v>9</v>
      </c>
      <c r="FT230">
        <v>1</v>
      </c>
      <c r="FU230">
        <v>1</v>
      </c>
      <c r="FV230">
        <v>0</v>
      </c>
      <c r="FW230">
        <v>0</v>
      </c>
      <c r="FX230">
        <v>0</v>
      </c>
      <c r="FY230">
        <v>0</v>
      </c>
      <c r="FZ230">
        <v>1</v>
      </c>
      <c r="GA230">
        <v>0</v>
      </c>
      <c r="GB230">
        <v>1</v>
      </c>
      <c r="GC230">
        <v>1</v>
      </c>
      <c r="GD230">
        <v>0</v>
      </c>
      <c r="GE230">
        <v>0</v>
      </c>
      <c r="GF230">
        <v>5</v>
      </c>
      <c r="GG230">
        <v>0</v>
      </c>
      <c r="GH230">
        <v>0</v>
      </c>
      <c r="GI230">
        <v>5</v>
      </c>
      <c r="GJ230">
        <v>0</v>
      </c>
      <c r="GK230">
        <v>0</v>
      </c>
      <c r="GL230">
        <v>1</v>
      </c>
      <c r="GM230">
        <v>2</v>
      </c>
      <c r="GN230">
        <v>1</v>
      </c>
      <c r="GO230">
        <v>2</v>
      </c>
      <c r="GP230">
        <v>0</v>
      </c>
      <c r="GQ230">
        <v>2</v>
      </c>
    </row>
    <row r="231" spans="1:199">
      <c r="A231">
        <v>0</v>
      </c>
      <c r="B231">
        <v>0</v>
      </c>
      <c r="C231">
        <v>0</v>
      </c>
      <c r="D231">
        <v>1</v>
      </c>
      <c r="E231">
        <v>0</v>
      </c>
      <c r="F231">
        <v>0</v>
      </c>
      <c r="G231">
        <v>0</v>
      </c>
      <c r="H231">
        <v>0</v>
      </c>
      <c r="I231">
        <v>0</v>
      </c>
      <c r="J231">
        <v>0</v>
      </c>
      <c r="K231">
        <v>0</v>
      </c>
      <c r="L231">
        <v>0</v>
      </c>
      <c r="M231">
        <v>0</v>
      </c>
      <c r="N231">
        <v>1</v>
      </c>
      <c r="O231">
        <v>0</v>
      </c>
      <c r="P231">
        <v>0</v>
      </c>
      <c r="Q231">
        <v>0</v>
      </c>
      <c r="R231">
        <v>0</v>
      </c>
      <c r="S231">
        <v>0</v>
      </c>
      <c r="T231">
        <v>0</v>
      </c>
      <c r="U231">
        <v>0</v>
      </c>
      <c r="V231">
        <v>0</v>
      </c>
      <c r="W231">
        <v>0</v>
      </c>
      <c r="X231">
        <v>0</v>
      </c>
      <c r="Y231">
        <v>0</v>
      </c>
      <c r="Z231">
        <v>1</v>
      </c>
      <c r="AA231">
        <v>0</v>
      </c>
      <c r="AB231">
        <v>0</v>
      </c>
      <c r="AC231">
        <v>0</v>
      </c>
      <c r="AD231">
        <v>0</v>
      </c>
      <c r="AE231">
        <v>0</v>
      </c>
      <c r="AF231">
        <v>4</v>
      </c>
      <c r="AG231">
        <v>0</v>
      </c>
      <c r="AH231">
        <v>0</v>
      </c>
      <c r="AI231">
        <v>0</v>
      </c>
      <c r="AJ231">
        <v>0</v>
      </c>
      <c r="AK231">
        <v>0</v>
      </c>
      <c r="AL231">
        <v>1</v>
      </c>
      <c r="AM231">
        <v>0</v>
      </c>
      <c r="AN231">
        <v>1</v>
      </c>
      <c r="AO231">
        <v>0</v>
      </c>
      <c r="AP231">
        <v>0</v>
      </c>
      <c r="AQ231">
        <v>0</v>
      </c>
      <c r="AR231">
        <v>0</v>
      </c>
      <c r="AS231">
        <v>0</v>
      </c>
      <c r="AT231">
        <v>0</v>
      </c>
      <c r="AU231">
        <v>0</v>
      </c>
      <c r="AV231">
        <v>3</v>
      </c>
      <c r="AW231">
        <v>0</v>
      </c>
      <c r="AX231">
        <v>1</v>
      </c>
      <c r="AY231">
        <v>0</v>
      </c>
      <c r="AZ231">
        <v>0</v>
      </c>
      <c r="BA231">
        <v>0</v>
      </c>
      <c r="BB231">
        <v>0</v>
      </c>
      <c r="BC231">
        <v>0</v>
      </c>
      <c r="BD231">
        <v>0</v>
      </c>
      <c r="BE231">
        <v>0</v>
      </c>
      <c r="BF231">
        <v>1</v>
      </c>
      <c r="BG231">
        <v>0</v>
      </c>
      <c r="BH231">
        <v>0</v>
      </c>
      <c r="BI231">
        <v>1</v>
      </c>
      <c r="BJ231">
        <v>2</v>
      </c>
      <c r="BK231">
        <v>4</v>
      </c>
      <c r="BL231">
        <v>0</v>
      </c>
      <c r="BM231">
        <v>0</v>
      </c>
      <c r="BN231">
        <v>2</v>
      </c>
      <c r="BO231">
        <v>0</v>
      </c>
      <c r="BP231">
        <v>0</v>
      </c>
      <c r="BQ231">
        <v>1</v>
      </c>
      <c r="BR231">
        <v>0</v>
      </c>
      <c r="BS231">
        <v>0</v>
      </c>
      <c r="BT231">
        <v>0</v>
      </c>
      <c r="BU231">
        <v>2</v>
      </c>
      <c r="BV231">
        <v>0</v>
      </c>
      <c r="BW231">
        <v>0</v>
      </c>
      <c r="BX231">
        <v>0</v>
      </c>
      <c r="BY231">
        <v>0</v>
      </c>
      <c r="BZ231">
        <v>0</v>
      </c>
      <c r="CA231">
        <v>0</v>
      </c>
      <c r="CB231">
        <v>0</v>
      </c>
      <c r="CC231">
        <v>0</v>
      </c>
      <c r="CD231">
        <v>0</v>
      </c>
      <c r="CE231">
        <v>5</v>
      </c>
      <c r="CF231">
        <v>2</v>
      </c>
      <c r="CG231">
        <v>1</v>
      </c>
      <c r="CH231">
        <v>2</v>
      </c>
      <c r="CI231">
        <v>0</v>
      </c>
      <c r="CJ231">
        <v>1</v>
      </c>
      <c r="CK231">
        <v>0</v>
      </c>
      <c r="CL231">
        <v>0</v>
      </c>
      <c r="CM231">
        <v>0</v>
      </c>
      <c r="CN231">
        <v>0</v>
      </c>
      <c r="CO231">
        <v>0</v>
      </c>
      <c r="CP231">
        <v>2</v>
      </c>
      <c r="CQ231">
        <v>0</v>
      </c>
      <c r="CR231">
        <v>0</v>
      </c>
      <c r="CS231">
        <v>0</v>
      </c>
      <c r="CT231">
        <v>0</v>
      </c>
      <c r="CU231">
        <v>0</v>
      </c>
      <c r="CV231">
        <v>2</v>
      </c>
      <c r="CW231">
        <v>2</v>
      </c>
      <c r="CX231">
        <v>0</v>
      </c>
      <c r="CY231">
        <v>7</v>
      </c>
      <c r="CZ231">
        <v>0</v>
      </c>
      <c r="DA231">
        <v>0</v>
      </c>
      <c r="DB231">
        <v>2</v>
      </c>
      <c r="DC231">
        <v>0</v>
      </c>
      <c r="DD231">
        <v>0</v>
      </c>
      <c r="DE231">
        <v>0</v>
      </c>
      <c r="DF231">
        <v>0</v>
      </c>
      <c r="DG231">
        <v>0</v>
      </c>
      <c r="DH231">
        <v>0</v>
      </c>
      <c r="DI231">
        <v>0</v>
      </c>
      <c r="DJ231">
        <v>0</v>
      </c>
      <c r="DK231">
        <v>0</v>
      </c>
      <c r="DL231">
        <v>0</v>
      </c>
      <c r="DM231">
        <v>0</v>
      </c>
      <c r="DN231">
        <v>0</v>
      </c>
      <c r="DO231">
        <v>0</v>
      </c>
      <c r="DP231">
        <v>0</v>
      </c>
      <c r="DQ231">
        <v>0</v>
      </c>
      <c r="DR231">
        <v>7</v>
      </c>
      <c r="DS231">
        <v>0</v>
      </c>
      <c r="DT231">
        <v>0</v>
      </c>
      <c r="DU231">
        <v>0</v>
      </c>
      <c r="DV231">
        <v>1</v>
      </c>
      <c r="DW231">
        <v>0</v>
      </c>
      <c r="DX231">
        <v>0</v>
      </c>
      <c r="DY231">
        <v>0</v>
      </c>
      <c r="DZ231">
        <v>0</v>
      </c>
      <c r="EA231">
        <v>0</v>
      </c>
      <c r="EB231">
        <v>0</v>
      </c>
      <c r="EC231">
        <v>0</v>
      </c>
      <c r="ED231">
        <v>0</v>
      </c>
      <c r="EE231">
        <v>0</v>
      </c>
      <c r="EF231">
        <v>0</v>
      </c>
      <c r="EG231">
        <v>0</v>
      </c>
      <c r="EH231">
        <v>0</v>
      </c>
      <c r="EI231">
        <v>0</v>
      </c>
      <c r="EJ231">
        <v>0</v>
      </c>
      <c r="EK231">
        <v>2</v>
      </c>
      <c r="EL231">
        <v>1</v>
      </c>
      <c r="EM231">
        <v>0</v>
      </c>
      <c r="EN231">
        <v>0</v>
      </c>
      <c r="EO231">
        <v>0</v>
      </c>
      <c r="EP231">
        <v>0</v>
      </c>
      <c r="EQ231">
        <v>0</v>
      </c>
      <c r="ER231">
        <v>0</v>
      </c>
      <c r="ES231">
        <v>0</v>
      </c>
      <c r="ET231">
        <v>0</v>
      </c>
      <c r="EU231">
        <v>0</v>
      </c>
      <c r="EV231">
        <v>0</v>
      </c>
      <c r="EW231">
        <v>0</v>
      </c>
      <c r="EX231">
        <v>0</v>
      </c>
      <c r="EY231">
        <v>1</v>
      </c>
      <c r="EZ231">
        <v>0</v>
      </c>
      <c r="FA231">
        <v>0</v>
      </c>
      <c r="FB231">
        <v>0</v>
      </c>
      <c r="FC231">
        <v>0</v>
      </c>
      <c r="FD231">
        <v>0</v>
      </c>
      <c r="FE231">
        <v>0</v>
      </c>
      <c r="FF231">
        <v>0</v>
      </c>
      <c r="FG231">
        <v>0</v>
      </c>
      <c r="FH231">
        <v>0</v>
      </c>
      <c r="FI231">
        <v>6</v>
      </c>
      <c r="FJ231">
        <v>0</v>
      </c>
      <c r="FK231">
        <v>0</v>
      </c>
      <c r="FL231">
        <v>0</v>
      </c>
      <c r="FM231">
        <v>0</v>
      </c>
      <c r="FN231">
        <v>0</v>
      </c>
      <c r="FO231">
        <v>0</v>
      </c>
      <c r="FP231">
        <v>0</v>
      </c>
      <c r="FQ231">
        <v>0</v>
      </c>
      <c r="FR231">
        <v>0</v>
      </c>
      <c r="FS231">
        <v>1</v>
      </c>
      <c r="FT231">
        <v>3</v>
      </c>
      <c r="FU231">
        <v>0</v>
      </c>
      <c r="FV231">
        <v>1</v>
      </c>
      <c r="FW231">
        <v>0</v>
      </c>
      <c r="FX231">
        <v>0</v>
      </c>
      <c r="FY231">
        <v>0</v>
      </c>
      <c r="FZ231">
        <v>2</v>
      </c>
      <c r="GA231">
        <v>2</v>
      </c>
      <c r="GB231">
        <v>0</v>
      </c>
      <c r="GC231">
        <v>0</v>
      </c>
      <c r="GD231">
        <v>0</v>
      </c>
      <c r="GE231">
        <v>0</v>
      </c>
      <c r="GF231">
        <v>2</v>
      </c>
      <c r="GG231">
        <v>0</v>
      </c>
      <c r="GH231">
        <v>0</v>
      </c>
      <c r="GI231">
        <v>0</v>
      </c>
      <c r="GJ231">
        <v>0</v>
      </c>
      <c r="GK231">
        <v>0</v>
      </c>
      <c r="GL231">
        <v>0</v>
      </c>
      <c r="GM231">
        <v>0</v>
      </c>
      <c r="GN231">
        <v>0</v>
      </c>
      <c r="GO231">
        <v>0</v>
      </c>
      <c r="GP231">
        <v>0</v>
      </c>
      <c r="GQ231">
        <v>0</v>
      </c>
    </row>
    <row r="232" spans="1:199">
      <c r="A232">
        <v>9</v>
      </c>
      <c r="B232">
        <v>0</v>
      </c>
      <c r="C232">
        <v>0</v>
      </c>
      <c r="D232">
        <v>0</v>
      </c>
      <c r="E232">
        <v>0</v>
      </c>
      <c r="F232">
        <v>4</v>
      </c>
      <c r="G232">
        <v>0</v>
      </c>
      <c r="H232">
        <v>0</v>
      </c>
      <c r="I232">
        <v>2</v>
      </c>
      <c r="J232">
        <v>0</v>
      </c>
      <c r="K232">
        <v>2</v>
      </c>
      <c r="L232">
        <v>0</v>
      </c>
      <c r="M232">
        <v>0</v>
      </c>
      <c r="N232">
        <v>1</v>
      </c>
      <c r="O232">
        <v>0</v>
      </c>
      <c r="P232">
        <v>1</v>
      </c>
      <c r="Q232">
        <v>0</v>
      </c>
      <c r="R232">
        <v>0</v>
      </c>
      <c r="S232">
        <v>0</v>
      </c>
      <c r="T232">
        <v>0</v>
      </c>
      <c r="U232">
        <v>0</v>
      </c>
      <c r="V232">
        <v>0</v>
      </c>
      <c r="W232">
        <v>0</v>
      </c>
      <c r="X232">
        <v>0</v>
      </c>
      <c r="Y232">
        <v>0</v>
      </c>
      <c r="Z232">
        <v>1</v>
      </c>
      <c r="AA232">
        <v>0</v>
      </c>
      <c r="AB232">
        <v>0</v>
      </c>
      <c r="AC232">
        <v>0</v>
      </c>
      <c r="AD232">
        <v>5</v>
      </c>
      <c r="AE232">
        <v>0</v>
      </c>
      <c r="AF232">
        <v>0</v>
      </c>
      <c r="AG232">
        <v>0</v>
      </c>
      <c r="AH232">
        <v>4</v>
      </c>
      <c r="AI232">
        <v>0</v>
      </c>
      <c r="AJ232">
        <v>0</v>
      </c>
      <c r="AK232">
        <v>0</v>
      </c>
      <c r="AL232">
        <v>0</v>
      </c>
      <c r="AM232">
        <v>0</v>
      </c>
      <c r="AN232">
        <v>5</v>
      </c>
      <c r="AO232">
        <v>0</v>
      </c>
      <c r="AP232">
        <v>2</v>
      </c>
      <c r="AQ232">
        <v>8</v>
      </c>
      <c r="AR232">
        <v>0</v>
      </c>
      <c r="AS232">
        <v>0</v>
      </c>
      <c r="AT232">
        <v>0</v>
      </c>
      <c r="AU232">
        <v>0</v>
      </c>
      <c r="AV232">
        <v>0</v>
      </c>
      <c r="AW232">
        <v>4</v>
      </c>
      <c r="AX232">
        <v>0</v>
      </c>
      <c r="AY232">
        <v>0</v>
      </c>
      <c r="AZ232">
        <v>0</v>
      </c>
      <c r="BA232">
        <v>0</v>
      </c>
      <c r="BB232">
        <v>0</v>
      </c>
      <c r="BC232">
        <v>0</v>
      </c>
      <c r="BD232">
        <v>0</v>
      </c>
      <c r="BE232">
        <v>0</v>
      </c>
      <c r="BF232">
        <v>0</v>
      </c>
      <c r="BG232">
        <v>0</v>
      </c>
      <c r="BH232">
        <v>0</v>
      </c>
      <c r="BI232">
        <v>1</v>
      </c>
      <c r="BJ232">
        <v>0</v>
      </c>
      <c r="BK232">
        <v>2</v>
      </c>
      <c r="BL232">
        <v>0</v>
      </c>
      <c r="BM232">
        <v>1</v>
      </c>
      <c r="BN232">
        <v>0</v>
      </c>
      <c r="BO232">
        <v>0</v>
      </c>
      <c r="BP232">
        <v>2</v>
      </c>
      <c r="BQ232">
        <v>0</v>
      </c>
      <c r="BR232">
        <v>1</v>
      </c>
      <c r="BS232">
        <v>0</v>
      </c>
      <c r="BT232">
        <v>0</v>
      </c>
      <c r="BU232">
        <v>1</v>
      </c>
      <c r="BV232">
        <v>1</v>
      </c>
      <c r="BW232">
        <v>0</v>
      </c>
      <c r="BX232">
        <v>0</v>
      </c>
      <c r="BY232">
        <v>0</v>
      </c>
      <c r="BZ232">
        <v>0</v>
      </c>
      <c r="CA232">
        <v>0</v>
      </c>
      <c r="CB232">
        <v>0</v>
      </c>
      <c r="CC232">
        <v>1</v>
      </c>
      <c r="CD232">
        <v>0</v>
      </c>
      <c r="CE232">
        <v>2</v>
      </c>
      <c r="CF232">
        <v>0</v>
      </c>
      <c r="CG232">
        <v>0</v>
      </c>
      <c r="CH232">
        <v>1</v>
      </c>
      <c r="CI232">
        <v>1</v>
      </c>
      <c r="CJ232">
        <v>0</v>
      </c>
      <c r="CK232">
        <v>0</v>
      </c>
      <c r="CL232">
        <v>0</v>
      </c>
      <c r="CM232">
        <v>0</v>
      </c>
      <c r="CN232">
        <v>6</v>
      </c>
      <c r="CO232">
        <v>3</v>
      </c>
      <c r="CP232">
        <v>2</v>
      </c>
      <c r="CQ232">
        <v>3</v>
      </c>
      <c r="CR232">
        <v>4</v>
      </c>
      <c r="CS232">
        <v>1</v>
      </c>
      <c r="CT232">
        <v>0</v>
      </c>
      <c r="CU232">
        <v>1</v>
      </c>
      <c r="CV232">
        <v>0</v>
      </c>
      <c r="CW232">
        <v>0</v>
      </c>
      <c r="CX232">
        <v>0</v>
      </c>
      <c r="CY232">
        <v>2</v>
      </c>
      <c r="CZ232">
        <v>0</v>
      </c>
      <c r="DA232">
        <v>3</v>
      </c>
      <c r="DB232">
        <v>0</v>
      </c>
      <c r="DC232">
        <v>1</v>
      </c>
      <c r="DD232">
        <v>0</v>
      </c>
      <c r="DE232">
        <v>0</v>
      </c>
      <c r="DF232">
        <v>0</v>
      </c>
      <c r="DG232">
        <v>1</v>
      </c>
      <c r="DH232">
        <v>0</v>
      </c>
      <c r="DI232">
        <v>0</v>
      </c>
      <c r="DJ232">
        <v>0</v>
      </c>
      <c r="DK232">
        <v>0</v>
      </c>
      <c r="DL232">
        <v>0</v>
      </c>
      <c r="DM232">
        <v>0</v>
      </c>
      <c r="DN232">
        <v>0</v>
      </c>
      <c r="DO232">
        <v>1</v>
      </c>
      <c r="DP232">
        <v>0</v>
      </c>
      <c r="DQ232">
        <v>0</v>
      </c>
      <c r="DR232">
        <v>0</v>
      </c>
      <c r="DS232">
        <v>0</v>
      </c>
      <c r="DT232">
        <v>0</v>
      </c>
      <c r="DU232">
        <v>0</v>
      </c>
      <c r="DV232">
        <v>1</v>
      </c>
      <c r="DW232">
        <v>0</v>
      </c>
      <c r="DX232">
        <v>0</v>
      </c>
      <c r="DY232">
        <v>0</v>
      </c>
      <c r="DZ232">
        <v>0</v>
      </c>
      <c r="EA232">
        <v>0</v>
      </c>
      <c r="EB232">
        <v>0</v>
      </c>
      <c r="EC232">
        <v>0</v>
      </c>
      <c r="ED232">
        <v>0</v>
      </c>
      <c r="EE232">
        <v>0</v>
      </c>
      <c r="EF232">
        <v>0</v>
      </c>
      <c r="EG232">
        <v>0</v>
      </c>
      <c r="EH232">
        <v>0</v>
      </c>
      <c r="EI232">
        <v>0</v>
      </c>
      <c r="EJ232">
        <v>3</v>
      </c>
      <c r="EK232">
        <v>2</v>
      </c>
      <c r="EL232">
        <v>0</v>
      </c>
      <c r="EM232">
        <v>0</v>
      </c>
      <c r="EN232">
        <v>0</v>
      </c>
      <c r="EO232">
        <v>0</v>
      </c>
      <c r="EP232">
        <v>0</v>
      </c>
      <c r="EQ232">
        <v>1</v>
      </c>
      <c r="ER232">
        <v>0</v>
      </c>
      <c r="ES232">
        <v>2</v>
      </c>
      <c r="ET232">
        <v>3</v>
      </c>
      <c r="EU232">
        <v>0</v>
      </c>
      <c r="EV232">
        <v>1</v>
      </c>
      <c r="EW232">
        <v>0</v>
      </c>
      <c r="EX232">
        <v>1</v>
      </c>
      <c r="EY232">
        <v>1</v>
      </c>
      <c r="EZ232">
        <v>0</v>
      </c>
      <c r="FA232">
        <v>0</v>
      </c>
      <c r="FB232">
        <v>1</v>
      </c>
      <c r="FC232">
        <v>0</v>
      </c>
      <c r="FD232">
        <v>0</v>
      </c>
      <c r="FE232">
        <v>0</v>
      </c>
      <c r="FF232">
        <v>1</v>
      </c>
      <c r="FG232">
        <v>5</v>
      </c>
      <c r="FH232">
        <v>1</v>
      </c>
      <c r="FI232">
        <v>1</v>
      </c>
      <c r="FJ232">
        <v>0</v>
      </c>
      <c r="FK232">
        <v>0</v>
      </c>
      <c r="FL232">
        <v>6</v>
      </c>
      <c r="FM232">
        <v>0</v>
      </c>
      <c r="FN232">
        <v>0</v>
      </c>
      <c r="FO232">
        <v>0</v>
      </c>
      <c r="FP232">
        <v>0</v>
      </c>
      <c r="FQ232">
        <v>0</v>
      </c>
      <c r="FR232">
        <v>0</v>
      </c>
      <c r="FS232">
        <v>2</v>
      </c>
      <c r="FT232">
        <v>0</v>
      </c>
      <c r="FU232">
        <v>0</v>
      </c>
      <c r="FV232">
        <v>1</v>
      </c>
      <c r="FW232">
        <v>0</v>
      </c>
      <c r="FX232">
        <v>0</v>
      </c>
      <c r="FY232">
        <v>0</v>
      </c>
      <c r="FZ232">
        <v>2</v>
      </c>
      <c r="GA232">
        <v>1</v>
      </c>
      <c r="GB232">
        <v>3</v>
      </c>
      <c r="GC232">
        <v>0</v>
      </c>
      <c r="GD232">
        <v>0</v>
      </c>
      <c r="GE232">
        <v>1</v>
      </c>
      <c r="GF232">
        <v>4</v>
      </c>
      <c r="GG232">
        <v>1</v>
      </c>
      <c r="GH232">
        <v>0</v>
      </c>
      <c r="GI232">
        <v>5</v>
      </c>
      <c r="GJ232">
        <v>0</v>
      </c>
      <c r="GK232">
        <v>0</v>
      </c>
      <c r="GL232">
        <v>0</v>
      </c>
      <c r="GM232">
        <v>0</v>
      </c>
      <c r="GN232">
        <v>0</v>
      </c>
      <c r="GO232">
        <v>0</v>
      </c>
      <c r="GP232">
        <v>0</v>
      </c>
      <c r="GQ232">
        <v>0</v>
      </c>
    </row>
    <row r="233" spans="1:199">
      <c r="A233">
        <v>0</v>
      </c>
      <c r="B233">
        <v>0</v>
      </c>
      <c r="C233">
        <v>0</v>
      </c>
      <c r="D233">
        <v>0</v>
      </c>
      <c r="E233">
        <v>0</v>
      </c>
      <c r="F233">
        <v>4</v>
      </c>
      <c r="G233">
        <v>0</v>
      </c>
      <c r="H233">
        <v>0</v>
      </c>
      <c r="I233">
        <v>0</v>
      </c>
      <c r="J233">
        <v>1</v>
      </c>
      <c r="K233">
        <v>4</v>
      </c>
      <c r="L233">
        <v>0</v>
      </c>
      <c r="M233">
        <v>0</v>
      </c>
      <c r="N233">
        <v>1</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4</v>
      </c>
      <c r="AI233">
        <v>0</v>
      </c>
      <c r="AJ233">
        <v>2</v>
      </c>
      <c r="AK233">
        <v>1</v>
      </c>
      <c r="AL233">
        <v>0</v>
      </c>
      <c r="AM233">
        <v>1</v>
      </c>
      <c r="AN233">
        <v>1</v>
      </c>
      <c r="AO233">
        <v>4</v>
      </c>
      <c r="AP233">
        <v>0</v>
      </c>
      <c r="AQ233">
        <v>1</v>
      </c>
      <c r="AR233">
        <v>0</v>
      </c>
      <c r="AS233">
        <v>1</v>
      </c>
      <c r="AT233">
        <v>0</v>
      </c>
      <c r="AU233">
        <v>1</v>
      </c>
      <c r="AV233">
        <v>0</v>
      </c>
      <c r="AW233">
        <v>3</v>
      </c>
      <c r="AX233">
        <v>1</v>
      </c>
      <c r="AY233">
        <v>0</v>
      </c>
      <c r="AZ233">
        <v>0</v>
      </c>
      <c r="BA233">
        <v>0</v>
      </c>
      <c r="BB233">
        <v>0</v>
      </c>
      <c r="BC233">
        <v>0</v>
      </c>
      <c r="BD233">
        <v>1</v>
      </c>
      <c r="BE233">
        <v>1</v>
      </c>
      <c r="BF233">
        <v>0</v>
      </c>
      <c r="BG233">
        <v>0</v>
      </c>
      <c r="BH233">
        <v>0</v>
      </c>
      <c r="BI233">
        <v>1</v>
      </c>
      <c r="BJ233">
        <v>0</v>
      </c>
      <c r="BK233">
        <v>0</v>
      </c>
      <c r="BL233">
        <v>0</v>
      </c>
      <c r="BM233">
        <v>1</v>
      </c>
      <c r="BN233">
        <v>1</v>
      </c>
      <c r="BO233">
        <v>0</v>
      </c>
      <c r="BP233">
        <v>0</v>
      </c>
      <c r="BQ233">
        <v>0</v>
      </c>
      <c r="BR233">
        <v>0</v>
      </c>
      <c r="BS233">
        <v>0</v>
      </c>
      <c r="BT233">
        <v>0</v>
      </c>
      <c r="BU233">
        <v>0</v>
      </c>
      <c r="BV233">
        <v>0</v>
      </c>
      <c r="BW233">
        <v>1</v>
      </c>
      <c r="BX233">
        <v>0</v>
      </c>
      <c r="BY233">
        <v>0</v>
      </c>
      <c r="BZ233">
        <v>1</v>
      </c>
      <c r="CA233">
        <v>0</v>
      </c>
      <c r="CB233">
        <v>1</v>
      </c>
      <c r="CC233">
        <v>1</v>
      </c>
      <c r="CD233">
        <v>0</v>
      </c>
      <c r="CE233">
        <v>0</v>
      </c>
      <c r="CF233">
        <v>0</v>
      </c>
      <c r="CG233">
        <v>0</v>
      </c>
      <c r="CH233">
        <v>1</v>
      </c>
      <c r="CI233">
        <v>0</v>
      </c>
      <c r="CJ233">
        <v>0</v>
      </c>
      <c r="CK233">
        <v>0</v>
      </c>
      <c r="CL233">
        <v>0</v>
      </c>
      <c r="CM233">
        <v>1</v>
      </c>
      <c r="CN233">
        <v>1</v>
      </c>
      <c r="CO233">
        <v>1</v>
      </c>
      <c r="CP233">
        <v>0</v>
      </c>
      <c r="CQ233">
        <v>0</v>
      </c>
      <c r="CR233">
        <v>1</v>
      </c>
      <c r="CS233">
        <v>1</v>
      </c>
      <c r="CT233">
        <v>0</v>
      </c>
      <c r="CU233">
        <v>0</v>
      </c>
      <c r="CV233">
        <v>1</v>
      </c>
      <c r="CW233">
        <v>0</v>
      </c>
      <c r="CX233">
        <v>0</v>
      </c>
      <c r="CY233">
        <v>1</v>
      </c>
      <c r="CZ233">
        <v>1</v>
      </c>
      <c r="DA233">
        <v>1</v>
      </c>
      <c r="DB233">
        <v>1</v>
      </c>
      <c r="DC233">
        <v>0</v>
      </c>
      <c r="DD233">
        <v>1</v>
      </c>
      <c r="DE233">
        <v>0</v>
      </c>
      <c r="DF233">
        <v>0</v>
      </c>
      <c r="DG233">
        <v>0</v>
      </c>
      <c r="DH233">
        <v>0</v>
      </c>
      <c r="DI233">
        <v>0</v>
      </c>
      <c r="DJ233">
        <v>0</v>
      </c>
      <c r="DK233">
        <v>0</v>
      </c>
      <c r="DL233">
        <v>0</v>
      </c>
      <c r="DM233">
        <v>0</v>
      </c>
      <c r="DN233">
        <v>0</v>
      </c>
      <c r="DO233">
        <v>0</v>
      </c>
      <c r="DP233">
        <v>0</v>
      </c>
      <c r="DQ233">
        <v>0</v>
      </c>
      <c r="DR233">
        <v>0</v>
      </c>
      <c r="DS233">
        <v>0</v>
      </c>
      <c r="DT233">
        <v>2</v>
      </c>
      <c r="DU233">
        <v>0</v>
      </c>
      <c r="DV233">
        <v>0</v>
      </c>
      <c r="DW233">
        <v>0</v>
      </c>
      <c r="DX233">
        <v>0</v>
      </c>
      <c r="DY233">
        <v>0</v>
      </c>
      <c r="DZ233">
        <v>0</v>
      </c>
      <c r="EA233">
        <v>0</v>
      </c>
      <c r="EB233">
        <v>0</v>
      </c>
      <c r="EC233">
        <v>0</v>
      </c>
      <c r="ED233">
        <v>0</v>
      </c>
      <c r="EE233">
        <v>0</v>
      </c>
      <c r="EF233">
        <v>1</v>
      </c>
      <c r="EG233">
        <v>0</v>
      </c>
      <c r="EH233">
        <v>0</v>
      </c>
      <c r="EI233">
        <v>0</v>
      </c>
      <c r="EJ233">
        <v>0</v>
      </c>
      <c r="EK233">
        <v>1</v>
      </c>
      <c r="EL233">
        <v>0</v>
      </c>
      <c r="EM233">
        <v>0</v>
      </c>
      <c r="EN233">
        <v>0</v>
      </c>
      <c r="EO233">
        <v>0</v>
      </c>
      <c r="EP233">
        <v>0</v>
      </c>
      <c r="EQ233">
        <v>2</v>
      </c>
      <c r="ER233">
        <v>1</v>
      </c>
      <c r="ES233">
        <v>0</v>
      </c>
      <c r="ET233">
        <v>0</v>
      </c>
      <c r="EU233">
        <v>0</v>
      </c>
      <c r="EV233">
        <v>3</v>
      </c>
      <c r="EW233">
        <v>0</v>
      </c>
      <c r="EX233">
        <v>1</v>
      </c>
      <c r="EY233">
        <v>1</v>
      </c>
      <c r="EZ233">
        <v>0</v>
      </c>
      <c r="FA233">
        <v>1</v>
      </c>
      <c r="FB233">
        <v>0</v>
      </c>
      <c r="FC233">
        <v>0</v>
      </c>
      <c r="FD233">
        <v>1</v>
      </c>
      <c r="FE233">
        <v>0</v>
      </c>
      <c r="FF233">
        <v>0</v>
      </c>
      <c r="FG233">
        <v>0</v>
      </c>
      <c r="FH233">
        <v>1</v>
      </c>
      <c r="FI233">
        <v>1</v>
      </c>
      <c r="FJ233">
        <v>0</v>
      </c>
      <c r="FK233">
        <v>1</v>
      </c>
      <c r="FL233">
        <v>0</v>
      </c>
      <c r="FM233">
        <v>0</v>
      </c>
      <c r="FN233">
        <v>0</v>
      </c>
      <c r="FO233">
        <v>0</v>
      </c>
      <c r="FP233">
        <v>0</v>
      </c>
      <c r="FQ233">
        <v>0</v>
      </c>
      <c r="FR233">
        <v>0</v>
      </c>
      <c r="FS233">
        <v>0</v>
      </c>
      <c r="FT233">
        <v>1</v>
      </c>
      <c r="FU233">
        <v>1</v>
      </c>
      <c r="FV233">
        <v>1</v>
      </c>
      <c r="FW233">
        <v>0</v>
      </c>
      <c r="FX233">
        <v>0</v>
      </c>
      <c r="FY233">
        <v>0</v>
      </c>
      <c r="FZ233">
        <v>1</v>
      </c>
      <c r="GA233">
        <v>0</v>
      </c>
      <c r="GB233">
        <v>1</v>
      </c>
      <c r="GC233">
        <v>2</v>
      </c>
      <c r="GD233">
        <v>1</v>
      </c>
      <c r="GE233">
        <v>1</v>
      </c>
      <c r="GF233">
        <v>0</v>
      </c>
      <c r="GG233">
        <v>0</v>
      </c>
      <c r="GH233">
        <v>0</v>
      </c>
      <c r="GI233">
        <v>0</v>
      </c>
      <c r="GJ233">
        <v>0</v>
      </c>
      <c r="GK233">
        <v>0</v>
      </c>
      <c r="GL233">
        <v>0</v>
      </c>
      <c r="GM233">
        <v>0</v>
      </c>
      <c r="GN233">
        <v>0</v>
      </c>
      <c r="GO233">
        <v>0</v>
      </c>
      <c r="GP233">
        <v>0</v>
      </c>
      <c r="GQ233">
        <v>0</v>
      </c>
    </row>
    <row r="234" spans="1:199">
      <c r="A234">
        <v>9</v>
      </c>
      <c r="B234">
        <v>9</v>
      </c>
      <c r="C234">
        <v>2</v>
      </c>
      <c r="D234">
        <v>0</v>
      </c>
      <c r="E234">
        <v>0</v>
      </c>
      <c r="F234">
        <v>0</v>
      </c>
      <c r="G234">
        <v>0</v>
      </c>
      <c r="H234">
        <v>0</v>
      </c>
      <c r="I234">
        <v>3</v>
      </c>
      <c r="J234">
        <v>1</v>
      </c>
      <c r="K234">
        <v>4</v>
      </c>
      <c r="L234">
        <v>2</v>
      </c>
      <c r="M234">
        <v>0</v>
      </c>
      <c r="N234">
        <v>1</v>
      </c>
      <c r="O234">
        <v>1</v>
      </c>
      <c r="P234">
        <v>1</v>
      </c>
      <c r="Q234">
        <v>0</v>
      </c>
      <c r="R234">
        <v>4</v>
      </c>
      <c r="S234">
        <v>4</v>
      </c>
      <c r="T234">
        <v>0</v>
      </c>
      <c r="U234">
        <v>0</v>
      </c>
      <c r="V234">
        <v>1</v>
      </c>
      <c r="W234">
        <v>0</v>
      </c>
      <c r="X234">
        <v>0</v>
      </c>
      <c r="Y234">
        <v>0</v>
      </c>
      <c r="Z234">
        <v>4</v>
      </c>
      <c r="AA234">
        <v>7</v>
      </c>
      <c r="AB234">
        <v>0</v>
      </c>
      <c r="AC234">
        <v>0</v>
      </c>
      <c r="AD234">
        <v>0</v>
      </c>
      <c r="AE234">
        <v>0</v>
      </c>
      <c r="AF234">
        <v>3</v>
      </c>
      <c r="AG234">
        <v>0</v>
      </c>
      <c r="AH234">
        <v>3</v>
      </c>
      <c r="AI234">
        <v>0</v>
      </c>
      <c r="AJ234">
        <v>0</v>
      </c>
      <c r="AK234">
        <v>1</v>
      </c>
      <c r="AL234">
        <v>1</v>
      </c>
      <c r="AM234">
        <v>1</v>
      </c>
      <c r="AN234">
        <v>6</v>
      </c>
      <c r="AO234">
        <v>3</v>
      </c>
      <c r="AP234">
        <v>4</v>
      </c>
      <c r="AQ234">
        <v>2</v>
      </c>
      <c r="AR234">
        <v>2</v>
      </c>
      <c r="AS234">
        <v>1</v>
      </c>
      <c r="AT234">
        <v>0</v>
      </c>
      <c r="AU234">
        <v>0</v>
      </c>
      <c r="AV234">
        <v>4</v>
      </c>
      <c r="AW234">
        <v>5</v>
      </c>
      <c r="AX234">
        <v>2</v>
      </c>
      <c r="AY234">
        <v>1</v>
      </c>
      <c r="AZ234">
        <v>1</v>
      </c>
      <c r="BA234">
        <v>0</v>
      </c>
      <c r="BB234">
        <v>1</v>
      </c>
      <c r="BC234">
        <v>3</v>
      </c>
      <c r="BD234">
        <v>2</v>
      </c>
      <c r="BE234">
        <v>8</v>
      </c>
      <c r="BF234">
        <v>1</v>
      </c>
      <c r="BG234">
        <v>0</v>
      </c>
      <c r="BH234">
        <v>0</v>
      </c>
      <c r="BI234">
        <v>1</v>
      </c>
      <c r="BJ234">
        <v>1</v>
      </c>
      <c r="BK234">
        <v>2</v>
      </c>
      <c r="BL234">
        <v>1</v>
      </c>
      <c r="BM234">
        <v>0</v>
      </c>
      <c r="BN234">
        <v>2</v>
      </c>
      <c r="BO234">
        <v>0</v>
      </c>
      <c r="BP234">
        <v>0</v>
      </c>
      <c r="BQ234">
        <v>2</v>
      </c>
      <c r="BR234">
        <v>4</v>
      </c>
      <c r="BS234">
        <v>2</v>
      </c>
      <c r="BT234">
        <v>2</v>
      </c>
      <c r="BU234">
        <v>4</v>
      </c>
      <c r="BV234">
        <v>1</v>
      </c>
      <c r="BW234">
        <v>0</v>
      </c>
      <c r="BX234">
        <v>2</v>
      </c>
      <c r="BY234">
        <v>1</v>
      </c>
      <c r="BZ234">
        <v>0</v>
      </c>
      <c r="CA234">
        <v>2</v>
      </c>
      <c r="CB234">
        <v>1</v>
      </c>
      <c r="CC234">
        <v>6</v>
      </c>
      <c r="CD234">
        <v>1</v>
      </c>
      <c r="CE234">
        <v>5</v>
      </c>
      <c r="CF234">
        <v>3</v>
      </c>
      <c r="CG234">
        <v>0</v>
      </c>
      <c r="CH234">
        <v>3</v>
      </c>
      <c r="CI234">
        <v>2</v>
      </c>
      <c r="CJ234">
        <v>0</v>
      </c>
      <c r="CK234">
        <v>0</v>
      </c>
      <c r="CL234">
        <v>0</v>
      </c>
      <c r="CM234">
        <v>0</v>
      </c>
      <c r="CN234">
        <v>5</v>
      </c>
      <c r="CO234">
        <v>2</v>
      </c>
      <c r="CP234">
        <v>1</v>
      </c>
      <c r="CQ234">
        <v>3</v>
      </c>
      <c r="CR234">
        <v>6</v>
      </c>
      <c r="CS234">
        <v>3</v>
      </c>
      <c r="CT234">
        <v>0</v>
      </c>
      <c r="CU234">
        <v>1</v>
      </c>
      <c r="CV234">
        <v>1</v>
      </c>
      <c r="CW234">
        <v>0</v>
      </c>
      <c r="CX234">
        <v>0</v>
      </c>
      <c r="CY234">
        <v>3</v>
      </c>
      <c r="CZ234">
        <v>1</v>
      </c>
      <c r="DA234">
        <v>1</v>
      </c>
      <c r="DB234">
        <v>3</v>
      </c>
      <c r="DC234">
        <v>0</v>
      </c>
      <c r="DD234">
        <v>0</v>
      </c>
      <c r="DE234">
        <v>1</v>
      </c>
      <c r="DF234">
        <v>1</v>
      </c>
      <c r="DG234">
        <v>1</v>
      </c>
      <c r="DH234">
        <v>0</v>
      </c>
      <c r="DI234">
        <v>8</v>
      </c>
      <c r="DJ234">
        <v>1</v>
      </c>
      <c r="DK234">
        <v>0</v>
      </c>
      <c r="DL234">
        <v>5</v>
      </c>
      <c r="DM234">
        <v>0</v>
      </c>
      <c r="DN234">
        <v>0</v>
      </c>
      <c r="DO234">
        <v>2</v>
      </c>
      <c r="DP234">
        <v>0</v>
      </c>
      <c r="DQ234">
        <v>6</v>
      </c>
      <c r="DR234">
        <v>2</v>
      </c>
      <c r="DS234">
        <v>1</v>
      </c>
      <c r="DT234">
        <v>4</v>
      </c>
      <c r="DU234">
        <v>0</v>
      </c>
      <c r="DV234">
        <v>5</v>
      </c>
      <c r="DW234">
        <v>1</v>
      </c>
      <c r="DX234">
        <v>5</v>
      </c>
      <c r="DY234">
        <v>0</v>
      </c>
      <c r="DZ234">
        <v>0</v>
      </c>
      <c r="EA234">
        <v>0</v>
      </c>
      <c r="EB234">
        <v>1</v>
      </c>
      <c r="EC234">
        <v>0</v>
      </c>
      <c r="ED234">
        <v>1</v>
      </c>
      <c r="EE234">
        <v>0</v>
      </c>
      <c r="EF234">
        <v>0</v>
      </c>
      <c r="EG234">
        <v>0</v>
      </c>
      <c r="EH234">
        <v>3</v>
      </c>
      <c r="EI234">
        <v>0</v>
      </c>
      <c r="EJ234">
        <v>4</v>
      </c>
      <c r="EK234">
        <v>1</v>
      </c>
      <c r="EL234">
        <v>1</v>
      </c>
      <c r="EM234">
        <v>5</v>
      </c>
      <c r="EN234">
        <v>0</v>
      </c>
      <c r="EO234">
        <v>0</v>
      </c>
      <c r="EP234">
        <v>3</v>
      </c>
      <c r="EQ234">
        <v>2</v>
      </c>
      <c r="ER234">
        <v>1</v>
      </c>
      <c r="ES234">
        <v>0</v>
      </c>
      <c r="ET234">
        <v>8</v>
      </c>
      <c r="EU234">
        <v>0</v>
      </c>
      <c r="EV234">
        <v>1</v>
      </c>
      <c r="EW234">
        <v>0</v>
      </c>
      <c r="EX234">
        <v>2</v>
      </c>
      <c r="EY234">
        <v>1</v>
      </c>
      <c r="EZ234">
        <v>1</v>
      </c>
      <c r="FA234">
        <v>1</v>
      </c>
      <c r="FB234">
        <v>1</v>
      </c>
      <c r="FC234">
        <v>1</v>
      </c>
      <c r="FD234">
        <v>1</v>
      </c>
      <c r="FE234">
        <v>0</v>
      </c>
      <c r="FF234">
        <v>9</v>
      </c>
      <c r="FG234">
        <v>5</v>
      </c>
      <c r="FH234">
        <v>1</v>
      </c>
      <c r="FI234">
        <v>4</v>
      </c>
      <c r="FJ234">
        <v>0</v>
      </c>
      <c r="FK234">
        <v>1</v>
      </c>
      <c r="FL234">
        <v>4</v>
      </c>
      <c r="FM234">
        <v>0</v>
      </c>
      <c r="FN234">
        <v>0</v>
      </c>
      <c r="FO234">
        <v>0</v>
      </c>
      <c r="FP234">
        <v>0</v>
      </c>
      <c r="FQ234">
        <v>1</v>
      </c>
      <c r="FR234">
        <v>0</v>
      </c>
      <c r="FS234">
        <v>2</v>
      </c>
      <c r="FT234">
        <v>2</v>
      </c>
      <c r="FU234">
        <v>2</v>
      </c>
      <c r="FV234">
        <v>2</v>
      </c>
      <c r="FW234">
        <v>4</v>
      </c>
      <c r="FX234">
        <v>0</v>
      </c>
      <c r="FY234">
        <v>0</v>
      </c>
      <c r="FZ234">
        <v>6</v>
      </c>
      <c r="GA234">
        <v>3</v>
      </c>
      <c r="GB234">
        <v>5</v>
      </c>
      <c r="GC234">
        <v>1</v>
      </c>
      <c r="GD234">
        <v>1</v>
      </c>
      <c r="GE234">
        <v>1</v>
      </c>
      <c r="GF234">
        <v>8</v>
      </c>
      <c r="GG234">
        <v>0</v>
      </c>
      <c r="GH234">
        <v>1</v>
      </c>
      <c r="GI234">
        <v>5</v>
      </c>
      <c r="GJ234">
        <v>1</v>
      </c>
      <c r="GK234">
        <v>2</v>
      </c>
      <c r="GL234">
        <v>1</v>
      </c>
      <c r="GM234">
        <v>1</v>
      </c>
      <c r="GN234">
        <v>1</v>
      </c>
      <c r="GO234">
        <v>0</v>
      </c>
      <c r="GP234">
        <v>1</v>
      </c>
      <c r="GQ234">
        <v>3</v>
      </c>
    </row>
    <row r="235" spans="1:199">
      <c r="A235">
        <v>0</v>
      </c>
      <c r="B235">
        <v>0</v>
      </c>
      <c r="C235">
        <v>0</v>
      </c>
      <c r="D235">
        <v>1</v>
      </c>
      <c r="E235">
        <v>0</v>
      </c>
      <c r="F235">
        <v>0</v>
      </c>
      <c r="G235">
        <v>0</v>
      </c>
      <c r="H235">
        <v>0</v>
      </c>
      <c r="I235">
        <v>0</v>
      </c>
      <c r="J235">
        <v>0</v>
      </c>
      <c r="K235">
        <v>1</v>
      </c>
      <c r="L235">
        <v>0</v>
      </c>
      <c r="M235">
        <v>0</v>
      </c>
      <c r="N235">
        <v>0</v>
      </c>
      <c r="O235">
        <v>0</v>
      </c>
      <c r="P235">
        <v>0</v>
      </c>
      <c r="Q235">
        <v>0</v>
      </c>
      <c r="R235">
        <v>1</v>
      </c>
      <c r="S235">
        <v>2</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3</v>
      </c>
      <c r="AP235">
        <v>0</v>
      </c>
      <c r="AQ235">
        <v>2</v>
      </c>
      <c r="AR235">
        <v>0</v>
      </c>
      <c r="AS235">
        <v>0</v>
      </c>
      <c r="AT235">
        <v>0</v>
      </c>
      <c r="AU235">
        <v>0</v>
      </c>
      <c r="AV235">
        <v>0</v>
      </c>
      <c r="AW235">
        <v>0</v>
      </c>
      <c r="AX235">
        <v>0</v>
      </c>
      <c r="AY235">
        <v>0</v>
      </c>
      <c r="AZ235">
        <v>1</v>
      </c>
      <c r="BA235">
        <v>0</v>
      </c>
      <c r="BB235">
        <v>0</v>
      </c>
      <c r="BC235">
        <v>0</v>
      </c>
      <c r="BD235">
        <v>0</v>
      </c>
      <c r="BE235">
        <v>0</v>
      </c>
      <c r="BF235">
        <v>1</v>
      </c>
      <c r="BG235">
        <v>0</v>
      </c>
      <c r="BH235">
        <v>0</v>
      </c>
      <c r="BI235">
        <v>0</v>
      </c>
      <c r="BJ235">
        <v>0</v>
      </c>
      <c r="BK235">
        <v>0</v>
      </c>
      <c r="BL235">
        <v>0</v>
      </c>
      <c r="BM235">
        <v>0</v>
      </c>
      <c r="BN235">
        <v>0</v>
      </c>
      <c r="BO235">
        <v>0</v>
      </c>
      <c r="BP235">
        <v>0</v>
      </c>
      <c r="BQ235">
        <v>0</v>
      </c>
      <c r="BR235">
        <v>0</v>
      </c>
      <c r="BS235">
        <v>0</v>
      </c>
      <c r="BT235">
        <v>0</v>
      </c>
      <c r="BU235">
        <v>0</v>
      </c>
      <c r="BV235">
        <v>0</v>
      </c>
      <c r="BW235">
        <v>1</v>
      </c>
      <c r="BX235">
        <v>0</v>
      </c>
      <c r="BY235">
        <v>0</v>
      </c>
      <c r="BZ235">
        <v>0</v>
      </c>
      <c r="CA235">
        <v>0</v>
      </c>
      <c r="CB235">
        <v>0</v>
      </c>
      <c r="CC235">
        <v>0</v>
      </c>
      <c r="CD235">
        <v>0</v>
      </c>
      <c r="CE235">
        <v>0</v>
      </c>
      <c r="CF235">
        <v>0</v>
      </c>
      <c r="CG235">
        <v>0</v>
      </c>
      <c r="CH235">
        <v>0</v>
      </c>
      <c r="CI235">
        <v>0</v>
      </c>
      <c r="CJ235">
        <v>0</v>
      </c>
      <c r="CK235">
        <v>1</v>
      </c>
      <c r="CL235">
        <v>1</v>
      </c>
      <c r="CM235">
        <v>0</v>
      </c>
      <c r="CN235">
        <v>0</v>
      </c>
      <c r="CO235">
        <v>0</v>
      </c>
      <c r="CP235">
        <v>0</v>
      </c>
      <c r="CQ235">
        <v>0</v>
      </c>
      <c r="CR235">
        <v>1</v>
      </c>
      <c r="CS235">
        <v>3</v>
      </c>
      <c r="CT235">
        <v>0</v>
      </c>
      <c r="CU235">
        <v>0</v>
      </c>
      <c r="CV235">
        <v>0</v>
      </c>
      <c r="CW235">
        <v>0</v>
      </c>
      <c r="CX235">
        <v>1</v>
      </c>
      <c r="CY235">
        <v>1</v>
      </c>
      <c r="CZ235">
        <v>0</v>
      </c>
      <c r="DA235">
        <v>0</v>
      </c>
      <c r="DB235">
        <v>0</v>
      </c>
      <c r="DC235">
        <v>0</v>
      </c>
      <c r="DD235">
        <v>0</v>
      </c>
      <c r="DE235">
        <v>0</v>
      </c>
      <c r="DF235">
        <v>0</v>
      </c>
      <c r="DG235">
        <v>0</v>
      </c>
      <c r="DH235">
        <v>0</v>
      </c>
      <c r="DI235">
        <v>6</v>
      </c>
      <c r="DJ235">
        <v>0</v>
      </c>
      <c r="DK235">
        <v>0</v>
      </c>
      <c r="DL235">
        <v>2</v>
      </c>
      <c r="DM235">
        <v>0</v>
      </c>
      <c r="DN235">
        <v>0</v>
      </c>
      <c r="DO235">
        <v>0</v>
      </c>
      <c r="DP235">
        <v>0</v>
      </c>
      <c r="DQ235">
        <v>0</v>
      </c>
      <c r="DR235">
        <v>0</v>
      </c>
      <c r="DS235">
        <v>0</v>
      </c>
      <c r="DT235">
        <v>0</v>
      </c>
      <c r="DU235">
        <v>0</v>
      </c>
      <c r="DV235">
        <v>0</v>
      </c>
      <c r="DW235">
        <v>0</v>
      </c>
      <c r="DX235">
        <v>2</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3</v>
      </c>
      <c r="EW235">
        <v>0</v>
      </c>
      <c r="EX235">
        <v>0</v>
      </c>
      <c r="EY235">
        <v>1</v>
      </c>
      <c r="EZ235">
        <v>0</v>
      </c>
      <c r="FA235">
        <v>0</v>
      </c>
      <c r="FB235">
        <v>1</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2</v>
      </c>
      <c r="GD235">
        <v>0</v>
      </c>
      <c r="GE235">
        <v>0</v>
      </c>
      <c r="GF235">
        <v>2</v>
      </c>
      <c r="GG235">
        <v>0</v>
      </c>
      <c r="GH235">
        <v>0</v>
      </c>
      <c r="GI235">
        <v>0</v>
      </c>
      <c r="GJ235">
        <v>0</v>
      </c>
      <c r="GK235">
        <v>0</v>
      </c>
      <c r="GL235">
        <v>0</v>
      </c>
      <c r="GM235">
        <v>0</v>
      </c>
      <c r="GN235">
        <v>0</v>
      </c>
      <c r="GO235">
        <v>0</v>
      </c>
      <c r="GP235">
        <v>0</v>
      </c>
      <c r="GQ235">
        <v>0</v>
      </c>
    </row>
    <row r="236" spans="1:199">
      <c r="A236">
        <v>9</v>
      </c>
      <c r="B236">
        <v>5</v>
      </c>
      <c r="C236">
        <v>6</v>
      </c>
      <c r="D236">
        <v>7</v>
      </c>
      <c r="E236">
        <v>0</v>
      </c>
      <c r="F236">
        <v>1</v>
      </c>
      <c r="G236">
        <v>1</v>
      </c>
      <c r="H236">
        <v>0</v>
      </c>
      <c r="I236">
        <v>0</v>
      </c>
      <c r="J236">
        <v>4</v>
      </c>
      <c r="K236">
        <v>2</v>
      </c>
      <c r="L236">
        <v>2</v>
      </c>
      <c r="M236">
        <v>5</v>
      </c>
      <c r="N236">
        <v>1</v>
      </c>
      <c r="O236">
        <v>0</v>
      </c>
      <c r="P236">
        <v>2</v>
      </c>
      <c r="Q236">
        <v>7</v>
      </c>
      <c r="R236">
        <v>6</v>
      </c>
      <c r="S236">
        <v>4</v>
      </c>
      <c r="T236">
        <v>0</v>
      </c>
      <c r="U236">
        <v>2</v>
      </c>
      <c r="V236">
        <v>7</v>
      </c>
      <c r="W236">
        <v>1</v>
      </c>
      <c r="X236">
        <v>0</v>
      </c>
      <c r="Y236">
        <v>0</v>
      </c>
      <c r="Z236">
        <v>2</v>
      </c>
      <c r="AA236">
        <v>0</v>
      </c>
      <c r="AB236">
        <v>0</v>
      </c>
      <c r="AC236">
        <v>0</v>
      </c>
      <c r="AD236">
        <v>5</v>
      </c>
      <c r="AE236">
        <v>0</v>
      </c>
      <c r="AF236">
        <v>1</v>
      </c>
      <c r="AG236">
        <v>5</v>
      </c>
      <c r="AH236">
        <v>0</v>
      </c>
      <c r="AI236">
        <v>4</v>
      </c>
      <c r="AJ236">
        <v>4</v>
      </c>
      <c r="AK236">
        <v>4</v>
      </c>
      <c r="AL236">
        <v>4</v>
      </c>
      <c r="AM236">
        <v>7</v>
      </c>
      <c r="AN236">
        <v>8</v>
      </c>
      <c r="AO236">
        <v>9</v>
      </c>
      <c r="AP236">
        <v>5</v>
      </c>
      <c r="AQ236">
        <v>2</v>
      </c>
      <c r="AR236">
        <v>3</v>
      </c>
      <c r="AS236">
        <v>1</v>
      </c>
      <c r="AT236">
        <v>0</v>
      </c>
      <c r="AU236">
        <v>1</v>
      </c>
      <c r="AV236">
        <v>2</v>
      </c>
      <c r="AW236">
        <v>3</v>
      </c>
      <c r="AX236">
        <v>0</v>
      </c>
      <c r="AY236">
        <v>1</v>
      </c>
      <c r="AZ236">
        <v>3</v>
      </c>
      <c r="BA236">
        <v>0</v>
      </c>
      <c r="BB236">
        <v>2</v>
      </c>
      <c r="BC236">
        <v>0</v>
      </c>
      <c r="BD236">
        <v>1</v>
      </c>
      <c r="BE236">
        <v>0</v>
      </c>
      <c r="BF236">
        <v>1</v>
      </c>
      <c r="BG236">
        <v>0</v>
      </c>
      <c r="BH236">
        <v>3</v>
      </c>
      <c r="BI236">
        <v>1</v>
      </c>
      <c r="BJ236">
        <v>0</v>
      </c>
      <c r="BK236">
        <v>1</v>
      </c>
      <c r="BL236">
        <v>1</v>
      </c>
      <c r="BM236">
        <v>5</v>
      </c>
      <c r="BN236">
        <v>2</v>
      </c>
      <c r="BO236">
        <v>0</v>
      </c>
      <c r="BP236">
        <v>1</v>
      </c>
      <c r="BQ236">
        <v>2</v>
      </c>
      <c r="BR236">
        <v>2</v>
      </c>
      <c r="BS236">
        <v>3</v>
      </c>
      <c r="BT236">
        <v>1</v>
      </c>
      <c r="BU236">
        <v>0</v>
      </c>
      <c r="BV236">
        <v>1</v>
      </c>
      <c r="BW236">
        <v>5</v>
      </c>
      <c r="BX236">
        <v>0</v>
      </c>
      <c r="BY236">
        <v>2</v>
      </c>
      <c r="BZ236">
        <v>1</v>
      </c>
      <c r="CA236">
        <v>1</v>
      </c>
      <c r="CB236">
        <v>3</v>
      </c>
      <c r="CC236">
        <v>2</v>
      </c>
      <c r="CD236">
        <v>4</v>
      </c>
      <c r="CE236">
        <v>6</v>
      </c>
      <c r="CF236">
        <v>0</v>
      </c>
      <c r="CG236">
        <v>0</v>
      </c>
      <c r="CH236">
        <v>4</v>
      </c>
      <c r="CI236">
        <v>1</v>
      </c>
      <c r="CJ236">
        <v>2</v>
      </c>
      <c r="CK236">
        <v>3</v>
      </c>
      <c r="CL236">
        <v>1</v>
      </c>
      <c r="CM236">
        <v>0</v>
      </c>
      <c r="CN236">
        <v>1</v>
      </c>
      <c r="CO236">
        <v>2</v>
      </c>
      <c r="CP236">
        <v>7</v>
      </c>
      <c r="CQ236">
        <v>8</v>
      </c>
      <c r="CR236">
        <v>5</v>
      </c>
      <c r="CS236">
        <v>4</v>
      </c>
      <c r="CT236">
        <v>1</v>
      </c>
      <c r="CU236">
        <v>3</v>
      </c>
      <c r="CV236">
        <v>0</v>
      </c>
      <c r="CW236">
        <v>3</v>
      </c>
      <c r="CX236">
        <v>5</v>
      </c>
      <c r="CY236">
        <v>7</v>
      </c>
      <c r="CZ236">
        <v>1</v>
      </c>
      <c r="DA236">
        <v>0</v>
      </c>
      <c r="DB236">
        <v>1</v>
      </c>
      <c r="DC236">
        <v>0</v>
      </c>
      <c r="DD236">
        <v>0</v>
      </c>
      <c r="DE236">
        <v>1</v>
      </c>
      <c r="DF236">
        <v>7</v>
      </c>
      <c r="DG236">
        <v>5</v>
      </c>
      <c r="DH236">
        <v>4</v>
      </c>
      <c r="DI236">
        <v>2</v>
      </c>
      <c r="DJ236">
        <v>7</v>
      </c>
      <c r="DK236">
        <v>1</v>
      </c>
      <c r="DL236">
        <v>7</v>
      </c>
      <c r="DM236">
        <v>1</v>
      </c>
      <c r="DN236">
        <v>0</v>
      </c>
      <c r="DO236">
        <v>1</v>
      </c>
      <c r="DP236">
        <v>1</v>
      </c>
      <c r="DQ236">
        <v>0</v>
      </c>
      <c r="DR236">
        <v>0</v>
      </c>
      <c r="DS236">
        <v>3</v>
      </c>
      <c r="DT236">
        <v>2</v>
      </c>
      <c r="DU236">
        <v>0</v>
      </c>
      <c r="DV236">
        <v>1</v>
      </c>
      <c r="DW236">
        <v>0</v>
      </c>
      <c r="DX236">
        <v>0</v>
      </c>
      <c r="DY236">
        <v>7</v>
      </c>
      <c r="DZ236">
        <v>0</v>
      </c>
      <c r="EA236">
        <v>7</v>
      </c>
      <c r="EB236">
        <v>0</v>
      </c>
      <c r="EC236">
        <v>0</v>
      </c>
      <c r="ED236">
        <v>0</v>
      </c>
      <c r="EE236">
        <v>0</v>
      </c>
      <c r="EF236">
        <v>6</v>
      </c>
      <c r="EG236">
        <v>9</v>
      </c>
      <c r="EH236">
        <v>0</v>
      </c>
      <c r="EI236">
        <v>1</v>
      </c>
      <c r="EJ236">
        <v>0</v>
      </c>
      <c r="EK236">
        <v>0</v>
      </c>
      <c r="EL236">
        <v>5</v>
      </c>
      <c r="EM236">
        <v>1</v>
      </c>
      <c r="EN236">
        <v>1</v>
      </c>
      <c r="EO236">
        <v>2</v>
      </c>
      <c r="EP236">
        <v>5</v>
      </c>
      <c r="EQ236">
        <v>3</v>
      </c>
      <c r="ER236">
        <v>1</v>
      </c>
      <c r="ES236">
        <v>5</v>
      </c>
      <c r="ET236">
        <v>1</v>
      </c>
      <c r="EU236">
        <v>1</v>
      </c>
      <c r="EV236">
        <v>6</v>
      </c>
      <c r="EW236">
        <v>3</v>
      </c>
      <c r="EX236">
        <v>4</v>
      </c>
      <c r="EY236">
        <v>1</v>
      </c>
      <c r="EZ236">
        <v>4</v>
      </c>
      <c r="FA236">
        <v>2</v>
      </c>
      <c r="FB236">
        <v>3</v>
      </c>
      <c r="FC236">
        <v>5</v>
      </c>
      <c r="FD236">
        <v>1</v>
      </c>
      <c r="FE236">
        <v>2</v>
      </c>
      <c r="FF236">
        <v>0</v>
      </c>
      <c r="FG236">
        <v>2</v>
      </c>
      <c r="FH236">
        <v>3</v>
      </c>
      <c r="FI236">
        <v>1</v>
      </c>
      <c r="FJ236">
        <v>0</v>
      </c>
      <c r="FK236">
        <v>6</v>
      </c>
      <c r="FL236">
        <v>3</v>
      </c>
      <c r="FM236">
        <v>3</v>
      </c>
      <c r="FN236">
        <v>3</v>
      </c>
      <c r="FO236">
        <v>1</v>
      </c>
      <c r="FP236">
        <v>1</v>
      </c>
      <c r="FQ236">
        <v>1</v>
      </c>
      <c r="FR236">
        <v>1</v>
      </c>
      <c r="FS236">
        <v>1</v>
      </c>
      <c r="FT236">
        <v>0</v>
      </c>
      <c r="FU236">
        <v>4</v>
      </c>
      <c r="FV236">
        <v>7</v>
      </c>
      <c r="FW236">
        <v>8</v>
      </c>
      <c r="FX236">
        <v>2</v>
      </c>
      <c r="FY236">
        <v>4</v>
      </c>
      <c r="FZ236">
        <v>2</v>
      </c>
      <c r="GA236">
        <v>1</v>
      </c>
      <c r="GB236">
        <v>2</v>
      </c>
      <c r="GC236">
        <v>6</v>
      </c>
      <c r="GD236">
        <v>1</v>
      </c>
      <c r="GE236">
        <v>3</v>
      </c>
      <c r="GF236">
        <v>4</v>
      </c>
      <c r="GG236">
        <v>4</v>
      </c>
      <c r="GH236">
        <v>3</v>
      </c>
      <c r="GI236">
        <v>5</v>
      </c>
      <c r="GJ236">
        <v>0</v>
      </c>
      <c r="GK236">
        <v>0</v>
      </c>
      <c r="GL236">
        <v>2</v>
      </c>
      <c r="GM236">
        <v>1</v>
      </c>
      <c r="GN236">
        <v>0</v>
      </c>
      <c r="GO236">
        <v>3</v>
      </c>
      <c r="GP236">
        <v>4</v>
      </c>
      <c r="GQ236">
        <v>1</v>
      </c>
    </row>
    <row r="237" spans="1:199">
      <c r="A237">
        <v>0</v>
      </c>
      <c r="B237">
        <v>2</v>
      </c>
      <c r="C237">
        <v>9</v>
      </c>
      <c r="D237">
        <v>5</v>
      </c>
      <c r="E237">
        <v>0</v>
      </c>
      <c r="F237">
        <v>0</v>
      </c>
      <c r="G237">
        <v>0</v>
      </c>
      <c r="H237">
        <v>0</v>
      </c>
      <c r="I237">
        <v>0</v>
      </c>
      <c r="J237">
        <v>4</v>
      </c>
      <c r="K237">
        <v>0</v>
      </c>
      <c r="L237">
        <v>0</v>
      </c>
      <c r="M237">
        <v>0</v>
      </c>
      <c r="N237">
        <v>0</v>
      </c>
      <c r="O237">
        <v>0</v>
      </c>
      <c r="P237">
        <v>0</v>
      </c>
      <c r="Q237">
        <v>8</v>
      </c>
      <c r="R237">
        <v>3</v>
      </c>
      <c r="S237">
        <v>2</v>
      </c>
      <c r="T237">
        <v>0</v>
      </c>
      <c r="U237">
        <v>0</v>
      </c>
      <c r="V237">
        <v>0</v>
      </c>
      <c r="W237">
        <v>0</v>
      </c>
      <c r="X237">
        <v>0</v>
      </c>
      <c r="Y237">
        <v>0</v>
      </c>
      <c r="Z237">
        <v>0</v>
      </c>
      <c r="AA237">
        <v>0</v>
      </c>
      <c r="AB237">
        <v>0</v>
      </c>
      <c r="AC237">
        <v>0</v>
      </c>
      <c r="AD237">
        <v>0</v>
      </c>
      <c r="AE237">
        <v>0</v>
      </c>
      <c r="AF237">
        <v>0</v>
      </c>
      <c r="AG237">
        <v>0</v>
      </c>
      <c r="AH237">
        <v>0</v>
      </c>
      <c r="AI237">
        <v>0</v>
      </c>
      <c r="AJ237">
        <v>1</v>
      </c>
      <c r="AK237">
        <v>3</v>
      </c>
      <c r="AL237">
        <v>5</v>
      </c>
      <c r="AM237">
        <v>1</v>
      </c>
      <c r="AN237">
        <v>6</v>
      </c>
      <c r="AO237">
        <v>1</v>
      </c>
      <c r="AP237">
        <v>6</v>
      </c>
      <c r="AQ237">
        <v>3</v>
      </c>
      <c r="AR237">
        <v>2</v>
      </c>
      <c r="AS237">
        <v>0</v>
      </c>
      <c r="AT237">
        <v>1</v>
      </c>
      <c r="AU237">
        <v>0</v>
      </c>
      <c r="AV237">
        <v>0</v>
      </c>
      <c r="AW237">
        <v>2</v>
      </c>
      <c r="AX237">
        <v>0</v>
      </c>
      <c r="AY237">
        <v>0</v>
      </c>
      <c r="AZ237">
        <v>0</v>
      </c>
      <c r="BA237">
        <v>0</v>
      </c>
      <c r="BB237">
        <v>1</v>
      </c>
      <c r="BC237">
        <v>0</v>
      </c>
      <c r="BD237">
        <v>0</v>
      </c>
      <c r="BE237">
        <v>0</v>
      </c>
      <c r="BF237">
        <v>0</v>
      </c>
      <c r="BG237">
        <v>0</v>
      </c>
      <c r="BH237">
        <v>3</v>
      </c>
      <c r="BI237">
        <v>1</v>
      </c>
      <c r="BJ237">
        <v>2</v>
      </c>
      <c r="BK237">
        <v>1</v>
      </c>
      <c r="BL237">
        <v>2</v>
      </c>
      <c r="BM237">
        <v>0</v>
      </c>
      <c r="BN237">
        <v>2</v>
      </c>
      <c r="BO237">
        <v>3</v>
      </c>
      <c r="BP237">
        <v>0</v>
      </c>
      <c r="BQ237">
        <v>1</v>
      </c>
      <c r="BR237">
        <v>1</v>
      </c>
      <c r="BS237">
        <v>0</v>
      </c>
      <c r="BT237">
        <v>3</v>
      </c>
      <c r="BU237">
        <v>0</v>
      </c>
      <c r="BV237">
        <v>1</v>
      </c>
      <c r="BW237">
        <v>1</v>
      </c>
      <c r="BX237">
        <v>2</v>
      </c>
      <c r="BY237">
        <v>1</v>
      </c>
      <c r="BZ237">
        <v>1</v>
      </c>
      <c r="CA237">
        <v>0</v>
      </c>
      <c r="CB237">
        <v>0</v>
      </c>
      <c r="CC237">
        <v>0</v>
      </c>
      <c r="CD237">
        <v>1</v>
      </c>
      <c r="CE237">
        <v>1</v>
      </c>
      <c r="CF237">
        <v>3</v>
      </c>
      <c r="CG237">
        <v>8</v>
      </c>
      <c r="CH237">
        <v>7</v>
      </c>
      <c r="CI237">
        <v>0</v>
      </c>
      <c r="CJ237">
        <v>0</v>
      </c>
      <c r="CK237">
        <v>1</v>
      </c>
      <c r="CL237">
        <v>1</v>
      </c>
      <c r="CM237">
        <v>0</v>
      </c>
      <c r="CN237">
        <v>1</v>
      </c>
      <c r="CO237">
        <v>0</v>
      </c>
      <c r="CP237">
        <v>3</v>
      </c>
      <c r="CQ237">
        <v>3</v>
      </c>
      <c r="CR237">
        <v>0</v>
      </c>
      <c r="CS237">
        <v>3</v>
      </c>
      <c r="CT237">
        <v>0</v>
      </c>
      <c r="CU237">
        <v>0</v>
      </c>
      <c r="CV237">
        <v>0</v>
      </c>
      <c r="CW237">
        <v>0</v>
      </c>
      <c r="CX237">
        <v>1</v>
      </c>
      <c r="CY237">
        <v>5</v>
      </c>
      <c r="CZ237">
        <v>0</v>
      </c>
      <c r="DA237">
        <v>0</v>
      </c>
      <c r="DB237">
        <v>1</v>
      </c>
      <c r="DC237">
        <v>0</v>
      </c>
      <c r="DD237">
        <v>0</v>
      </c>
      <c r="DE237">
        <v>0</v>
      </c>
      <c r="DF237">
        <v>1</v>
      </c>
      <c r="DG237">
        <v>3</v>
      </c>
      <c r="DH237">
        <v>0</v>
      </c>
      <c r="DI237">
        <v>0</v>
      </c>
      <c r="DJ237">
        <v>0</v>
      </c>
      <c r="DK237">
        <v>0</v>
      </c>
      <c r="DL237">
        <v>0</v>
      </c>
      <c r="DM237">
        <v>0</v>
      </c>
      <c r="DN237">
        <v>0</v>
      </c>
      <c r="DO237">
        <v>0</v>
      </c>
      <c r="DP237">
        <v>0</v>
      </c>
      <c r="DQ237">
        <v>0</v>
      </c>
      <c r="DR237">
        <v>0</v>
      </c>
      <c r="DS237">
        <v>0</v>
      </c>
      <c r="DT237">
        <v>0</v>
      </c>
      <c r="DU237">
        <v>9</v>
      </c>
      <c r="DV237">
        <v>0</v>
      </c>
      <c r="DW237">
        <v>0</v>
      </c>
      <c r="DX237">
        <v>9</v>
      </c>
      <c r="DY237">
        <v>0</v>
      </c>
      <c r="DZ237">
        <v>0</v>
      </c>
      <c r="EA237">
        <v>0</v>
      </c>
      <c r="EB237">
        <v>0</v>
      </c>
      <c r="EC237">
        <v>0</v>
      </c>
      <c r="ED237">
        <v>1</v>
      </c>
      <c r="EE237">
        <v>0</v>
      </c>
      <c r="EF237">
        <v>0</v>
      </c>
      <c r="EG237">
        <v>0</v>
      </c>
      <c r="EH237">
        <v>0</v>
      </c>
      <c r="EI237">
        <v>0</v>
      </c>
      <c r="EJ237">
        <v>0</v>
      </c>
      <c r="EK237">
        <v>1</v>
      </c>
      <c r="EL237">
        <v>2</v>
      </c>
      <c r="EM237">
        <v>0</v>
      </c>
      <c r="EN237">
        <v>0</v>
      </c>
      <c r="EO237">
        <v>0</v>
      </c>
      <c r="EP237">
        <v>0</v>
      </c>
      <c r="EQ237">
        <v>3</v>
      </c>
      <c r="ER237">
        <v>0</v>
      </c>
      <c r="ES237">
        <v>0</v>
      </c>
      <c r="ET237">
        <v>0</v>
      </c>
      <c r="EU237">
        <v>0</v>
      </c>
      <c r="EV237">
        <v>2</v>
      </c>
      <c r="EW237">
        <v>0</v>
      </c>
      <c r="EX237">
        <v>2</v>
      </c>
      <c r="EY237">
        <v>0</v>
      </c>
      <c r="EZ237">
        <v>2</v>
      </c>
      <c r="FA237">
        <v>0</v>
      </c>
      <c r="FB237">
        <v>0</v>
      </c>
      <c r="FC237">
        <v>1</v>
      </c>
      <c r="FD237">
        <v>0</v>
      </c>
      <c r="FE237">
        <v>2</v>
      </c>
      <c r="FF237">
        <v>0</v>
      </c>
      <c r="FG237">
        <v>0</v>
      </c>
      <c r="FH237">
        <v>2</v>
      </c>
      <c r="FI237">
        <v>1</v>
      </c>
      <c r="FJ237">
        <v>1</v>
      </c>
      <c r="FK237">
        <v>0</v>
      </c>
      <c r="FL237">
        <v>0</v>
      </c>
      <c r="FM237">
        <v>0</v>
      </c>
      <c r="FN237">
        <v>0</v>
      </c>
      <c r="FO237">
        <v>2</v>
      </c>
      <c r="FP237">
        <v>0</v>
      </c>
      <c r="FQ237">
        <v>1</v>
      </c>
      <c r="FR237">
        <v>2</v>
      </c>
      <c r="FS237">
        <v>0</v>
      </c>
      <c r="FT237">
        <v>0</v>
      </c>
      <c r="FU237">
        <v>4</v>
      </c>
      <c r="FV237">
        <v>3</v>
      </c>
      <c r="FW237">
        <v>7</v>
      </c>
      <c r="FX237">
        <v>1</v>
      </c>
      <c r="FY237">
        <v>7</v>
      </c>
      <c r="FZ237">
        <v>3</v>
      </c>
      <c r="GA237">
        <v>2</v>
      </c>
      <c r="GB237">
        <v>2</v>
      </c>
      <c r="GC237">
        <v>1</v>
      </c>
      <c r="GD237">
        <v>0</v>
      </c>
      <c r="GE237">
        <v>0</v>
      </c>
      <c r="GF237">
        <v>2</v>
      </c>
      <c r="GG237">
        <v>0</v>
      </c>
      <c r="GH237">
        <v>4</v>
      </c>
      <c r="GI237">
        <v>0</v>
      </c>
      <c r="GJ237">
        <v>0</v>
      </c>
      <c r="GK237">
        <v>0</v>
      </c>
      <c r="GL237">
        <v>1</v>
      </c>
      <c r="GM237">
        <v>0</v>
      </c>
      <c r="GN237">
        <v>2</v>
      </c>
      <c r="GO237">
        <v>1</v>
      </c>
      <c r="GP237">
        <v>1</v>
      </c>
      <c r="GQ237">
        <v>0</v>
      </c>
    </row>
    <row r="238" spans="1:199">
      <c r="A238">
        <v>0</v>
      </c>
      <c r="B238">
        <v>0</v>
      </c>
      <c r="C238">
        <v>1</v>
      </c>
      <c r="D238">
        <v>0</v>
      </c>
      <c r="E238">
        <v>0</v>
      </c>
      <c r="F238">
        <v>0</v>
      </c>
      <c r="G238">
        <v>0</v>
      </c>
      <c r="H238">
        <v>0</v>
      </c>
      <c r="I238">
        <v>0</v>
      </c>
      <c r="J238">
        <v>0</v>
      </c>
      <c r="K238">
        <v>0</v>
      </c>
      <c r="L238">
        <v>0</v>
      </c>
      <c r="M238">
        <v>0</v>
      </c>
      <c r="N238">
        <v>1</v>
      </c>
      <c r="O238">
        <v>1</v>
      </c>
      <c r="P238">
        <v>0</v>
      </c>
      <c r="Q238">
        <v>0</v>
      </c>
      <c r="R238">
        <v>1</v>
      </c>
      <c r="S238">
        <v>0</v>
      </c>
      <c r="T238">
        <v>0</v>
      </c>
      <c r="U238">
        <v>0</v>
      </c>
      <c r="V238">
        <v>1</v>
      </c>
      <c r="W238">
        <v>0</v>
      </c>
      <c r="X238">
        <v>0</v>
      </c>
      <c r="Y238">
        <v>0</v>
      </c>
      <c r="Z238">
        <v>2</v>
      </c>
      <c r="AA238">
        <v>0</v>
      </c>
      <c r="AB238">
        <v>7</v>
      </c>
      <c r="AC238">
        <v>0</v>
      </c>
      <c r="AD238">
        <v>6</v>
      </c>
      <c r="AE238">
        <v>0</v>
      </c>
      <c r="AF238">
        <v>2</v>
      </c>
      <c r="AG238">
        <v>3</v>
      </c>
      <c r="AH238">
        <v>2</v>
      </c>
      <c r="AI238">
        <v>0</v>
      </c>
      <c r="AJ238">
        <v>1</v>
      </c>
      <c r="AK238">
        <v>2</v>
      </c>
      <c r="AL238">
        <v>4</v>
      </c>
      <c r="AM238">
        <v>4</v>
      </c>
      <c r="AN238">
        <v>5</v>
      </c>
      <c r="AO238">
        <v>1</v>
      </c>
      <c r="AP238">
        <v>4</v>
      </c>
      <c r="AQ238">
        <v>0</v>
      </c>
      <c r="AR238">
        <v>2</v>
      </c>
      <c r="AS238">
        <v>3</v>
      </c>
      <c r="AT238">
        <v>0</v>
      </c>
      <c r="AU238">
        <v>1</v>
      </c>
      <c r="AV238">
        <v>0</v>
      </c>
      <c r="AW238">
        <v>0</v>
      </c>
      <c r="AX238">
        <v>1</v>
      </c>
      <c r="AY238">
        <v>3</v>
      </c>
      <c r="AZ238">
        <v>0</v>
      </c>
      <c r="BA238">
        <v>0</v>
      </c>
      <c r="BB238">
        <v>0</v>
      </c>
      <c r="BC238">
        <v>4</v>
      </c>
      <c r="BD238">
        <v>1</v>
      </c>
      <c r="BE238">
        <v>0</v>
      </c>
      <c r="BF238">
        <v>0</v>
      </c>
      <c r="BG238">
        <v>0</v>
      </c>
      <c r="BH238">
        <v>0</v>
      </c>
      <c r="BI238">
        <v>4</v>
      </c>
      <c r="BJ238">
        <v>3</v>
      </c>
      <c r="BK238">
        <v>3</v>
      </c>
      <c r="BL238">
        <v>1</v>
      </c>
      <c r="BM238">
        <v>0</v>
      </c>
      <c r="BN238">
        <v>5</v>
      </c>
      <c r="BO238">
        <v>4</v>
      </c>
      <c r="BP238">
        <v>2</v>
      </c>
      <c r="BQ238">
        <v>3</v>
      </c>
      <c r="BR238">
        <v>1</v>
      </c>
      <c r="BS238">
        <v>0</v>
      </c>
      <c r="BT238">
        <v>2</v>
      </c>
      <c r="BU238">
        <v>1</v>
      </c>
      <c r="BV238">
        <v>0</v>
      </c>
      <c r="BW238">
        <v>4</v>
      </c>
      <c r="BX238">
        <v>0</v>
      </c>
      <c r="BY238">
        <v>1</v>
      </c>
      <c r="BZ238">
        <v>0</v>
      </c>
      <c r="CA238">
        <v>1</v>
      </c>
      <c r="CB238">
        <v>1</v>
      </c>
      <c r="CC238">
        <v>0</v>
      </c>
      <c r="CD238">
        <v>0</v>
      </c>
      <c r="CE238">
        <v>4</v>
      </c>
      <c r="CF238">
        <v>5</v>
      </c>
      <c r="CG238">
        <v>2</v>
      </c>
      <c r="CH238">
        <v>2</v>
      </c>
      <c r="CI238">
        <v>9</v>
      </c>
      <c r="CJ238">
        <v>5</v>
      </c>
      <c r="CK238">
        <v>1</v>
      </c>
      <c r="CL238">
        <v>1</v>
      </c>
      <c r="CM238">
        <v>5</v>
      </c>
      <c r="CN238">
        <v>4</v>
      </c>
      <c r="CO238">
        <v>2</v>
      </c>
      <c r="CP238">
        <v>6</v>
      </c>
      <c r="CQ238">
        <v>3</v>
      </c>
      <c r="CR238">
        <v>4</v>
      </c>
      <c r="CS238">
        <v>1</v>
      </c>
      <c r="CT238">
        <v>0</v>
      </c>
      <c r="CU238">
        <v>0</v>
      </c>
      <c r="CV238">
        <v>1</v>
      </c>
      <c r="CW238">
        <v>2</v>
      </c>
      <c r="CX238">
        <v>0</v>
      </c>
      <c r="CY238">
        <v>4</v>
      </c>
      <c r="CZ238">
        <v>0</v>
      </c>
      <c r="DA238">
        <v>1</v>
      </c>
      <c r="DB238">
        <v>1</v>
      </c>
      <c r="DC238">
        <v>0</v>
      </c>
      <c r="DD238">
        <v>0</v>
      </c>
      <c r="DE238">
        <v>4</v>
      </c>
      <c r="DF238">
        <v>2</v>
      </c>
      <c r="DG238">
        <v>1</v>
      </c>
      <c r="DH238">
        <v>0</v>
      </c>
      <c r="DI238">
        <v>0</v>
      </c>
      <c r="DJ238">
        <v>0</v>
      </c>
      <c r="DK238">
        <v>0</v>
      </c>
      <c r="DL238">
        <v>0</v>
      </c>
      <c r="DM238">
        <v>1</v>
      </c>
      <c r="DN238">
        <v>0</v>
      </c>
      <c r="DO238">
        <v>5</v>
      </c>
      <c r="DP238">
        <v>0</v>
      </c>
      <c r="DQ238">
        <v>0</v>
      </c>
      <c r="DR238">
        <v>3</v>
      </c>
      <c r="DS238">
        <v>0</v>
      </c>
      <c r="DT238">
        <v>5</v>
      </c>
      <c r="DU238">
        <v>0</v>
      </c>
      <c r="DV238">
        <v>4</v>
      </c>
      <c r="DW238">
        <v>0</v>
      </c>
      <c r="DX238">
        <v>7</v>
      </c>
      <c r="DY238">
        <v>0</v>
      </c>
      <c r="DZ238">
        <v>0</v>
      </c>
      <c r="EA238">
        <v>0</v>
      </c>
      <c r="EB238">
        <v>1</v>
      </c>
      <c r="EC238">
        <v>0</v>
      </c>
      <c r="ED238">
        <v>0</v>
      </c>
      <c r="EE238">
        <v>0</v>
      </c>
      <c r="EF238">
        <v>0</v>
      </c>
      <c r="EG238">
        <v>0</v>
      </c>
      <c r="EH238">
        <v>0</v>
      </c>
      <c r="EI238">
        <v>0</v>
      </c>
      <c r="EJ238">
        <v>3</v>
      </c>
      <c r="EK238">
        <v>3</v>
      </c>
      <c r="EL238">
        <v>1</v>
      </c>
      <c r="EM238">
        <v>4</v>
      </c>
      <c r="EN238">
        <v>2</v>
      </c>
      <c r="EO238">
        <v>0</v>
      </c>
      <c r="EP238">
        <v>0</v>
      </c>
      <c r="EQ238">
        <v>0</v>
      </c>
      <c r="ER238">
        <v>0</v>
      </c>
      <c r="ES238">
        <v>1</v>
      </c>
      <c r="ET238">
        <v>3</v>
      </c>
      <c r="EU238">
        <v>6</v>
      </c>
      <c r="EV238">
        <v>0</v>
      </c>
      <c r="EW238">
        <v>2</v>
      </c>
      <c r="EX238">
        <v>1</v>
      </c>
      <c r="EY238">
        <v>1</v>
      </c>
      <c r="EZ238">
        <v>2</v>
      </c>
      <c r="FA238">
        <v>0</v>
      </c>
      <c r="FB238">
        <v>3</v>
      </c>
      <c r="FC238">
        <v>1</v>
      </c>
      <c r="FD238">
        <v>2</v>
      </c>
      <c r="FE238">
        <v>2</v>
      </c>
      <c r="FF238">
        <v>0</v>
      </c>
      <c r="FG238">
        <v>0</v>
      </c>
      <c r="FH238">
        <v>1</v>
      </c>
      <c r="FI238">
        <v>2</v>
      </c>
      <c r="FJ238">
        <v>2</v>
      </c>
      <c r="FK238">
        <v>5</v>
      </c>
      <c r="FL238">
        <v>2</v>
      </c>
      <c r="FM238">
        <v>0</v>
      </c>
      <c r="FN238">
        <v>1</v>
      </c>
      <c r="FO238">
        <v>9</v>
      </c>
      <c r="FP238">
        <v>4</v>
      </c>
      <c r="FQ238">
        <v>0</v>
      </c>
      <c r="FR238">
        <v>0</v>
      </c>
      <c r="FS238">
        <v>4</v>
      </c>
      <c r="FT238">
        <v>2</v>
      </c>
      <c r="FU238">
        <v>2</v>
      </c>
      <c r="FV238">
        <v>2</v>
      </c>
      <c r="FW238">
        <v>4</v>
      </c>
      <c r="FX238">
        <v>1</v>
      </c>
      <c r="FY238">
        <v>0</v>
      </c>
      <c r="FZ238">
        <v>4</v>
      </c>
      <c r="GA238">
        <v>0</v>
      </c>
      <c r="GB238">
        <v>0</v>
      </c>
      <c r="GC238">
        <v>0</v>
      </c>
      <c r="GD238">
        <v>0</v>
      </c>
      <c r="GE238">
        <v>0</v>
      </c>
      <c r="GF238">
        <v>7</v>
      </c>
      <c r="GG238">
        <v>0</v>
      </c>
      <c r="GH238">
        <v>4</v>
      </c>
      <c r="GI238">
        <v>1</v>
      </c>
      <c r="GJ238">
        <v>1</v>
      </c>
      <c r="GK238">
        <v>0</v>
      </c>
      <c r="GL238">
        <v>1</v>
      </c>
      <c r="GM238">
        <v>0</v>
      </c>
      <c r="GN238">
        <v>5</v>
      </c>
      <c r="GO238">
        <v>0</v>
      </c>
      <c r="GP238">
        <v>0</v>
      </c>
      <c r="GQ238">
        <v>9</v>
      </c>
    </row>
    <row r="239" spans="1:199">
      <c r="A239">
        <v>0</v>
      </c>
      <c r="B239">
        <v>0</v>
      </c>
      <c r="C239">
        <v>0</v>
      </c>
      <c r="D239">
        <v>2</v>
      </c>
      <c r="E239">
        <v>0</v>
      </c>
      <c r="F239">
        <v>1</v>
      </c>
      <c r="G239">
        <v>0</v>
      </c>
      <c r="H239">
        <v>0</v>
      </c>
      <c r="I239">
        <v>5</v>
      </c>
      <c r="J239">
        <v>0</v>
      </c>
      <c r="K239">
        <v>2</v>
      </c>
      <c r="L239">
        <v>0</v>
      </c>
      <c r="M239">
        <v>0</v>
      </c>
      <c r="N239">
        <v>3</v>
      </c>
      <c r="O239">
        <v>0</v>
      </c>
      <c r="P239">
        <v>5</v>
      </c>
      <c r="Q239">
        <v>0</v>
      </c>
      <c r="R239">
        <v>1</v>
      </c>
      <c r="S239">
        <v>0</v>
      </c>
      <c r="T239">
        <v>0</v>
      </c>
      <c r="U239">
        <v>0</v>
      </c>
      <c r="V239">
        <v>1</v>
      </c>
      <c r="W239">
        <v>3</v>
      </c>
      <c r="X239">
        <v>0</v>
      </c>
      <c r="Y239">
        <v>0</v>
      </c>
      <c r="Z239">
        <v>1</v>
      </c>
      <c r="AA239">
        <v>0</v>
      </c>
      <c r="AB239">
        <v>0</v>
      </c>
      <c r="AC239">
        <v>0</v>
      </c>
      <c r="AD239">
        <v>5</v>
      </c>
      <c r="AE239">
        <v>0</v>
      </c>
      <c r="AF239">
        <v>0</v>
      </c>
      <c r="AG239">
        <v>0</v>
      </c>
      <c r="AH239">
        <v>7</v>
      </c>
      <c r="AI239">
        <v>0</v>
      </c>
      <c r="AJ239">
        <v>1</v>
      </c>
      <c r="AK239">
        <v>0</v>
      </c>
      <c r="AL239">
        <v>1</v>
      </c>
      <c r="AM239">
        <v>1</v>
      </c>
      <c r="AN239">
        <v>9</v>
      </c>
      <c r="AO239">
        <v>8</v>
      </c>
      <c r="AP239">
        <v>5</v>
      </c>
      <c r="AQ239">
        <v>1</v>
      </c>
      <c r="AR239">
        <v>2</v>
      </c>
      <c r="AS239">
        <v>1</v>
      </c>
      <c r="AT239">
        <v>0</v>
      </c>
      <c r="AU239">
        <v>1</v>
      </c>
      <c r="AV239">
        <v>1</v>
      </c>
      <c r="AW239">
        <v>5</v>
      </c>
      <c r="AX239">
        <v>2</v>
      </c>
      <c r="AY239">
        <v>1</v>
      </c>
      <c r="AZ239">
        <v>1</v>
      </c>
      <c r="BA239">
        <v>0</v>
      </c>
      <c r="BB239">
        <v>2</v>
      </c>
      <c r="BC239">
        <v>0</v>
      </c>
      <c r="BD239">
        <v>1</v>
      </c>
      <c r="BE239">
        <v>3</v>
      </c>
      <c r="BF239">
        <v>1</v>
      </c>
      <c r="BG239">
        <v>0</v>
      </c>
      <c r="BH239">
        <v>1</v>
      </c>
      <c r="BI239">
        <v>1</v>
      </c>
      <c r="BJ239">
        <v>0</v>
      </c>
      <c r="BK239">
        <v>2</v>
      </c>
      <c r="BL239">
        <v>0</v>
      </c>
      <c r="BM239">
        <v>1</v>
      </c>
      <c r="BN239">
        <v>1</v>
      </c>
      <c r="BO239">
        <v>1</v>
      </c>
      <c r="BP239">
        <v>3</v>
      </c>
      <c r="BQ239">
        <v>1</v>
      </c>
      <c r="BR239">
        <v>4</v>
      </c>
      <c r="BS239">
        <v>3</v>
      </c>
      <c r="BT239">
        <v>2</v>
      </c>
      <c r="BU239">
        <v>2</v>
      </c>
      <c r="BV239">
        <v>1</v>
      </c>
      <c r="BW239">
        <v>0</v>
      </c>
      <c r="BX239">
        <v>2</v>
      </c>
      <c r="BY239">
        <v>2</v>
      </c>
      <c r="BZ239">
        <v>0</v>
      </c>
      <c r="CA239">
        <v>1</v>
      </c>
      <c r="CB239">
        <v>2</v>
      </c>
      <c r="CC239">
        <v>2</v>
      </c>
      <c r="CD239">
        <v>3</v>
      </c>
      <c r="CE239">
        <v>1</v>
      </c>
      <c r="CF239">
        <v>0</v>
      </c>
      <c r="CG239">
        <v>0</v>
      </c>
      <c r="CH239">
        <v>2</v>
      </c>
      <c r="CI239">
        <v>0</v>
      </c>
      <c r="CJ239">
        <v>0</v>
      </c>
      <c r="CK239">
        <v>2</v>
      </c>
      <c r="CL239">
        <v>0</v>
      </c>
      <c r="CM239">
        <v>1</v>
      </c>
      <c r="CN239">
        <v>8</v>
      </c>
      <c r="CO239">
        <v>6</v>
      </c>
      <c r="CP239">
        <v>6</v>
      </c>
      <c r="CQ239">
        <v>5</v>
      </c>
      <c r="CR239">
        <v>5</v>
      </c>
      <c r="CS239">
        <v>1</v>
      </c>
      <c r="CT239">
        <v>0</v>
      </c>
      <c r="CU239">
        <v>2</v>
      </c>
      <c r="CV239">
        <v>1</v>
      </c>
      <c r="CW239">
        <v>3</v>
      </c>
      <c r="CX239">
        <v>1</v>
      </c>
      <c r="CY239">
        <v>6</v>
      </c>
      <c r="CZ239">
        <v>0</v>
      </c>
      <c r="DA239">
        <v>2</v>
      </c>
      <c r="DB239">
        <v>0</v>
      </c>
      <c r="DC239">
        <v>0</v>
      </c>
      <c r="DD239">
        <v>0</v>
      </c>
      <c r="DE239">
        <v>0</v>
      </c>
      <c r="DF239">
        <v>0</v>
      </c>
      <c r="DG239">
        <v>2</v>
      </c>
      <c r="DH239">
        <v>0</v>
      </c>
      <c r="DI239">
        <v>0</v>
      </c>
      <c r="DJ239">
        <v>0</v>
      </c>
      <c r="DK239">
        <v>0</v>
      </c>
      <c r="DL239">
        <v>1</v>
      </c>
      <c r="DM239">
        <v>0</v>
      </c>
      <c r="DN239">
        <v>0</v>
      </c>
      <c r="DO239">
        <v>0</v>
      </c>
      <c r="DP239">
        <v>0</v>
      </c>
      <c r="DQ239">
        <v>0</v>
      </c>
      <c r="DR239">
        <v>0</v>
      </c>
      <c r="DS239">
        <v>0</v>
      </c>
      <c r="DT239">
        <v>1</v>
      </c>
      <c r="DU239">
        <v>0</v>
      </c>
      <c r="DV239">
        <v>1</v>
      </c>
      <c r="DW239">
        <v>0</v>
      </c>
      <c r="DX239">
        <v>0</v>
      </c>
      <c r="DY239">
        <v>0</v>
      </c>
      <c r="DZ239">
        <v>0</v>
      </c>
      <c r="EA239">
        <v>0</v>
      </c>
      <c r="EB239">
        <v>0</v>
      </c>
      <c r="EC239">
        <v>0</v>
      </c>
      <c r="ED239">
        <v>0</v>
      </c>
      <c r="EE239">
        <v>0</v>
      </c>
      <c r="EF239">
        <v>1</v>
      </c>
      <c r="EG239">
        <v>0</v>
      </c>
      <c r="EH239">
        <v>2</v>
      </c>
      <c r="EI239">
        <v>0</v>
      </c>
      <c r="EJ239">
        <v>0</v>
      </c>
      <c r="EK239">
        <v>3</v>
      </c>
      <c r="EL239">
        <v>0</v>
      </c>
      <c r="EM239">
        <v>7</v>
      </c>
      <c r="EN239">
        <v>0</v>
      </c>
      <c r="EO239">
        <v>0</v>
      </c>
      <c r="EP239">
        <v>0</v>
      </c>
      <c r="EQ239">
        <v>0</v>
      </c>
      <c r="ER239">
        <v>0</v>
      </c>
      <c r="ES239">
        <v>2</v>
      </c>
      <c r="ET239">
        <v>1</v>
      </c>
      <c r="EU239">
        <v>4</v>
      </c>
      <c r="EV239">
        <v>2</v>
      </c>
      <c r="EW239">
        <v>2</v>
      </c>
      <c r="EX239">
        <v>1</v>
      </c>
      <c r="EY239">
        <v>0</v>
      </c>
      <c r="EZ239">
        <v>2</v>
      </c>
      <c r="FA239">
        <v>1</v>
      </c>
      <c r="FB239">
        <v>1</v>
      </c>
      <c r="FC239">
        <v>1</v>
      </c>
      <c r="FD239">
        <v>1</v>
      </c>
      <c r="FE239">
        <v>0</v>
      </c>
      <c r="FF239">
        <v>1</v>
      </c>
      <c r="FG239">
        <v>5</v>
      </c>
      <c r="FH239">
        <v>1</v>
      </c>
      <c r="FI239">
        <v>1</v>
      </c>
      <c r="FJ239">
        <v>1</v>
      </c>
      <c r="FK239">
        <v>1</v>
      </c>
      <c r="FL239">
        <v>0</v>
      </c>
      <c r="FM239">
        <v>4</v>
      </c>
      <c r="FN239">
        <v>1</v>
      </c>
      <c r="FO239">
        <v>0</v>
      </c>
      <c r="FP239">
        <v>0</v>
      </c>
      <c r="FQ239">
        <v>1</v>
      </c>
      <c r="FR239">
        <v>2</v>
      </c>
      <c r="FS239">
        <v>7</v>
      </c>
      <c r="FT239">
        <v>1</v>
      </c>
      <c r="FU239">
        <v>1</v>
      </c>
      <c r="FV239">
        <v>1</v>
      </c>
      <c r="FW239">
        <v>0</v>
      </c>
      <c r="FX239">
        <v>1</v>
      </c>
      <c r="FY239">
        <v>1</v>
      </c>
      <c r="FZ239">
        <v>3</v>
      </c>
      <c r="GA239">
        <v>0</v>
      </c>
      <c r="GB239">
        <v>4</v>
      </c>
      <c r="GC239">
        <v>1</v>
      </c>
      <c r="GD239">
        <v>0</v>
      </c>
      <c r="GE239">
        <v>1</v>
      </c>
      <c r="GF239">
        <v>4</v>
      </c>
      <c r="GG239">
        <v>2</v>
      </c>
      <c r="GH239">
        <v>4</v>
      </c>
      <c r="GI239">
        <v>5</v>
      </c>
      <c r="GJ239">
        <v>1</v>
      </c>
      <c r="GK239">
        <v>1</v>
      </c>
      <c r="GL239">
        <v>2</v>
      </c>
      <c r="GM239">
        <v>0</v>
      </c>
      <c r="GN239">
        <v>0</v>
      </c>
      <c r="GO239">
        <v>2</v>
      </c>
      <c r="GP239">
        <v>3</v>
      </c>
      <c r="GQ239">
        <v>0</v>
      </c>
    </row>
    <row r="240" spans="1:199">
      <c r="A240">
        <v>0</v>
      </c>
      <c r="B240">
        <v>0</v>
      </c>
      <c r="C240">
        <v>0</v>
      </c>
      <c r="D240">
        <v>0</v>
      </c>
      <c r="E240">
        <v>0</v>
      </c>
      <c r="F240">
        <v>0</v>
      </c>
      <c r="G240">
        <v>5</v>
      </c>
      <c r="H240">
        <v>0</v>
      </c>
      <c r="I240">
        <v>0</v>
      </c>
      <c r="J240">
        <v>1</v>
      </c>
      <c r="K240">
        <v>3</v>
      </c>
      <c r="L240">
        <v>0</v>
      </c>
      <c r="M240">
        <v>0</v>
      </c>
      <c r="N240">
        <v>0</v>
      </c>
      <c r="O240">
        <v>0</v>
      </c>
      <c r="P240">
        <v>0</v>
      </c>
      <c r="Q240">
        <v>4</v>
      </c>
      <c r="R240">
        <v>1</v>
      </c>
      <c r="S240">
        <v>1</v>
      </c>
      <c r="T240">
        <v>0</v>
      </c>
      <c r="U240">
        <v>0</v>
      </c>
      <c r="V240">
        <v>0</v>
      </c>
      <c r="W240">
        <v>0</v>
      </c>
      <c r="X240">
        <v>0</v>
      </c>
      <c r="Y240">
        <v>0</v>
      </c>
      <c r="Z240">
        <v>2</v>
      </c>
      <c r="AA240">
        <v>0</v>
      </c>
      <c r="AB240">
        <v>0</v>
      </c>
      <c r="AC240">
        <v>8</v>
      </c>
      <c r="AD240">
        <v>0</v>
      </c>
      <c r="AE240">
        <v>0</v>
      </c>
      <c r="AF240">
        <v>0</v>
      </c>
      <c r="AG240">
        <v>1</v>
      </c>
      <c r="AH240">
        <v>0</v>
      </c>
      <c r="AI240">
        <v>0</v>
      </c>
      <c r="AJ240">
        <v>1</v>
      </c>
      <c r="AK240">
        <v>1</v>
      </c>
      <c r="AL240">
        <v>1</v>
      </c>
      <c r="AM240">
        <v>1</v>
      </c>
      <c r="AN240">
        <v>2</v>
      </c>
      <c r="AO240">
        <v>0</v>
      </c>
      <c r="AP240">
        <v>1</v>
      </c>
      <c r="AQ240">
        <v>0</v>
      </c>
      <c r="AR240">
        <v>2</v>
      </c>
      <c r="AS240">
        <v>0</v>
      </c>
      <c r="AT240">
        <v>0</v>
      </c>
      <c r="AU240">
        <v>0</v>
      </c>
      <c r="AV240">
        <v>1</v>
      </c>
      <c r="AW240">
        <v>1</v>
      </c>
      <c r="AX240">
        <v>0</v>
      </c>
      <c r="AY240">
        <v>4</v>
      </c>
      <c r="AZ240">
        <v>1</v>
      </c>
      <c r="BA240">
        <v>1</v>
      </c>
      <c r="BB240">
        <v>2</v>
      </c>
      <c r="BC240">
        <v>5</v>
      </c>
      <c r="BD240">
        <v>1</v>
      </c>
      <c r="BE240">
        <v>0</v>
      </c>
      <c r="BF240">
        <v>1</v>
      </c>
      <c r="BG240">
        <v>2</v>
      </c>
      <c r="BH240">
        <v>1</v>
      </c>
      <c r="BI240">
        <v>0</v>
      </c>
      <c r="BJ240">
        <v>0</v>
      </c>
      <c r="BK240">
        <v>1</v>
      </c>
      <c r="BL240">
        <v>0</v>
      </c>
      <c r="BM240">
        <v>1</v>
      </c>
      <c r="BN240">
        <v>1</v>
      </c>
      <c r="BO240">
        <v>2</v>
      </c>
      <c r="BP240">
        <v>6</v>
      </c>
      <c r="BQ240">
        <v>1</v>
      </c>
      <c r="BR240">
        <v>1</v>
      </c>
      <c r="BS240">
        <v>3</v>
      </c>
      <c r="BT240">
        <v>1</v>
      </c>
      <c r="BU240">
        <v>2</v>
      </c>
      <c r="BV240">
        <v>8</v>
      </c>
      <c r="BW240">
        <v>1</v>
      </c>
      <c r="BX240">
        <v>0</v>
      </c>
      <c r="BY240">
        <v>1</v>
      </c>
      <c r="BZ240">
        <v>7</v>
      </c>
      <c r="CA240">
        <v>1</v>
      </c>
      <c r="CB240">
        <v>1</v>
      </c>
      <c r="CC240">
        <v>0</v>
      </c>
      <c r="CD240">
        <v>0</v>
      </c>
      <c r="CE240">
        <v>3</v>
      </c>
      <c r="CF240">
        <v>1</v>
      </c>
      <c r="CG240">
        <v>0</v>
      </c>
      <c r="CH240">
        <v>2</v>
      </c>
      <c r="CI240">
        <v>0</v>
      </c>
      <c r="CJ240">
        <v>0</v>
      </c>
      <c r="CK240">
        <v>2</v>
      </c>
      <c r="CL240">
        <v>0</v>
      </c>
      <c r="CM240">
        <v>1</v>
      </c>
      <c r="CN240">
        <v>2</v>
      </c>
      <c r="CO240">
        <v>4</v>
      </c>
      <c r="CP240">
        <v>1</v>
      </c>
      <c r="CQ240">
        <v>2</v>
      </c>
      <c r="CR240">
        <v>0</v>
      </c>
      <c r="CS240">
        <v>2</v>
      </c>
      <c r="CT240">
        <v>0</v>
      </c>
      <c r="CU240">
        <v>0</v>
      </c>
      <c r="CV240">
        <v>0</v>
      </c>
      <c r="CW240">
        <v>5</v>
      </c>
      <c r="CX240">
        <v>3</v>
      </c>
      <c r="CY240">
        <v>3</v>
      </c>
      <c r="CZ240">
        <v>1</v>
      </c>
      <c r="DA240">
        <v>3</v>
      </c>
      <c r="DB240">
        <v>0</v>
      </c>
      <c r="DC240">
        <v>0</v>
      </c>
      <c r="DD240">
        <v>0</v>
      </c>
      <c r="DE240">
        <v>0</v>
      </c>
      <c r="DF240">
        <v>0</v>
      </c>
      <c r="DG240">
        <v>0</v>
      </c>
      <c r="DH240">
        <v>0</v>
      </c>
      <c r="DI240">
        <v>0</v>
      </c>
      <c r="DJ240">
        <v>2</v>
      </c>
      <c r="DK240">
        <v>0</v>
      </c>
      <c r="DL240">
        <v>1</v>
      </c>
      <c r="DM240">
        <v>1</v>
      </c>
      <c r="DN240">
        <v>0</v>
      </c>
      <c r="DO240">
        <v>4</v>
      </c>
      <c r="DP240">
        <v>0</v>
      </c>
      <c r="DQ240">
        <v>2</v>
      </c>
      <c r="DR240">
        <v>0</v>
      </c>
      <c r="DS240">
        <v>2</v>
      </c>
      <c r="DT240">
        <v>0</v>
      </c>
      <c r="DU240">
        <v>0</v>
      </c>
      <c r="DV240">
        <v>2</v>
      </c>
      <c r="DW240">
        <v>0</v>
      </c>
      <c r="DX240">
        <v>0</v>
      </c>
      <c r="DY240">
        <v>0</v>
      </c>
      <c r="DZ240">
        <v>0</v>
      </c>
      <c r="EA240">
        <v>3</v>
      </c>
      <c r="EB240">
        <v>0</v>
      </c>
      <c r="EC240">
        <v>0</v>
      </c>
      <c r="ED240">
        <v>0</v>
      </c>
      <c r="EE240">
        <v>0</v>
      </c>
      <c r="EF240">
        <v>1</v>
      </c>
      <c r="EG240">
        <v>0</v>
      </c>
      <c r="EH240">
        <v>1</v>
      </c>
      <c r="EI240">
        <v>9</v>
      </c>
      <c r="EJ240">
        <v>0</v>
      </c>
      <c r="EK240">
        <v>0</v>
      </c>
      <c r="EL240">
        <v>1</v>
      </c>
      <c r="EM240">
        <v>0</v>
      </c>
      <c r="EN240">
        <v>2</v>
      </c>
      <c r="EO240">
        <v>0</v>
      </c>
      <c r="EP240">
        <v>0</v>
      </c>
      <c r="EQ240">
        <v>0</v>
      </c>
      <c r="ER240">
        <v>4</v>
      </c>
      <c r="ES240">
        <v>0</v>
      </c>
      <c r="ET240">
        <v>0</v>
      </c>
      <c r="EU240">
        <v>4</v>
      </c>
      <c r="EV240">
        <v>9</v>
      </c>
      <c r="EW240">
        <v>6</v>
      </c>
      <c r="EX240">
        <v>8</v>
      </c>
      <c r="EY240">
        <v>2</v>
      </c>
      <c r="EZ240">
        <v>2</v>
      </c>
      <c r="FA240">
        <v>1</v>
      </c>
      <c r="FB240">
        <v>0</v>
      </c>
      <c r="FC240">
        <v>0</v>
      </c>
      <c r="FD240">
        <v>5</v>
      </c>
      <c r="FE240">
        <v>0</v>
      </c>
      <c r="FF240">
        <v>1</v>
      </c>
      <c r="FG240">
        <v>5</v>
      </c>
      <c r="FH240">
        <v>0</v>
      </c>
      <c r="FI240">
        <v>0</v>
      </c>
      <c r="FJ240">
        <v>0</v>
      </c>
      <c r="FK240">
        <v>1</v>
      </c>
      <c r="FL240">
        <v>3</v>
      </c>
      <c r="FM240">
        <v>4</v>
      </c>
      <c r="FN240">
        <v>1</v>
      </c>
      <c r="FO240">
        <v>0</v>
      </c>
      <c r="FP240">
        <v>0</v>
      </c>
      <c r="FQ240">
        <v>1</v>
      </c>
      <c r="FR240">
        <v>1</v>
      </c>
      <c r="FS240">
        <v>1</v>
      </c>
      <c r="FT240">
        <v>0</v>
      </c>
      <c r="FU240">
        <v>0</v>
      </c>
      <c r="FV240">
        <v>0</v>
      </c>
      <c r="FW240">
        <v>0</v>
      </c>
      <c r="FX240">
        <v>0</v>
      </c>
      <c r="FY240">
        <v>0</v>
      </c>
      <c r="FZ240">
        <v>0</v>
      </c>
      <c r="GA240">
        <v>2</v>
      </c>
      <c r="GB240">
        <v>0</v>
      </c>
      <c r="GC240">
        <v>2</v>
      </c>
      <c r="GD240">
        <v>1</v>
      </c>
      <c r="GE240">
        <v>1</v>
      </c>
      <c r="GF240">
        <v>1</v>
      </c>
      <c r="GG240">
        <v>2</v>
      </c>
      <c r="GH240">
        <v>4</v>
      </c>
      <c r="GI240">
        <v>5</v>
      </c>
      <c r="GJ240">
        <v>0</v>
      </c>
      <c r="GK240">
        <v>4</v>
      </c>
      <c r="GL240">
        <v>1</v>
      </c>
      <c r="GM240">
        <v>0</v>
      </c>
      <c r="GN240">
        <v>0</v>
      </c>
      <c r="GO240">
        <v>1</v>
      </c>
      <c r="GP240">
        <v>1</v>
      </c>
      <c r="GQ240">
        <v>0</v>
      </c>
    </row>
    <row r="241" spans="1:199">
      <c r="A241">
        <v>0</v>
      </c>
      <c r="B241">
        <v>5</v>
      </c>
      <c r="C241">
        <v>0</v>
      </c>
      <c r="D241">
        <v>0</v>
      </c>
      <c r="E241">
        <v>3</v>
      </c>
      <c r="F241">
        <v>0</v>
      </c>
      <c r="G241">
        <v>2</v>
      </c>
      <c r="H241">
        <v>0</v>
      </c>
      <c r="I241">
        <v>3</v>
      </c>
      <c r="J241">
        <v>0</v>
      </c>
      <c r="K241">
        <v>1</v>
      </c>
      <c r="L241">
        <v>0</v>
      </c>
      <c r="M241">
        <v>0</v>
      </c>
      <c r="N241">
        <v>1</v>
      </c>
      <c r="O241">
        <v>0</v>
      </c>
      <c r="P241">
        <v>1</v>
      </c>
      <c r="Q241">
        <v>0</v>
      </c>
      <c r="R241">
        <v>1</v>
      </c>
      <c r="S241">
        <v>0</v>
      </c>
      <c r="T241">
        <v>0</v>
      </c>
      <c r="U241">
        <v>0</v>
      </c>
      <c r="V241">
        <v>0</v>
      </c>
      <c r="W241">
        <v>0</v>
      </c>
      <c r="X241">
        <v>0</v>
      </c>
      <c r="Y241">
        <v>0</v>
      </c>
      <c r="Z241">
        <v>0</v>
      </c>
      <c r="AA241">
        <v>0</v>
      </c>
      <c r="AB241">
        <v>0</v>
      </c>
      <c r="AC241">
        <v>1</v>
      </c>
      <c r="AD241">
        <v>0</v>
      </c>
      <c r="AE241">
        <v>0</v>
      </c>
      <c r="AF241">
        <v>0</v>
      </c>
      <c r="AG241">
        <v>0</v>
      </c>
      <c r="AH241">
        <v>3</v>
      </c>
      <c r="AI241">
        <v>0</v>
      </c>
      <c r="AJ241">
        <v>1</v>
      </c>
      <c r="AK241">
        <v>2</v>
      </c>
      <c r="AL241">
        <v>0</v>
      </c>
      <c r="AM241">
        <v>7</v>
      </c>
      <c r="AN241">
        <v>1</v>
      </c>
      <c r="AO241">
        <v>5</v>
      </c>
      <c r="AP241">
        <v>1</v>
      </c>
      <c r="AQ241">
        <v>1</v>
      </c>
      <c r="AR241">
        <v>2</v>
      </c>
      <c r="AS241">
        <v>1</v>
      </c>
      <c r="AT241">
        <v>0</v>
      </c>
      <c r="AU241">
        <v>0</v>
      </c>
      <c r="AV241">
        <v>1</v>
      </c>
      <c r="AW241">
        <v>4</v>
      </c>
      <c r="AX241">
        <v>0</v>
      </c>
      <c r="AY241">
        <v>0</v>
      </c>
      <c r="AZ241">
        <v>1</v>
      </c>
      <c r="BA241">
        <v>5</v>
      </c>
      <c r="BB241">
        <v>2</v>
      </c>
      <c r="BC241">
        <v>0</v>
      </c>
      <c r="BD241">
        <v>1</v>
      </c>
      <c r="BE241">
        <v>1</v>
      </c>
      <c r="BF241">
        <v>0</v>
      </c>
      <c r="BG241">
        <v>0</v>
      </c>
      <c r="BH241">
        <v>3</v>
      </c>
      <c r="BI241">
        <v>4</v>
      </c>
      <c r="BJ241">
        <v>0</v>
      </c>
      <c r="BK241">
        <v>2</v>
      </c>
      <c r="BL241">
        <v>3</v>
      </c>
      <c r="BM241">
        <v>4</v>
      </c>
      <c r="BN241">
        <v>2</v>
      </c>
      <c r="BO241">
        <v>1</v>
      </c>
      <c r="BP241">
        <v>1</v>
      </c>
      <c r="BQ241">
        <v>1</v>
      </c>
      <c r="BR241">
        <v>3</v>
      </c>
      <c r="BS241">
        <v>4</v>
      </c>
      <c r="BT241">
        <v>0</v>
      </c>
      <c r="BU241">
        <v>0</v>
      </c>
      <c r="BV241">
        <v>1</v>
      </c>
      <c r="BW241">
        <v>1</v>
      </c>
      <c r="BX241">
        <v>0</v>
      </c>
      <c r="BY241">
        <v>2</v>
      </c>
      <c r="BZ241">
        <v>1</v>
      </c>
      <c r="CA241">
        <v>2</v>
      </c>
      <c r="CB241">
        <v>1</v>
      </c>
      <c r="CC241">
        <v>1</v>
      </c>
      <c r="CD241">
        <v>1</v>
      </c>
      <c r="CE241">
        <v>1</v>
      </c>
      <c r="CF241">
        <v>0</v>
      </c>
      <c r="CG241">
        <v>0</v>
      </c>
      <c r="CH241">
        <v>1</v>
      </c>
      <c r="CI241">
        <v>0</v>
      </c>
      <c r="CJ241">
        <v>2</v>
      </c>
      <c r="CK241">
        <v>1</v>
      </c>
      <c r="CL241">
        <v>0</v>
      </c>
      <c r="CM241">
        <v>0</v>
      </c>
      <c r="CN241">
        <v>3</v>
      </c>
      <c r="CO241">
        <v>2</v>
      </c>
      <c r="CP241">
        <v>1</v>
      </c>
      <c r="CQ241">
        <v>1</v>
      </c>
      <c r="CR241">
        <v>1</v>
      </c>
      <c r="CS241">
        <v>2</v>
      </c>
      <c r="CT241">
        <v>0</v>
      </c>
      <c r="CU241">
        <v>1</v>
      </c>
      <c r="CV241">
        <v>1</v>
      </c>
      <c r="CW241">
        <v>1</v>
      </c>
      <c r="CX241">
        <v>0</v>
      </c>
      <c r="CY241">
        <v>6</v>
      </c>
      <c r="CZ241">
        <v>0</v>
      </c>
      <c r="DA241">
        <v>3</v>
      </c>
      <c r="DB241">
        <v>0</v>
      </c>
      <c r="DC241">
        <v>0</v>
      </c>
      <c r="DD241">
        <v>0</v>
      </c>
      <c r="DE241">
        <v>1</v>
      </c>
      <c r="DF241">
        <v>1</v>
      </c>
      <c r="DG241">
        <v>1</v>
      </c>
      <c r="DH241">
        <v>0</v>
      </c>
      <c r="DI241">
        <v>0</v>
      </c>
      <c r="DJ241">
        <v>0</v>
      </c>
      <c r="DK241">
        <v>0</v>
      </c>
      <c r="DL241">
        <v>0</v>
      </c>
      <c r="DM241">
        <v>1</v>
      </c>
      <c r="DN241">
        <v>0</v>
      </c>
      <c r="DO241">
        <v>0</v>
      </c>
      <c r="DP241">
        <v>4</v>
      </c>
      <c r="DQ241">
        <v>0</v>
      </c>
      <c r="DR241">
        <v>0</v>
      </c>
      <c r="DS241">
        <v>0</v>
      </c>
      <c r="DT241">
        <v>1</v>
      </c>
      <c r="DU241">
        <v>0</v>
      </c>
      <c r="DV241">
        <v>2</v>
      </c>
      <c r="DW241">
        <v>1</v>
      </c>
      <c r="DX241">
        <v>0</v>
      </c>
      <c r="DY241">
        <v>0</v>
      </c>
      <c r="DZ241">
        <v>0</v>
      </c>
      <c r="EA241">
        <v>1</v>
      </c>
      <c r="EB241">
        <v>1</v>
      </c>
      <c r="EC241">
        <v>0</v>
      </c>
      <c r="ED241">
        <v>0</v>
      </c>
      <c r="EE241">
        <v>0</v>
      </c>
      <c r="EF241">
        <v>1</v>
      </c>
      <c r="EG241">
        <v>0</v>
      </c>
      <c r="EH241">
        <v>0</v>
      </c>
      <c r="EI241">
        <v>1</v>
      </c>
      <c r="EJ241">
        <v>0</v>
      </c>
      <c r="EK241">
        <v>1</v>
      </c>
      <c r="EL241">
        <v>0</v>
      </c>
      <c r="EM241">
        <v>0</v>
      </c>
      <c r="EN241">
        <v>0</v>
      </c>
      <c r="EO241">
        <v>0</v>
      </c>
      <c r="EP241">
        <v>0</v>
      </c>
      <c r="EQ241">
        <v>0</v>
      </c>
      <c r="ER241">
        <v>0</v>
      </c>
      <c r="ES241">
        <v>0</v>
      </c>
      <c r="ET241">
        <v>0</v>
      </c>
      <c r="EU241">
        <v>0</v>
      </c>
      <c r="EV241">
        <v>0</v>
      </c>
      <c r="EW241">
        <v>1</v>
      </c>
      <c r="EX241">
        <v>2</v>
      </c>
      <c r="EY241">
        <v>1</v>
      </c>
      <c r="EZ241">
        <v>2</v>
      </c>
      <c r="FA241">
        <v>1</v>
      </c>
      <c r="FB241">
        <v>3</v>
      </c>
      <c r="FC241">
        <v>1</v>
      </c>
      <c r="FD241">
        <v>4</v>
      </c>
      <c r="FE241">
        <v>0</v>
      </c>
      <c r="FF241">
        <v>0</v>
      </c>
      <c r="FG241">
        <v>0</v>
      </c>
      <c r="FH241">
        <v>1</v>
      </c>
      <c r="FI241">
        <v>2</v>
      </c>
      <c r="FJ241">
        <v>0</v>
      </c>
      <c r="FK241">
        <v>0</v>
      </c>
      <c r="FL241">
        <v>0</v>
      </c>
      <c r="FM241">
        <v>3</v>
      </c>
      <c r="FN241">
        <v>0</v>
      </c>
      <c r="FO241">
        <v>1</v>
      </c>
      <c r="FP241">
        <v>0</v>
      </c>
      <c r="FQ241">
        <v>9</v>
      </c>
      <c r="FR241">
        <v>5</v>
      </c>
      <c r="FS241">
        <v>2</v>
      </c>
      <c r="FT241">
        <v>1</v>
      </c>
      <c r="FU241">
        <v>1</v>
      </c>
      <c r="FV241">
        <v>1</v>
      </c>
      <c r="FW241">
        <v>4</v>
      </c>
      <c r="FX241">
        <v>1</v>
      </c>
      <c r="FY241">
        <v>1</v>
      </c>
      <c r="FZ241">
        <v>0</v>
      </c>
      <c r="GA241">
        <v>2</v>
      </c>
      <c r="GB241">
        <v>3</v>
      </c>
      <c r="GC241">
        <v>5</v>
      </c>
      <c r="GD241">
        <v>1</v>
      </c>
      <c r="GE241">
        <v>1</v>
      </c>
      <c r="GF241">
        <v>3</v>
      </c>
      <c r="GG241">
        <v>0</v>
      </c>
      <c r="GH241">
        <v>1</v>
      </c>
      <c r="GI241">
        <v>5</v>
      </c>
      <c r="GJ241">
        <v>1</v>
      </c>
      <c r="GK241">
        <v>0</v>
      </c>
      <c r="GL241">
        <v>7</v>
      </c>
      <c r="GM241">
        <v>0</v>
      </c>
      <c r="GN241">
        <v>2</v>
      </c>
      <c r="GO241">
        <v>1</v>
      </c>
      <c r="GP241">
        <v>1</v>
      </c>
      <c r="GQ241">
        <v>0</v>
      </c>
    </row>
    <row r="242" spans="1:199">
      <c r="A242">
        <v>9</v>
      </c>
      <c r="B242">
        <v>9</v>
      </c>
      <c r="C242">
        <v>6</v>
      </c>
      <c r="D242">
        <v>7</v>
      </c>
      <c r="E242">
        <v>0</v>
      </c>
      <c r="F242">
        <v>1</v>
      </c>
      <c r="G242">
        <v>1</v>
      </c>
      <c r="H242">
        <v>1</v>
      </c>
      <c r="I242">
        <v>1</v>
      </c>
      <c r="J242">
        <v>4</v>
      </c>
      <c r="K242">
        <v>3</v>
      </c>
      <c r="L242">
        <v>3</v>
      </c>
      <c r="M242">
        <v>5</v>
      </c>
      <c r="N242">
        <v>1</v>
      </c>
      <c r="O242">
        <v>0</v>
      </c>
      <c r="P242">
        <v>2</v>
      </c>
      <c r="Q242">
        <v>7</v>
      </c>
      <c r="R242">
        <v>6</v>
      </c>
      <c r="S242">
        <v>4</v>
      </c>
      <c r="T242">
        <v>0</v>
      </c>
      <c r="U242">
        <v>2</v>
      </c>
      <c r="V242">
        <v>7</v>
      </c>
      <c r="W242">
        <v>1</v>
      </c>
      <c r="X242">
        <v>0</v>
      </c>
      <c r="Y242">
        <v>0</v>
      </c>
      <c r="Z242">
        <v>4</v>
      </c>
      <c r="AA242">
        <v>0</v>
      </c>
      <c r="AB242">
        <v>0</v>
      </c>
      <c r="AC242">
        <v>0</v>
      </c>
      <c r="AD242">
        <v>5</v>
      </c>
      <c r="AE242">
        <v>0</v>
      </c>
      <c r="AF242">
        <v>2</v>
      </c>
      <c r="AG242">
        <v>5</v>
      </c>
      <c r="AH242">
        <v>1</v>
      </c>
      <c r="AI242">
        <v>4</v>
      </c>
      <c r="AJ242">
        <v>4</v>
      </c>
      <c r="AK242">
        <v>4</v>
      </c>
      <c r="AL242">
        <v>4</v>
      </c>
      <c r="AM242">
        <v>7</v>
      </c>
      <c r="AN242">
        <v>8</v>
      </c>
      <c r="AO242">
        <v>9</v>
      </c>
      <c r="AP242">
        <v>5</v>
      </c>
      <c r="AQ242">
        <v>2</v>
      </c>
      <c r="AR242">
        <v>3</v>
      </c>
      <c r="AS242">
        <v>1</v>
      </c>
      <c r="AT242">
        <v>2</v>
      </c>
      <c r="AU242">
        <v>1</v>
      </c>
      <c r="AV242">
        <v>2</v>
      </c>
      <c r="AW242">
        <v>3</v>
      </c>
      <c r="AX242">
        <v>0</v>
      </c>
      <c r="AY242">
        <v>1</v>
      </c>
      <c r="AZ242">
        <v>3</v>
      </c>
      <c r="BA242">
        <v>0</v>
      </c>
      <c r="BB242">
        <v>2</v>
      </c>
      <c r="BC242">
        <v>0</v>
      </c>
      <c r="BD242">
        <v>1</v>
      </c>
      <c r="BE242">
        <v>1</v>
      </c>
      <c r="BF242">
        <v>2</v>
      </c>
      <c r="BG242">
        <v>0</v>
      </c>
      <c r="BH242">
        <v>3</v>
      </c>
      <c r="BI242">
        <v>2</v>
      </c>
      <c r="BJ242">
        <v>0</v>
      </c>
      <c r="BK242">
        <v>1</v>
      </c>
      <c r="BL242">
        <v>1</v>
      </c>
      <c r="BM242">
        <v>5</v>
      </c>
      <c r="BN242">
        <v>2</v>
      </c>
      <c r="BO242">
        <v>0</v>
      </c>
      <c r="BP242">
        <v>3</v>
      </c>
      <c r="BQ242">
        <v>3</v>
      </c>
      <c r="BR242">
        <v>3</v>
      </c>
      <c r="BS242">
        <v>3</v>
      </c>
      <c r="BT242">
        <v>1</v>
      </c>
      <c r="BU242">
        <v>2</v>
      </c>
      <c r="BV242">
        <v>2</v>
      </c>
      <c r="BW242">
        <v>5</v>
      </c>
      <c r="BX242">
        <v>3</v>
      </c>
      <c r="BY242">
        <v>2</v>
      </c>
      <c r="BZ242">
        <v>1</v>
      </c>
      <c r="CA242">
        <v>1</v>
      </c>
      <c r="CB242">
        <v>3</v>
      </c>
      <c r="CC242">
        <v>2</v>
      </c>
      <c r="CD242">
        <v>4</v>
      </c>
      <c r="CE242">
        <v>7</v>
      </c>
      <c r="CF242">
        <v>2</v>
      </c>
      <c r="CG242">
        <v>0</v>
      </c>
      <c r="CH242">
        <v>7</v>
      </c>
      <c r="CI242">
        <v>1</v>
      </c>
      <c r="CJ242">
        <v>2</v>
      </c>
      <c r="CK242">
        <v>3</v>
      </c>
      <c r="CL242">
        <v>2</v>
      </c>
      <c r="CM242">
        <v>3</v>
      </c>
      <c r="CN242">
        <v>1</v>
      </c>
      <c r="CO242">
        <v>2</v>
      </c>
      <c r="CP242">
        <v>8</v>
      </c>
      <c r="CQ242">
        <v>8</v>
      </c>
      <c r="CR242">
        <v>5</v>
      </c>
      <c r="CS242">
        <v>4</v>
      </c>
      <c r="CT242">
        <v>1</v>
      </c>
      <c r="CU242">
        <v>3</v>
      </c>
      <c r="CV242">
        <v>0</v>
      </c>
      <c r="CW242">
        <v>3</v>
      </c>
      <c r="CX242">
        <v>5</v>
      </c>
      <c r="CY242">
        <v>7</v>
      </c>
      <c r="CZ242">
        <v>1</v>
      </c>
      <c r="DA242">
        <v>2</v>
      </c>
      <c r="DB242">
        <v>1</v>
      </c>
      <c r="DC242">
        <v>0</v>
      </c>
      <c r="DD242">
        <v>0</v>
      </c>
      <c r="DE242">
        <v>1</v>
      </c>
      <c r="DF242">
        <v>7</v>
      </c>
      <c r="DG242">
        <v>5</v>
      </c>
      <c r="DH242">
        <v>4</v>
      </c>
      <c r="DI242">
        <v>2</v>
      </c>
      <c r="DJ242">
        <v>7</v>
      </c>
      <c r="DK242">
        <v>1</v>
      </c>
      <c r="DL242">
        <v>7</v>
      </c>
      <c r="DM242">
        <v>1</v>
      </c>
      <c r="DN242">
        <v>0</v>
      </c>
      <c r="DO242">
        <v>2</v>
      </c>
      <c r="DP242">
        <v>7</v>
      </c>
      <c r="DQ242">
        <v>0</v>
      </c>
      <c r="DR242">
        <v>0</v>
      </c>
      <c r="DS242">
        <v>5</v>
      </c>
      <c r="DT242">
        <v>2</v>
      </c>
      <c r="DU242">
        <v>0</v>
      </c>
      <c r="DV242">
        <v>1</v>
      </c>
      <c r="DW242">
        <v>0</v>
      </c>
      <c r="DX242">
        <v>9</v>
      </c>
      <c r="DY242">
        <v>7</v>
      </c>
      <c r="DZ242">
        <v>0</v>
      </c>
      <c r="EA242">
        <v>7</v>
      </c>
      <c r="EB242">
        <v>0</v>
      </c>
      <c r="EC242">
        <v>0</v>
      </c>
      <c r="ED242">
        <v>0</v>
      </c>
      <c r="EE242">
        <v>0</v>
      </c>
      <c r="EF242">
        <v>6</v>
      </c>
      <c r="EG242">
        <v>9</v>
      </c>
      <c r="EH242">
        <v>0</v>
      </c>
      <c r="EI242">
        <v>1</v>
      </c>
      <c r="EJ242">
        <v>0</v>
      </c>
      <c r="EK242">
        <v>0</v>
      </c>
      <c r="EL242">
        <v>6</v>
      </c>
      <c r="EM242">
        <v>1</v>
      </c>
      <c r="EN242">
        <v>4</v>
      </c>
      <c r="EO242">
        <v>2</v>
      </c>
      <c r="EP242">
        <v>5</v>
      </c>
      <c r="EQ242">
        <v>3</v>
      </c>
      <c r="ER242">
        <v>1</v>
      </c>
      <c r="ES242">
        <v>5</v>
      </c>
      <c r="ET242">
        <v>1</v>
      </c>
      <c r="EU242">
        <v>1</v>
      </c>
      <c r="EV242">
        <v>6</v>
      </c>
      <c r="EW242">
        <v>3</v>
      </c>
      <c r="EX242">
        <v>5</v>
      </c>
      <c r="EY242">
        <v>1</v>
      </c>
      <c r="EZ242">
        <v>4</v>
      </c>
      <c r="FA242">
        <v>2</v>
      </c>
      <c r="FB242">
        <v>3</v>
      </c>
      <c r="FC242">
        <v>5</v>
      </c>
      <c r="FD242">
        <v>3</v>
      </c>
      <c r="FE242">
        <v>2</v>
      </c>
      <c r="FF242">
        <v>0</v>
      </c>
      <c r="FG242">
        <v>5</v>
      </c>
      <c r="FH242">
        <v>3</v>
      </c>
      <c r="FI242">
        <v>1</v>
      </c>
      <c r="FJ242">
        <v>0</v>
      </c>
      <c r="FK242">
        <v>6</v>
      </c>
      <c r="FL242">
        <v>3</v>
      </c>
      <c r="FM242">
        <v>4</v>
      </c>
      <c r="FN242">
        <v>5</v>
      </c>
      <c r="FO242">
        <v>2</v>
      </c>
      <c r="FP242">
        <v>1</v>
      </c>
      <c r="FQ242">
        <v>2</v>
      </c>
      <c r="FR242">
        <v>1</v>
      </c>
      <c r="FS242">
        <v>2</v>
      </c>
      <c r="FT242">
        <v>0</v>
      </c>
      <c r="FU242">
        <v>4</v>
      </c>
      <c r="FV242">
        <v>7</v>
      </c>
      <c r="FW242">
        <v>8</v>
      </c>
      <c r="FX242">
        <v>3</v>
      </c>
      <c r="FY242">
        <v>4</v>
      </c>
      <c r="FZ242">
        <v>2</v>
      </c>
      <c r="GA242">
        <v>3</v>
      </c>
      <c r="GB242">
        <v>2</v>
      </c>
      <c r="GC242">
        <v>6</v>
      </c>
      <c r="GD242">
        <v>1</v>
      </c>
      <c r="GE242">
        <v>4</v>
      </c>
      <c r="GF242">
        <v>4</v>
      </c>
      <c r="GG242">
        <v>6</v>
      </c>
      <c r="GH242">
        <v>3</v>
      </c>
      <c r="GI242">
        <v>5</v>
      </c>
      <c r="GJ242">
        <v>1</v>
      </c>
      <c r="GK242">
        <v>2</v>
      </c>
      <c r="GL242">
        <v>3</v>
      </c>
      <c r="GM242">
        <v>2</v>
      </c>
      <c r="GN242">
        <v>0</v>
      </c>
      <c r="GO242">
        <v>3</v>
      </c>
      <c r="GP242">
        <v>4</v>
      </c>
      <c r="GQ242">
        <v>1</v>
      </c>
    </row>
    <row r="243" spans="1:199">
      <c r="A243">
        <v>5</v>
      </c>
      <c r="B243">
        <v>0</v>
      </c>
      <c r="C243">
        <v>0</v>
      </c>
      <c r="D243">
        <v>0</v>
      </c>
      <c r="E243">
        <v>0</v>
      </c>
      <c r="F243">
        <v>1</v>
      </c>
      <c r="G243">
        <v>0</v>
      </c>
      <c r="H243">
        <v>0</v>
      </c>
      <c r="I243">
        <v>6</v>
      </c>
      <c r="J243">
        <v>0</v>
      </c>
      <c r="K243">
        <v>5</v>
      </c>
      <c r="L243">
        <v>0</v>
      </c>
      <c r="M243">
        <v>0</v>
      </c>
      <c r="N243">
        <v>2</v>
      </c>
      <c r="O243">
        <v>0</v>
      </c>
      <c r="P243">
        <v>0</v>
      </c>
      <c r="Q243">
        <v>0</v>
      </c>
      <c r="R243">
        <v>0</v>
      </c>
      <c r="S243">
        <v>0</v>
      </c>
      <c r="T243">
        <v>0</v>
      </c>
      <c r="U243">
        <v>0</v>
      </c>
      <c r="V243">
        <v>0</v>
      </c>
      <c r="W243">
        <v>1</v>
      </c>
      <c r="X243">
        <v>0</v>
      </c>
      <c r="Y243">
        <v>0</v>
      </c>
      <c r="Z243">
        <v>1</v>
      </c>
      <c r="AA243">
        <v>0</v>
      </c>
      <c r="AB243">
        <v>0</v>
      </c>
      <c r="AC243">
        <v>0</v>
      </c>
      <c r="AD243">
        <v>0</v>
      </c>
      <c r="AE243">
        <v>0</v>
      </c>
      <c r="AF243">
        <v>0</v>
      </c>
      <c r="AG243">
        <v>0</v>
      </c>
      <c r="AH243">
        <v>7</v>
      </c>
      <c r="AI243">
        <v>0</v>
      </c>
      <c r="AJ243">
        <v>1</v>
      </c>
      <c r="AK243">
        <v>0</v>
      </c>
      <c r="AL243">
        <v>2</v>
      </c>
      <c r="AM243">
        <v>1</v>
      </c>
      <c r="AN243">
        <v>2</v>
      </c>
      <c r="AO243">
        <v>3</v>
      </c>
      <c r="AP243">
        <v>1</v>
      </c>
      <c r="AQ243">
        <v>1</v>
      </c>
      <c r="AR243">
        <v>2</v>
      </c>
      <c r="AS243">
        <v>1</v>
      </c>
      <c r="AT243">
        <v>0</v>
      </c>
      <c r="AU243">
        <v>1</v>
      </c>
      <c r="AV243">
        <v>1</v>
      </c>
      <c r="AW243">
        <v>1</v>
      </c>
      <c r="AX243">
        <v>2</v>
      </c>
      <c r="AY243">
        <v>1</v>
      </c>
      <c r="AZ243">
        <v>1</v>
      </c>
      <c r="BA243">
        <v>1</v>
      </c>
      <c r="BB243">
        <v>1</v>
      </c>
      <c r="BC243">
        <v>0</v>
      </c>
      <c r="BD243">
        <v>1</v>
      </c>
      <c r="BE243">
        <v>3</v>
      </c>
      <c r="BF243">
        <v>1</v>
      </c>
      <c r="BG243">
        <v>5</v>
      </c>
      <c r="BH243">
        <v>1</v>
      </c>
      <c r="BI243">
        <v>1</v>
      </c>
      <c r="BJ243">
        <v>0</v>
      </c>
      <c r="BK243">
        <v>1</v>
      </c>
      <c r="BL243">
        <v>0</v>
      </c>
      <c r="BM243">
        <v>0</v>
      </c>
      <c r="BN243">
        <v>1</v>
      </c>
      <c r="BO243">
        <v>1</v>
      </c>
      <c r="BP243">
        <v>1</v>
      </c>
      <c r="BQ243">
        <v>1</v>
      </c>
      <c r="BR243">
        <v>3</v>
      </c>
      <c r="BS243">
        <v>3</v>
      </c>
      <c r="BT243">
        <v>2</v>
      </c>
      <c r="BU243">
        <v>1</v>
      </c>
      <c r="BV243">
        <v>3</v>
      </c>
      <c r="BW243">
        <v>1</v>
      </c>
      <c r="BX243">
        <v>1</v>
      </c>
      <c r="BY243">
        <v>6</v>
      </c>
      <c r="BZ243">
        <v>1</v>
      </c>
      <c r="CA243">
        <v>1</v>
      </c>
      <c r="CB243">
        <v>1</v>
      </c>
      <c r="CC243">
        <v>0</v>
      </c>
      <c r="CD243">
        <v>1</v>
      </c>
      <c r="CE243">
        <v>1</v>
      </c>
      <c r="CF243">
        <v>1</v>
      </c>
      <c r="CG243">
        <v>0</v>
      </c>
      <c r="CH243">
        <v>1</v>
      </c>
      <c r="CI243">
        <v>0</v>
      </c>
      <c r="CJ243">
        <v>0</v>
      </c>
      <c r="CK243">
        <v>1</v>
      </c>
      <c r="CL243">
        <v>0</v>
      </c>
      <c r="CM243">
        <v>1</v>
      </c>
      <c r="CN243">
        <v>0</v>
      </c>
      <c r="CO243">
        <v>2</v>
      </c>
      <c r="CP243">
        <v>2</v>
      </c>
      <c r="CQ243">
        <v>1</v>
      </c>
      <c r="CR243">
        <v>2</v>
      </c>
      <c r="CS243">
        <v>0</v>
      </c>
      <c r="CT243">
        <v>0</v>
      </c>
      <c r="CU243">
        <v>2</v>
      </c>
      <c r="CV243">
        <v>1</v>
      </c>
      <c r="CW243">
        <v>1</v>
      </c>
      <c r="CX243">
        <v>2</v>
      </c>
      <c r="CY243">
        <v>2</v>
      </c>
      <c r="CZ243">
        <v>0</v>
      </c>
      <c r="DA243">
        <v>1</v>
      </c>
      <c r="DB243">
        <v>2</v>
      </c>
      <c r="DC243">
        <v>0</v>
      </c>
      <c r="DD243">
        <v>1</v>
      </c>
      <c r="DE243">
        <v>1</v>
      </c>
      <c r="DF243">
        <v>0</v>
      </c>
      <c r="DG243">
        <v>0</v>
      </c>
      <c r="DH243">
        <v>0</v>
      </c>
      <c r="DI243">
        <v>0</v>
      </c>
      <c r="DJ243">
        <v>0</v>
      </c>
      <c r="DK243">
        <v>0</v>
      </c>
      <c r="DL243">
        <v>0</v>
      </c>
      <c r="DM243">
        <v>0</v>
      </c>
      <c r="DN243">
        <v>0</v>
      </c>
      <c r="DO243">
        <v>1</v>
      </c>
      <c r="DP243">
        <v>0</v>
      </c>
      <c r="DQ243">
        <v>0</v>
      </c>
      <c r="DR243">
        <v>0</v>
      </c>
      <c r="DS243">
        <v>0</v>
      </c>
      <c r="DT243">
        <v>0</v>
      </c>
      <c r="DU243">
        <v>0</v>
      </c>
      <c r="DV243">
        <v>1</v>
      </c>
      <c r="DW243">
        <v>0</v>
      </c>
      <c r="DX243">
        <v>0</v>
      </c>
      <c r="DY243">
        <v>0</v>
      </c>
      <c r="DZ243">
        <v>0</v>
      </c>
      <c r="EA243">
        <v>0</v>
      </c>
      <c r="EB243">
        <v>0</v>
      </c>
      <c r="EC243">
        <v>0</v>
      </c>
      <c r="ED243">
        <v>0</v>
      </c>
      <c r="EE243">
        <v>0</v>
      </c>
      <c r="EF243">
        <v>0</v>
      </c>
      <c r="EG243">
        <v>0</v>
      </c>
      <c r="EH243">
        <v>5</v>
      </c>
      <c r="EI243">
        <v>0</v>
      </c>
      <c r="EJ243">
        <v>0</v>
      </c>
      <c r="EK243">
        <v>1</v>
      </c>
      <c r="EL243">
        <v>1</v>
      </c>
      <c r="EM243">
        <v>5</v>
      </c>
      <c r="EN243">
        <v>0</v>
      </c>
      <c r="EO243">
        <v>0</v>
      </c>
      <c r="EP243">
        <v>0</v>
      </c>
      <c r="EQ243">
        <v>0</v>
      </c>
      <c r="ER243">
        <v>0</v>
      </c>
      <c r="ES243">
        <v>0</v>
      </c>
      <c r="ET243">
        <v>0</v>
      </c>
      <c r="EU243">
        <v>0</v>
      </c>
      <c r="EV243">
        <v>0</v>
      </c>
      <c r="EW243">
        <v>0</v>
      </c>
      <c r="EX243">
        <v>1</v>
      </c>
      <c r="EY243">
        <v>0</v>
      </c>
      <c r="EZ243">
        <v>2</v>
      </c>
      <c r="FA243">
        <v>1</v>
      </c>
      <c r="FB243">
        <v>1</v>
      </c>
      <c r="FC243">
        <v>1</v>
      </c>
      <c r="FD243">
        <v>3</v>
      </c>
      <c r="FE243">
        <v>0</v>
      </c>
      <c r="FF243">
        <v>0</v>
      </c>
      <c r="FG243">
        <v>5</v>
      </c>
      <c r="FH243">
        <v>2</v>
      </c>
      <c r="FI243">
        <v>1</v>
      </c>
      <c r="FJ243">
        <v>0</v>
      </c>
      <c r="FK243">
        <v>3</v>
      </c>
      <c r="FL243">
        <v>4</v>
      </c>
      <c r="FM243">
        <v>0</v>
      </c>
      <c r="FN243">
        <v>1</v>
      </c>
      <c r="FO243">
        <v>1</v>
      </c>
      <c r="FP243">
        <v>0</v>
      </c>
      <c r="FQ243">
        <v>1</v>
      </c>
      <c r="FR243">
        <v>1</v>
      </c>
      <c r="FS243">
        <v>2</v>
      </c>
      <c r="FT243">
        <v>1</v>
      </c>
      <c r="FU243">
        <v>1</v>
      </c>
      <c r="FV243">
        <v>1</v>
      </c>
      <c r="FW243">
        <v>1</v>
      </c>
      <c r="FX243">
        <v>2</v>
      </c>
      <c r="FY243">
        <v>0</v>
      </c>
      <c r="FZ243">
        <v>1</v>
      </c>
      <c r="GA243">
        <v>2</v>
      </c>
      <c r="GB243">
        <v>1</v>
      </c>
      <c r="GC243">
        <v>1</v>
      </c>
      <c r="GD243">
        <v>1</v>
      </c>
      <c r="GE243">
        <v>1</v>
      </c>
      <c r="GF243">
        <v>3</v>
      </c>
      <c r="GG243">
        <v>0</v>
      </c>
      <c r="GH243">
        <v>1</v>
      </c>
      <c r="GI243">
        <v>0</v>
      </c>
      <c r="GJ243">
        <v>1</v>
      </c>
      <c r="GK243">
        <v>1</v>
      </c>
      <c r="GL243">
        <v>2</v>
      </c>
      <c r="GM243">
        <v>2</v>
      </c>
      <c r="GN243">
        <v>0</v>
      </c>
      <c r="GO243">
        <v>1</v>
      </c>
      <c r="GP243">
        <v>0</v>
      </c>
      <c r="GQ243">
        <v>5</v>
      </c>
    </row>
    <row r="244" spans="1:199">
      <c r="A244">
        <v>0</v>
      </c>
      <c r="B244">
        <v>0</v>
      </c>
      <c r="C244">
        <v>0</v>
      </c>
      <c r="D244">
        <v>0</v>
      </c>
      <c r="E244">
        <v>0</v>
      </c>
      <c r="F244">
        <v>0</v>
      </c>
      <c r="G244">
        <v>0</v>
      </c>
      <c r="H244">
        <v>0</v>
      </c>
      <c r="I244">
        <v>0</v>
      </c>
      <c r="J244">
        <v>0</v>
      </c>
      <c r="K244">
        <v>0</v>
      </c>
      <c r="L244">
        <v>0</v>
      </c>
      <c r="M244">
        <v>0</v>
      </c>
      <c r="N244">
        <v>2</v>
      </c>
      <c r="O244">
        <v>0</v>
      </c>
      <c r="P244">
        <v>1</v>
      </c>
      <c r="Q244">
        <v>0</v>
      </c>
      <c r="R244">
        <v>0</v>
      </c>
      <c r="S244">
        <v>0</v>
      </c>
      <c r="T244">
        <v>0</v>
      </c>
      <c r="U244">
        <v>0</v>
      </c>
      <c r="V244">
        <v>0</v>
      </c>
      <c r="W244">
        <v>0</v>
      </c>
      <c r="X244">
        <v>0</v>
      </c>
      <c r="Y244">
        <v>0</v>
      </c>
      <c r="Z244">
        <v>0</v>
      </c>
      <c r="AA244">
        <v>0</v>
      </c>
      <c r="AB244">
        <v>0</v>
      </c>
      <c r="AC244">
        <v>0</v>
      </c>
      <c r="AD244">
        <v>0</v>
      </c>
      <c r="AE244">
        <v>0</v>
      </c>
      <c r="AF244">
        <v>0</v>
      </c>
      <c r="AG244">
        <v>0</v>
      </c>
      <c r="AH244">
        <v>1</v>
      </c>
      <c r="AI244">
        <v>0</v>
      </c>
      <c r="AJ244">
        <v>0</v>
      </c>
      <c r="AK244">
        <v>0</v>
      </c>
      <c r="AL244">
        <v>0</v>
      </c>
      <c r="AM244">
        <v>0</v>
      </c>
      <c r="AN244">
        <v>0</v>
      </c>
      <c r="AO244">
        <v>0</v>
      </c>
      <c r="AP244">
        <v>0</v>
      </c>
      <c r="AQ244">
        <v>0</v>
      </c>
      <c r="AR244">
        <v>0</v>
      </c>
      <c r="AS244">
        <v>0</v>
      </c>
      <c r="AT244">
        <v>0</v>
      </c>
      <c r="AU244">
        <v>0</v>
      </c>
      <c r="AV244">
        <v>0</v>
      </c>
      <c r="AW244">
        <v>0</v>
      </c>
      <c r="AX244">
        <v>1</v>
      </c>
      <c r="AY244">
        <v>0</v>
      </c>
      <c r="AZ244">
        <v>0</v>
      </c>
      <c r="BA244">
        <v>0</v>
      </c>
      <c r="BB244">
        <v>0</v>
      </c>
      <c r="BC244">
        <v>0</v>
      </c>
      <c r="BD244">
        <v>0</v>
      </c>
      <c r="BE244">
        <v>0</v>
      </c>
      <c r="BF244">
        <v>0</v>
      </c>
      <c r="BG244">
        <v>0</v>
      </c>
      <c r="BH244">
        <v>0</v>
      </c>
      <c r="BI244">
        <v>0</v>
      </c>
      <c r="BJ244">
        <v>0</v>
      </c>
      <c r="BK244">
        <v>1</v>
      </c>
      <c r="BL244">
        <v>0</v>
      </c>
      <c r="BM244">
        <v>0</v>
      </c>
      <c r="BN244">
        <v>0</v>
      </c>
      <c r="BO244">
        <v>0</v>
      </c>
      <c r="BP244">
        <v>0</v>
      </c>
      <c r="BQ244">
        <v>0</v>
      </c>
      <c r="BR244">
        <v>0</v>
      </c>
      <c r="BS244">
        <v>0</v>
      </c>
      <c r="BT244">
        <v>1</v>
      </c>
      <c r="BU244">
        <v>0</v>
      </c>
      <c r="BV244">
        <v>0</v>
      </c>
      <c r="BW244">
        <v>0</v>
      </c>
      <c r="BX244">
        <v>0</v>
      </c>
      <c r="BY244">
        <v>0</v>
      </c>
      <c r="BZ244">
        <v>0</v>
      </c>
      <c r="CA244">
        <v>0</v>
      </c>
      <c r="CB244">
        <v>0</v>
      </c>
      <c r="CC244">
        <v>0</v>
      </c>
      <c r="CD244">
        <v>0</v>
      </c>
      <c r="CE244">
        <v>0</v>
      </c>
      <c r="CF244">
        <v>0</v>
      </c>
      <c r="CG244">
        <v>1</v>
      </c>
      <c r="CH244">
        <v>0</v>
      </c>
      <c r="CI244">
        <v>1</v>
      </c>
      <c r="CJ244">
        <v>0</v>
      </c>
      <c r="CK244">
        <v>6</v>
      </c>
      <c r="CL244">
        <v>0</v>
      </c>
      <c r="CM244">
        <v>0</v>
      </c>
      <c r="CN244">
        <v>0</v>
      </c>
      <c r="CO244">
        <v>0</v>
      </c>
      <c r="CP244">
        <v>0</v>
      </c>
      <c r="CQ244">
        <v>0</v>
      </c>
      <c r="CR244">
        <v>0</v>
      </c>
      <c r="CS244">
        <v>1</v>
      </c>
      <c r="CT244">
        <v>0</v>
      </c>
      <c r="CU244">
        <v>0</v>
      </c>
      <c r="CV244">
        <v>0</v>
      </c>
      <c r="CW244">
        <v>0</v>
      </c>
      <c r="CX244">
        <v>0</v>
      </c>
      <c r="CY244">
        <v>0</v>
      </c>
      <c r="CZ244">
        <v>0</v>
      </c>
      <c r="DA244">
        <v>1</v>
      </c>
      <c r="DB244">
        <v>0</v>
      </c>
      <c r="DC244">
        <v>0</v>
      </c>
      <c r="DD244">
        <v>0</v>
      </c>
      <c r="DE244">
        <v>0</v>
      </c>
      <c r="DF244">
        <v>1</v>
      </c>
      <c r="DG244">
        <v>0</v>
      </c>
      <c r="DH244">
        <v>0</v>
      </c>
      <c r="DI244">
        <v>0</v>
      </c>
      <c r="DJ244">
        <v>2</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3</v>
      </c>
      <c r="GA244">
        <v>0</v>
      </c>
      <c r="GB244">
        <v>0</v>
      </c>
      <c r="GC244">
        <v>0</v>
      </c>
      <c r="GD244">
        <v>0</v>
      </c>
      <c r="GE244">
        <v>0</v>
      </c>
      <c r="GF244">
        <v>0</v>
      </c>
      <c r="GG244">
        <v>0</v>
      </c>
      <c r="GH244">
        <v>0</v>
      </c>
      <c r="GI244">
        <v>0</v>
      </c>
      <c r="GJ244">
        <v>0</v>
      </c>
      <c r="GK244">
        <v>0</v>
      </c>
      <c r="GL244">
        <v>0</v>
      </c>
      <c r="GM244">
        <v>0</v>
      </c>
      <c r="GN244">
        <v>0</v>
      </c>
      <c r="GO244">
        <v>0</v>
      </c>
      <c r="GP244">
        <v>0</v>
      </c>
      <c r="GQ244">
        <v>0</v>
      </c>
    </row>
    <row r="245" spans="1:199">
      <c r="A245">
        <v>5</v>
      </c>
      <c r="B245">
        <v>9</v>
      </c>
      <c r="C245">
        <v>1</v>
      </c>
      <c r="D245">
        <v>4</v>
      </c>
      <c r="E245">
        <v>0</v>
      </c>
      <c r="F245">
        <v>0</v>
      </c>
      <c r="G245">
        <v>2</v>
      </c>
      <c r="H245">
        <v>0</v>
      </c>
      <c r="I245">
        <v>0</v>
      </c>
      <c r="J245">
        <v>0</v>
      </c>
      <c r="K245">
        <v>2</v>
      </c>
      <c r="L245">
        <v>0</v>
      </c>
      <c r="M245">
        <v>0</v>
      </c>
      <c r="N245">
        <v>0</v>
      </c>
      <c r="O245">
        <v>0</v>
      </c>
      <c r="P245">
        <v>0</v>
      </c>
      <c r="Q245">
        <v>0</v>
      </c>
      <c r="R245">
        <v>3</v>
      </c>
      <c r="S245">
        <v>0</v>
      </c>
      <c r="T245">
        <v>0</v>
      </c>
      <c r="U245">
        <v>0</v>
      </c>
      <c r="V245">
        <v>3</v>
      </c>
      <c r="W245">
        <v>1</v>
      </c>
      <c r="X245">
        <v>0</v>
      </c>
      <c r="Y245">
        <v>0</v>
      </c>
      <c r="Z245">
        <v>2</v>
      </c>
      <c r="AA245">
        <v>0</v>
      </c>
      <c r="AB245">
        <v>0</v>
      </c>
      <c r="AC245">
        <v>0</v>
      </c>
      <c r="AD245">
        <v>0</v>
      </c>
      <c r="AE245">
        <v>0</v>
      </c>
      <c r="AF245">
        <v>1</v>
      </c>
      <c r="AG245">
        <v>0</v>
      </c>
      <c r="AH245">
        <v>0</v>
      </c>
      <c r="AI245">
        <v>4</v>
      </c>
      <c r="AJ245">
        <v>4</v>
      </c>
      <c r="AK245">
        <v>0</v>
      </c>
      <c r="AL245">
        <v>2</v>
      </c>
      <c r="AM245">
        <v>2</v>
      </c>
      <c r="AN245">
        <v>7</v>
      </c>
      <c r="AO245">
        <v>8</v>
      </c>
      <c r="AP245">
        <v>3</v>
      </c>
      <c r="AQ245">
        <v>1</v>
      </c>
      <c r="AR245">
        <v>0</v>
      </c>
      <c r="AS245">
        <v>5</v>
      </c>
      <c r="AT245">
        <v>0</v>
      </c>
      <c r="AU245">
        <v>0</v>
      </c>
      <c r="AV245">
        <v>0</v>
      </c>
      <c r="AW245">
        <v>0</v>
      </c>
      <c r="AX245">
        <v>1</v>
      </c>
      <c r="AY245">
        <v>0</v>
      </c>
      <c r="AZ245">
        <v>4</v>
      </c>
      <c r="BA245">
        <v>0</v>
      </c>
      <c r="BB245">
        <v>0</v>
      </c>
      <c r="BC245">
        <v>1</v>
      </c>
      <c r="BD245">
        <v>1</v>
      </c>
      <c r="BE245">
        <v>6</v>
      </c>
      <c r="BF245">
        <v>0</v>
      </c>
      <c r="BG245">
        <v>0</v>
      </c>
      <c r="BH245">
        <v>0</v>
      </c>
      <c r="BI245">
        <v>3</v>
      </c>
      <c r="BJ245">
        <v>1</v>
      </c>
      <c r="BK245">
        <v>2</v>
      </c>
      <c r="BL245">
        <v>3</v>
      </c>
      <c r="BM245">
        <v>2</v>
      </c>
      <c r="BN245">
        <v>5</v>
      </c>
      <c r="BO245">
        <v>3</v>
      </c>
      <c r="BP245">
        <v>2</v>
      </c>
      <c r="BQ245">
        <v>1</v>
      </c>
      <c r="BR245">
        <v>1</v>
      </c>
      <c r="BS245">
        <v>0</v>
      </c>
      <c r="BT245">
        <v>0</v>
      </c>
      <c r="BU245">
        <v>1</v>
      </c>
      <c r="BV245">
        <v>1</v>
      </c>
      <c r="BW245">
        <v>0</v>
      </c>
      <c r="BX245">
        <v>0</v>
      </c>
      <c r="BY245">
        <v>2</v>
      </c>
      <c r="BZ245">
        <v>0</v>
      </c>
      <c r="CA245">
        <v>1</v>
      </c>
      <c r="CB245">
        <v>0</v>
      </c>
      <c r="CC245">
        <v>0</v>
      </c>
      <c r="CD245">
        <v>1</v>
      </c>
      <c r="CE245">
        <v>6</v>
      </c>
      <c r="CF245">
        <v>1</v>
      </c>
      <c r="CG245">
        <v>0</v>
      </c>
      <c r="CH245">
        <v>2</v>
      </c>
      <c r="CI245">
        <v>0</v>
      </c>
      <c r="CJ245">
        <v>0</v>
      </c>
      <c r="CK245">
        <v>1</v>
      </c>
      <c r="CL245">
        <v>0</v>
      </c>
      <c r="CM245">
        <v>0</v>
      </c>
      <c r="CN245">
        <v>1</v>
      </c>
      <c r="CO245">
        <v>4</v>
      </c>
      <c r="CP245">
        <v>3</v>
      </c>
      <c r="CQ245">
        <v>5</v>
      </c>
      <c r="CR245">
        <v>0</v>
      </c>
      <c r="CS245">
        <v>4</v>
      </c>
      <c r="CT245">
        <v>0</v>
      </c>
      <c r="CU245">
        <v>1</v>
      </c>
      <c r="CV245">
        <v>0</v>
      </c>
      <c r="CW245">
        <v>1</v>
      </c>
      <c r="CX245">
        <v>3</v>
      </c>
      <c r="CY245">
        <v>3</v>
      </c>
      <c r="CZ245">
        <v>0</v>
      </c>
      <c r="DA245">
        <v>2</v>
      </c>
      <c r="DB245">
        <v>0</v>
      </c>
      <c r="DC245">
        <v>0</v>
      </c>
      <c r="DD245">
        <v>0</v>
      </c>
      <c r="DE245">
        <v>0</v>
      </c>
      <c r="DF245">
        <v>2</v>
      </c>
      <c r="DG245">
        <v>7</v>
      </c>
      <c r="DH245">
        <v>0</v>
      </c>
      <c r="DI245">
        <v>0</v>
      </c>
      <c r="DJ245">
        <v>0</v>
      </c>
      <c r="DK245">
        <v>0</v>
      </c>
      <c r="DL245">
        <v>0</v>
      </c>
      <c r="DM245">
        <v>0</v>
      </c>
      <c r="DN245">
        <v>0</v>
      </c>
      <c r="DO245">
        <v>0</v>
      </c>
      <c r="DP245">
        <v>0</v>
      </c>
      <c r="DQ245">
        <v>0</v>
      </c>
      <c r="DR245">
        <v>0</v>
      </c>
      <c r="DS245">
        <v>0</v>
      </c>
      <c r="DT245">
        <v>6</v>
      </c>
      <c r="DU245">
        <v>0</v>
      </c>
      <c r="DV245">
        <v>0</v>
      </c>
      <c r="DW245">
        <v>0</v>
      </c>
      <c r="DX245">
        <v>0</v>
      </c>
      <c r="DY245">
        <v>0</v>
      </c>
      <c r="DZ245">
        <v>0</v>
      </c>
      <c r="EA245">
        <v>0</v>
      </c>
      <c r="EB245">
        <v>2</v>
      </c>
      <c r="EC245">
        <v>0</v>
      </c>
      <c r="ED245">
        <v>0</v>
      </c>
      <c r="EE245">
        <v>0</v>
      </c>
      <c r="EF245">
        <v>2</v>
      </c>
      <c r="EG245">
        <v>5</v>
      </c>
      <c r="EH245">
        <v>0</v>
      </c>
      <c r="EI245">
        <v>0</v>
      </c>
      <c r="EJ245">
        <v>0</v>
      </c>
      <c r="EK245">
        <v>0</v>
      </c>
      <c r="EL245">
        <v>1</v>
      </c>
      <c r="EM245">
        <v>0</v>
      </c>
      <c r="EN245">
        <v>3</v>
      </c>
      <c r="EO245">
        <v>0</v>
      </c>
      <c r="EP245">
        <v>0</v>
      </c>
      <c r="EQ245">
        <v>0</v>
      </c>
      <c r="ER245">
        <v>0</v>
      </c>
      <c r="ES245">
        <v>1</v>
      </c>
      <c r="ET245">
        <v>0</v>
      </c>
      <c r="EU245">
        <v>0</v>
      </c>
      <c r="EV245">
        <v>0</v>
      </c>
      <c r="EW245">
        <v>2</v>
      </c>
      <c r="EX245">
        <v>1</v>
      </c>
      <c r="EY245">
        <v>1</v>
      </c>
      <c r="EZ245">
        <v>2</v>
      </c>
      <c r="FA245">
        <v>1</v>
      </c>
      <c r="FB245">
        <v>1</v>
      </c>
      <c r="FC245">
        <v>1</v>
      </c>
      <c r="FD245">
        <v>0</v>
      </c>
      <c r="FE245">
        <v>4</v>
      </c>
      <c r="FF245">
        <v>0</v>
      </c>
      <c r="FG245">
        <v>0</v>
      </c>
      <c r="FH245">
        <v>3</v>
      </c>
      <c r="FI245">
        <v>2</v>
      </c>
      <c r="FJ245">
        <v>0</v>
      </c>
      <c r="FK245">
        <v>2</v>
      </c>
      <c r="FL245">
        <v>1</v>
      </c>
      <c r="FM245">
        <v>0</v>
      </c>
      <c r="FN245">
        <v>0</v>
      </c>
      <c r="FO245">
        <v>0</v>
      </c>
      <c r="FP245">
        <v>0</v>
      </c>
      <c r="FQ245">
        <v>3</v>
      </c>
      <c r="FR245">
        <v>2</v>
      </c>
      <c r="FS245">
        <v>0</v>
      </c>
      <c r="FT245">
        <v>1</v>
      </c>
      <c r="FU245">
        <v>0</v>
      </c>
      <c r="FV245">
        <v>4</v>
      </c>
      <c r="FW245">
        <v>3</v>
      </c>
      <c r="FX245">
        <v>0</v>
      </c>
      <c r="FY245">
        <v>3</v>
      </c>
      <c r="FZ245">
        <v>0</v>
      </c>
      <c r="GA245">
        <v>1</v>
      </c>
      <c r="GB245">
        <v>0</v>
      </c>
      <c r="GC245">
        <v>2</v>
      </c>
      <c r="GD245">
        <v>1</v>
      </c>
      <c r="GE245">
        <v>1</v>
      </c>
      <c r="GF245">
        <v>7</v>
      </c>
      <c r="GG245">
        <v>1</v>
      </c>
      <c r="GH245">
        <v>1</v>
      </c>
      <c r="GI245">
        <v>0</v>
      </c>
      <c r="GJ245">
        <v>1</v>
      </c>
      <c r="GK245">
        <v>2</v>
      </c>
      <c r="GL245">
        <v>1</v>
      </c>
      <c r="GM245">
        <v>5</v>
      </c>
      <c r="GN245">
        <v>0</v>
      </c>
      <c r="GO245">
        <v>0</v>
      </c>
      <c r="GP245">
        <v>0</v>
      </c>
      <c r="GQ245">
        <v>6</v>
      </c>
    </row>
    <row r="246" spans="1:199">
      <c r="A246">
        <v>0</v>
      </c>
      <c r="B246">
        <v>0</v>
      </c>
      <c r="C246">
        <v>1</v>
      </c>
      <c r="D246">
        <v>4</v>
      </c>
      <c r="E246">
        <v>1</v>
      </c>
      <c r="F246">
        <v>7</v>
      </c>
      <c r="G246">
        <v>2</v>
      </c>
      <c r="H246">
        <v>0</v>
      </c>
      <c r="I246">
        <v>0</v>
      </c>
      <c r="J246">
        <v>2</v>
      </c>
      <c r="K246">
        <v>1</v>
      </c>
      <c r="L246">
        <v>0</v>
      </c>
      <c r="M246">
        <v>4</v>
      </c>
      <c r="N246">
        <v>3</v>
      </c>
      <c r="O246">
        <v>1</v>
      </c>
      <c r="P246">
        <v>0</v>
      </c>
      <c r="Q246">
        <v>0</v>
      </c>
      <c r="R246">
        <v>0</v>
      </c>
      <c r="S246">
        <v>0</v>
      </c>
      <c r="T246">
        <v>0</v>
      </c>
      <c r="U246">
        <v>0</v>
      </c>
      <c r="V246">
        <v>0</v>
      </c>
      <c r="W246">
        <v>1</v>
      </c>
      <c r="X246">
        <v>0</v>
      </c>
      <c r="Y246">
        <v>0</v>
      </c>
      <c r="Z246">
        <v>1</v>
      </c>
      <c r="AA246">
        <v>0</v>
      </c>
      <c r="AB246">
        <v>0</v>
      </c>
      <c r="AC246">
        <v>1</v>
      </c>
      <c r="AD246">
        <v>3</v>
      </c>
      <c r="AE246">
        <v>0</v>
      </c>
      <c r="AF246">
        <v>1</v>
      </c>
      <c r="AG246">
        <v>1</v>
      </c>
      <c r="AH246">
        <v>4</v>
      </c>
      <c r="AI246">
        <v>0</v>
      </c>
      <c r="AJ246">
        <v>6</v>
      </c>
      <c r="AK246">
        <v>1</v>
      </c>
      <c r="AL246">
        <v>1</v>
      </c>
      <c r="AM246">
        <v>5</v>
      </c>
      <c r="AN246">
        <v>4</v>
      </c>
      <c r="AO246">
        <v>8</v>
      </c>
      <c r="AP246">
        <v>1</v>
      </c>
      <c r="AQ246">
        <v>0</v>
      </c>
      <c r="AR246">
        <v>2</v>
      </c>
      <c r="AS246">
        <v>1</v>
      </c>
      <c r="AT246">
        <v>0</v>
      </c>
      <c r="AU246">
        <v>5</v>
      </c>
      <c r="AV246">
        <v>1</v>
      </c>
      <c r="AW246">
        <v>5</v>
      </c>
      <c r="AX246">
        <v>1</v>
      </c>
      <c r="AY246">
        <v>1</v>
      </c>
      <c r="AZ246">
        <v>2</v>
      </c>
      <c r="BA246">
        <v>5</v>
      </c>
      <c r="BB246">
        <v>3</v>
      </c>
      <c r="BC246">
        <v>1</v>
      </c>
      <c r="BD246">
        <v>1</v>
      </c>
      <c r="BE246">
        <v>6</v>
      </c>
      <c r="BF246">
        <v>0</v>
      </c>
      <c r="BG246">
        <v>0</v>
      </c>
      <c r="BH246">
        <v>3</v>
      </c>
      <c r="BI246">
        <v>1</v>
      </c>
      <c r="BJ246">
        <v>2</v>
      </c>
      <c r="BK246">
        <v>2</v>
      </c>
      <c r="BL246">
        <v>2</v>
      </c>
      <c r="BM246">
        <v>6</v>
      </c>
      <c r="BN246">
        <v>2</v>
      </c>
      <c r="BO246">
        <v>2</v>
      </c>
      <c r="BP246">
        <v>7</v>
      </c>
      <c r="BQ246">
        <v>2</v>
      </c>
      <c r="BR246">
        <v>1</v>
      </c>
      <c r="BS246">
        <v>1</v>
      </c>
      <c r="BT246">
        <v>0</v>
      </c>
      <c r="BU246">
        <v>1</v>
      </c>
      <c r="BV246">
        <v>1</v>
      </c>
      <c r="BW246">
        <v>1</v>
      </c>
      <c r="BX246">
        <v>7</v>
      </c>
      <c r="BY246">
        <v>6</v>
      </c>
      <c r="BZ246">
        <v>3</v>
      </c>
      <c r="CA246">
        <v>5</v>
      </c>
      <c r="CB246">
        <v>1</v>
      </c>
      <c r="CC246">
        <v>2</v>
      </c>
      <c r="CD246">
        <v>1</v>
      </c>
      <c r="CE246">
        <v>2</v>
      </c>
      <c r="CF246">
        <v>2</v>
      </c>
      <c r="CG246">
        <v>1</v>
      </c>
      <c r="CH246">
        <v>2</v>
      </c>
      <c r="CI246">
        <v>3</v>
      </c>
      <c r="CJ246">
        <v>2</v>
      </c>
      <c r="CK246">
        <v>5</v>
      </c>
      <c r="CL246">
        <v>0</v>
      </c>
      <c r="CM246">
        <v>0</v>
      </c>
      <c r="CN246">
        <v>2</v>
      </c>
      <c r="CO246">
        <v>7</v>
      </c>
      <c r="CP246">
        <v>1</v>
      </c>
      <c r="CQ246">
        <v>4</v>
      </c>
      <c r="CR246">
        <v>4</v>
      </c>
      <c r="CS246">
        <v>4</v>
      </c>
      <c r="CT246">
        <v>3</v>
      </c>
      <c r="CU246">
        <v>3</v>
      </c>
      <c r="CV246">
        <v>0</v>
      </c>
      <c r="CW246">
        <v>3</v>
      </c>
      <c r="CX246">
        <v>0</v>
      </c>
      <c r="CY246">
        <v>2</v>
      </c>
      <c r="CZ246">
        <v>5</v>
      </c>
      <c r="DA246">
        <v>7</v>
      </c>
      <c r="DB246">
        <v>2</v>
      </c>
      <c r="DC246">
        <v>0</v>
      </c>
      <c r="DD246">
        <v>0</v>
      </c>
      <c r="DE246">
        <v>0</v>
      </c>
      <c r="DF246">
        <v>5</v>
      </c>
      <c r="DG246">
        <v>2</v>
      </c>
      <c r="DH246">
        <v>6</v>
      </c>
      <c r="DI246">
        <v>0</v>
      </c>
      <c r="DJ246">
        <v>1</v>
      </c>
      <c r="DK246">
        <v>1</v>
      </c>
      <c r="DL246">
        <v>4</v>
      </c>
      <c r="DM246">
        <v>2</v>
      </c>
      <c r="DN246">
        <v>0</v>
      </c>
      <c r="DO246">
        <v>0</v>
      </c>
      <c r="DP246">
        <v>9</v>
      </c>
      <c r="DQ246">
        <v>2</v>
      </c>
      <c r="DR246">
        <v>0</v>
      </c>
      <c r="DS246">
        <v>0</v>
      </c>
      <c r="DT246">
        <v>0</v>
      </c>
      <c r="DU246">
        <v>0</v>
      </c>
      <c r="DV246">
        <v>0</v>
      </c>
      <c r="DW246">
        <v>0</v>
      </c>
      <c r="DX246">
        <v>5</v>
      </c>
      <c r="DY246">
        <v>0</v>
      </c>
      <c r="DZ246">
        <v>0</v>
      </c>
      <c r="EA246">
        <v>0</v>
      </c>
      <c r="EB246">
        <v>0</v>
      </c>
      <c r="EC246">
        <v>0</v>
      </c>
      <c r="ED246">
        <v>1</v>
      </c>
      <c r="EE246">
        <v>0</v>
      </c>
      <c r="EF246">
        <v>1</v>
      </c>
      <c r="EG246">
        <v>1</v>
      </c>
      <c r="EH246">
        <v>0</v>
      </c>
      <c r="EI246">
        <v>1</v>
      </c>
      <c r="EJ246">
        <v>0</v>
      </c>
      <c r="EK246">
        <v>0</v>
      </c>
      <c r="EL246">
        <v>0</v>
      </c>
      <c r="EM246">
        <v>1</v>
      </c>
      <c r="EN246">
        <v>0</v>
      </c>
      <c r="EO246">
        <v>6</v>
      </c>
      <c r="EP246">
        <v>1</v>
      </c>
      <c r="EQ246">
        <v>0</v>
      </c>
      <c r="ER246">
        <v>0</v>
      </c>
      <c r="ES246">
        <v>2</v>
      </c>
      <c r="ET246">
        <v>0</v>
      </c>
      <c r="EU246">
        <v>0</v>
      </c>
      <c r="EV246">
        <v>3</v>
      </c>
      <c r="EW246">
        <v>2</v>
      </c>
      <c r="EX246">
        <v>2</v>
      </c>
      <c r="EY246">
        <v>1</v>
      </c>
      <c r="EZ246">
        <v>4</v>
      </c>
      <c r="FA246">
        <v>2</v>
      </c>
      <c r="FB246">
        <v>1</v>
      </c>
      <c r="FC246">
        <v>2</v>
      </c>
      <c r="FD246">
        <v>1</v>
      </c>
      <c r="FE246">
        <v>5</v>
      </c>
      <c r="FF246">
        <v>0</v>
      </c>
      <c r="FG246">
        <v>1</v>
      </c>
      <c r="FH246">
        <v>2</v>
      </c>
      <c r="FI246">
        <v>4</v>
      </c>
      <c r="FJ246">
        <v>9</v>
      </c>
      <c r="FK246">
        <v>1</v>
      </c>
      <c r="FL246">
        <v>7</v>
      </c>
      <c r="FM246">
        <v>0</v>
      </c>
      <c r="FN246">
        <v>1</v>
      </c>
      <c r="FO246">
        <v>5</v>
      </c>
      <c r="FP246">
        <v>0</v>
      </c>
      <c r="FQ246">
        <v>8</v>
      </c>
      <c r="FR246">
        <v>9</v>
      </c>
      <c r="FS246">
        <v>2</v>
      </c>
      <c r="FT246">
        <v>2</v>
      </c>
      <c r="FU246">
        <v>2</v>
      </c>
      <c r="FV246">
        <v>2</v>
      </c>
      <c r="FW246">
        <v>4</v>
      </c>
      <c r="FX246">
        <v>7</v>
      </c>
      <c r="FY246">
        <v>0</v>
      </c>
      <c r="FZ246">
        <v>1</v>
      </c>
      <c r="GA246">
        <v>1</v>
      </c>
      <c r="GB246">
        <v>1</v>
      </c>
      <c r="GC246">
        <v>6</v>
      </c>
      <c r="GD246">
        <v>1</v>
      </c>
      <c r="GE246">
        <v>0</v>
      </c>
      <c r="GF246">
        <v>3</v>
      </c>
      <c r="GG246">
        <v>1</v>
      </c>
      <c r="GH246">
        <v>2</v>
      </c>
      <c r="GI246">
        <v>5</v>
      </c>
      <c r="GJ246">
        <v>5</v>
      </c>
      <c r="GK246">
        <v>2</v>
      </c>
      <c r="GL246">
        <v>1</v>
      </c>
      <c r="GM246">
        <v>3</v>
      </c>
      <c r="GN246">
        <v>0</v>
      </c>
      <c r="GO246">
        <v>3</v>
      </c>
      <c r="GP246">
        <v>1</v>
      </c>
      <c r="GQ246">
        <v>0</v>
      </c>
    </row>
    <row r="247" spans="1:199">
      <c r="A247">
        <v>0</v>
      </c>
      <c r="B247">
        <v>0</v>
      </c>
      <c r="C247">
        <v>0</v>
      </c>
      <c r="D247">
        <v>3</v>
      </c>
      <c r="E247">
        <v>0</v>
      </c>
      <c r="F247">
        <v>1</v>
      </c>
      <c r="G247">
        <v>0</v>
      </c>
      <c r="H247">
        <v>0</v>
      </c>
      <c r="I247">
        <v>0</v>
      </c>
      <c r="J247">
        <v>0</v>
      </c>
      <c r="K247">
        <v>0</v>
      </c>
      <c r="L247">
        <v>0</v>
      </c>
      <c r="M247">
        <v>0</v>
      </c>
      <c r="N247">
        <v>1</v>
      </c>
      <c r="O247">
        <v>0</v>
      </c>
      <c r="P247">
        <v>0</v>
      </c>
      <c r="Q247">
        <v>2</v>
      </c>
      <c r="R247">
        <v>1</v>
      </c>
      <c r="S247">
        <v>0</v>
      </c>
      <c r="T247">
        <v>0</v>
      </c>
      <c r="U247">
        <v>0</v>
      </c>
      <c r="V247">
        <v>0</v>
      </c>
      <c r="W247">
        <v>0</v>
      </c>
      <c r="X247">
        <v>0</v>
      </c>
      <c r="Y247">
        <v>5</v>
      </c>
      <c r="Z247">
        <v>0</v>
      </c>
      <c r="AA247">
        <v>0</v>
      </c>
      <c r="AB247">
        <v>0</v>
      </c>
      <c r="AC247">
        <v>0</v>
      </c>
      <c r="AD247">
        <v>0</v>
      </c>
      <c r="AE247">
        <v>0</v>
      </c>
      <c r="AF247">
        <v>0</v>
      </c>
      <c r="AG247">
        <v>0</v>
      </c>
      <c r="AH247">
        <v>0</v>
      </c>
      <c r="AI247">
        <v>0</v>
      </c>
      <c r="AJ247">
        <v>0</v>
      </c>
      <c r="AK247">
        <v>0</v>
      </c>
      <c r="AL247">
        <v>0</v>
      </c>
      <c r="AM247">
        <v>1</v>
      </c>
      <c r="AN247">
        <v>0</v>
      </c>
      <c r="AO247">
        <v>1</v>
      </c>
      <c r="AP247">
        <v>1</v>
      </c>
      <c r="AQ247">
        <v>0</v>
      </c>
      <c r="AR247">
        <v>0</v>
      </c>
      <c r="AS247">
        <v>0</v>
      </c>
      <c r="AT247">
        <v>0</v>
      </c>
      <c r="AU247">
        <v>0</v>
      </c>
      <c r="AV247">
        <v>0</v>
      </c>
      <c r="AW247">
        <v>0</v>
      </c>
      <c r="AX247">
        <v>0</v>
      </c>
      <c r="AY247">
        <v>0</v>
      </c>
      <c r="AZ247">
        <v>1</v>
      </c>
      <c r="BA247">
        <v>0</v>
      </c>
      <c r="BB247">
        <v>0</v>
      </c>
      <c r="BC247">
        <v>0</v>
      </c>
      <c r="BD247">
        <v>0</v>
      </c>
      <c r="BE247">
        <v>0</v>
      </c>
      <c r="BF247">
        <v>1</v>
      </c>
      <c r="BG247">
        <v>0</v>
      </c>
      <c r="BH247">
        <v>0</v>
      </c>
      <c r="BI247">
        <v>3</v>
      </c>
      <c r="BJ247">
        <v>0</v>
      </c>
      <c r="BK247">
        <v>1</v>
      </c>
      <c r="BL247">
        <v>0</v>
      </c>
      <c r="BM247">
        <v>1</v>
      </c>
      <c r="BN247">
        <v>1</v>
      </c>
      <c r="BO247">
        <v>0</v>
      </c>
      <c r="BP247">
        <v>0</v>
      </c>
      <c r="BQ247">
        <v>0</v>
      </c>
      <c r="BR247">
        <v>0</v>
      </c>
      <c r="BS247">
        <v>1</v>
      </c>
      <c r="BT247">
        <v>0</v>
      </c>
      <c r="BU247">
        <v>0</v>
      </c>
      <c r="BV247">
        <v>0</v>
      </c>
      <c r="BW247">
        <v>0</v>
      </c>
      <c r="BX247">
        <v>0</v>
      </c>
      <c r="BY247">
        <v>0</v>
      </c>
      <c r="BZ247">
        <v>1</v>
      </c>
      <c r="CA247">
        <v>0</v>
      </c>
      <c r="CB247">
        <v>0</v>
      </c>
      <c r="CC247">
        <v>0</v>
      </c>
      <c r="CD247">
        <v>0</v>
      </c>
      <c r="CE247">
        <v>2</v>
      </c>
      <c r="CF247">
        <v>0</v>
      </c>
      <c r="CG247">
        <v>0</v>
      </c>
      <c r="CH247">
        <v>0</v>
      </c>
      <c r="CI247">
        <v>1</v>
      </c>
      <c r="CJ247">
        <v>0</v>
      </c>
      <c r="CK247">
        <v>0</v>
      </c>
      <c r="CL247">
        <v>0</v>
      </c>
      <c r="CM247">
        <v>1</v>
      </c>
      <c r="CN247">
        <v>0</v>
      </c>
      <c r="CO247">
        <v>0</v>
      </c>
      <c r="CP247">
        <v>0</v>
      </c>
      <c r="CQ247">
        <v>2</v>
      </c>
      <c r="CR247">
        <v>0</v>
      </c>
      <c r="CS247">
        <v>0</v>
      </c>
      <c r="CT247">
        <v>0</v>
      </c>
      <c r="CU247">
        <v>0</v>
      </c>
      <c r="CV247">
        <v>0</v>
      </c>
      <c r="CW247">
        <v>0</v>
      </c>
      <c r="CX247">
        <v>0</v>
      </c>
      <c r="CY247">
        <v>2</v>
      </c>
      <c r="CZ247">
        <v>1</v>
      </c>
      <c r="DA247">
        <v>1</v>
      </c>
      <c r="DB247">
        <v>0</v>
      </c>
      <c r="DC247">
        <v>0</v>
      </c>
      <c r="DD247">
        <v>0</v>
      </c>
      <c r="DE247">
        <v>1</v>
      </c>
      <c r="DF247">
        <v>0</v>
      </c>
      <c r="DG247">
        <v>1</v>
      </c>
      <c r="DH247">
        <v>0</v>
      </c>
      <c r="DI247">
        <v>0</v>
      </c>
      <c r="DJ247">
        <v>0</v>
      </c>
      <c r="DK247">
        <v>0</v>
      </c>
      <c r="DL247">
        <v>0</v>
      </c>
      <c r="DM247">
        <v>0</v>
      </c>
      <c r="DN247">
        <v>0</v>
      </c>
      <c r="DO247">
        <v>0</v>
      </c>
      <c r="DP247">
        <v>1</v>
      </c>
      <c r="DQ247">
        <v>0</v>
      </c>
      <c r="DR247">
        <v>0</v>
      </c>
      <c r="DS247">
        <v>0</v>
      </c>
      <c r="DT247">
        <v>0</v>
      </c>
      <c r="DU247">
        <v>0</v>
      </c>
      <c r="DV247">
        <v>0</v>
      </c>
      <c r="DW247">
        <v>0</v>
      </c>
      <c r="DX247">
        <v>0</v>
      </c>
      <c r="DY247">
        <v>0</v>
      </c>
      <c r="DZ247">
        <v>0</v>
      </c>
      <c r="EA247">
        <v>1</v>
      </c>
      <c r="EB247">
        <v>0</v>
      </c>
      <c r="EC247">
        <v>0</v>
      </c>
      <c r="ED247">
        <v>0</v>
      </c>
      <c r="EE247">
        <v>0</v>
      </c>
      <c r="EF247">
        <v>0</v>
      </c>
      <c r="EG247">
        <v>0</v>
      </c>
      <c r="EH247">
        <v>3</v>
      </c>
      <c r="EI247">
        <v>0</v>
      </c>
      <c r="EJ247">
        <v>0</v>
      </c>
      <c r="EK247">
        <v>0</v>
      </c>
      <c r="EL247">
        <v>0</v>
      </c>
      <c r="EM247">
        <v>0</v>
      </c>
      <c r="EN247">
        <v>0</v>
      </c>
      <c r="EO247">
        <v>1</v>
      </c>
      <c r="EP247">
        <v>0</v>
      </c>
      <c r="EQ247">
        <v>2</v>
      </c>
      <c r="ER247">
        <v>0</v>
      </c>
      <c r="ES247">
        <v>0</v>
      </c>
      <c r="ET247">
        <v>0</v>
      </c>
      <c r="EU247">
        <v>0</v>
      </c>
      <c r="EV247">
        <v>0</v>
      </c>
      <c r="EW247">
        <v>0</v>
      </c>
      <c r="EX247">
        <v>0</v>
      </c>
      <c r="EY247">
        <v>1</v>
      </c>
      <c r="EZ247">
        <v>0</v>
      </c>
      <c r="FA247">
        <v>0</v>
      </c>
      <c r="FB247">
        <v>0</v>
      </c>
      <c r="FC247">
        <v>2</v>
      </c>
      <c r="FD247">
        <v>0</v>
      </c>
      <c r="FE247">
        <v>0</v>
      </c>
      <c r="FF247">
        <v>0</v>
      </c>
      <c r="FG247">
        <v>0</v>
      </c>
      <c r="FH247">
        <v>1</v>
      </c>
      <c r="FI247">
        <v>0</v>
      </c>
      <c r="FJ247">
        <v>0</v>
      </c>
      <c r="FK247">
        <v>2</v>
      </c>
      <c r="FL247">
        <v>0</v>
      </c>
      <c r="FM247">
        <v>0</v>
      </c>
      <c r="FN247">
        <v>1</v>
      </c>
      <c r="FO247">
        <v>2</v>
      </c>
      <c r="FP247">
        <v>0</v>
      </c>
      <c r="FQ247">
        <v>1</v>
      </c>
      <c r="FR247">
        <v>0</v>
      </c>
      <c r="FS247">
        <v>0</v>
      </c>
      <c r="FT247">
        <v>0</v>
      </c>
      <c r="FU247">
        <v>0</v>
      </c>
      <c r="FV247">
        <v>5</v>
      </c>
      <c r="FW247">
        <v>3</v>
      </c>
      <c r="FX247">
        <v>2</v>
      </c>
      <c r="FY247">
        <v>3</v>
      </c>
      <c r="FZ247">
        <v>0</v>
      </c>
      <c r="GA247">
        <v>0</v>
      </c>
      <c r="GB247">
        <v>2</v>
      </c>
      <c r="GC247">
        <v>1</v>
      </c>
      <c r="GD247">
        <v>5</v>
      </c>
      <c r="GE247">
        <v>0</v>
      </c>
      <c r="GF247">
        <v>4</v>
      </c>
      <c r="GG247">
        <v>0</v>
      </c>
      <c r="GH247">
        <v>0</v>
      </c>
      <c r="GI247">
        <v>4</v>
      </c>
      <c r="GJ247">
        <v>0</v>
      </c>
      <c r="GK247">
        <v>0</v>
      </c>
      <c r="GL247">
        <v>0</v>
      </c>
      <c r="GM247">
        <v>0</v>
      </c>
      <c r="GN247">
        <v>0</v>
      </c>
      <c r="GO247">
        <v>0</v>
      </c>
      <c r="GP247">
        <v>1</v>
      </c>
      <c r="GQ247">
        <v>0</v>
      </c>
    </row>
    <row r="248" spans="1:199">
      <c r="A248">
        <v>0</v>
      </c>
      <c r="B248">
        <v>0</v>
      </c>
      <c r="C248">
        <v>0</v>
      </c>
      <c r="D248">
        <v>0</v>
      </c>
      <c r="E248">
        <v>0</v>
      </c>
      <c r="F248">
        <v>0</v>
      </c>
      <c r="G248">
        <v>0</v>
      </c>
      <c r="H248">
        <v>0</v>
      </c>
      <c r="I248">
        <v>5</v>
      </c>
      <c r="J248">
        <v>1</v>
      </c>
      <c r="K248">
        <v>2</v>
      </c>
      <c r="L248">
        <v>0</v>
      </c>
      <c r="M248">
        <v>0</v>
      </c>
      <c r="N248">
        <v>1</v>
      </c>
      <c r="O248">
        <v>3</v>
      </c>
      <c r="P248">
        <v>2</v>
      </c>
      <c r="Q248">
        <v>6</v>
      </c>
      <c r="R248">
        <v>3</v>
      </c>
      <c r="S248">
        <v>4</v>
      </c>
      <c r="T248">
        <v>0</v>
      </c>
      <c r="U248">
        <v>0</v>
      </c>
      <c r="V248">
        <v>1</v>
      </c>
      <c r="W248">
        <v>2</v>
      </c>
      <c r="X248">
        <v>0</v>
      </c>
      <c r="Y248">
        <v>0</v>
      </c>
      <c r="Z248">
        <v>2</v>
      </c>
      <c r="AA248">
        <v>0</v>
      </c>
      <c r="AB248">
        <v>0</v>
      </c>
      <c r="AC248">
        <v>3</v>
      </c>
      <c r="AD248">
        <v>0</v>
      </c>
      <c r="AE248">
        <v>0</v>
      </c>
      <c r="AF248">
        <v>0</v>
      </c>
      <c r="AG248">
        <v>0</v>
      </c>
      <c r="AH248">
        <v>0</v>
      </c>
      <c r="AI248">
        <v>0</v>
      </c>
      <c r="AJ248">
        <v>0</v>
      </c>
      <c r="AK248">
        <v>0</v>
      </c>
      <c r="AL248">
        <v>2</v>
      </c>
      <c r="AM248">
        <v>0</v>
      </c>
      <c r="AN248">
        <v>1</v>
      </c>
      <c r="AO248">
        <v>0</v>
      </c>
      <c r="AP248">
        <v>0</v>
      </c>
      <c r="AQ248">
        <v>1</v>
      </c>
      <c r="AR248">
        <v>0</v>
      </c>
      <c r="AS248">
        <v>0</v>
      </c>
      <c r="AT248">
        <v>0</v>
      </c>
      <c r="AU248">
        <v>1</v>
      </c>
      <c r="AV248">
        <v>0</v>
      </c>
      <c r="AW248">
        <v>0</v>
      </c>
      <c r="AX248">
        <v>0</v>
      </c>
      <c r="AY248">
        <v>1</v>
      </c>
      <c r="AZ248">
        <v>0</v>
      </c>
      <c r="BA248">
        <v>0</v>
      </c>
      <c r="BB248">
        <v>2</v>
      </c>
      <c r="BC248">
        <v>0</v>
      </c>
      <c r="BD248">
        <v>0</v>
      </c>
      <c r="BE248">
        <v>0</v>
      </c>
      <c r="BF248">
        <v>1</v>
      </c>
      <c r="BG248">
        <v>1</v>
      </c>
      <c r="BH248">
        <v>0</v>
      </c>
      <c r="BI248">
        <v>1</v>
      </c>
      <c r="BJ248">
        <v>1</v>
      </c>
      <c r="BK248">
        <v>2</v>
      </c>
      <c r="BL248">
        <v>0</v>
      </c>
      <c r="BM248">
        <v>0</v>
      </c>
      <c r="BN248">
        <v>1</v>
      </c>
      <c r="BO248">
        <v>1</v>
      </c>
      <c r="BP248">
        <v>0</v>
      </c>
      <c r="BQ248">
        <v>1</v>
      </c>
      <c r="BR248">
        <v>3</v>
      </c>
      <c r="BS248">
        <v>1</v>
      </c>
      <c r="BT248">
        <v>0</v>
      </c>
      <c r="BU248">
        <v>4</v>
      </c>
      <c r="BV248">
        <v>0</v>
      </c>
      <c r="BW248">
        <v>0</v>
      </c>
      <c r="BX248">
        <v>2</v>
      </c>
      <c r="BY248">
        <v>1</v>
      </c>
      <c r="BZ248">
        <v>1</v>
      </c>
      <c r="CA248">
        <v>1</v>
      </c>
      <c r="CB248">
        <v>3</v>
      </c>
      <c r="CC248">
        <v>0</v>
      </c>
      <c r="CD248">
        <v>0</v>
      </c>
      <c r="CE248">
        <v>2</v>
      </c>
      <c r="CF248">
        <v>0</v>
      </c>
      <c r="CG248">
        <v>0</v>
      </c>
      <c r="CH248">
        <v>0</v>
      </c>
      <c r="CI248">
        <v>0</v>
      </c>
      <c r="CJ248">
        <v>0</v>
      </c>
      <c r="CK248">
        <v>0</v>
      </c>
      <c r="CL248">
        <v>1</v>
      </c>
      <c r="CM248">
        <v>0</v>
      </c>
      <c r="CN248">
        <v>0</v>
      </c>
      <c r="CO248">
        <v>0</v>
      </c>
      <c r="CP248">
        <v>2</v>
      </c>
      <c r="CQ248">
        <v>1</v>
      </c>
      <c r="CR248">
        <v>0</v>
      </c>
      <c r="CS248">
        <v>0</v>
      </c>
      <c r="CT248">
        <v>0</v>
      </c>
      <c r="CU248">
        <v>0</v>
      </c>
      <c r="CV248">
        <v>0</v>
      </c>
      <c r="CW248">
        <v>1</v>
      </c>
      <c r="CX248">
        <v>0</v>
      </c>
      <c r="CY248">
        <v>3</v>
      </c>
      <c r="CZ248">
        <v>0</v>
      </c>
      <c r="DA248">
        <v>0</v>
      </c>
      <c r="DB248">
        <v>2</v>
      </c>
      <c r="DC248">
        <v>0</v>
      </c>
      <c r="DD248">
        <v>0</v>
      </c>
      <c r="DE248">
        <v>0</v>
      </c>
      <c r="DF248">
        <v>0</v>
      </c>
      <c r="DG248">
        <v>0</v>
      </c>
      <c r="DH248">
        <v>2</v>
      </c>
      <c r="DI248">
        <v>0</v>
      </c>
      <c r="DJ248">
        <v>2</v>
      </c>
      <c r="DK248">
        <v>0</v>
      </c>
      <c r="DL248">
        <v>0</v>
      </c>
      <c r="DM248">
        <v>0</v>
      </c>
      <c r="DN248">
        <v>0</v>
      </c>
      <c r="DO248">
        <v>0</v>
      </c>
      <c r="DP248">
        <v>0</v>
      </c>
      <c r="DQ248">
        <v>0</v>
      </c>
      <c r="DR248">
        <v>0</v>
      </c>
      <c r="DS248">
        <v>0</v>
      </c>
      <c r="DT248">
        <v>1</v>
      </c>
      <c r="DU248">
        <v>0</v>
      </c>
      <c r="DV248">
        <v>0</v>
      </c>
      <c r="DW248">
        <v>3</v>
      </c>
      <c r="DX248">
        <v>5</v>
      </c>
      <c r="DY248">
        <v>0</v>
      </c>
      <c r="DZ248">
        <v>0</v>
      </c>
      <c r="EA248">
        <v>1</v>
      </c>
      <c r="EB248">
        <v>4</v>
      </c>
      <c r="EC248">
        <v>0</v>
      </c>
      <c r="ED248">
        <v>0</v>
      </c>
      <c r="EE248">
        <v>0</v>
      </c>
      <c r="EF248">
        <v>0</v>
      </c>
      <c r="EG248">
        <v>0</v>
      </c>
      <c r="EH248">
        <v>0</v>
      </c>
      <c r="EI248">
        <v>0</v>
      </c>
      <c r="EJ248">
        <v>0</v>
      </c>
      <c r="EK248">
        <v>0</v>
      </c>
      <c r="EL248">
        <v>1</v>
      </c>
      <c r="EM248">
        <v>0</v>
      </c>
      <c r="EN248">
        <v>1</v>
      </c>
      <c r="EO248">
        <v>4</v>
      </c>
      <c r="EP248">
        <v>2</v>
      </c>
      <c r="EQ248">
        <v>0</v>
      </c>
      <c r="ER248">
        <v>0</v>
      </c>
      <c r="ES248">
        <v>0</v>
      </c>
      <c r="ET248">
        <v>0</v>
      </c>
      <c r="EU248">
        <v>0</v>
      </c>
      <c r="EV248">
        <v>1</v>
      </c>
      <c r="EW248">
        <v>1</v>
      </c>
      <c r="EX248">
        <v>0</v>
      </c>
      <c r="EY248">
        <v>1</v>
      </c>
      <c r="EZ248">
        <v>2</v>
      </c>
      <c r="FA248">
        <v>2</v>
      </c>
      <c r="FB248">
        <v>0</v>
      </c>
      <c r="FC248">
        <v>1</v>
      </c>
      <c r="FD248">
        <v>2</v>
      </c>
      <c r="FE248">
        <v>0</v>
      </c>
      <c r="FF248">
        <v>0</v>
      </c>
      <c r="FG248">
        <v>0</v>
      </c>
      <c r="FH248">
        <v>0</v>
      </c>
      <c r="FI248">
        <v>0</v>
      </c>
      <c r="FJ248">
        <v>0</v>
      </c>
      <c r="FK248">
        <v>0</v>
      </c>
      <c r="FL248">
        <v>0</v>
      </c>
      <c r="FM248">
        <v>0</v>
      </c>
      <c r="FN248">
        <v>0</v>
      </c>
      <c r="FO248">
        <v>0</v>
      </c>
      <c r="FP248">
        <v>0</v>
      </c>
      <c r="FQ248">
        <v>2</v>
      </c>
      <c r="FR248">
        <v>2</v>
      </c>
      <c r="FS248">
        <v>1</v>
      </c>
      <c r="FT248">
        <v>0</v>
      </c>
      <c r="FU248">
        <v>0</v>
      </c>
      <c r="FV248">
        <v>1</v>
      </c>
      <c r="FW248">
        <v>1</v>
      </c>
      <c r="FX248">
        <v>3</v>
      </c>
      <c r="FY248">
        <v>1</v>
      </c>
      <c r="FZ248">
        <v>1</v>
      </c>
      <c r="GA248">
        <v>2</v>
      </c>
      <c r="GB248">
        <v>1</v>
      </c>
      <c r="GC248">
        <v>0</v>
      </c>
      <c r="GD248">
        <v>0</v>
      </c>
      <c r="GE248">
        <v>3</v>
      </c>
      <c r="GF248">
        <v>2</v>
      </c>
      <c r="GG248">
        <v>0</v>
      </c>
      <c r="GH248">
        <v>2</v>
      </c>
      <c r="GI248">
        <v>0</v>
      </c>
      <c r="GJ248">
        <v>0</v>
      </c>
      <c r="GK248">
        <v>4</v>
      </c>
      <c r="GL248">
        <v>1</v>
      </c>
      <c r="GM248">
        <v>1</v>
      </c>
      <c r="GN248">
        <v>0</v>
      </c>
      <c r="GO248">
        <v>0</v>
      </c>
      <c r="GP248">
        <v>0</v>
      </c>
      <c r="GQ248">
        <v>1</v>
      </c>
    </row>
    <row r="249" spans="1:199">
      <c r="A249">
        <v>7</v>
      </c>
      <c r="B249">
        <v>0</v>
      </c>
      <c r="C249">
        <v>0</v>
      </c>
      <c r="D249">
        <v>0</v>
      </c>
      <c r="E249">
        <v>2</v>
      </c>
      <c r="F249">
        <v>1</v>
      </c>
      <c r="G249">
        <v>0</v>
      </c>
      <c r="H249">
        <v>0</v>
      </c>
      <c r="I249">
        <v>0</v>
      </c>
      <c r="J249">
        <v>0</v>
      </c>
      <c r="K249">
        <v>1</v>
      </c>
      <c r="L249">
        <v>0</v>
      </c>
      <c r="M249">
        <v>0</v>
      </c>
      <c r="N249">
        <v>4</v>
      </c>
      <c r="O249">
        <v>0</v>
      </c>
      <c r="P249">
        <v>0</v>
      </c>
      <c r="Q249">
        <v>0</v>
      </c>
      <c r="R249">
        <v>1</v>
      </c>
      <c r="S249">
        <v>1</v>
      </c>
      <c r="T249">
        <v>0</v>
      </c>
      <c r="U249">
        <v>0</v>
      </c>
      <c r="V249">
        <v>0</v>
      </c>
      <c r="W249">
        <v>2</v>
      </c>
      <c r="X249">
        <v>0</v>
      </c>
      <c r="Y249">
        <v>0</v>
      </c>
      <c r="Z249">
        <v>0</v>
      </c>
      <c r="AA249">
        <v>0</v>
      </c>
      <c r="AB249">
        <v>0</v>
      </c>
      <c r="AC249">
        <v>1</v>
      </c>
      <c r="AD249">
        <v>0</v>
      </c>
      <c r="AE249">
        <v>0</v>
      </c>
      <c r="AF249">
        <v>0</v>
      </c>
      <c r="AG249">
        <v>0</v>
      </c>
      <c r="AH249">
        <v>0</v>
      </c>
      <c r="AI249">
        <v>0</v>
      </c>
      <c r="AJ249">
        <v>1</v>
      </c>
      <c r="AK249">
        <v>0</v>
      </c>
      <c r="AL249">
        <v>0</v>
      </c>
      <c r="AM249">
        <v>0</v>
      </c>
      <c r="AN249">
        <v>2</v>
      </c>
      <c r="AO249">
        <v>0</v>
      </c>
      <c r="AP249">
        <v>0</v>
      </c>
      <c r="AQ249">
        <v>0</v>
      </c>
      <c r="AR249">
        <v>0</v>
      </c>
      <c r="AS249">
        <v>0</v>
      </c>
      <c r="AT249">
        <v>0</v>
      </c>
      <c r="AU249">
        <v>0</v>
      </c>
      <c r="AV249">
        <v>0</v>
      </c>
      <c r="AW249">
        <v>0</v>
      </c>
      <c r="AX249">
        <v>0</v>
      </c>
      <c r="AY249">
        <v>1</v>
      </c>
      <c r="AZ249">
        <v>1</v>
      </c>
      <c r="BA249">
        <v>0</v>
      </c>
      <c r="BB249">
        <v>0</v>
      </c>
      <c r="BC249">
        <v>3</v>
      </c>
      <c r="BD249">
        <v>0</v>
      </c>
      <c r="BE249">
        <v>1</v>
      </c>
      <c r="BF249">
        <v>0</v>
      </c>
      <c r="BG249">
        <v>0</v>
      </c>
      <c r="BH249">
        <v>0</v>
      </c>
      <c r="BI249">
        <v>1</v>
      </c>
      <c r="BJ249">
        <v>0</v>
      </c>
      <c r="BK249">
        <v>0</v>
      </c>
      <c r="BL249">
        <v>0</v>
      </c>
      <c r="BM249">
        <v>0</v>
      </c>
      <c r="BN249">
        <v>0</v>
      </c>
      <c r="BO249">
        <v>0</v>
      </c>
      <c r="BP249">
        <v>0</v>
      </c>
      <c r="BQ249">
        <v>0</v>
      </c>
      <c r="BR249">
        <v>0</v>
      </c>
      <c r="BS249">
        <v>0</v>
      </c>
      <c r="BT249">
        <v>0</v>
      </c>
      <c r="BU249">
        <v>0</v>
      </c>
      <c r="BV249">
        <v>1</v>
      </c>
      <c r="BW249">
        <v>3</v>
      </c>
      <c r="BX249">
        <v>2</v>
      </c>
      <c r="BY249">
        <v>2</v>
      </c>
      <c r="BZ249">
        <v>1</v>
      </c>
      <c r="CA249">
        <v>0</v>
      </c>
      <c r="CB249">
        <v>1</v>
      </c>
      <c r="CC249">
        <v>0</v>
      </c>
      <c r="CD249">
        <v>1</v>
      </c>
      <c r="CE249">
        <v>0</v>
      </c>
      <c r="CF249">
        <v>1</v>
      </c>
      <c r="CG249">
        <v>1</v>
      </c>
      <c r="CH249">
        <v>0</v>
      </c>
      <c r="CI249">
        <v>0</v>
      </c>
      <c r="CJ249">
        <v>0</v>
      </c>
      <c r="CK249">
        <v>0</v>
      </c>
      <c r="CL249">
        <v>0</v>
      </c>
      <c r="CM249">
        <v>0</v>
      </c>
      <c r="CN249">
        <v>0</v>
      </c>
      <c r="CO249">
        <v>1</v>
      </c>
      <c r="CP249">
        <v>0</v>
      </c>
      <c r="CQ249">
        <v>2</v>
      </c>
      <c r="CR249">
        <v>0</v>
      </c>
      <c r="CS249">
        <v>0</v>
      </c>
      <c r="CT249">
        <v>0</v>
      </c>
      <c r="CU249">
        <v>0</v>
      </c>
      <c r="CV249">
        <v>1</v>
      </c>
      <c r="CW249">
        <v>0</v>
      </c>
      <c r="CX249">
        <v>0</v>
      </c>
      <c r="CY249">
        <v>3</v>
      </c>
      <c r="CZ249">
        <v>0</v>
      </c>
      <c r="DA249">
        <v>2</v>
      </c>
      <c r="DB249">
        <v>2</v>
      </c>
      <c r="DC249">
        <v>0</v>
      </c>
      <c r="DD249">
        <v>0</v>
      </c>
      <c r="DE249">
        <v>0</v>
      </c>
      <c r="DF249">
        <v>0</v>
      </c>
      <c r="DG249">
        <v>0</v>
      </c>
      <c r="DH249">
        <v>0</v>
      </c>
      <c r="DI249">
        <v>0</v>
      </c>
      <c r="DJ249">
        <v>1</v>
      </c>
      <c r="DK249">
        <v>0</v>
      </c>
      <c r="DL249">
        <v>1</v>
      </c>
      <c r="DM249">
        <v>0</v>
      </c>
      <c r="DN249">
        <v>0</v>
      </c>
      <c r="DO249">
        <v>0</v>
      </c>
      <c r="DP249">
        <v>0</v>
      </c>
      <c r="DQ249">
        <v>1</v>
      </c>
      <c r="DR249">
        <v>0</v>
      </c>
      <c r="DS249">
        <v>0</v>
      </c>
      <c r="DT249">
        <v>1</v>
      </c>
      <c r="DU249">
        <v>0</v>
      </c>
      <c r="DV249">
        <v>0</v>
      </c>
      <c r="DW249">
        <v>0</v>
      </c>
      <c r="DX249">
        <v>0</v>
      </c>
      <c r="DY249">
        <v>0</v>
      </c>
      <c r="DZ249">
        <v>0</v>
      </c>
      <c r="EA249">
        <v>0</v>
      </c>
      <c r="EB249">
        <v>0</v>
      </c>
      <c r="EC249">
        <v>5</v>
      </c>
      <c r="ED249">
        <v>0</v>
      </c>
      <c r="EE249">
        <v>0</v>
      </c>
      <c r="EF249">
        <v>0</v>
      </c>
      <c r="EG249">
        <v>0</v>
      </c>
      <c r="EH249">
        <v>1</v>
      </c>
      <c r="EI249">
        <v>1</v>
      </c>
      <c r="EJ249">
        <v>0</v>
      </c>
      <c r="EK249">
        <v>0</v>
      </c>
      <c r="EL249">
        <v>0</v>
      </c>
      <c r="EM249">
        <v>0</v>
      </c>
      <c r="EN249">
        <v>0</v>
      </c>
      <c r="EO249">
        <v>0</v>
      </c>
      <c r="EP249">
        <v>0</v>
      </c>
      <c r="EQ249">
        <v>1</v>
      </c>
      <c r="ER249">
        <v>1</v>
      </c>
      <c r="ES249">
        <v>0</v>
      </c>
      <c r="ET249">
        <v>0</v>
      </c>
      <c r="EU249">
        <v>0</v>
      </c>
      <c r="EV249">
        <v>3</v>
      </c>
      <c r="EW249">
        <v>0</v>
      </c>
      <c r="EX249">
        <v>1</v>
      </c>
      <c r="EY249">
        <v>0</v>
      </c>
      <c r="EZ249">
        <v>0</v>
      </c>
      <c r="FA249">
        <v>1</v>
      </c>
      <c r="FB249">
        <v>3</v>
      </c>
      <c r="FC249">
        <v>0</v>
      </c>
      <c r="FD249">
        <v>0</v>
      </c>
      <c r="FE249">
        <v>2</v>
      </c>
      <c r="FF249">
        <v>0</v>
      </c>
      <c r="FG249">
        <v>0</v>
      </c>
      <c r="FH249">
        <v>0</v>
      </c>
      <c r="FI249">
        <v>1</v>
      </c>
      <c r="FJ249">
        <v>0</v>
      </c>
      <c r="FK249">
        <v>0</v>
      </c>
      <c r="FL249">
        <v>0</v>
      </c>
      <c r="FM249">
        <v>0</v>
      </c>
      <c r="FN249">
        <v>0</v>
      </c>
      <c r="FO249">
        <v>0</v>
      </c>
      <c r="FP249">
        <v>0</v>
      </c>
      <c r="FQ249">
        <v>0</v>
      </c>
      <c r="FR249">
        <v>0</v>
      </c>
      <c r="FS249">
        <v>0</v>
      </c>
      <c r="FT249">
        <v>2</v>
      </c>
      <c r="FU249">
        <v>0</v>
      </c>
      <c r="FV249">
        <v>1</v>
      </c>
      <c r="FW249">
        <v>0</v>
      </c>
      <c r="FX249">
        <v>0</v>
      </c>
      <c r="FY249">
        <v>0</v>
      </c>
      <c r="FZ249">
        <v>0</v>
      </c>
      <c r="GA249">
        <v>0</v>
      </c>
      <c r="GB249">
        <v>6</v>
      </c>
      <c r="GC249">
        <v>1</v>
      </c>
      <c r="GD249">
        <v>0</v>
      </c>
      <c r="GE249">
        <v>0</v>
      </c>
      <c r="GF249">
        <v>0</v>
      </c>
      <c r="GG249">
        <v>0</v>
      </c>
      <c r="GH249">
        <v>0</v>
      </c>
      <c r="GI249">
        <v>0</v>
      </c>
      <c r="GJ249">
        <v>0</v>
      </c>
      <c r="GK249">
        <v>0</v>
      </c>
      <c r="GL249">
        <v>0</v>
      </c>
      <c r="GM249">
        <v>0</v>
      </c>
      <c r="GN249">
        <v>0</v>
      </c>
      <c r="GO249">
        <v>2</v>
      </c>
      <c r="GP249">
        <v>0</v>
      </c>
      <c r="GQ249">
        <v>0</v>
      </c>
    </row>
    <row r="250" spans="1:199">
      <c r="A250">
        <v>0</v>
      </c>
      <c r="B250">
        <v>0</v>
      </c>
      <c r="C250">
        <v>2</v>
      </c>
      <c r="D250">
        <v>0</v>
      </c>
      <c r="E250">
        <v>0</v>
      </c>
      <c r="F250">
        <v>5</v>
      </c>
      <c r="G250">
        <v>2</v>
      </c>
      <c r="H250">
        <v>1</v>
      </c>
      <c r="I250">
        <v>1</v>
      </c>
      <c r="J250">
        <v>1</v>
      </c>
      <c r="K250">
        <v>0</v>
      </c>
      <c r="L250">
        <v>0</v>
      </c>
      <c r="M250">
        <v>0</v>
      </c>
      <c r="N250">
        <v>1</v>
      </c>
      <c r="O250">
        <v>1</v>
      </c>
      <c r="P250">
        <v>0</v>
      </c>
      <c r="Q250">
        <v>0</v>
      </c>
      <c r="R250">
        <v>1</v>
      </c>
      <c r="S250">
        <v>1</v>
      </c>
      <c r="T250">
        <v>0</v>
      </c>
      <c r="U250">
        <v>3</v>
      </c>
      <c r="V250">
        <v>7</v>
      </c>
      <c r="W250">
        <v>2</v>
      </c>
      <c r="X250">
        <v>0</v>
      </c>
      <c r="Y250">
        <v>0</v>
      </c>
      <c r="Z250">
        <v>1</v>
      </c>
      <c r="AA250">
        <v>0</v>
      </c>
      <c r="AB250">
        <v>0</v>
      </c>
      <c r="AC250">
        <v>0</v>
      </c>
      <c r="AD250">
        <v>0</v>
      </c>
      <c r="AE250">
        <v>0</v>
      </c>
      <c r="AF250">
        <v>1</v>
      </c>
      <c r="AG250">
        <v>1</v>
      </c>
      <c r="AH250">
        <v>0</v>
      </c>
      <c r="AI250">
        <v>0</v>
      </c>
      <c r="AJ250">
        <v>3</v>
      </c>
      <c r="AK250">
        <v>0</v>
      </c>
      <c r="AL250">
        <v>3</v>
      </c>
      <c r="AM250">
        <v>1</v>
      </c>
      <c r="AN250">
        <v>9</v>
      </c>
      <c r="AO250">
        <v>1</v>
      </c>
      <c r="AP250">
        <v>1</v>
      </c>
      <c r="AQ250">
        <v>0</v>
      </c>
      <c r="AR250">
        <v>0</v>
      </c>
      <c r="AS250">
        <v>1</v>
      </c>
      <c r="AT250">
        <v>0</v>
      </c>
      <c r="AU250">
        <v>1</v>
      </c>
      <c r="AV250">
        <v>0</v>
      </c>
      <c r="AW250">
        <v>1</v>
      </c>
      <c r="AX250">
        <v>0</v>
      </c>
      <c r="AY250">
        <v>5</v>
      </c>
      <c r="AZ250">
        <v>0</v>
      </c>
      <c r="BA250">
        <v>0</v>
      </c>
      <c r="BB250">
        <v>1</v>
      </c>
      <c r="BC250">
        <v>0</v>
      </c>
      <c r="BD250">
        <v>0</v>
      </c>
      <c r="BE250">
        <v>2</v>
      </c>
      <c r="BF250">
        <v>3</v>
      </c>
      <c r="BG250">
        <v>1</v>
      </c>
      <c r="BH250">
        <v>0</v>
      </c>
      <c r="BI250">
        <v>6</v>
      </c>
      <c r="BJ250">
        <v>1</v>
      </c>
      <c r="BK250">
        <v>3</v>
      </c>
      <c r="BL250">
        <v>1</v>
      </c>
      <c r="BM250">
        <v>1</v>
      </c>
      <c r="BN250">
        <v>1</v>
      </c>
      <c r="BO250">
        <v>0</v>
      </c>
      <c r="BP250">
        <v>3</v>
      </c>
      <c r="BQ250">
        <v>4</v>
      </c>
      <c r="BR250">
        <v>1</v>
      </c>
      <c r="BS250">
        <v>0</v>
      </c>
      <c r="BT250">
        <v>0</v>
      </c>
      <c r="BU250">
        <v>2</v>
      </c>
      <c r="BV250">
        <v>0</v>
      </c>
      <c r="BW250">
        <v>1</v>
      </c>
      <c r="BX250">
        <v>3</v>
      </c>
      <c r="BY250">
        <v>2</v>
      </c>
      <c r="BZ250">
        <v>1</v>
      </c>
      <c r="CA250">
        <v>0</v>
      </c>
      <c r="CB250">
        <v>2</v>
      </c>
      <c r="CC250">
        <v>2</v>
      </c>
      <c r="CD250">
        <v>3</v>
      </c>
      <c r="CE250">
        <v>2</v>
      </c>
      <c r="CF250">
        <v>1</v>
      </c>
      <c r="CG250">
        <v>3</v>
      </c>
      <c r="CH250">
        <v>2</v>
      </c>
      <c r="CI250">
        <v>0</v>
      </c>
      <c r="CJ250">
        <v>0</v>
      </c>
      <c r="CK250">
        <v>1</v>
      </c>
      <c r="CL250">
        <v>0</v>
      </c>
      <c r="CM250">
        <v>0</v>
      </c>
      <c r="CN250">
        <v>0</v>
      </c>
      <c r="CO250">
        <v>2</v>
      </c>
      <c r="CP250">
        <v>3</v>
      </c>
      <c r="CQ250">
        <v>2</v>
      </c>
      <c r="CR250">
        <v>0</v>
      </c>
      <c r="CS250">
        <v>1</v>
      </c>
      <c r="CT250">
        <v>0</v>
      </c>
      <c r="CU250">
        <v>1</v>
      </c>
      <c r="CV250">
        <v>0</v>
      </c>
      <c r="CW250">
        <v>0</v>
      </c>
      <c r="CX250">
        <v>1</v>
      </c>
      <c r="CY250">
        <v>5</v>
      </c>
      <c r="CZ250">
        <v>1</v>
      </c>
      <c r="DA250">
        <v>5</v>
      </c>
      <c r="DB250">
        <v>1</v>
      </c>
      <c r="DC250">
        <v>0</v>
      </c>
      <c r="DD250">
        <v>0</v>
      </c>
      <c r="DE250">
        <v>0</v>
      </c>
      <c r="DF250">
        <v>2</v>
      </c>
      <c r="DG250">
        <v>2</v>
      </c>
      <c r="DH250">
        <v>0</v>
      </c>
      <c r="DI250">
        <v>9</v>
      </c>
      <c r="DJ250">
        <v>1</v>
      </c>
      <c r="DK250">
        <v>5</v>
      </c>
      <c r="DL250">
        <v>1</v>
      </c>
      <c r="DM250">
        <v>5</v>
      </c>
      <c r="DN250">
        <v>0</v>
      </c>
      <c r="DO250">
        <v>1</v>
      </c>
      <c r="DP250">
        <v>1</v>
      </c>
      <c r="DQ250">
        <v>3</v>
      </c>
      <c r="DR250">
        <v>3</v>
      </c>
      <c r="DS250">
        <v>0</v>
      </c>
      <c r="DT250">
        <v>1</v>
      </c>
      <c r="DU250">
        <v>0</v>
      </c>
      <c r="DV250">
        <v>3</v>
      </c>
      <c r="DW250">
        <v>0</v>
      </c>
      <c r="DX250">
        <v>5</v>
      </c>
      <c r="DY250">
        <v>0</v>
      </c>
      <c r="DZ250">
        <v>0</v>
      </c>
      <c r="EA250">
        <v>2</v>
      </c>
      <c r="EB250">
        <v>3</v>
      </c>
      <c r="EC250">
        <v>5</v>
      </c>
      <c r="ED250">
        <v>2</v>
      </c>
      <c r="EE250">
        <v>2</v>
      </c>
      <c r="EF250">
        <v>3</v>
      </c>
      <c r="EG250">
        <v>1</v>
      </c>
      <c r="EH250">
        <v>2</v>
      </c>
      <c r="EI250">
        <v>1</v>
      </c>
      <c r="EJ250">
        <v>1</v>
      </c>
      <c r="EK250">
        <v>0</v>
      </c>
      <c r="EL250">
        <v>2</v>
      </c>
      <c r="EM250">
        <v>0</v>
      </c>
      <c r="EN250">
        <v>3</v>
      </c>
      <c r="EO250">
        <v>0</v>
      </c>
      <c r="EP250">
        <v>0</v>
      </c>
      <c r="EQ250">
        <v>0</v>
      </c>
      <c r="ER250">
        <v>1</v>
      </c>
      <c r="ES250">
        <v>2</v>
      </c>
      <c r="ET250">
        <v>1</v>
      </c>
      <c r="EU250">
        <v>0</v>
      </c>
      <c r="EV250">
        <v>1</v>
      </c>
      <c r="EW250">
        <v>2</v>
      </c>
      <c r="EX250">
        <v>4</v>
      </c>
      <c r="EY250">
        <v>5</v>
      </c>
      <c r="EZ250">
        <v>2</v>
      </c>
      <c r="FA250">
        <v>1</v>
      </c>
      <c r="FB250">
        <v>4</v>
      </c>
      <c r="FC250">
        <v>2</v>
      </c>
      <c r="FD250">
        <v>0</v>
      </c>
      <c r="FE250">
        <v>2</v>
      </c>
      <c r="FF250">
        <v>6</v>
      </c>
      <c r="FG250">
        <v>0</v>
      </c>
      <c r="FH250">
        <v>8</v>
      </c>
      <c r="FI250">
        <v>4</v>
      </c>
      <c r="FJ250">
        <v>0</v>
      </c>
      <c r="FK250">
        <v>5</v>
      </c>
      <c r="FL250">
        <v>1</v>
      </c>
      <c r="FM250">
        <v>0</v>
      </c>
      <c r="FN250">
        <v>1</v>
      </c>
      <c r="FO250">
        <v>1</v>
      </c>
      <c r="FP250">
        <v>0</v>
      </c>
      <c r="FQ250">
        <v>3</v>
      </c>
      <c r="FR250">
        <v>0</v>
      </c>
      <c r="FS250">
        <v>2</v>
      </c>
      <c r="FT250">
        <v>1</v>
      </c>
      <c r="FU250">
        <v>1</v>
      </c>
      <c r="FV250">
        <v>6</v>
      </c>
      <c r="FW250">
        <v>1</v>
      </c>
      <c r="FX250">
        <v>2</v>
      </c>
      <c r="FY250">
        <v>1</v>
      </c>
      <c r="FZ250">
        <v>1</v>
      </c>
      <c r="GA250">
        <v>1</v>
      </c>
      <c r="GB250">
        <v>6</v>
      </c>
      <c r="GC250">
        <v>1</v>
      </c>
      <c r="GD250">
        <v>0</v>
      </c>
      <c r="GE250">
        <v>0</v>
      </c>
      <c r="GF250">
        <v>2</v>
      </c>
      <c r="GG250">
        <v>0</v>
      </c>
      <c r="GH250">
        <v>1</v>
      </c>
      <c r="GI250">
        <v>0</v>
      </c>
      <c r="GJ250">
        <v>0</v>
      </c>
      <c r="GK250">
        <v>0</v>
      </c>
      <c r="GL250">
        <v>0</v>
      </c>
      <c r="GM250">
        <v>6</v>
      </c>
      <c r="GN250">
        <v>0</v>
      </c>
      <c r="GO250">
        <v>2</v>
      </c>
      <c r="GP250">
        <v>0</v>
      </c>
      <c r="GQ250">
        <v>3</v>
      </c>
    </row>
    <row r="251" spans="1:199">
      <c r="A251">
        <v>0</v>
      </c>
      <c r="B251">
        <v>0</v>
      </c>
      <c r="C251">
        <v>0</v>
      </c>
      <c r="D251">
        <v>0</v>
      </c>
      <c r="E251">
        <v>0</v>
      </c>
      <c r="F251">
        <v>7</v>
      </c>
      <c r="G251">
        <v>1</v>
      </c>
      <c r="H251">
        <v>0</v>
      </c>
      <c r="I251">
        <v>0</v>
      </c>
      <c r="J251">
        <v>0</v>
      </c>
      <c r="K251">
        <v>1</v>
      </c>
      <c r="L251">
        <v>0</v>
      </c>
      <c r="M251">
        <v>0</v>
      </c>
      <c r="N251">
        <v>0</v>
      </c>
      <c r="O251">
        <v>0</v>
      </c>
      <c r="P251">
        <v>0</v>
      </c>
      <c r="Q251">
        <v>0</v>
      </c>
      <c r="R251">
        <v>3</v>
      </c>
      <c r="S251">
        <v>0</v>
      </c>
      <c r="T251">
        <v>0</v>
      </c>
      <c r="U251">
        <v>0</v>
      </c>
      <c r="V251">
        <v>0</v>
      </c>
      <c r="W251">
        <v>0</v>
      </c>
      <c r="X251">
        <v>0</v>
      </c>
      <c r="Y251">
        <v>0</v>
      </c>
      <c r="Z251">
        <v>0</v>
      </c>
      <c r="AA251">
        <v>0</v>
      </c>
      <c r="AB251">
        <v>0</v>
      </c>
      <c r="AC251">
        <v>0</v>
      </c>
      <c r="AD251">
        <v>0</v>
      </c>
      <c r="AE251">
        <v>0</v>
      </c>
      <c r="AF251">
        <v>0</v>
      </c>
      <c r="AG251">
        <v>1</v>
      </c>
      <c r="AH251">
        <v>0</v>
      </c>
      <c r="AI251">
        <v>1</v>
      </c>
      <c r="AJ251">
        <v>0</v>
      </c>
      <c r="AK251">
        <v>0</v>
      </c>
      <c r="AL251">
        <v>0</v>
      </c>
      <c r="AM251">
        <v>0</v>
      </c>
      <c r="AN251">
        <v>2</v>
      </c>
      <c r="AO251">
        <v>1</v>
      </c>
      <c r="AP251">
        <v>3</v>
      </c>
      <c r="AQ251">
        <v>0</v>
      </c>
      <c r="AR251">
        <v>0</v>
      </c>
      <c r="AS251">
        <v>0</v>
      </c>
      <c r="AT251">
        <v>0</v>
      </c>
      <c r="AU251">
        <v>0</v>
      </c>
      <c r="AV251">
        <v>0</v>
      </c>
      <c r="AW251">
        <v>2</v>
      </c>
      <c r="AX251">
        <v>0</v>
      </c>
      <c r="AY251">
        <v>0</v>
      </c>
      <c r="AZ251">
        <v>1</v>
      </c>
      <c r="BA251">
        <v>0</v>
      </c>
      <c r="BB251">
        <v>1</v>
      </c>
      <c r="BC251">
        <v>0</v>
      </c>
      <c r="BD251">
        <v>0</v>
      </c>
      <c r="BE251">
        <v>0</v>
      </c>
      <c r="BF251">
        <v>0</v>
      </c>
      <c r="BG251">
        <v>0</v>
      </c>
      <c r="BH251">
        <v>0</v>
      </c>
      <c r="BI251">
        <v>4</v>
      </c>
      <c r="BJ251">
        <v>0</v>
      </c>
      <c r="BK251">
        <v>2</v>
      </c>
      <c r="BL251">
        <v>3</v>
      </c>
      <c r="BM251">
        <v>0</v>
      </c>
      <c r="BN251">
        <v>1</v>
      </c>
      <c r="BO251">
        <v>0</v>
      </c>
      <c r="BP251">
        <v>1</v>
      </c>
      <c r="BQ251">
        <v>0</v>
      </c>
      <c r="BR251">
        <v>0</v>
      </c>
      <c r="BS251">
        <v>0</v>
      </c>
      <c r="BT251">
        <v>0</v>
      </c>
      <c r="BU251">
        <v>0</v>
      </c>
      <c r="BV251">
        <v>0</v>
      </c>
      <c r="BW251">
        <v>0</v>
      </c>
      <c r="BX251">
        <v>1</v>
      </c>
      <c r="BY251">
        <v>1</v>
      </c>
      <c r="BZ251">
        <v>0</v>
      </c>
      <c r="CA251">
        <v>4</v>
      </c>
      <c r="CB251">
        <v>0</v>
      </c>
      <c r="CC251">
        <v>0</v>
      </c>
      <c r="CD251">
        <v>1</v>
      </c>
      <c r="CE251">
        <v>1</v>
      </c>
      <c r="CF251">
        <v>0</v>
      </c>
      <c r="CG251">
        <v>1</v>
      </c>
      <c r="CH251">
        <v>2</v>
      </c>
      <c r="CI251">
        <v>0</v>
      </c>
      <c r="CJ251">
        <v>0</v>
      </c>
      <c r="CK251">
        <v>0</v>
      </c>
      <c r="CL251">
        <v>0</v>
      </c>
      <c r="CM251">
        <v>0</v>
      </c>
      <c r="CN251">
        <v>0</v>
      </c>
      <c r="CO251">
        <v>1</v>
      </c>
      <c r="CP251">
        <v>0</v>
      </c>
      <c r="CQ251">
        <v>0</v>
      </c>
      <c r="CR251">
        <v>0</v>
      </c>
      <c r="CS251">
        <v>0</v>
      </c>
      <c r="CT251">
        <v>0</v>
      </c>
      <c r="CU251">
        <v>0</v>
      </c>
      <c r="CV251">
        <v>0</v>
      </c>
      <c r="CW251">
        <v>0</v>
      </c>
      <c r="CX251">
        <v>0</v>
      </c>
      <c r="CY251">
        <v>5</v>
      </c>
      <c r="CZ251">
        <v>0</v>
      </c>
      <c r="DA251">
        <v>2</v>
      </c>
      <c r="DB251">
        <v>0</v>
      </c>
      <c r="DC251">
        <v>0</v>
      </c>
      <c r="DD251">
        <v>0</v>
      </c>
      <c r="DE251">
        <v>0</v>
      </c>
      <c r="DF251">
        <v>0</v>
      </c>
      <c r="DG251">
        <v>0</v>
      </c>
      <c r="DH251">
        <v>0</v>
      </c>
      <c r="DI251">
        <v>0</v>
      </c>
      <c r="DJ251">
        <v>0</v>
      </c>
      <c r="DK251">
        <v>0</v>
      </c>
      <c r="DL251">
        <v>0</v>
      </c>
      <c r="DM251">
        <v>0</v>
      </c>
      <c r="DN251">
        <v>0</v>
      </c>
      <c r="DO251">
        <v>0</v>
      </c>
      <c r="DP251">
        <v>0</v>
      </c>
      <c r="DQ251">
        <v>0</v>
      </c>
      <c r="DR251">
        <v>1</v>
      </c>
      <c r="DS251">
        <v>0</v>
      </c>
      <c r="DT251">
        <v>5</v>
      </c>
      <c r="DU251">
        <v>0</v>
      </c>
      <c r="DV251">
        <v>0</v>
      </c>
      <c r="DW251">
        <v>0</v>
      </c>
      <c r="DX251">
        <v>0</v>
      </c>
      <c r="DY251">
        <v>0</v>
      </c>
      <c r="DZ251">
        <v>0</v>
      </c>
      <c r="EA251">
        <v>1</v>
      </c>
      <c r="EB251">
        <v>3</v>
      </c>
      <c r="EC251">
        <v>0</v>
      </c>
      <c r="ED251">
        <v>0</v>
      </c>
      <c r="EE251">
        <v>0</v>
      </c>
      <c r="EF251">
        <v>0</v>
      </c>
      <c r="EG251">
        <v>3</v>
      </c>
      <c r="EH251">
        <v>0</v>
      </c>
      <c r="EI251">
        <v>0</v>
      </c>
      <c r="EJ251">
        <v>0</v>
      </c>
      <c r="EK251">
        <v>0</v>
      </c>
      <c r="EL251">
        <v>0</v>
      </c>
      <c r="EM251">
        <v>0</v>
      </c>
      <c r="EN251">
        <v>2</v>
      </c>
      <c r="EO251">
        <v>0</v>
      </c>
      <c r="EP251">
        <v>0</v>
      </c>
      <c r="EQ251">
        <v>0</v>
      </c>
      <c r="ER251">
        <v>0</v>
      </c>
      <c r="ES251">
        <v>0</v>
      </c>
      <c r="ET251">
        <v>0</v>
      </c>
      <c r="EU251">
        <v>0</v>
      </c>
      <c r="EV251">
        <v>0</v>
      </c>
      <c r="EW251">
        <v>0</v>
      </c>
      <c r="EX251">
        <v>1</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1</v>
      </c>
      <c r="FR251">
        <v>0</v>
      </c>
      <c r="FS251">
        <v>0</v>
      </c>
      <c r="FT251">
        <v>0</v>
      </c>
      <c r="FU251">
        <v>0</v>
      </c>
      <c r="FV251">
        <v>3</v>
      </c>
      <c r="FW251">
        <v>1</v>
      </c>
      <c r="FX251">
        <v>0</v>
      </c>
      <c r="FY251">
        <v>1</v>
      </c>
      <c r="FZ251">
        <v>0</v>
      </c>
      <c r="GA251">
        <v>2</v>
      </c>
      <c r="GB251">
        <v>0</v>
      </c>
      <c r="GC251">
        <v>0</v>
      </c>
      <c r="GD251">
        <v>0</v>
      </c>
      <c r="GE251">
        <v>0</v>
      </c>
      <c r="GF251">
        <v>2</v>
      </c>
      <c r="GG251">
        <v>0</v>
      </c>
      <c r="GH251">
        <v>0</v>
      </c>
      <c r="GI251">
        <v>0</v>
      </c>
      <c r="GJ251">
        <v>0</v>
      </c>
      <c r="GK251">
        <v>0</v>
      </c>
      <c r="GL251">
        <v>0</v>
      </c>
      <c r="GM251">
        <v>0</v>
      </c>
      <c r="GN251">
        <v>0</v>
      </c>
      <c r="GO251">
        <v>0</v>
      </c>
      <c r="GP251">
        <v>0</v>
      </c>
      <c r="GQ251">
        <v>5</v>
      </c>
    </row>
    <row r="252" spans="1:199">
      <c r="A252">
        <v>5</v>
      </c>
      <c r="B252">
        <v>0</v>
      </c>
      <c r="C252">
        <v>2</v>
      </c>
      <c r="D252">
        <v>0</v>
      </c>
      <c r="E252">
        <v>0</v>
      </c>
      <c r="F252">
        <v>0</v>
      </c>
      <c r="G252">
        <v>4</v>
      </c>
      <c r="H252">
        <v>2</v>
      </c>
      <c r="I252">
        <v>0</v>
      </c>
      <c r="J252">
        <v>0</v>
      </c>
      <c r="K252">
        <v>1</v>
      </c>
      <c r="L252">
        <v>0</v>
      </c>
      <c r="M252">
        <v>0</v>
      </c>
      <c r="N252">
        <v>4</v>
      </c>
      <c r="O252">
        <v>4</v>
      </c>
      <c r="P252">
        <v>0</v>
      </c>
      <c r="Q252">
        <v>0</v>
      </c>
      <c r="R252">
        <v>1</v>
      </c>
      <c r="S252">
        <v>0</v>
      </c>
      <c r="T252">
        <v>0</v>
      </c>
      <c r="U252">
        <v>0</v>
      </c>
      <c r="V252">
        <v>5</v>
      </c>
      <c r="W252">
        <v>3</v>
      </c>
      <c r="X252">
        <v>0</v>
      </c>
      <c r="Y252">
        <v>0</v>
      </c>
      <c r="Z252">
        <v>0</v>
      </c>
      <c r="AA252">
        <v>0</v>
      </c>
      <c r="AB252">
        <v>0</v>
      </c>
      <c r="AC252">
        <v>0</v>
      </c>
      <c r="AD252">
        <v>0</v>
      </c>
      <c r="AE252">
        <v>0</v>
      </c>
      <c r="AF252">
        <v>2</v>
      </c>
      <c r="AG252">
        <v>3</v>
      </c>
      <c r="AH252">
        <v>0</v>
      </c>
      <c r="AI252">
        <v>1</v>
      </c>
      <c r="AJ252">
        <v>8</v>
      </c>
      <c r="AK252">
        <v>0</v>
      </c>
      <c r="AL252">
        <v>0</v>
      </c>
      <c r="AM252">
        <v>3</v>
      </c>
      <c r="AN252">
        <v>3</v>
      </c>
      <c r="AO252">
        <v>2</v>
      </c>
      <c r="AP252">
        <v>0</v>
      </c>
      <c r="AQ252">
        <v>0</v>
      </c>
      <c r="AR252">
        <v>0</v>
      </c>
      <c r="AS252">
        <v>0</v>
      </c>
      <c r="AT252">
        <v>0</v>
      </c>
      <c r="AU252">
        <v>0</v>
      </c>
      <c r="AV252">
        <v>0</v>
      </c>
      <c r="AW252">
        <v>0</v>
      </c>
      <c r="AX252">
        <v>0</v>
      </c>
      <c r="AY252">
        <v>0</v>
      </c>
      <c r="AZ252">
        <v>0</v>
      </c>
      <c r="BA252">
        <v>0</v>
      </c>
      <c r="BB252">
        <v>6</v>
      </c>
      <c r="BC252">
        <v>0</v>
      </c>
      <c r="BD252">
        <v>0</v>
      </c>
      <c r="BE252">
        <v>0</v>
      </c>
      <c r="BF252">
        <v>2</v>
      </c>
      <c r="BG252">
        <v>1</v>
      </c>
      <c r="BH252">
        <v>0</v>
      </c>
      <c r="BI252">
        <v>3</v>
      </c>
      <c r="BJ252">
        <v>0</v>
      </c>
      <c r="BK252">
        <v>0</v>
      </c>
      <c r="BL252">
        <v>0</v>
      </c>
      <c r="BM252">
        <v>0</v>
      </c>
      <c r="BN252">
        <v>4</v>
      </c>
      <c r="BO252">
        <v>2</v>
      </c>
      <c r="BP252">
        <v>0</v>
      </c>
      <c r="BQ252">
        <v>0</v>
      </c>
      <c r="BR252">
        <v>0</v>
      </c>
      <c r="BS252">
        <v>0</v>
      </c>
      <c r="BT252">
        <v>3</v>
      </c>
      <c r="BU252">
        <v>0</v>
      </c>
      <c r="BV252">
        <v>0</v>
      </c>
      <c r="BW252">
        <v>1</v>
      </c>
      <c r="BX252">
        <v>2</v>
      </c>
      <c r="BY252">
        <v>2</v>
      </c>
      <c r="BZ252">
        <v>1</v>
      </c>
      <c r="CA252">
        <v>0</v>
      </c>
      <c r="CB252">
        <v>0</v>
      </c>
      <c r="CC252">
        <v>0</v>
      </c>
      <c r="CD252">
        <v>1</v>
      </c>
      <c r="CE252">
        <v>6</v>
      </c>
      <c r="CF252">
        <v>5</v>
      </c>
      <c r="CG252">
        <v>2</v>
      </c>
      <c r="CH252">
        <v>5</v>
      </c>
      <c r="CI252">
        <v>2</v>
      </c>
      <c r="CJ252">
        <v>1</v>
      </c>
      <c r="CK252">
        <v>0</v>
      </c>
      <c r="CL252">
        <v>0</v>
      </c>
      <c r="CM252">
        <v>0</v>
      </c>
      <c r="CN252">
        <v>0</v>
      </c>
      <c r="CO252">
        <v>0</v>
      </c>
      <c r="CP252">
        <v>1</v>
      </c>
      <c r="CQ252">
        <v>2</v>
      </c>
      <c r="CR252">
        <v>0</v>
      </c>
      <c r="CS252">
        <v>1</v>
      </c>
      <c r="CT252">
        <v>0</v>
      </c>
      <c r="CU252">
        <v>0</v>
      </c>
      <c r="CV252">
        <v>0</v>
      </c>
      <c r="CW252">
        <v>0</v>
      </c>
      <c r="CX252">
        <v>0</v>
      </c>
      <c r="CY252">
        <v>0</v>
      </c>
      <c r="CZ252">
        <v>0</v>
      </c>
      <c r="DA252">
        <v>2</v>
      </c>
      <c r="DB252">
        <v>0</v>
      </c>
      <c r="DC252">
        <v>0</v>
      </c>
      <c r="DD252">
        <v>0</v>
      </c>
      <c r="DE252">
        <v>3</v>
      </c>
      <c r="DF252">
        <v>0</v>
      </c>
      <c r="DG252">
        <v>0</v>
      </c>
      <c r="DH252">
        <v>0</v>
      </c>
      <c r="DI252">
        <v>0</v>
      </c>
      <c r="DJ252">
        <v>0</v>
      </c>
      <c r="DK252">
        <v>0</v>
      </c>
      <c r="DL252">
        <v>0</v>
      </c>
      <c r="DM252">
        <v>4</v>
      </c>
      <c r="DN252">
        <v>0</v>
      </c>
      <c r="DO252">
        <v>0</v>
      </c>
      <c r="DP252">
        <v>0</v>
      </c>
      <c r="DQ252">
        <v>0</v>
      </c>
      <c r="DR252">
        <v>1</v>
      </c>
      <c r="DS252">
        <v>0</v>
      </c>
      <c r="DT252">
        <v>5</v>
      </c>
      <c r="DU252">
        <v>0</v>
      </c>
      <c r="DV252">
        <v>0</v>
      </c>
      <c r="DW252">
        <v>0</v>
      </c>
      <c r="DX252">
        <v>0</v>
      </c>
      <c r="DY252">
        <v>0</v>
      </c>
      <c r="DZ252">
        <v>0</v>
      </c>
      <c r="EA252">
        <v>1</v>
      </c>
      <c r="EB252">
        <v>3</v>
      </c>
      <c r="EC252">
        <v>0</v>
      </c>
      <c r="ED252">
        <v>0</v>
      </c>
      <c r="EE252">
        <v>0</v>
      </c>
      <c r="EF252">
        <v>4</v>
      </c>
      <c r="EG252">
        <v>4</v>
      </c>
      <c r="EH252">
        <v>0</v>
      </c>
      <c r="EI252">
        <v>0</v>
      </c>
      <c r="EJ252">
        <v>0</v>
      </c>
      <c r="EK252">
        <v>0</v>
      </c>
      <c r="EL252">
        <v>0</v>
      </c>
      <c r="EM252">
        <v>0</v>
      </c>
      <c r="EN252">
        <v>2</v>
      </c>
      <c r="EO252">
        <v>0</v>
      </c>
      <c r="EP252">
        <v>0</v>
      </c>
      <c r="EQ252">
        <v>0</v>
      </c>
      <c r="ER252">
        <v>0</v>
      </c>
      <c r="ES252">
        <v>0</v>
      </c>
      <c r="ET252">
        <v>0</v>
      </c>
      <c r="EU252">
        <v>0</v>
      </c>
      <c r="EV252">
        <v>0</v>
      </c>
      <c r="EW252">
        <v>0</v>
      </c>
      <c r="EX252">
        <v>0</v>
      </c>
      <c r="EY252">
        <v>0</v>
      </c>
      <c r="EZ252">
        <v>6</v>
      </c>
      <c r="FA252">
        <v>0</v>
      </c>
      <c r="FB252">
        <v>0</v>
      </c>
      <c r="FC252">
        <v>0</v>
      </c>
      <c r="FD252">
        <v>0</v>
      </c>
      <c r="FE252">
        <v>0</v>
      </c>
      <c r="FF252">
        <v>0</v>
      </c>
      <c r="FG252">
        <v>0</v>
      </c>
      <c r="FH252">
        <v>0</v>
      </c>
      <c r="FI252">
        <v>9</v>
      </c>
      <c r="FJ252">
        <v>0</v>
      </c>
      <c r="FK252">
        <v>6</v>
      </c>
      <c r="FL252">
        <v>1</v>
      </c>
      <c r="FM252">
        <v>3</v>
      </c>
      <c r="FN252">
        <v>0</v>
      </c>
      <c r="FO252">
        <v>0</v>
      </c>
      <c r="FP252">
        <v>0</v>
      </c>
      <c r="FQ252">
        <v>1</v>
      </c>
      <c r="FR252">
        <v>0</v>
      </c>
      <c r="FS252">
        <v>0</v>
      </c>
      <c r="FT252">
        <v>0</v>
      </c>
      <c r="FU252">
        <v>0</v>
      </c>
      <c r="FV252">
        <v>2</v>
      </c>
      <c r="FW252">
        <v>1</v>
      </c>
      <c r="FX252">
        <v>0</v>
      </c>
      <c r="FY252">
        <v>1</v>
      </c>
      <c r="FZ252">
        <v>1</v>
      </c>
      <c r="GA252">
        <v>4</v>
      </c>
      <c r="GB252">
        <v>0</v>
      </c>
      <c r="GC252">
        <v>2</v>
      </c>
      <c r="GD252">
        <v>2</v>
      </c>
      <c r="GE252">
        <v>0</v>
      </c>
      <c r="GF252">
        <v>3</v>
      </c>
      <c r="GG252">
        <v>0</v>
      </c>
      <c r="GH252">
        <v>1</v>
      </c>
      <c r="GI252">
        <v>0</v>
      </c>
      <c r="GJ252">
        <v>0</v>
      </c>
      <c r="GK252">
        <v>0</v>
      </c>
      <c r="GL252">
        <v>2</v>
      </c>
      <c r="GM252">
        <v>0</v>
      </c>
      <c r="GN252">
        <v>0</v>
      </c>
      <c r="GO252">
        <v>0</v>
      </c>
      <c r="GP252">
        <v>0</v>
      </c>
      <c r="GQ252">
        <v>0</v>
      </c>
    </row>
    <row r="253" spans="1:199">
      <c r="A253">
        <v>0</v>
      </c>
      <c r="B253">
        <v>0</v>
      </c>
      <c r="C253">
        <v>1</v>
      </c>
      <c r="D253">
        <v>0</v>
      </c>
      <c r="E253">
        <v>0</v>
      </c>
      <c r="F253">
        <v>0</v>
      </c>
      <c r="G253">
        <v>1</v>
      </c>
      <c r="H253">
        <v>0</v>
      </c>
      <c r="I253">
        <v>0</v>
      </c>
      <c r="J253">
        <v>3</v>
      </c>
      <c r="K253">
        <v>0</v>
      </c>
      <c r="L253">
        <v>0</v>
      </c>
      <c r="M253">
        <v>0</v>
      </c>
      <c r="N253">
        <v>2</v>
      </c>
      <c r="O253">
        <v>4</v>
      </c>
      <c r="P253">
        <v>4</v>
      </c>
      <c r="Q253">
        <v>0</v>
      </c>
      <c r="R253">
        <v>0</v>
      </c>
      <c r="S253">
        <v>0</v>
      </c>
      <c r="T253">
        <v>0</v>
      </c>
      <c r="U253">
        <v>0</v>
      </c>
      <c r="V253">
        <v>2</v>
      </c>
      <c r="W253">
        <v>0</v>
      </c>
      <c r="X253">
        <v>0</v>
      </c>
      <c r="Y253">
        <v>0</v>
      </c>
      <c r="Z253">
        <v>0</v>
      </c>
      <c r="AA253">
        <v>0</v>
      </c>
      <c r="AB253">
        <v>0</v>
      </c>
      <c r="AC253">
        <v>0</v>
      </c>
      <c r="AD253">
        <v>0</v>
      </c>
      <c r="AE253">
        <v>0</v>
      </c>
      <c r="AF253">
        <v>2</v>
      </c>
      <c r="AG253">
        <v>1</v>
      </c>
      <c r="AH253">
        <v>1</v>
      </c>
      <c r="AI253">
        <v>0</v>
      </c>
      <c r="AJ253">
        <v>7</v>
      </c>
      <c r="AK253">
        <v>0</v>
      </c>
      <c r="AL253">
        <v>0</v>
      </c>
      <c r="AM253">
        <v>0</v>
      </c>
      <c r="AN253">
        <v>0</v>
      </c>
      <c r="AO253">
        <v>1</v>
      </c>
      <c r="AP253">
        <v>0</v>
      </c>
      <c r="AQ253">
        <v>0</v>
      </c>
      <c r="AR253">
        <v>0</v>
      </c>
      <c r="AS253">
        <v>0</v>
      </c>
      <c r="AT253">
        <v>0</v>
      </c>
      <c r="AU253">
        <v>0</v>
      </c>
      <c r="AV253">
        <v>0</v>
      </c>
      <c r="AW253">
        <v>0</v>
      </c>
      <c r="AX253">
        <v>0</v>
      </c>
      <c r="AY253">
        <v>0</v>
      </c>
      <c r="AZ253">
        <v>0</v>
      </c>
      <c r="BA253">
        <v>0</v>
      </c>
      <c r="BB253">
        <v>3</v>
      </c>
      <c r="BC253">
        <v>0</v>
      </c>
      <c r="BD253">
        <v>0</v>
      </c>
      <c r="BE253">
        <v>0</v>
      </c>
      <c r="BF253">
        <v>0</v>
      </c>
      <c r="BG253">
        <v>1</v>
      </c>
      <c r="BH253">
        <v>0</v>
      </c>
      <c r="BI253">
        <v>1</v>
      </c>
      <c r="BJ253">
        <v>0</v>
      </c>
      <c r="BK253">
        <v>0</v>
      </c>
      <c r="BL253">
        <v>0</v>
      </c>
      <c r="BM253">
        <v>1</v>
      </c>
      <c r="BN253">
        <v>1</v>
      </c>
      <c r="BO253">
        <v>0</v>
      </c>
      <c r="BP253">
        <v>1</v>
      </c>
      <c r="BQ253">
        <v>0</v>
      </c>
      <c r="BR253">
        <v>0</v>
      </c>
      <c r="BS253">
        <v>0</v>
      </c>
      <c r="BT253">
        <v>0</v>
      </c>
      <c r="BU253">
        <v>2</v>
      </c>
      <c r="BV253">
        <v>0</v>
      </c>
      <c r="BW253">
        <v>4</v>
      </c>
      <c r="BX253">
        <v>2</v>
      </c>
      <c r="BY253">
        <v>1</v>
      </c>
      <c r="BZ253">
        <v>1</v>
      </c>
      <c r="CA253">
        <v>0</v>
      </c>
      <c r="CB253">
        <v>0</v>
      </c>
      <c r="CC253">
        <v>0</v>
      </c>
      <c r="CD253">
        <v>0</v>
      </c>
      <c r="CE253">
        <v>2</v>
      </c>
      <c r="CF253">
        <v>3</v>
      </c>
      <c r="CG253">
        <v>1</v>
      </c>
      <c r="CH253">
        <v>2</v>
      </c>
      <c r="CI253">
        <v>2</v>
      </c>
      <c r="CJ253">
        <v>1</v>
      </c>
      <c r="CK253">
        <v>0</v>
      </c>
      <c r="CL253">
        <v>0</v>
      </c>
      <c r="CM253">
        <v>0</v>
      </c>
      <c r="CN253">
        <v>0</v>
      </c>
      <c r="CO253">
        <v>0</v>
      </c>
      <c r="CP253">
        <v>0</v>
      </c>
      <c r="CQ253">
        <v>3</v>
      </c>
      <c r="CR253">
        <v>0</v>
      </c>
      <c r="CS253">
        <v>2</v>
      </c>
      <c r="CT253">
        <v>0</v>
      </c>
      <c r="CU253">
        <v>0</v>
      </c>
      <c r="CV253">
        <v>0</v>
      </c>
      <c r="CW253">
        <v>0</v>
      </c>
      <c r="CX253">
        <v>0</v>
      </c>
      <c r="CY253">
        <v>0</v>
      </c>
      <c r="CZ253">
        <v>2</v>
      </c>
      <c r="DA253">
        <v>1</v>
      </c>
      <c r="DB253">
        <v>0</v>
      </c>
      <c r="DC253">
        <v>0</v>
      </c>
      <c r="DD253">
        <v>0</v>
      </c>
      <c r="DE253">
        <v>1</v>
      </c>
      <c r="DF253">
        <v>1</v>
      </c>
      <c r="DG253">
        <v>0</v>
      </c>
      <c r="DH253">
        <v>0</v>
      </c>
      <c r="DI253">
        <v>0</v>
      </c>
      <c r="DJ253">
        <v>0</v>
      </c>
      <c r="DK253">
        <v>0</v>
      </c>
      <c r="DL253">
        <v>0</v>
      </c>
      <c r="DM253">
        <v>4</v>
      </c>
      <c r="DN253">
        <v>0</v>
      </c>
      <c r="DO253">
        <v>0</v>
      </c>
      <c r="DP253">
        <v>0</v>
      </c>
      <c r="DQ253">
        <v>0</v>
      </c>
      <c r="DR253">
        <v>1</v>
      </c>
      <c r="DS253">
        <v>0</v>
      </c>
      <c r="DT253">
        <v>0</v>
      </c>
      <c r="DU253">
        <v>0</v>
      </c>
      <c r="DV253">
        <v>0</v>
      </c>
      <c r="DW253">
        <v>0</v>
      </c>
      <c r="DX253">
        <v>0</v>
      </c>
      <c r="DY253">
        <v>0</v>
      </c>
      <c r="DZ253">
        <v>0</v>
      </c>
      <c r="EA253">
        <v>0</v>
      </c>
      <c r="EB253">
        <v>0</v>
      </c>
      <c r="EC253">
        <v>0</v>
      </c>
      <c r="ED253">
        <v>0</v>
      </c>
      <c r="EE253">
        <v>0</v>
      </c>
      <c r="EF253">
        <v>1</v>
      </c>
      <c r="EG253">
        <v>0</v>
      </c>
      <c r="EH253">
        <v>0</v>
      </c>
      <c r="EI253">
        <v>1</v>
      </c>
      <c r="EJ253">
        <v>0</v>
      </c>
      <c r="EK253">
        <v>0</v>
      </c>
      <c r="EL253">
        <v>0</v>
      </c>
      <c r="EM253">
        <v>0</v>
      </c>
      <c r="EN253">
        <v>0</v>
      </c>
      <c r="EO253">
        <v>0</v>
      </c>
      <c r="EP253">
        <v>0</v>
      </c>
      <c r="EQ253">
        <v>0</v>
      </c>
      <c r="ER253">
        <v>1</v>
      </c>
      <c r="ES253">
        <v>1</v>
      </c>
      <c r="ET253">
        <v>1</v>
      </c>
      <c r="EU253">
        <v>0</v>
      </c>
      <c r="EV253">
        <v>0</v>
      </c>
      <c r="EW253">
        <v>0</v>
      </c>
      <c r="EX253">
        <v>0</v>
      </c>
      <c r="EY253">
        <v>0</v>
      </c>
      <c r="EZ253">
        <v>2</v>
      </c>
      <c r="FA253">
        <v>0</v>
      </c>
      <c r="FB253">
        <v>0</v>
      </c>
      <c r="FC253">
        <v>0</v>
      </c>
      <c r="FD253">
        <v>0</v>
      </c>
      <c r="FE253">
        <v>0</v>
      </c>
      <c r="FF253">
        <v>0</v>
      </c>
      <c r="FG253">
        <v>0</v>
      </c>
      <c r="FH253">
        <v>0</v>
      </c>
      <c r="FI253">
        <v>1</v>
      </c>
      <c r="FJ253">
        <v>0</v>
      </c>
      <c r="FK253">
        <v>5</v>
      </c>
      <c r="FL253">
        <v>1</v>
      </c>
      <c r="FM253">
        <v>3</v>
      </c>
      <c r="FN253">
        <v>0</v>
      </c>
      <c r="FO253">
        <v>0</v>
      </c>
      <c r="FP253">
        <v>0</v>
      </c>
      <c r="FQ253">
        <v>0</v>
      </c>
      <c r="FR253">
        <v>0</v>
      </c>
      <c r="FS253">
        <v>0</v>
      </c>
      <c r="FT253">
        <v>0</v>
      </c>
      <c r="FU253">
        <v>0</v>
      </c>
      <c r="FV253">
        <v>0</v>
      </c>
      <c r="FW253">
        <v>0</v>
      </c>
      <c r="FX253">
        <v>0</v>
      </c>
      <c r="FY253">
        <v>0</v>
      </c>
      <c r="FZ253">
        <v>1</v>
      </c>
      <c r="GA253">
        <v>1</v>
      </c>
      <c r="GB253">
        <v>0</v>
      </c>
      <c r="GC253">
        <v>4</v>
      </c>
      <c r="GD253">
        <v>2</v>
      </c>
      <c r="GE253">
        <v>0</v>
      </c>
      <c r="GF253">
        <v>1</v>
      </c>
      <c r="GG253">
        <v>2</v>
      </c>
      <c r="GH253">
        <v>1</v>
      </c>
      <c r="GI253">
        <v>0</v>
      </c>
      <c r="GJ253">
        <v>0</v>
      </c>
      <c r="GK253">
        <v>0</v>
      </c>
      <c r="GL253">
        <v>4</v>
      </c>
      <c r="GM253">
        <v>0</v>
      </c>
      <c r="GN253">
        <v>0</v>
      </c>
      <c r="GO253">
        <v>0</v>
      </c>
      <c r="GP253">
        <v>0</v>
      </c>
      <c r="GQ253">
        <v>0</v>
      </c>
    </row>
    <row r="254" spans="1:199">
      <c r="A254">
        <v>0</v>
      </c>
      <c r="B254">
        <v>0</v>
      </c>
      <c r="C254">
        <v>0</v>
      </c>
      <c r="D254">
        <v>0</v>
      </c>
      <c r="E254">
        <v>0</v>
      </c>
      <c r="F254">
        <v>2</v>
      </c>
      <c r="G254">
        <v>0</v>
      </c>
      <c r="H254">
        <v>0</v>
      </c>
      <c r="I254">
        <v>0</v>
      </c>
      <c r="J254">
        <v>5</v>
      </c>
      <c r="K254">
        <v>2</v>
      </c>
      <c r="L254">
        <v>0</v>
      </c>
      <c r="M254">
        <v>0</v>
      </c>
      <c r="N254">
        <v>1</v>
      </c>
      <c r="O254">
        <v>0</v>
      </c>
      <c r="P254">
        <v>4</v>
      </c>
      <c r="Q254">
        <v>0</v>
      </c>
      <c r="R254">
        <v>0</v>
      </c>
      <c r="S254">
        <v>0</v>
      </c>
      <c r="T254">
        <v>0</v>
      </c>
      <c r="U254">
        <v>0</v>
      </c>
      <c r="V254">
        <v>0</v>
      </c>
      <c r="W254">
        <v>0</v>
      </c>
      <c r="X254">
        <v>0</v>
      </c>
      <c r="Y254">
        <v>0</v>
      </c>
      <c r="Z254">
        <v>0</v>
      </c>
      <c r="AA254">
        <v>0</v>
      </c>
      <c r="AB254">
        <v>0</v>
      </c>
      <c r="AC254">
        <v>0</v>
      </c>
      <c r="AD254">
        <v>0</v>
      </c>
      <c r="AE254">
        <v>0</v>
      </c>
      <c r="AF254">
        <v>3</v>
      </c>
      <c r="AG254">
        <v>0</v>
      </c>
      <c r="AH254">
        <v>2</v>
      </c>
      <c r="AI254">
        <v>0</v>
      </c>
      <c r="AJ254">
        <v>0</v>
      </c>
      <c r="AK254">
        <v>0</v>
      </c>
      <c r="AL254">
        <v>1</v>
      </c>
      <c r="AM254">
        <v>0</v>
      </c>
      <c r="AN254">
        <v>0</v>
      </c>
      <c r="AO254">
        <v>0</v>
      </c>
      <c r="AP254">
        <v>3</v>
      </c>
      <c r="AQ254">
        <v>0</v>
      </c>
      <c r="AR254">
        <v>0</v>
      </c>
      <c r="AS254">
        <v>0</v>
      </c>
      <c r="AT254">
        <v>0</v>
      </c>
      <c r="AU254">
        <v>0</v>
      </c>
      <c r="AV254">
        <v>0</v>
      </c>
      <c r="AW254">
        <v>0</v>
      </c>
      <c r="AX254">
        <v>1</v>
      </c>
      <c r="AY254">
        <v>0</v>
      </c>
      <c r="AZ254">
        <v>2</v>
      </c>
      <c r="BA254">
        <v>0</v>
      </c>
      <c r="BB254">
        <v>0</v>
      </c>
      <c r="BC254">
        <v>0</v>
      </c>
      <c r="BD254">
        <v>0</v>
      </c>
      <c r="BE254">
        <v>0</v>
      </c>
      <c r="BF254">
        <v>0</v>
      </c>
      <c r="BG254">
        <v>0</v>
      </c>
      <c r="BH254">
        <v>0</v>
      </c>
      <c r="BI254">
        <v>0</v>
      </c>
      <c r="BJ254">
        <v>0</v>
      </c>
      <c r="BK254">
        <v>0</v>
      </c>
      <c r="BL254">
        <v>0</v>
      </c>
      <c r="BM254">
        <v>0</v>
      </c>
      <c r="BN254">
        <v>1</v>
      </c>
      <c r="BO254">
        <v>1</v>
      </c>
      <c r="BP254">
        <v>2</v>
      </c>
      <c r="BQ254">
        <v>0</v>
      </c>
      <c r="BR254">
        <v>0</v>
      </c>
      <c r="BS254">
        <v>0</v>
      </c>
      <c r="BT254">
        <v>1</v>
      </c>
      <c r="BU254">
        <v>2</v>
      </c>
      <c r="BV254">
        <v>0</v>
      </c>
      <c r="BW254">
        <v>3</v>
      </c>
      <c r="BX254">
        <v>1</v>
      </c>
      <c r="BY254">
        <v>3</v>
      </c>
      <c r="BZ254">
        <v>2</v>
      </c>
      <c r="CA254">
        <v>1</v>
      </c>
      <c r="CB254">
        <v>0</v>
      </c>
      <c r="CC254">
        <v>0</v>
      </c>
      <c r="CD254">
        <v>0</v>
      </c>
      <c r="CE254">
        <v>0</v>
      </c>
      <c r="CF254">
        <v>1</v>
      </c>
      <c r="CG254">
        <v>1</v>
      </c>
      <c r="CH254">
        <v>0</v>
      </c>
      <c r="CI254">
        <v>0</v>
      </c>
      <c r="CJ254">
        <v>0</v>
      </c>
      <c r="CK254">
        <v>1</v>
      </c>
      <c r="CL254">
        <v>0</v>
      </c>
      <c r="CM254">
        <v>0</v>
      </c>
      <c r="CN254">
        <v>1</v>
      </c>
      <c r="CO254">
        <v>0</v>
      </c>
      <c r="CP254">
        <v>0</v>
      </c>
      <c r="CQ254">
        <v>2</v>
      </c>
      <c r="CR254">
        <v>0</v>
      </c>
      <c r="CS254">
        <v>0</v>
      </c>
      <c r="CT254">
        <v>0</v>
      </c>
      <c r="CU254">
        <v>0</v>
      </c>
      <c r="CV254">
        <v>0</v>
      </c>
      <c r="CW254">
        <v>0</v>
      </c>
      <c r="CX254">
        <v>0</v>
      </c>
      <c r="CY254">
        <v>1</v>
      </c>
      <c r="CZ254">
        <v>0</v>
      </c>
      <c r="DA254">
        <v>0</v>
      </c>
      <c r="DB254">
        <v>0</v>
      </c>
      <c r="DC254">
        <v>0</v>
      </c>
      <c r="DD254">
        <v>0</v>
      </c>
      <c r="DE254">
        <v>0</v>
      </c>
      <c r="DF254">
        <v>1</v>
      </c>
      <c r="DG254">
        <v>0</v>
      </c>
      <c r="DH254">
        <v>0</v>
      </c>
      <c r="DI254">
        <v>0</v>
      </c>
      <c r="DJ254">
        <v>0</v>
      </c>
      <c r="DK254">
        <v>0</v>
      </c>
      <c r="DL254">
        <v>1</v>
      </c>
      <c r="DM254">
        <v>0</v>
      </c>
      <c r="DN254">
        <v>0</v>
      </c>
      <c r="DO254">
        <v>0</v>
      </c>
      <c r="DP254">
        <v>0</v>
      </c>
      <c r="DQ254">
        <v>1</v>
      </c>
      <c r="DR254">
        <v>1</v>
      </c>
      <c r="DS254">
        <v>0</v>
      </c>
      <c r="DT254">
        <v>0</v>
      </c>
      <c r="DU254">
        <v>0</v>
      </c>
      <c r="DV254">
        <v>0</v>
      </c>
      <c r="DW254">
        <v>1</v>
      </c>
      <c r="DX254">
        <v>0</v>
      </c>
      <c r="DY254">
        <v>0</v>
      </c>
      <c r="DZ254">
        <v>0</v>
      </c>
      <c r="EA254">
        <v>1</v>
      </c>
      <c r="EB254">
        <v>0</v>
      </c>
      <c r="EC254">
        <v>0</v>
      </c>
      <c r="ED254">
        <v>0</v>
      </c>
      <c r="EE254">
        <v>0</v>
      </c>
      <c r="EF254">
        <v>1</v>
      </c>
      <c r="EG254">
        <v>0</v>
      </c>
      <c r="EH254">
        <v>0</v>
      </c>
      <c r="EI254">
        <v>1</v>
      </c>
      <c r="EJ254">
        <v>0</v>
      </c>
      <c r="EK254">
        <v>0</v>
      </c>
      <c r="EL254">
        <v>0</v>
      </c>
      <c r="EM254">
        <v>0</v>
      </c>
      <c r="EN254">
        <v>0</v>
      </c>
      <c r="EO254">
        <v>0</v>
      </c>
      <c r="EP254">
        <v>4</v>
      </c>
      <c r="EQ254">
        <v>0</v>
      </c>
      <c r="ER254">
        <v>1</v>
      </c>
      <c r="ES254">
        <v>1</v>
      </c>
      <c r="ET254">
        <v>2</v>
      </c>
      <c r="EU254">
        <v>0</v>
      </c>
      <c r="EV254">
        <v>0</v>
      </c>
      <c r="EW254">
        <v>2</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1</v>
      </c>
      <c r="FU254">
        <v>0</v>
      </c>
      <c r="FV254">
        <v>0</v>
      </c>
      <c r="FW254">
        <v>0</v>
      </c>
      <c r="FX254">
        <v>0</v>
      </c>
      <c r="FY254">
        <v>0</v>
      </c>
      <c r="FZ254">
        <v>1</v>
      </c>
      <c r="GA254">
        <v>0</v>
      </c>
      <c r="GB254">
        <v>0</v>
      </c>
      <c r="GC254">
        <v>4</v>
      </c>
      <c r="GD254">
        <v>6</v>
      </c>
      <c r="GE254">
        <v>0</v>
      </c>
      <c r="GF254">
        <v>1</v>
      </c>
      <c r="GG254">
        <v>3</v>
      </c>
      <c r="GH254">
        <v>1</v>
      </c>
      <c r="GI254">
        <v>0</v>
      </c>
      <c r="GJ254">
        <v>0</v>
      </c>
      <c r="GK254">
        <v>1</v>
      </c>
      <c r="GL254">
        <v>0</v>
      </c>
      <c r="GM254">
        <v>0</v>
      </c>
      <c r="GN254">
        <v>0</v>
      </c>
      <c r="GO254">
        <v>0</v>
      </c>
      <c r="GP254">
        <v>0</v>
      </c>
      <c r="GQ254">
        <v>0</v>
      </c>
    </row>
    <row r="255" spans="1:199">
      <c r="A255">
        <v>0</v>
      </c>
      <c r="B255">
        <v>0</v>
      </c>
      <c r="C255">
        <v>0</v>
      </c>
      <c r="D255">
        <v>0</v>
      </c>
      <c r="E255">
        <v>0</v>
      </c>
      <c r="F255">
        <v>2</v>
      </c>
      <c r="G255">
        <v>0</v>
      </c>
      <c r="H255">
        <v>0</v>
      </c>
      <c r="I255">
        <v>5</v>
      </c>
      <c r="J255">
        <v>1</v>
      </c>
      <c r="K255">
        <v>0</v>
      </c>
      <c r="L255">
        <v>0</v>
      </c>
      <c r="M255">
        <v>0</v>
      </c>
      <c r="N255">
        <v>5</v>
      </c>
      <c r="O255">
        <v>1</v>
      </c>
      <c r="P255">
        <v>5</v>
      </c>
      <c r="Q255">
        <v>0</v>
      </c>
      <c r="R255">
        <v>2</v>
      </c>
      <c r="S255">
        <v>3</v>
      </c>
      <c r="T255">
        <v>0</v>
      </c>
      <c r="U255">
        <v>0</v>
      </c>
      <c r="V255">
        <v>2</v>
      </c>
      <c r="W255">
        <v>0</v>
      </c>
      <c r="X255">
        <v>0</v>
      </c>
      <c r="Y255">
        <v>0</v>
      </c>
      <c r="Z255">
        <v>1</v>
      </c>
      <c r="AA255">
        <v>0</v>
      </c>
      <c r="AB255">
        <v>0</v>
      </c>
      <c r="AC255">
        <v>0</v>
      </c>
      <c r="AD255">
        <v>0</v>
      </c>
      <c r="AE255">
        <v>0</v>
      </c>
      <c r="AF255">
        <v>3</v>
      </c>
      <c r="AG255">
        <v>5</v>
      </c>
      <c r="AH255">
        <v>6</v>
      </c>
      <c r="AI255">
        <v>0</v>
      </c>
      <c r="AJ255">
        <v>0</v>
      </c>
      <c r="AK255">
        <v>0</v>
      </c>
      <c r="AL255">
        <v>6</v>
      </c>
      <c r="AM255">
        <v>0</v>
      </c>
      <c r="AN255">
        <v>0</v>
      </c>
      <c r="AO255">
        <v>2</v>
      </c>
      <c r="AP255">
        <v>0</v>
      </c>
      <c r="AQ255">
        <v>0</v>
      </c>
      <c r="AR255">
        <v>0</v>
      </c>
      <c r="AS255">
        <v>0</v>
      </c>
      <c r="AT255">
        <v>0</v>
      </c>
      <c r="AU255">
        <v>0</v>
      </c>
      <c r="AV255">
        <v>0</v>
      </c>
      <c r="AW255">
        <v>3</v>
      </c>
      <c r="AX255">
        <v>0</v>
      </c>
      <c r="AY255">
        <v>1</v>
      </c>
      <c r="AZ255">
        <v>0</v>
      </c>
      <c r="BA255">
        <v>0</v>
      </c>
      <c r="BB255">
        <v>0</v>
      </c>
      <c r="BC255">
        <v>0</v>
      </c>
      <c r="BD255">
        <v>0</v>
      </c>
      <c r="BE255">
        <v>0</v>
      </c>
      <c r="BF255">
        <v>2</v>
      </c>
      <c r="BG255">
        <v>0</v>
      </c>
      <c r="BH255">
        <v>0</v>
      </c>
      <c r="BI255">
        <v>0</v>
      </c>
      <c r="BJ255">
        <v>1</v>
      </c>
      <c r="BK255">
        <v>0</v>
      </c>
      <c r="BL255">
        <v>0</v>
      </c>
      <c r="BM255">
        <v>0</v>
      </c>
      <c r="BN255">
        <v>1</v>
      </c>
      <c r="BO255">
        <v>0</v>
      </c>
      <c r="BP255">
        <v>1</v>
      </c>
      <c r="BQ255">
        <v>0</v>
      </c>
      <c r="BR255">
        <v>0</v>
      </c>
      <c r="BS255">
        <v>0</v>
      </c>
      <c r="BT255">
        <v>0</v>
      </c>
      <c r="BU255">
        <v>2</v>
      </c>
      <c r="BV255">
        <v>0</v>
      </c>
      <c r="BW255">
        <v>3</v>
      </c>
      <c r="BX255">
        <v>2</v>
      </c>
      <c r="BY255">
        <v>4</v>
      </c>
      <c r="BZ255">
        <v>0</v>
      </c>
      <c r="CA255">
        <v>0</v>
      </c>
      <c r="CB255">
        <v>0</v>
      </c>
      <c r="CC255">
        <v>3</v>
      </c>
      <c r="CD255">
        <v>0</v>
      </c>
      <c r="CE255">
        <v>0</v>
      </c>
      <c r="CF255">
        <v>1</v>
      </c>
      <c r="CG255">
        <v>6</v>
      </c>
      <c r="CH255">
        <v>1</v>
      </c>
      <c r="CI255">
        <v>2</v>
      </c>
      <c r="CJ255">
        <v>0</v>
      </c>
      <c r="CK255">
        <v>0</v>
      </c>
      <c r="CL255">
        <v>0</v>
      </c>
      <c r="CM255">
        <v>0</v>
      </c>
      <c r="CN255">
        <v>0</v>
      </c>
      <c r="CO255">
        <v>0</v>
      </c>
      <c r="CP255">
        <v>0</v>
      </c>
      <c r="CQ255">
        <v>4</v>
      </c>
      <c r="CR255">
        <v>1</v>
      </c>
      <c r="CS255">
        <v>3</v>
      </c>
      <c r="CT255">
        <v>2</v>
      </c>
      <c r="CU255">
        <v>0</v>
      </c>
      <c r="CV255">
        <v>0</v>
      </c>
      <c r="CW255">
        <v>0</v>
      </c>
      <c r="CX255">
        <v>0</v>
      </c>
      <c r="CY255">
        <v>1</v>
      </c>
      <c r="CZ255">
        <v>0</v>
      </c>
      <c r="DA255">
        <v>5</v>
      </c>
      <c r="DB255">
        <v>1</v>
      </c>
      <c r="DC255">
        <v>0</v>
      </c>
      <c r="DD255">
        <v>0</v>
      </c>
      <c r="DE255">
        <v>0</v>
      </c>
      <c r="DF255">
        <v>0</v>
      </c>
      <c r="DG255">
        <v>0</v>
      </c>
      <c r="DH255">
        <v>1</v>
      </c>
      <c r="DI255">
        <v>0</v>
      </c>
      <c r="DJ255">
        <v>0</v>
      </c>
      <c r="DK255">
        <v>0</v>
      </c>
      <c r="DL255">
        <v>2</v>
      </c>
      <c r="DM255">
        <v>0</v>
      </c>
      <c r="DN255">
        <v>0</v>
      </c>
      <c r="DO255">
        <v>0</v>
      </c>
      <c r="DP255">
        <v>0</v>
      </c>
      <c r="DQ255">
        <v>0</v>
      </c>
      <c r="DR255">
        <v>1</v>
      </c>
      <c r="DS255">
        <v>0</v>
      </c>
      <c r="DT255">
        <v>0</v>
      </c>
      <c r="DU255">
        <v>0</v>
      </c>
      <c r="DV255">
        <v>3</v>
      </c>
      <c r="DW255">
        <v>1</v>
      </c>
      <c r="DX255">
        <v>0</v>
      </c>
      <c r="DY255">
        <v>0</v>
      </c>
      <c r="DZ255">
        <v>0</v>
      </c>
      <c r="EA255">
        <v>0</v>
      </c>
      <c r="EB255">
        <v>6</v>
      </c>
      <c r="EC255">
        <v>0</v>
      </c>
      <c r="ED255">
        <v>1</v>
      </c>
      <c r="EE255">
        <v>0</v>
      </c>
      <c r="EF255">
        <v>0</v>
      </c>
      <c r="EG255">
        <v>0</v>
      </c>
      <c r="EH255">
        <v>0</v>
      </c>
      <c r="EI255">
        <v>0</v>
      </c>
      <c r="EJ255">
        <v>3</v>
      </c>
      <c r="EK255">
        <v>0</v>
      </c>
      <c r="EL255">
        <v>0</v>
      </c>
      <c r="EM255">
        <v>0</v>
      </c>
      <c r="EN255">
        <v>0</v>
      </c>
      <c r="EO255">
        <v>0</v>
      </c>
      <c r="EP255">
        <v>4</v>
      </c>
      <c r="EQ255">
        <v>1</v>
      </c>
      <c r="ER255">
        <v>5</v>
      </c>
      <c r="ES255">
        <v>0</v>
      </c>
      <c r="ET255">
        <v>0</v>
      </c>
      <c r="EU255">
        <v>0</v>
      </c>
      <c r="EV255">
        <v>0</v>
      </c>
      <c r="EW255">
        <v>0</v>
      </c>
      <c r="EX255">
        <v>0</v>
      </c>
      <c r="EY255">
        <v>0</v>
      </c>
      <c r="EZ255">
        <v>0</v>
      </c>
      <c r="FA255">
        <v>0</v>
      </c>
      <c r="FB255">
        <v>2</v>
      </c>
      <c r="FC255">
        <v>0</v>
      </c>
      <c r="FD255">
        <v>0</v>
      </c>
      <c r="FE255">
        <v>0</v>
      </c>
      <c r="FF255">
        <v>4</v>
      </c>
      <c r="FG255">
        <v>0</v>
      </c>
      <c r="FH255">
        <v>4</v>
      </c>
      <c r="FI255">
        <v>1</v>
      </c>
      <c r="FJ255">
        <v>0</v>
      </c>
      <c r="FK255">
        <v>3</v>
      </c>
      <c r="FL255">
        <v>0</v>
      </c>
      <c r="FM255">
        <v>0</v>
      </c>
      <c r="FN255">
        <v>0</v>
      </c>
      <c r="FO255">
        <v>0</v>
      </c>
      <c r="FP255">
        <v>0</v>
      </c>
      <c r="FQ255">
        <v>0</v>
      </c>
      <c r="FR255">
        <v>0</v>
      </c>
      <c r="FS255">
        <v>2</v>
      </c>
      <c r="FT255">
        <v>3</v>
      </c>
      <c r="FU255">
        <v>1</v>
      </c>
      <c r="FV255">
        <v>0</v>
      </c>
      <c r="FW255">
        <v>0</v>
      </c>
      <c r="FX255">
        <v>2</v>
      </c>
      <c r="FY255">
        <v>4</v>
      </c>
      <c r="FZ255">
        <v>5</v>
      </c>
      <c r="GA255">
        <v>0</v>
      </c>
      <c r="GB255">
        <v>0</v>
      </c>
      <c r="GC255">
        <v>3</v>
      </c>
      <c r="GD255">
        <v>5</v>
      </c>
      <c r="GE255">
        <v>1</v>
      </c>
      <c r="GF255">
        <v>3</v>
      </c>
      <c r="GG255">
        <v>2</v>
      </c>
      <c r="GH255">
        <v>5</v>
      </c>
      <c r="GI255">
        <v>0</v>
      </c>
      <c r="GJ255">
        <v>0</v>
      </c>
      <c r="GK255">
        <v>0</v>
      </c>
      <c r="GL255">
        <v>1</v>
      </c>
      <c r="GM255">
        <v>1</v>
      </c>
      <c r="GN255">
        <v>0</v>
      </c>
      <c r="GO255">
        <v>0</v>
      </c>
      <c r="GP255">
        <v>1</v>
      </c>
      <c r="GQ255">
        <v>0</v>
      </c>
    </row>
    <row r="256" spans="1:199">
      <c r="A256">
        <v>0</v>
      </c>
      <c r="B256">
        <v>5</v>
      </c>
      <c r="C256">
        <v>4</v>
      </c>
      <c r="D256">
        <v>0</v>
      </c>
      <c r="E256">
        <v>0</v>
      </c>
      <c r="F256">
        <v>1</v>
      </c>
      <c r="G256">
        <v>4</v>
      </c>
      <c r="H256">
        <v>0</v>
      </c>
      <c r="I256">
        <v>2</v>
      </c>
      <c r="J256">
        <v>0</v>
      </c>
      <c r="K256">
        <v>4</v>
      </c>
      <c r="L256">
        <v>0</v>
      </c>
      <c r="M256">
        <v>0</v>
      </c>
      <c r="N256">
        <v>0</v>
      </c>
      <c r="O256">
        <v>0</v>
      </c>
      <c r="P256">
        <v>0</v>
      </c>
      <c r="Q256">
        <v>8</v>
      </c>
      <c r="R256">
        <v>1</v>
      </c>
      <c r="S256">
        <v>0</v>
      </c>
      <c r="T256">
        <v>5</v>
      </c>
      <c r="U256">
        <v>0</v>
      </c>
      <c r="V256">
        <v>2</v>
      </c>
      <c r="W256">
        <v>5</v>
      </c>
      <c r="X256">
        <v>0</v>
      </c>
      <c r="Y256">
        <v>0</v>
      </c>
      <c r="Z256">
        <v>1</v>
      </c>
      <c r="AA256">
        <v>0</v>
      </c>
      <c r="AB256">
        <v>0</v>
      </c>
      <c r="AC256">
        <v>0</v>
      </c>
      <c r="AD256">
        <v>0</v>
      </c>
      <c r="AE256">
        <v>0</v>
      </c>
      <c r="AF256">
        <v>3</v>
      </c>
      <c r="AG256">
        <v>0</v>
      </c>
      <c r="AH256">
        <v>0</v>
      </c>
      <c r="AI256">
        <v>5</v>
      </c>
      <c r="AJ256">
        <v>1</v>
      </c>
      <c r="AK256">
        <v>0</v>
      </c>
      <c r="AL256">
        <v>0</v>
      </c>
      <c r="AM256">
        <v>0</v>
      </c>
      <c r="AN256">
        <v>7</v>
      </c>
      <c r="AO256">
        <v>1</v>
      </c>
      <c r="AP256">
        <v>1</v>
      </c>
      <c r="AQ256">
        <v>0</v>
      </c>
      <c r="AR256">
        <v>0</v>
      </c>
      <c r="AS256">
        <v>1</v>
      </c>
      <c r="AT256">
        <v>0</v>
      </c>
      <c r="AU256">
        <v>0</v>
      </c>
      <c r="AV256">
        <v>0</v>
      </c>
      <c r="AW256">
        <v>0</v>
      </c>
      <c r="AX256">
        <v>0</v>
      </c>
      <c r="AY256">
        <v>0</v>
      </c>
      <c r="AZ256">
        <v>1</v>
      </c>
      <c r="BA256">
        <v>0</v>
      </c>
      <c r="BB256">
        <v>0</v>
      </c>
      <c r="BC256">
        <v>0</v>
      </c>
      <c r="BD256">
        <v>0</v>
      </c>
      <c r="BE256">
        <v>6</v>
      </c>
      <c r="BF256">
        <v>0</v>
      </c>
      <c r="BG256">
        <v>0</v>
      </c>
      <c r="BH256">
        <v>0</v>
      </c>
      <c r="BI256">
        <v>3</v>
      </c>
      <c r="BJ256">
        <v>0</v>
      </c>
      <c r="BK256">
        <v>2</v>
      </c>
      <c r="BL256">
        <v>7</v>
      </c>
      <c r="BM256">
        <v>0</v>
      </c>
      <c r="BN256">
        <v>5</v>
      </c>
      <c r="BO256">
        <v>2</v>
      </c>
      <c r="BP256">
        <v>3</v>
      </c>
      <c r="BQ256">
        <v>2</v>
      </c>
      <c r="BR256">
        <v>0</v>
      </c>
      <c r="BS256">
        <v>1</v>
      </c>
      <c r="BT256">
        <v>0</v>
      </c>
      <c r="BU256">
        <v>0</v>
      </c>
      <c r="BV256">
        <v>0</v>
      </c>
      <c r="BW256">
        <v>1</v>
      </c>
      <c r="BX256">
        <v>0</v>
      </c>
      <c r="BY256">
        <v>0</v>
      </c>
      <c r="BZ256">
        <v>0</v>
      </c>
      <c r="CA256">
        <v>1</v>
      </c>
      <c r="CB256">
        <v>0</v>
      </c>
      <c r="CC256">
        <v>0</v>
      </c>
      <c r="CD256">
        <v>1</v>
      </c>
      <c r="CE256">
        <v>6</v>
      </c>
      <c r="CF256">
        <v>4</v>
      </c>
      <c r="CG256">
        <v>0</v>
      </c>
      <c r="CH256">
        <v>1</v>
      </c>
      <c r="CI256">
        <v>0</v>
      </c>
      <c r="CJ256">
        <v>2</v>
      </c>
      <c r="CK256">
        <v>7</v>
      </c>
      <c r="CL256">
        <v>0</v>
      </c>
      <c r="CM256">
        <v>0</v>
      </c>
      <c r="CN256">
        <v>1</v>
      </c>
      <c r="CO256">
        <v>5</v>
      </c>
      <c r="CP256">
        <v>4</v>
      </c>
      <c r="CQ256">
        <v>1</v>
      </c>
      <c r="CR256">
        <v>1</v>
      </c>
      <c r="CS256">
        <v>1</v>
      </c>
      <c r="CT256">
        <v>1</v>
      </c>
      <c r="CU256">
        <v>0</v>
      </c>
      <c r="CV256">
        <v>0</v>
      </c>
      <c r="CW256">
        <v>2</v>
      </c>
      <c r="CX256">
        <v>2</v>
      </c>
      <c r="CY256">
        <v>3</v>
      </c>
      <c r="CZ256">
        <v>0</v>
      </c>
      <c r="DA256">
        <v>1</v>
      </c>
      <c r="DB256">
        <v>2</v>
      </c>
      <c r="DC256">
        <v>0</v>
      </c>
      <c r="DD256">
        <v>0</v>
      </c>
      <c r="DE256">
        <v>1</v>
      </c>
      <c r="DF256">
        <v>3</v>
      </c>
      <c r="DG256">
        <v>2</v>
      </c>
      <c r="DH256">
        <v>0</v>
      </c>
      <c r="DI256">
        <v>0</v>
      </c>
      <c r="DJ256">
        <v>0</v>
      </c>
      <c r="DK256">
        <v>0</v>
      </c>
      <c r="DL256">
        <v>1</v>
      </c>
      <c r="DM256">
        <v>0</v>
      </c>
      <c r="DN256">
        <v>0</v>
      </c>
      <c r="DO256">
        <v>2</v>
      </c>
      <c r="DP256">
        <v>0</v>
      </c>
      <c r="DQ256">
        <v>1</v>
      </c>
      <c r="DR256">
        <v>0</v>
      </c>
      <c r="DS256">
        <v>0</v>
      </c>
      <c r="DT256">
        <v>8</v>
      </c>
      <c r="DU256">
        <v>0</v>
      </c>
      <c r="DV256">
        <v>0</v>
      </c>
      <c r="DW256">
        <v>0</v>
      </c>
      <c r="DX256">
        <v>0</v>
      </c>
      <c r="DY256">
        <v>0</v>
      </c>
      <c r="DZ256">
        <v>0</v>
      </c>
      <c r="EA256">
        <v>3</v>
      </c>
      <c r="EB256">
        <v>0</v>
      </c>
      <c r="EC256">
        <v>0</v>
      </c>
      <c r="ED256">
        <v>2</v>
      </c>
      <c r="EE256">
        <v>6</v>
      </c>
      <c r="EF256">
        <v>3</v>
      </c>
      <c r="EG256">
        <v>3</v>
      </c>
      <c r="EH256">
        <v>0</v>
      </c>
      <c r="EI256">
        <v>3</v>
      </c>
      <c r="EJ256">
        <v>0</v>
      </c>
      <c r="EK256">
        <v>0</v>
      </c>
      <c r="EL256">
        <v>2</v>
      </c>
      <c r="EM256">
        <v>0</v>
      </c>
      <c r="EN256">
        <v>5</v>
      </c>
      <c r="EO256">
        <v>0</v>
      </c>
      <c r="EP256">
        <v>0</v>
      </c>
      <c r="EQ256">
        <v>0</v>
      </c>
      <c r="ER256">
        <v>0</v>
      </c>
      <c r="ES256">
        <v>0</v>
      </c>
      <c r="ET256">
        <v>0</v>
      </c>
      <c r="EU256">
        <v>0</v>
      </c>
      <c r="EV256">
        <v>2</v>
      </c>
      <c r="EW256">
        <v>1</v>
      </c>
      <c r="EX256">
        <v>2</v>
      </c>
      <c r="EY256">
        <v>1</v>
      </c>
      <c r="EZ256">
        <v>0</v>
      </c>
      <c r="FA256">
        <v>2</v>
      </c>
      <c r="FB256">
        <v>5</v>
      </c>
      <c r="FC256">
        <v>1</v>
      </c>
      <c r="FD256">
        <v>0</v>
      </c>
      <c r="FE256">
        <v>2</v>
      </c>
      <c r="FF256">
        <v>0</v>
      </c>
      <c r="FG256">
        <v>0</v>
      </c>
      <c r="FH256">
        <v>0</v>
      </c>
      <c r="FI256">
        <v>4</v>
      </c>
      <c r="FJ256">
        <v>0</v>
      </c>
      <c r="FK256">
        <v>3</v>
      </c>
      <c r="FL256">
        <v>0</v>
      </c>
      <c r="FM256">
        <v>0</v>
      </c>
      <c r="FN256">
        <v>0</v>
      </c>
      <c r="FO256">
        <v>0</v>
      </c>
      <c r="FP256">
        <v>0</v>
      </c>
      <c r="FQ256">
        <v>2</v>
      </c>
      <c r="FR256">
        <v>1</v>
      </c>
      <c r="FS256">
        <v>0</v>
      </c>
      <c r="FT256">
        <v>1</v>
      </c>
      <c r="FU256">
        <v>0</v>
      </c>
      <c r="FV256">
        <v>4</v>
      </c>
      <c r="FW256">
        <v>1</v>
      </c>
      <c r="FX256">
        <v>2</v>
      </c>
      <c r="FY256">
        <v>1</v>
      </c>
      <c r="FZ256">
        <v>0</v>
      </c>
      <c r="GA256">
        <v>3</v>
      </c>
      <c r="GB256">
        <v>0</v>
      </c>
      <c r="GC256">
        <v>1</v>
      </c>
      <c r="GD256">
        <v>0</v>
      </c>
      <c r="GE256">
        <v>0</v>
      </c>
      <c r="GF256">
        <v>3</v>
      </c>
      <c r="GG256">
        <v>0</v>
      </c>
      <c r="GH256">
        <v>0</v>
      </c>
      <c r="GI256">
        <v>0</v>
      </c>
      <c r="GJ256">
        <v>4</v>
      </c>
      <c r="GK256">
        <v>0</v>
      </c>
      <c r="GL256">
        <v>0</v>
      </c>
      <c r="GM256">
        <v>0</v>
      </c>
      <c r="GN256">
        <v>0</v>
      </c>
      <c r="GO256">
        <v>1</v>
      </c>
      <c r="GP256">
        <v>0</v>
      </c>
      <c r="GQ256">
        <v>4</v>
      </c>
    </row>
    <row r="257" spans="1:199">
      <c r="A257">
        <v>0</v>
      </c>
      <c r="B257">
        <v>0</v>
      </c>
      <c r="C257">
        <v>0</v>
      </c>
      <c r="D257">
        <v>0</v>
      </c>
      <c r="E257">
        <v>0</v>
      </c>
      <c r="F257">
        <v>1</v>
      </c>
      <c r="G257">
        <v>3</v>
      </c>
      <c r="H257">
        <v>0</v>
      </c>
      <c r="I257">
        <v>2</v>
      </c>
      <c r="J257">
        <v>1</v>
      </c>
      <c r="K257">
        <v>0</v>
      </c>
      <c r="L257">
        <v>0</v>
      </c>
      <c r="M257">
        <v>0</v>
      </c>
      <c r="N257">
        <v>5</v>
      </c>
      <c r="O257">
        <v>0</v>
      </c>
      <c r="P257">
        <v>0</v>
      </c>
      <c r="Q257">
        <v>0</v>
      </c>
      <c r="R257">
        <v>3</v>
      </c>
      <c r="S257">
        <v>1</v>
      </c>
      <c r="T257">
        <v>0</v>
      </c>
      <c r="U257">
        <v>0</v>
      </c>
      <c r="V257">
        <v>1</v>
      </c>
      <c r="W257">
        <v>1</v>
      </c>
      <c r="X257">
        <v>0</v>
      </c>
      <c r="Y257">
        <v>5</v>
      </c>
      <c r="Z257">
        <v>0</v>
      </c>
      <c r="AA257">
        <v>0</v>
      </c>
      <c r="AB257">
        <v>0</v>
      </c>
      <c r="AC257">
        <v>0</v>
      </c>
      <c r="AD257">
        <v>0</v>
      </c>
      <c r="AE257">
        <v>0</v>
      </c>
      <c r="AF257">
        <v>2</v>
      </c>
      <c r="AG257">
        <v>0</v>
      </c>
      <c r="AH257">
        <v>2</v>
      </c>
      <c r="AI257">
        <v>0</v>
      </c>
      <c r="AJ257">
        <v>2</v>
      </c>
      <c r="AK257">
        <v>1</v>
      </c>
      <c r="AL257">
        <v>5</v>
      </c>
      <c r="AM257">
        <v>0</v>
      </c>
      <c r="AN257">
        <v>3</v>
      </c>
      <c r="AO257">
        <v>0</v>
      </c>
      <c r="AP257">
        <v>3</v>
      </c>
      <c r="AQ257">
        <v>0</v>
      </c>
      <c r="AR257">
        <v>0</v>
      </c>
      <c r="AS257">
        <v>0</v>
      </c>
      <c r="AT257">
        <v>0</v>
      </c>
      <c r="AU257">
        <v>0</v>
      </c>
      <c r="AV257">
        <v>0</v>
      </c>
      <c r="AW257">
        <v>0</v>
      </c>
      <c r="AX257">
        <v>1</v>
      </c>
      <c r="AY257">
        <v>4</v>
      </c>
      <c r="AZ257">
        <v>1</v>
      </c>
      <c r="BA257">
        <v>0</v>
      </c>
      <c r="BB257">
        <v>0</v>
      </c>
      <c r="BC257">
        <v>0</v>
      </c>
      <c r="BD257">
        <v>0</v>
      </c>
      <c r="BE257">
        <v>0</v>
      </c>
      <c r="BF257">
        <v>0</v>
      </c>
      <c r="BG257">
        <v>1</v>
      </c>
      <c r="BH257">
        <v>0</v>
      </c>
      <c r="BI257">
        <v>5</v>
      </c>
      <c r="BJ257">
        <v>1</v>
      </c>
      <c r="BK257">
        <v>5</v>
      </c>
      <c r="BL257">
        <v>0</v>
      </c>
      <c r="BM257">
        <v>2</v>
      </c>
      <c r="BN257">
        <v>1</v>
      </c>
      <c r="BO257">
        <v>0</v>
      </c>
      <c r="BP257">
        <v>0</v>
      </c>
      <c r="BQ257">
        <v>0</v>
      </c>
      <c r="BR257">
        <v>1</v>
      </c>
      <c r="BS257">
        <v>0</v>
      </c>
      <c r="BT257">
        <v>0</v>
      </c>
      <c r="BU257">
        <v>0</v>
      </c>
      <c r="BV257">
        <v>0</v>
      </c>
      <c r="BW257">
        <v>1</v>
      </c>
      <c r="BX257">
        <v>1</v>
      </c>
      <c r="BY257">
        <v>1</v>
      </c>
      <c r="BZ257">
        <v>4</v>
      </c>
      <c r="CA257">
        <v>1</v>
      </c>
      <c r="CB257">
        <v>0</v>
      </c>
      <c r="CC257">
        <v>2</v>
      </c>
      <c r="CD257">
        <v>0</v>
      </c>
      <c r="CE257">
        <v>0</v>
      </c>
      <c r="CF257">
        <v>1</v>
      </c>
      <c r="CG257">
        <v>4</v>
      </c>
      <c r="CH257">
        <v>0</v>
      </c>
      <c r="CI257">
        <v>1</v>
      </c>
      <c r="CJ257">
        <v>0</v>
      </c>
      <c r="CK257">
        <v>0</v>
      </c>
      <c r="CL257">
        <v>1</v>
      </c>
      <c r="CM257">
        <v>0</v>
      </c>
      <c r="CN257">
        <v>0</v>
      </c>
      <c r="CO257">
        <v>0</v>
      </c>
      <c r="CP257">
        <v>1</v>
      </c>
      <c r="CQ257">
        <v>8</v>
      </c>
      <c r="CR257">
        <v>1</v>
      </c>
      <c r="CS257">
        <v>2</v>
      </c>
      <c r="CT257">
        <v>1</v>
      </c>
      <c r="CU257">
        <v>1</v>
      </c>
      <c r="CV257">
        <v>0</v>
      </c>
      <c r="CW257">
        <v>0</v>
      </c>
      <c r="CX257">
        <v>0</v>
      </c>
      <c r="CY257">
        <v>0</v>
      </c>
      <c r="CZ257">
        <v>0</v>
      </c>
      <c r="DA257">
        <v>0</v>
      </c>
      <c r="DB257">
        <v>0</v>
      </c>
      <c r="DC257">
        <v>0</v>
      </c>
      <c r="DD257">
        <v>0</v>
      </c>
      <c r="DE257">
        <v>0</v>
      </c>
      <c r="DF257">
        <v>2</v>
      </c>
      <c r="DG257">
        <v>3</v>
      </c>
      <c r="DH257">
        <v>0</v>
      </c>
      <c r="DI257">
        <v>2</v>
      </c>
      <c r="DJ257">
        <v>0</v>
      </c>
      <c r="DK257">
        <v>0</v>
      </c>
      <c r="DL257">
        <v>0</v>
      </c>
      <c r="DM257">
        <v>4</v>
      </c>
      <c r="DN257">
        <v>0</v>
      </c>
      <c r="DO257">
        <v>0</v>
      </c>
      <c r="DP257">
        <v>0</v>
      </c>
      <c r="DQ257">
        <v>0</v>
      </c>
      <c r="DR257">
        <v>1</v>
      </c>
      <c r="DS257">
        <v>1</v>
      </c>
      <c r="DT257">
        <v>1</v>
      </c>
      <c r="DU257">
        <v>0</v>
      </c>
      <c r="DV257">
        <v>2</v>
      </c>
      <c r="DW257">
        <v>1</v>
      </c>
      <c r="DX257">
        <v>0</v>
      </c>
      <c r="DY257">
        <v>1</v>
      </c>
      <c r="DZ257">
        <v>0</v>
      </c>
      <c r="EA257">
        <v>0</v>
      </c>
      <c r="EB257">
        <v>0</v>
      </c>
      <c r="EC257">
        <v>0</v>
      </c>
      <c r="ED257">
        <v>0</v>
      </c>
      <c r="EE257">
        <v>0</v>
      </c>
      <c r="EF257">
        <v>0</v>
      </c>
      <c r="EG257">
        <v>0</v>
      </c>
      <c r="EH257">
        <v>0</v>
      </c>
      <c r="EI257">
        <v>0</v>
      </c>
      <c r="EJ257">
        <v>1</v>
      </c>
      <c r="EK257">
        <v>0</v>
      </c>
      <c r="EL257">
        <v>0</v>
      </c>
      <c r="EM257">
        <v>0</v>
      </c>
      <c r="EN257">
        <v>0</v>
      </c>
      <c r="EO257">
        <v>0</v>
      </c>
      <c r="EP257">
        <v>2</v>
      </c>
      <c r="EQ257">
        <v>1</v>
      </c>
      <c r="ER257">
        <v>4</v>
      </c>
      <c r="ES257">
        <v>0</v>
      </c>
      <c r="ET257">
        <v>0</v>
      </c>
      <c r="EU257">
        <v>0</v>
      </c>
      <c r="EV257">
        <v>0</v>
      </c>
      <c r="EW257">
        <v>0</v>
      </c>
      <c r="EX257">
        <v>0</v>
      </c>
      <c r="EY257">
        <v>1</v>
      </c>
      <c r="EZ257">
        <v>0</v>
      </c>
      <c r="FA257">
        <v>1</v>
      </c>
      <c r="FB257">
        <v>0</v>
      </c>
      <c r="FC257">
        <v>3</v>
      </c>
      <c r="FD257">
        <v>1</v>
      </c>
      <c r="FE257">
        <v>0</v>
      </c>
      <c r="FF257">
        <v>0</v>
      </c>
      <c r="FG257">
        <v>0</v>
      </c>
      <c r="FH257">
        <v>0</v>
      </c>
      <c r="FI257">
        <v>1</v>
      </c>
      <c r="FJ257">
        <v>0</v>
      </c>
      <c r="FK257">
        <v>0</v>
      </c>
      <c r="FL257">
        <v>3</v>
      </c>
      <c r="FM257">
        <v>0</v>
      </c>
      <c r="FN257">
        <v>0</v>
      </c>
      <c r="FO257">
        <v>0</v>
      </c>
      <c r="FP257">
        <v>0</v>
      </c>
      <c r="FQ257">
        <v>0</v>
      </c>
      <c r="FR257">
        <v>1</v>
      </c>
      <c r="FS257">
        <v>0</v>
      </c>
      <c r="FT257">
        <v>0</v>
      </c>
      <c r="FU257">
        <v>1</v>
      </c>
      <c r="FV257">
        <v>1</v>
      </c>
      <c r="FW257">
        <v>1</v>
      </c>
      <c r="FX257">
        <v>0</v>
      </c>
      <c r="FY257">
        <v>5</v>
      </c>
      <c r="FZ257">
        <v>1</v>
      </c>
      <c r="GA257">
        <v>0</v>
      </c>
      <c r="GB257">
        <v>4</v>
      </c>
      <c r="GC257">
        <v>3</v>
      </c>
      <c r="GD257">
        <v>3</v>
      </c>
      <c r="GE257">
        <v>0</v>
      </c>
      <c r="GF257">
        <v>3</v>
      </c>
      <c r="GG257">
        <v>3</v>
      </c>
      <c r="GH257">
        <v>0</v>
      </c>
      <c r="GI257">
        <v>0</v>
      </c>
      <c r="GJ257">
        <v>0</v>
      </c>
      <c r="GK257">
        <v>0</v>
      </c>
      <c r="GL257">
        <v>0</v>
      </c>
      <c r="GM257">
        <v>6</v>
      </c>
      <c r="GN257">
        <v>0</v>
      </c>
      <c r="GO257">
        <v>1</v>
      </c>
      <c r="GP257">
        <v>0</v>
      </c>
      <c r="GQ257">
        <v>0</v>
      </c>
    </row>
    <row r="258" spans="1:199">
      <c r="A258">
        <v>0</v>
      </c>
      <c r="B258">
        <v>0</v>
      </c>
      <c r="C258">
        <v>0</v>
      </c>
      <c r="D258">
        <v>0</v>
      </c>
      <c r="E258">
        <v>0</v>
      </c>
      <c r="F258">
        <v>4</v>
      </c>
      <c r="G258">
        <v>0</v>
      </c>
      <c r="H258">
        <v>0</v>
      </c>
      <c r="I258">
        <v>0</v>
      </c>
      <c r="J258">
        <v>1</v>
      </c>
      <c r="K258">
        <v>1</v>
      </c>
      <c r="L258">
        <v>0</v>
      </c>
      <c r="M258">
        <v>0</v>
      </c>
      <c r="N258">
        <v>2</v>
      </c>
      <c r="O258">
        <v>3</v>
      </c>
      <c r="P258">
        <v>0</v>
      </c>
      <c r="Q258">
        <v>0</v>
      </c>
      <c r="R258">
        <v>0</v>
      </c>
      <c r="S258">
        <v>0</v>
      </c>
      <c r="T258">
        <v>0</v>
      </c>
      <c r="U258">
        <v>0</v>
      </c>
      <c r="V258">
        <v>0</v>
      </c>
      <c r="W258">
        <v>1</v>
      </c>
      <c r="X258">
        <v>0</v>
      </c>
      <c r="Y258">
        <v>0</v>
      </c>
      <c r="Z258">
        <v>1</v>
      </c>
      <c r="AA258">
        <v>0</v>
      </c>
      <c r="AB258">
        <v>0</v>
      </c>
      <c r="AC258">
        <v>1</v>
      </c>
      <c r="AD258">
        <v>0</v>
      </c>
      <c r="AE258">
        <v>0</v>
      </c>
      <c r="AF258">
        <v>0</v>
      </c>
      <c r="AG258">
        <v>0</v>
      </c>
      <c r="AH258">
        <v>0</v>
      </c>
      <c r="AI258">
        <v>0</v>
      </c>
      <c r="AJ258">
        <v>0</v>
      </c>
      <c r="AK258">
        <v>0</v>
      </c>
      <c r="AL258">
        <v>0</v>
      </c>
      <c r="AM258">
        <v>0</v>
      </c>
      <c r="AN258">
        <v>1</v>
      </c>
      <c r="AO258">
        <v>1</v>
      </c>
      <c r="AP258">
        <v>1</v>
      </c>
      <c r="AQ258">
        <v>1</v>
      </c>
      <c r="AR258">
        <v>0</v>
      </c>
      <c r="AS258">
        <v>0</v>
      </c>
      <c r="AT258">
        <v>0</v>
      </c>
      <c r="AU258">
        <v>0</v>
      </c>
      <c r="AV258">
        <v>0</v>
      </c>
      <c r="AW258">
        <v>1</v>
      </c>
      <c r="AX258">
        <v>0</v>
      </c>
      <c r="AY258">
        <v>0</v>
      </c>
      <c r="AZ258">
        <v>0</v>
      </c>
      <c r="BA258">
        <v>0</v>
      </c>
      <c r="BB258">
        <v>0</v>
      </c>
      <c r="BC258">
        <v>0</v>
      </c>
      <c r="BD258">
        <v>0</v>
      </c>
      <c r="BE258">
        <v>3</v>
      </c>
      <c r="BF258">
        <v>1</v>
      </c>
      <c r="BG258">
        <v>0</v>
      </c>
      <c r="BH258">
        <v>2</v>
      </c>
      <c r="BI258">
        <v>0</v>
      </c>
      <c r="BJ258">
        <v>0</v>
      </c>
      <c r="BK258">
        <v>0</v>
      </c>
      <c r="BL258">
        <v>0</v>
      </c>
      <c r="BM258">
        <v>2</v>
      </c>
      <c r="BN258">
        <v>1</v>
      </c>
      <c r="BO258">
        <v>0</v>
      </c>
      <c r="BP258">
        <v>5</v>
      </c>
      <c r="BQ258">
        <v>1</v>
      </c>
      <c r="BR258">
        <v>0</v>
      </c>
      <c r="BS258">
        <v>0</v>
      </c>
      <c r="BT258">
        <v>0</v>
      </c>
      <c r="BU258">
        <v>0</v>
      </c>
      <c r="BV258">
        <v>0</v>
      </c>
      <c r="BW258">
        <v>2</v>
      </c>
      <c r="BX258">
        <v>2</v>
      </c>
      <c r="BY258">
        <v>0</v>
      </c>
      <c r="BZ258">
        <v>0</v>
      </c>
      <c r="CA258">
        <v>1</v>
      </c>
      <c r="CB258">
        <v>0</v>
      </c>
      <c r="CC258">
        <v>0</v>
      </c>
      <c r="CD258">
        <v>1</v>
      </c>
      <c r="CE258">
        <v>3</v>
      </c>
      <c r="CF258">
        <v>2</v>
      </c>
      <c r="CG258">
        <v>1</v>
      </c>
      <c r="CH258">
        <v>2</v>
      </c>
      <c r="CI258">
        <v>2</v>
      </c>
      <c r="CJ258">
        <v>0</v>
      </c>
      <c r="CK258">
        <v>1</v>
      </c>
      <c r="CL258">
        <v>0</v>
      </c>
      <c r="CM258">
        <v>0</v>
      </c>
      <c r="CN258">
        <v>0</v>
      </c>
      <c r="CO258">
        <v>4</v>
      </c>
      <c r="CP258">
        <v>2</v>
      </c>
      <c r="CQ258">
        <v>0</v>
      </c>
      <c r="CR258">
        <v>1</v>
      </c>
      <c r="CS258">
        <v>1</v>
      </c>
      <c r="CT258">
        <v>0</v>
      </c>
      <c r="CU258">
        <v>0</v>
      </c>
      <c r="CV258">
        <v>0</v>
      </c>
      <c r="CW258">
        <v>0</v>
      </c>
      <c r="CX258">
        <v>1</v>
      </c>
      <c r="CY258">
        <v>2</v>
      </c>
      <c r="CZ258">
        <v>0</v>
      </c>
      <c r="DA258">
        <v>3</v>
      </c>
      <c r="DB258">
        <v>0</v>
      </c>
      <c r="DC258">
        <v>0</v>
      </c>
      <c r="DD258">
        <v>0</v>
      </c>
      <c r="DE258">
        <v>0</v>
      </c>
      <c r="DF258">
        <v>5</v>
      </c>
      <c r="DG258">
        <v>1</v>
      </c>
      <c r="DH258">
        <v>0</v>
      </c>
      <c r="DI258">
        <v>0</v>
      </c>
      <c r="DJ258">
        <v>0</v>
      </c>
      <c r="DK258">
        <v>0</v>
      </c>
      <c r="DL258">
        <v>0</v>
      </c>
      <c r="DM258">
        <v>0</v>
      </c>
      <c r="DN258">
        <v>0</v>
      </c>
      <c r="DO258">
        <v>0</v>
      </c>
      <c r="DP258">
        <v>0</v>
      </c>
      <c r="DQ258">
        <v>1</v>
      </c>
      <c r="DR258">
        <v>0</v>
      </c>
      <c r="DS258">
        <v>0</v>
      </c>
      <c r="DT258">
        <v>0</v>
      </c>
      <c r="DU258">
        <v>0</v>
      </c>
      <c r="DV258">
        <v>1</v>
      </c>
      <c r="DW258">
        <v>0</v>
      </c>
      <c r="DX258">
        <v>0</v>
      </c>
      <c r="DY258">
        <v>0</v>
      </c>
      <c r="DZ258">
        <v>0</v>
      </c>
      <c r="EA258">
        <v>3</v>
      </c>
      <c r="EB258">
        <v>0</v>
      </c>
      <c r="EC258">
        <v>0</v>
      </c>
      <c r="ED258">
        <v>1</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2</v>
      </c>
      <c r="EY258">
        <v>0</v>
      </c>
      <c r="EZ258">
        <v>0</v>
      </c>
      <c r="FA258">
        <v>4</v>
      </c>
      <c r="FB258">
        <v>0</v>
      </c>
      <c r="FC258">
        <v>0</v>
      </c>
      <c r="FD258">
        <v>0</v>
      </c>
      <c r="FE258">
        <v>0</v>
      </c>
      <c r="FF258">
        <v>0</v>
      </c>
      <c r="FG258">
        <v>0</v>
      </c>
      <c r="FH258">
        <v>1</v>
      </c>
      <c r="FI258">
        <v>1</v>
      </c>
      <c r="FJ258">
        <v>0</v>
      </c>
      <c r="FK258">
        <v>4</v>
      </c>
      <c r="FL258">
        <v>0</v>
      </c>
      <c r="FM258">
        <v>0</v>
      </c>
      <c r="FN258">
        <v>0</v>
      </c>
      <c r="FO258">
        <v>0</v>
      </c>
      <c r="FP258">
        <v>0</v>
      </c>
      <c r="FQ258">
        <v>2</v>
      </c>
      <c r="FR258">
        <v>2</v>
      </c>
      <c r="FS258">
        <v>0</v>
      </c>
      <c r="FT258">
        <v>5</v>
      </c>
      <c r="FU258">
        <v>0</v>
      </c>
      <c r="FV258">
        <v>1</v>
      </c>
      <c r="FW258">
        <v>2</v>
      </c>
      <c r="FX258">
        <v>1</v>
      </c>
      <c r="FY258">
        <v>2</v>
      </c>
      <c r="FZ258">
        <v>0</v>
      </c>
      <c r="GA258">
        <v>2</v>
      </c>
      <c r="GB258">
        <v>0</v>
      </c>
      <c r="GC258">
        <v>1</v>
      </c>
      <c r="GD258">
        <v>0</v>
      </c>
      <c r="GE258">
        <v>0</v>
      </c>
      <c r="GF258">
        <v>1</v>
      </c>
      <c r="GG258">
        <v>0</v>
      </c>
      <c r="GH258">
        <v>0</v>
      </c>
      <c r="GI258">
        <v>2</v>
      </c>
      <c r="GJ258">
        <v>1</v>
      </c>
      <c r="GK258">
        <v>0</v>
      </c>
      <c r="GL258">
        <v>1</v>
      </c>
      <c r="GM258">
        <v>0</v>
      </c>
      <c r="GN258">
        <v>0</v>
      </c>
      <c r="GO258">
        <v>1</v>
      </c>
      <c r="GP258">
        <v>0</v>
      </c>
      <c r="GQ258">
        <v>6</v>
      </c>
    </row>
    <row r="259" spans="1:199">
      <c r="A259">
        <v>0</v>
      </c>
      <c r="B259">
        <v>0</v>
      </c>
      <c r="C259">
        <v>0</v>
      </c>
      <c r="D259">
        <v>0</v>
      </c>
      <c r="E259">
        <v>0</v>
      </c>
      <c r="F259">
        <v>0</v>
      </c>
      <c r="G259">
        <v>0</v>
      </c>
      <c r="H259">
        <v>0</v>
      </c>
      <c r="I259">
        <v>0</v>
      </c>
      <c r="J259">
        <v>8</v>
      </c>
      <c r="K259">
        <v>0</v>
      </c>
      <c r="L259">
        <v>0</v>
      </c>
      <c r="M259">
        <v>0</v>
      </c>
      <c r="N259">
        <v>0</v>
      </c>
      <c r="O259">
        <v>0</v>
      </c>
      <c r="P259">
        <v>0</v>
      </c>
      <c r="Q259">
        <v>0</v>
      </c>
      <c r="R259">
        <v>0</v>
      </c>
      <c r="S259">
        <v>1</v>
      </c>
      <c r="T259">
        <v>0</v>
      </c>
      <c r="U259">
        <v>0</v>
      </c>
      <c r="V259">
        <v>0</v>
      </c>
      <c r="W259">
        <v>0</v>
      </c>
      <c r="X259">
        <v>0</v>
      </c>
      <c r="Y259">
        <v>0</v>
      </c>
      <c r="Z259">
        <v>0</v>
      </c>
      <c r="AA259">
        <v>0</v>
      </c>
      <c r="AB259">
        <v>0</v>
      </c>
      <c r="AC259">
        <v>2</v>
      </c>
      <c r="AD259">
        <v>0</v>
      </c>
      <c r="AE259">
        <v>0</v>
      </c>
      <c r="AF259">
        <v>1</v>
      </c>
      <c r="AG259">
        <v>1</v>
      </c>
      <c r="AH259">
        <v>0</v>
      </c>
      <c r="AI259">
        <v>0</v>
      </c>
      <c r="AJ259">
        <v>0</v>
      </c>
      <c r="AK259">
        <v>0</v>
      </c>
      <c r="AL259">
        <v>0</v>
      </c>
      <c r="AM259">
        <v>0</v>
      </c>
      <c r="AN259">
        <v>1</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1</v>
      </c>
      <c r="BX259">
        <v>0</v>
      </c>
      <c r="BY259">
        <v>1</v>
      </c>
      <c r="BZ259">
        <v>0</v>
      </c>
      <c r="CA259">
        <v>0</v>
      </c>
      <c r="CB259">
        <v>0</v>
      </c>
      <c r="CC259">
        <v>0</v>
      </c>
      <c r="CD259">
        <v>1</v>
      </c>
      <c r="CE259">
        <v>5</v>
      </c>
      <c r="CF259">
        <v>0</v>
      </c>
      <c r="CG259">
        <v>0</v>
      </c>
      <c r="CH259">
        <v>1</v>
      </c>
      <c r="CI259">
        <v>0</v>
      </c>
      <c r="CJ259">
        <v>0</v>
      </c>
      <c r="CK259">
        <v>0</v>
      </c>
      <c r="CL259">
        <v>0</v>
      </c>
      <c r="CM259">
        <v>0</v>
      </c>
      <c r="CN259">
        <v>0</v>
      </c>
      <c r="CO259">
        <v>0</v>
      </c>
      <c r="CP259">
        <v>0</v>
      </c>
      <c r="CQ259">
        <v>2</v>
      </c>
      <c r="CR259">
        <v>0</v>
      </c>
      <c r="CS259">
        <v>0</v>
      </c>
      <c r="CT259">
        <v>0</v>
      </c>
      <c r="CU259">
        <v>0</v>
      </c>
      <c r="CV259">
        <v>0</v>
      </c>
      <c r="CW259">
        <v>0</v>
      </c>
      <c r="CX259">
        <v>0</v>
      </c>
      <c r="CY259">
        <v>0</v>
      </c>
      <c r="CZ259">
        <v>0</v>
      </c>
      <c r="DA259">
        <v>0</v>
      </c>
      <c r="DB259">
        <v>0</v>
      </c>
      <c r="DC259">
        <v>0</v>
      </c>
      <c r="DD259">
        <v>0</v>
      </c>
      <c r="DE259">
        <v>0</v>
      </c>
      <c r="DF259">
        <v>3</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4</v>
      </c>
      <c r="EH259">
        <v>0</v>
      </c>
      <c r="EI259">
        <v>0</v>
      </c>
      <c r="EJ259">
        <v>0</v>
      </c>
      <c r="EK259">
        <v>0</v>
      </c>
      <c r="EL259">
        <v>1</v>
      </c>
      <c r="EM259">
        <v>0</v>
      </c>
      <c r="EN259">
        <v>0</v>
      </c>
      <c r="EO259">
        <v>0</v>
      </c>
      <c r="EP259">
        <v>2</v>
      </c>
      <c r="EQ259">
        <v>0</v>
      </c>
      <c r="ER259">
        <v>0</v>
      </c>
      <c r="ES259">
        <v>0</v>
      </c>
      <c r="ET259">
        <v>0</v>
      </c>
      <c r="EU259">
        <v>0</v>
      </c>
      <c r="EV259">
        <v>0</v>
      </c>
      <c r="EW259">
        <v>0</v>
      </c>
      <c r="EX259">
        <v>2</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1</v>
      </c>
      <c r="FW259">
        <v>0</v>
      </c>
      <c r="FX259">
        <v>0</v>
      </c>
      <c r="FY259">
        <v>0</v>
      </c>
      <c r="FZ259">
        <v>0</v>
      </c>
      <c r="GA259">
        <v>1</v>
      </c>
      <c r="GB259">
        <v>0</v>
      </c>
      <c r="GC259">
        <v>0</v>
      </c>
      <c r="GD259">
        <v>0</v>
      </c>
      <c r="GE259">
        <v>0</v>
      </c>
      <c r="GF259">
        <v>0</v>
      </c>
      <c r="GG259">
        <v>0</v>
      </c>
      <c r="GH259">
        <v>0</v>
      </c>
      <c r="GI259">
        <v>0</v>
      </c>
      <c r="GJ259">
        <v>0</v>
      </c>
      <c r="GK259">
        <v>0</v>
      </c>
      <c r="GL259">
        <v>0</v>
      </c>
      <c r="GM259">
        <v>0</v>
      </c>
      <c r="GN259">
        <v>0</v>
      </c>
      <c r="GO259">
        <v>0</v>
      </c>
      <c r="GP259">
        <v>0</v>
      </c>
      <c r="GQ259">
        <v>0</v>
      </c>
    </row>
    <row r="260" spans="1:199">
      <c r="A260">
        <v>9</v>
      </c>
      <c r="B260">
        <v>0</v>
      </c>
      <c r="C260">
        <v>0</v>
      </c>
      <c r="D260">
        <v>0</v>
      </c>
      <c r="E260">
        <v>0</v>
      </c>
      <c r="F260">
        <v>1</v>
      </c>
      <c r="G260">
        <v>0</v>
      </c>
      <c r="H260">
        <v>0</v>
      </c>
      <c r="I260">
        <v>0</v>
      </c>
      <c r="J260">
        <v>0</v>
      </c>
      <c r="K260">
        <v>2</v>
      </c>
      <c r="L260">
        <v>0</v>
      </c>
      <c r="M260">
        <v>0</v>
      </c>
      <c r="N260">
        <v>1</v>
      </c>
      <c r="O260">
        <v>0</v>
      </c>
      <c r="P260">
        <v>0</v>
      </c>
      <c r="Q260">
        <v>0</v>
      </c>
      <c r="R260">
        <v>2</v>
      </c>
      <c r="S260">
        <v>0</v>
      </c>
      <c r="T260">
        <v>0</v>
      </c>
      <c r="U260">
        <v>0</v>
      </c>
      <c r="V260">
        <v>0</v>
      </c>
      <c r="W260">
        <v>0</v>
      </c>
      <c r="X260">
        <v>0</v>
      </c>
      <c r="Y260">
        <v>0</v>
      </c>
      <c r="Z260">
        <v>0</v>
      </c>
      <c r="AA260">
        <v>0</v>
      </c>
      <c r="AB260">
        <v>0</v>
      </c>
      <c r="AC260">
        <v>0</v>
      </c>
      <c r="AD260">
        <v>0</v>
      </c>
      <c r="AE260">
        <v>0</v>
      </c>
      <c r="AF260">
        <v>3</v>
      </c>
      <c r="AG260">
        <v>0</v>
      </c>
      <c r="AH260">
        <v>0</v>
      </c>
      <c r="AI260">
        <v>1</v>
      </c>
      <c r="AJ260">
        <v>0</v>
      </c>
      <c r="AK260">
        <v>0</v>
      </c>
      <c r="AL260">
        <v>1</v>
      </c>
      <c r="AM260">
        <v>1</v>
      </c>
      <c r="AN260">
        <v>3</v>
      </c>
      <c r="AO260">
        <v>0</v>
      </c>
      <c r="AP260">
        <v>0</v>
      </c>
      <c r="AQ260">
        <v>1</v>
      </c>
      <c r="AR260">
        <v>0</v>
      </c>
      <c r="AS260">
        <v>0</v>
      </c>
      <c r="AT260">
        <v>0</v>
      </c>
      <c r="AU260">
        <v>0</v>
      </c>
      <c r="AV260">
        <v>0</v>
      </c>
      <c r="AW260">
        <v>0</v>
      </c>
      <c r="AX260">
        <v>0</v>
      </c>
      <c r="AY260">
        <v>0</v>
      </c>
      <c r="AZ260">
        <v>2</v>
      </c>
      <c r="BA260">
        <v>0</v>
      </c>
      <c r="BB260">
        <v>0</v>
      </c>
      <c r="BC260">
        <v>0</v>
      </c>
      <c r="BD260">
        <v>0</v>
      </c>
      <c r="BE260">
        <v>0</v>
      </c>
      <c r="BF260">
        <v>0</v>
      </c>
      <c r="BG260">
        <v>0</v>
      </c>
      <c r="BH260">
        <v>0</v>
      </c>
      <c r="BI260">
        <v>1</v>
      </c>
      <c r="BJ260">
        <v>0</v>
      </c>
      <c r="BK260">
        <v>1</v>
      </c>
      <c r="BL260">
        <v>0</v>
      </c>
      <c r="BM260">
        <v>0</v>
      </c>
      <c r="BN260">
        <v>0</v>
      </c>
      <c r="BO260">
        <v>0</v>
      </c>
      <c r="BP260">
        <v>0</v>
      </c>
      <c r="BQ260">
        <v>2</v>
      </c>
      <c r="BR260">
        <v>0</v>
      </c>
      <c r="BS260">
        <v>0</v>
      </c>
      <c r="BT260">
        <v>0</v>
      </c>
      <c r="BU260">
        <v>1</v>
      </c>
      <c r="BV260">
        <v>0</v>
      </c>
      <c r="BW260">
        <v>0</v>
      </c>
      <c r="BX260">
        <v>1</v>
      </c>
      <c r="BY260">
        <v>0</v>
      </c>
      <c r="BZ260">
        <v>1</v>
      </c>
      <c r="CA260">
        <v>1</v>
      </c>
      <c r="CB260">
        <v>0</v>
      </c>
      <c r="CC260">
        <v>0</v>
      </c>
      <c r="CD260">
        <v>1</v>
      </c>
      <c r="CE260">
        <v>2</v>
      </c>
      <c r="CF260">
        <v>1</v>
      </c>
      <c r="CG260">
        <v>0</v>
      </c>
      <c r="CH260">
        <v>0</v>
      </c>
      <c r="CI260">
        <v>0</v>
      </c>
      <c r="CJ260">
        <v>0</v>
      </c>
      <c r="CK260">
        <v>0</v>
      </c>
      <c r="CL260">
        <v>2</v>
      </c>
      <c r="CM260">
        <v>0</v>
      </c>
      <c r="CN260">
        <v>0</v>
      </c>
      <c r="CO260">
        <v>1</v>
      </c>
      <c r="CP260">
        <v>0</v>
      </c>
      <c r="CQ260">
        <v>5</v>
      </c>
      <c r="CR260">
        <v>0</v>
      </c>
      <c r="CS260">
        <v>2</v>
      </c>
      <c r="CT260">
        <v>0</v>
      </c>
      <c r="CU260">
        <v>1</v>
      </c>
      <c r="CV260">
        <v>0</v>
      </c>
      <c r="CW260">
        <v>0</v>
      </c>
      <c r="CX260">
        <v>0</v>
      </c>
      <c r="CY260">
        <v>0</v>
      </c>
      <c r="CZ260">
        <v>0</v>
      </c>
      <c r="DA260">
        <v>0</v>
      </c>
      <c r="DB260">
        <v>0</v>
      </c>
      <c r="DC260">
        <v>0</v>
      </c>
      <c r="DD260">
        <v>0</v>
      </c>
      <c r="DE260">
        <v>0</v>
      </c>
      <c r="DF260">
        <v>1</v>
      </c>
      <c r="DG260">
        <v>0</v>
      </c>
      <c r="DH260">
        <v>0</v>
      </c>
      <c r="DI260">
        <v>5</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2</v>
      </c>
      <c r="EE260">
        <v>2</v>
      </c>
      <c r="EF260">
        <v>0</v>
      </c>
      <c r="EG260">
        <v>0</v>
      </c>
      <c r="EH260">
        <v>0</v>
      </c>
      <c r="EI260">
        <v>0</v>
      </c>
      <c r="EJ260">
        <v>0</v>
      </c>
      <c r="EK260">
        <v>0</v>
      </c>
      <c r="EL260">
        <v>4</v>
      </c>
      <c r="EM260">
        <v>0</v>
      </c>
      <c r="EN260">
        <v>0</v>
      </c>
      <c r="EO260">
        <v>0</v>
      </c>
      <c r="EP260">
        <v>0</v>
      </c>
      <c r="EQ260">
        <v>0</v>
      </c>
      <c r="ER260">
        <v>0</v>
      </c>
      <c r="ES260">
        <v>0</v>
      </c>
      <c r="ET260">
        <v>0</v>
      </c>
      <c r="EU260">
        <v>0</v>
      </c>
      <c r="EV260">
        <v>0</v>
      </c>
      <c r="EW260">
        <v>0</v>
      </c>
      <c r="EX260">
        <v>0</v>
      </c>
      <c r="EY260">
        <v>0</v>
      </c>
      <c r="EZ260">
        <v>0</v>
      </c>
      <c r="FA260">
        <v>0</v>
      </c>
      <c r="FB260">
        <v>8</v>
      </c>
      <c r="FC260">
        <v>0</v>
      </c>
      <c r="FD260">
        <v>0</v>
      </c>
      <c r="FE260">
        <v>0</v>
      </c>
      <c r="FF260">
        <v>0</v>
      </c>
      <c r="FG260">
        <v>0</v>
      </c>
      <c r="FH260">
        <v>0</v>
      </c>
      <c r="FI260">
        <v>0</v>
      </c>
      <c r="FJ260">
        <v>0</v>
      </c>
      <c r="FK260">
        <v>1</v>
      </c>
      <c r="FL260">
        <v>0</v>
      </c>
      <c r="FM260">
        <v>0</v>
      </c>
      <c r="FN260">
        <v>0</v>
      </c>
      <c r="FO260">
        <v>0</v>
      </c>
      <c r="FP260">
        <v>0</v>
      </c>
      <c r="FQ260">
        <v>1</v>
      </c>
      <c r="FR260">
        <v>0</v>
      </c>
      <c r="FS260">
        <v>0</v>
      </c>
      <c r="FT260">
        <v>0</v>
      </c>
      <c r="FU260">
        <v>0</v>
      </c>
      <c r="FV260">
        <v>2</v>
      </c>
      <c r="FW260">
        <v>1</v>
      </c>
      <c r="FX260">
        <v>0</v>
      </c>
      <c r="FY260">
        <v>1</v>
      </c>
      <c r="FZ260">
        <v>2</v>
      </c>
      <c r="GA260">
        <v>0</v>
      </c>
      <c r="GB260">
        <v>0</v>
      </c>
      <c r="GC260">
        <v>1</v>
      </c>
      <c r="GD260">
        <v>4</v>
      </c>
      <c r="GE260">
        <v>0</v>
      </c>
      <c r="GF260">
        <v>1</v>
      </c>
      <c r="GG260">
        <v>0</v>
      </c>
      <c r="GH260">
        <v>0</v>
      </c>
      <c r="GI260">
        <v>0</v>
      </c>
      <c r="GJ260">
        <v>0</v>
      </c>
      <c r="GK260">
        <v>0</v>
      </c>
      <c r="GL260">
        <v>0</v>
      </c>
      <c r="GM260">
        <v>0</v>
      </c>
      <c r="GN260">
        <v>0</v>
      </c>
      <c r="GO260">
        <v>0</v>
      </c>
      <c r="GP260">
        <v>0</v>
      </c>
      <c r="GQ260">
        <v>0</v>
      </c>
    </row>
    <row r="261" spans="1:199">
      <c r="A261">
        <v>0</v>
      </c>
      <c r="B261">
        <v>0</v>
      </c>
      <c r="C261">
        <v>0</v>
      </c>
      <c r="D261">
        <v>0</v>
      </c>
      <c r="E261">
        <v>0</v>
      </c>
      <c r="F261">
        <v>0</v>
      </c>
      <c r="G261">
        <v>0</v>
      </c>
      <c r="H261">
        <v>0</v>
      </c>
      <c r="I261">
        <v>0</v>
      </c>
      <c r="J261">
        <v>0</v>
      </c>
      <c r="K261">
        <v>0</v>
      </c>
      <c r="L261">
        <v>0</v>
      </c>
      <c r="M261">
        <v>0</v>
      </c>
      <c r="N261">
        <v>0</v>
      </c>
      <c r="O261">
        <v>0</v>
      </c>
      <c r="P261">
        <v>0</v>
      </c>
      <c r="Q261">
        <v>0</v>
      </c>
      <c r="R261">
        <v>4</v>
      </c>
      <c r="S261">
        <v>0</v>
      </c>
      <c r="T261">
        <v>0</v>
      </c>
      <c r="U261">
        <v>0</v>
      </c>
      <c r="V261">
        <v>0</v>
      </c>
      <c r="W261">
        <v>0</v>
      </c>
      <c r="X261">
        <v>0</v>
      </c>
      <c r="Y261">
        <v>0</v>
      </c>
      <c r="Z261">
        <v>0</v>
      </c>
      <c r="AA261">
        <v>0</v>
      </c>
      <c r="AB261">
        <v>0</v>
      </c>
      <c r="AC261">
        <v>0</v>
      </c>
      <c r="AD261">
        <v>0</v>
      </c>
      <c r="AE261">
        <v>0</v>
      </c>
      <c r="AF261">
        <v>1</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1</v>
      </c>
      <c r="BO261">
        <v>0</v>
      </c>
      <c r="BP261">
        <v>0</v>
      </c>
      <c r="BQ261">
        <v>0</v>
      </c>
      <c r="BR261">
        <v>0</v>
      </c>
      <c r="BS261">
        <v>0</v>
      </c>
      <c r="BT261">
        <v>0</v>
      </c>
      <c r="BU261">
        <v>0</v>
      </c>
      <c r="BV261">
        <v>0</v>
      </c>
      <c r="BW261">
        <v>0</v>
      </c>
      <c r="BX261">
        <v>0</v>
      </c>
      <c r="BY261">
        <v>2</v>
      </c>
      <c r="BZ261">
        <v>0</v>
      </c>
      <c r="CA261">
        <v>0</v>
      </c>
      <c r="CB261">
        <v>0</v>
      </c>
      <c r="CC261">
        <v>0</v>
      </c>
      <c r="CD261">
        <v>3</v>
      </c>
      <c r="CE261">
        <v>0</v>
      </c>
      <c r="CF261">
        <v>0</v>
      </c>
      <c r="CG261">
        <v>0</v>
      </c>
      <c r="CH261">
        <v>0</v>
      </c>
      <c r="CI261">
        <v>0</v>
      </c>
      <c r="CJ261">
        <v>0</v>
      </c>
      <c r="CK261">
        <v>0</v>
      </c>
      <c r="CL261">
        <v>0</v>
      </c>
      <c r="CM261">
        <v>0</v>
      </c>
      <c r="CN261">
        <v>0</v>
      </c>
      <c r="CO261">
        <v>1</v>
      </c>
      <c r="CP261">
        <v>0</v>
      </c>
      <c r="CQ261">
        <v>0</v>
      </c>
      <c r="CR261">
        <v>0</v>
      </c>
      <c r="CS261">
        <v>0</v>
      </c>
      <c r="CT261">
        <v>0</v>
      </c>
      <c r="CU261">
        <v>0</v>
      </c>
      <c r="CV261">
        <v>0</v>
      </c>
      <c r="CW261">
        <v>0</v>
      </c>
      <c r="CX261">
        <v>0</v>
      </c>
      <c r="CY261">
        <v>2</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2</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row>
    <row r="262" spans="1:199">
      <c r="A262">
        <v>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2</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1</v>
      </c>
      <c r="BU262">
        <v>0</v>
      </c>
      <c r="BV262">
        <v>0</v>
      </c>
      <c r="BW262">
        <v>0</v>
      </c>
      <c r="BX262">
        <v>0</v>
      </c>
      <c r="BY262">
        <v>1</v>
      </c>
      <c r="BZ262">
        <v>0</v>
      </c>
      <c r="CA262">
        <v>0</v>
      </c>
      <c r="CB262">
        <v>0</v>
      </c>
      <c r="CC262">
        <v>0</v>
      </c>
      <c r="CD262">
        <v>0</v>
      </c>
      <c r="CE262">
        <v>0</v>
      </c>
      <c r="CF262">
        <v>0</v>
      </c>
      <c r="CG262">
        <v>0</v>
      </c>
      <c r="CH262">
        <v>2</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4</v>
      </c>
      <c r="DG262">
        <v>1</v>
      </c>
      <c r="DH262">
        <v>0</v>
      </c>
      <c r="DI262">
        <v>0</v>
      </c>
      <c r="DJ262">
        <v>0</v>
      </c>
      <c r="DK262">
        <v>0</v>
      </c>
      <c r="DL262">
        <v>0</v>
      </c>
      <c r="DM262">
        <v>0</v>
      </c>
      <c r="DN262">
        <v>0</v>
      </c>
      <c r="DO262">
        <v>0</v>
      </c>
      <c r="DP262">
        <v>0</v>
      </c>
      <c r="DQ262">
        <v>0</v>
      </c>
      <c r="DR262">
        <v>0</v>
      </c>
      <c r="DS262">
        <v>0</v>
      </c>
      <c r="DT262">
        <v>4</v>
      </c>
      <c r="DU262">
        <v>0</v>
      </c>
      <c r="DV262">
        <v>0</v>
      </c>
      <c r="DW262">
        <v>0</v>
      </c>
      <c r="DX262">
        <v>0</v>
      </c>
      <c r="DY262">
        <v>0</v>
      </c>
      <c r="DZ262">
        <v>0</v>
      </c>
      <c r="EA262">
        <v>0</v>
      </c>
      <c r="EB262">
        <v>0</v>
      </c>
      <c r="EC262">
        <v>0</v>
      </c>
      <c r="ED262">
        <v>0</v>
      </c>
      <c r="EE262">
        <v>0</v>
      </c>
      <c r="EF262">
        <v>0</v>
      </c>
      <c r="EG262">
        <v>0</v>
      </c>
      <c r="EH262">
        <v>0</v>
      </c>
      <c r="EI262">
        <v>1</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1</v>
      </c>
      <c r="FE262">
        <v>0</v>
      </c>
      <c r="FF262">
        <v>0</v>
      </c>
      <c r="FG262">
        <v>0</v>
      </c>
      <c r="FH262">
        <v>0</v>
      </c>
      <c r="FI262">
        <v>0</v>
      </c>
      <c r="FJ262">
        <v>0</v>
      </c>
      <c r="FK262">
        <v>2</v>
      </c>
      <c r="FL262">
        <v>0</v>
      </c>
      <c r="FM262">
        <v>0</v>
      </c>
      <c r="FN262">
        <v>0</v>
      </c>
      <c r="FO262">
        <v>0</v>
      </c>
      <c r="FP262">
        <v>0</v>
      </c>
      <c r="FQ262">
        <v>0</v>
      </c>
      <c r="FR262">
        <v>0</v>
      </c>
      <c r="FS262">
        <v>0</v>
      </c>
      <c r="FT262">
        <v>0</v>
      </c>
      <c r="FU262">
        <v>0</v>
      </c>
      <c r="FV262">
        <v>1</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row>
    <row r="263" spans="1:199">
      <c r="A263">
        <v>0</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2</v>
      </c>
      <c r="AG263">
        <v>0</v>
      </c>
      <c r="AH263">
        <v>0</v>
      </c>
      <c r="AI263">
        <v>0</v>
      </c>
      <c r="AJ263">
        <v>0</v>
      </c>
      <c r="AK263">
        <v>0</v>
      </c>
      <c r="AL263">
        <v>0</v>
      </c>
      <c r="AM263">
        <v>0</v>
      </c>
      <c r="AN263">
        <v>2</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5</v>
      </c>
      <c r="CR263">
        <v>0</v>
      </c>
      <c r="CS263">
        <v>0</v>
      </c>
      <c r="CT263">
        <v>0</v>
      </c>
      <c r="CU263">
        <v>0</v>
      </c>
      <c r="CV263">
        <v>0</v>
      </c>
      <c r="CW263">
        <v>0</v>
      </c>
      <c r="CX263">
        <v>0</v>
      </c>
      <c r="CY263">
        <v>1</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2</v>
      </c>
      <c r="EQ263">
        <v>0</v>
      </c>
      <c r="ER263">
        <v>0</v>
      </c>
      <c r="ES263">
        <v>0</v>
      </c>
      <c r="ET263">
        <v>0</v>
      </c>
      <c r="EU263">
        <v>0</v>
      </c>
      <c r="EV263">
        <v>0</v>
      </c>
      <c r="EW263">
        <v>0</v>
      </c>
      <c r="EX263">
        <v>0</v>
      </c>
      <c r="EY263">
        <v>0</v>
      </c>
      <c r="EZ263">
        <v>0</v>
      </c>
      <c r="FA263">
        <v>4</v>
      </c>
      <c r="FB263">
        <v>0</v>
      </c>
      <c r="FC263">
        <v>0</v>
      </c>
      <c r="FD263">
        <v>0</v>
      </c>
      <c r="FE263">
        <v>0</v>
      </c>
      <c r="FF263">
        <v>0</v>
      </c>
      <c r="FG263">
        <v>0</v>
      </c>
      <c r="FH263">
        <v>1</v>
      </c>
      <c r="FI263">
        <v>0</v>
      </c>
      <c r="FJ263">
        <v>0</v>
      </c>
      <c r="FK263">
        <v>0</v>
      </c>
      <c r="FL263">
        <v>0</v>
      </c>
      <c r="FM263">
        <v>0</v>
      </c>
      <c r="FN263">
        <v>0</v>
      </c>
      <c r="FO263">
        <v>0</v>
      </c>
      <c r="FP263">
        <v>0</v>
      </c>
      <c r="FQ263">
        <v>0</v>
      </c>
      <c r="FR263">
        <v>0</v>
      </c>
      <c r="FS263">
        <v>0</v>
      </c>
      <c r="FT263">
        <v>0</v>
      </c>
      <c r="FU263">
        <v>0</v>
      </c>
      <c r="FV263">
        <v>1</v>
      </c>
      <c r="FW263">
        <v>0</v>
      </c>
      <c r="FX263">
        <v>0</v>
      </c>
      <c r="FY263">
        <v>0</v>
      </c>
      <c r="FZ263">
        <v>0</v>
      </c>
      <c r="GA263">
        <v>0</v>
      </c>
      <c r="GB263">
        <v>0</v>
      </c>
      <c r="GC263">
        <v>0</v>
      </c>
      <c r="GD263">
        <v>0</v>
      </c>
      <c r="GE263">
        <v>0</v>
      </c>
      <c r="GF263">
        <v>2</v>
      </c>
      <c r="GG263">
        <v>0</v>
      </c>
      <c r="GH263">
        <v>0</v>
      </c>
      <c r="GI263">
        <v>0</v>
      </c>
      <c r="GJ263">
        <v>0</v>
      </c>
      <c r="GK263">
        <v>0</v>
      </c>
      <c r="GL263">
        <v>0</v>
      </c>
      <c r="GM263">
        <v>0</v>
      </c>
      <c r="GN263">
        <v>0</v>
      </c>
      <c r="GO263">
        <v>0</v>
      </c>
      <c r="GP263">
        <v>0</v>
      </c>
      <c r="GQ263">
        <v>0</v>
      </c>
    </row>
    <row r="264" spans="1:199">
      <c r="A264">
        <v>0</v>
      </c>
      <c r="B264">
        <v>2</v>
      </c>
      <c r="C264">
        <v>1</v>
      </c>
      <c r="D264">
        <v>0</v>
      </c>
      <c r="E264">
        <v>0</v>
      </c>
      <c r="F264">
        <v>0</v>
      </c>
      <c r="G264">
        <v>1</v>
      </c>
      <c r="H264">
        <v>0</v>
      </c>
      <c r="I264">
        <v>5</v>
      </c>
      <c r="J264">
        <v>0</v>
      </c>
      <c r="K264">
        <v>1</v>
      </c>
      <c r="L264">
        <v>0</v>
      </c>
      <c r="M264">
        <v>0</v>
      </c>
      <c r="N264">
        <v>0</v>
      </c>
      <c r="O264">
        <v>0</v>
      </c>
      <c r="P264">
        <v>0</v>
      </c>
      <c r="Q264">
        <v>0</v>
      </c>
      <c r="R264">
        <v>0</v>
      </c>
      <c r="S264">
        <v>1</v>
      </c>
      <c r="T264">
        <v>0</v>
      </c>
      <c r="U264">
        <v>0</v>
      </c>
      <c r="V264">
        <v>0</v>
      </c>
      <c r="W264">
        <v>0</v>
      </c>
      <c r="X264">
        <v>0</v>
      </c>
      <c r="Y264">
        <v>0</v>
      </c>
      <c r="Z264">
        <v>0</v>
      </c>
      <c r="AA264">
        <v>0</v>
      </c>
      <c r="AB264">
        <v>0</v>
      </c>
      <c r="AC264">
        <v>0</v>
      </c>
      <c r="AD264">
        <v>0</v>
      </c>
      <c r="AE264">
        <v>0</v>
      </c>
      <c r="AF264">
        <v>0</v>
      </c>
      <c r="AG264">
        <v>3</v>
      </c>
      <c r="AH264">
        <v>1</v>
      </c>
      <c r="AI264">
        <v>0</v>
      </c>
      <c r="AJ264">
        <v>2</v>
      </c>
      <c r="AK264">
        <v>0</v>
      </c>
      <c r="AL264">
        <v>2</v>
      </c>
      <c r="AM264">
        <v>1</v>
      </c>
      <c r="AN264">
        <v>4</v>
      </c>
      <c r="AO264">
        <v>0</v>
      </c>
      <c r="AP264">
        <v>0</v>
      </c>
      <c r="AQ264">
        <v>0</v>
      </c>
      <c r="AR264">
        <v>0</v>
      </c>
      <c r="AS264">
        <v>0</v>
      </c>
      <c r="AT264">
        <v>0</v>
      </c>
      <c r="AU264">
        <v>1</v>
      </c>
      <c r="AV264">
        <v>0</v>
      </c>
      <c r="AW264">
        <v>1</v>
      </c>
      <c r="AX264">
        <v>0</v>
      </c>
      <c r="AY264">
        <v>3</v>
      </c>
      <c r="AZ264">
        <v>1</v>
      </c>
      <c r="BA264">
        <v>0</v>
      </c>
      <c r="BB264">
        <v>0</v>
      </c>
      <c r="BC264">
        <v>0</v>
      </c>
      <c r="BD264">
        <v>0</v>
      </c>
      <c r="BE264">
        <v>0</v>
      </c>
      <c r="BF264">
        <v>0</v>
      </c>
      <c r="BG264">
        <v>1</v>
      </c>
      <c r="BH264">
        <v>0</v>
      </c>
      <c r="BI264">
        <v>2</v>
      </c>
      <c r="BJ264">
        <v>0</v>
      </c>
      <c r="BK264">
        <v>4</v>
      </c>
      <c r="BL264">
        <v>0</v>
      </c>
      <c r="BM264">
        <v>1</v>
      </c>
      <c r="BN264">
        <v>0</v>
      </c>
      <c r="BO264">
        <v>0</v>
      </c>
      <c r="BP264">
        <v>0</v>
      </c>
      <c r="BQ264">
        <v>1</v>
      </c>
      <c r="BR264">
        <v>0</v>
      </c>
      <c r="BS264">
        <v>0</v>
      </c>
      <c r="BT264">
        <v>0</v>
      </c>
      <c r="BU264">
        <v>1</v>
      </c>
      <c r="BV264">
        <v>0</v>
      </c>
      <c r="BW264">
        <v>0</v>
      </c>
      <c r="BX264">
        <v>0</v>
      </c>
      <c r="BY264">
        <v>0</v>
      </c>
      <c r="BZ264">
        <v>1</v>
      </c>
      <c r="CA264">
        <v>0</v>
      </c>
      <c r="CB264">
        <v>0</v>
      </c>
      <c r="CC264">
        <v>0</v>
      </c>
      <c r="CD264">
        <v>0</v>
      </c>
      <c r="CE264">
        <v>0</v>
      </c>
      <c r="CF264">
        <v>4</v>
      </c>
      <c r="CG264">
        <v>0</v>
      </c>
      <c r="CH264">
        <v>0</v>
      </c>
      <c r="CI264">
        <v>0</v>
      </c>
      <c r="CJ264">
        <v>0</v>
      </c>
      <c r="CK264">
        <v>0</v>
      </c>
      <c r="CL264">
        <v>0</v>
      </c>
      <c r="CM264">
        <v>0</v>
      </c>
      <c r="CN264">
        <v>0</v>
      </c>
      <c r="CO264">
        <v>1</v>
      </c>
      <c r="CP264">
        <v>0</v>
      </c>
      <c r="CQ264">
        <v>1</v>
      </c>
      <c r="CR264">
        <v>0</v>
      </c>
      <c r="CS264">
        <v>0</v>
      </c>
      <c r="CT264">
        <v>3</v>
      </c>
      <c r="CU264">
        <v>0</v>
      </c>
      <c r="CV264">
        <v>0</v>
      </c>
      <c r="CW264">
        <v>0</v>
      </c>
      <c r="CX264">
        <v>0</v>
      </c>
      <c r="CY264">
        <v>0</v>
      </c>
      <c r="CZ264">
        <v>0</v>
      </c>
      <c r="DA264">
        <v>4</v>
      </c>
      <c r="DB264">
        <v>0</v>
      </c>
      <c r="DC264">
        <v>0</v>
      </c>
      <c r="DD264">
        <v>0</v>
      </c>
      <c r="DE264">
        <v>2</v>
      </c>
      <c r="DF264">
        <v>0</v>
      </c>
      <c r="DG264">
        <v>0</v>
      </c>
      <c r="DH264">
        <v>0</v>
      </c>
      <c r="DI264">
        <v>0</v>
      </c>
      <c r="DJ264">
        <v>5</v>
      </c>
      <c r="DK264">
        <v>0</v>
      </c>
      <c r="DL264">
        <v>1</v>
      </c>
      <c r="DM264">
        <v>1</v>
      </c>
      <c r="DN264">
        <v>0</v>
      </c>
      <c r="DO264">
        <v>0</v>
      </c>
      <c r="DP264">
        <v>0</v>
      </c>
      <c r="DQ264">
        <v>1</v>
      </c>
      <c r="DR264">
        <v>0</v>
      </c>
      <c r="DS264">
        <v>0</v>
      </c>
      <c r="DT264">
        <v>0</v>
      </c>
      <c r="DU264">
        <v>0</v>
      </c>
      <c r="DV264">
        <v>0</v>
      </c>
      <c r="DW264">
        <v>1</v>
      </c>
      <c r="DX264">
        <v>0</v>
      </c>
      <c r="DY264">
        <v>0</v>
      </c>
      <c r="DZ264">
        <v>0</v>
      </c>
      <c r="EA264">
        <v>0</v>
      </c>
      <c r="EB264">
        <v>1</v>
      </c>
      <c r="EC264">
        <v>0</v>
      </c>
      <c r="ED264">
        <v>0</v>
      </c>
      <c r="EE264">
        <v>8</v>
      </c>
      <c r="EF264">
        <v>0</v>
      </c>
      <c r="EG264">
        <v>1</v>
      </c>
      <c r="EH264">
        <v>0</v>
      </c>
      <c r="EI264">
        <v>2</v>
      </c>
      <c r="EJ264">
        <v>1</v>
      </c>
      <c r="EK264">
        <v>0</v>
      </c>
      <c r="EL264">
        <v>2</v>
      </c>
      <c r="EM264">
        <v>0</v>
      </c>
      <c r="EN264">
        <v>0</v>
      </c>
      <c r="EO264">
        <v>0</v>
      </c>
      <c r="EP264">
        <v>3</v>
      </c>
      <c r="EQ264">
        <v>0</v>
      </c>
      <c r="ER264">
        <v>0</v>
      </c>
      <c r="ES264">
        <v>0</v>
      </c>
      <c r="ET264">
        <v>1</v>
      </c>
      <c r="EU264">
        <v>0</v>
      </c>
      <c r="EV264">
        <v>0</v>
      </c>
      <c r="EW264">
        <v>0</v>
      </c>
      <c r="EX264">
        <v>0</v>
      </c>
      <c r="EY264">
        <v>0</v>
      </c>
      <c r="EZ264">
        <v>1</v>
      </c>
      <c r="FA264">
        <v>4</v>
      </c>
      <c r="FB264">
        <v>1</v>
      </c>
      <c r="FC264">
        <v>1</v>
      </c>
      <c r="FD264">
        <v>1</v>
      </c>
      <c r="FE264">
        <v>0</v>
      </c>
      <c r="FF264">
        <v>0</v>
      </c>
      <c r="FG264">
        <v>0</v>
      </c>
      <c r="FH264">
        <v>3</v>
      </c>
      <c r="FI264">
        <v>4</v>
      </c>
      <c r="FJ264">
        <v>0</v>
      </c>
      <c r="FK264">
        <v>0</v>
      </c>
      <c r="FL264">
        <v>0</v>
      </c>
      <c r="FM264">
        <v>0</v>
      </c>
      <c r="FN264">
        <v>0</v>
      </c>
      <c r="FO264">
        <v>1</v>
      </c>
      <c r="FP264">
        <v>0</v>
      </c>
      <c r="FQ264">
        <v>0</v>
      </c>
      <c r="FR264">
        <v>1</v>
      </c>
      <c r="FS264">
        <v>2</v>
      </c>
      <c r="FT264">
        <v>0</v>
      </c>
      <c r="FU264">
        <v>0</v>
      </c>
      <c r="FV264">
        <v>4</v>
      </c>
      <c r="FW264">
        <v>1</v>
      </c>
      <c r="FX264">
        <v>2</v>
      </c>
      <c r="FY264">
        <v>1</v>
      </c>
      <c r="FZ264">
        <v>3</v>
      </c>
      <c r="GA264">
        <v>0</v>
      </c>
      <c r="GB264">
        <v>2</v>
      </c>
      <c r="GC264">
        <v>4</v>
      </c>
      <c r="GD264">
        <v>0</v>
      </c>
      <c r="GE264">
        <v>0</v>
      </c>
      <c r="GF264">
        <v>1</v>
      </c>
      <c r="GG264">
        <v>0</v>
      </c>
      <c r="GH264">
        <v>0</v>
      </c>
      <c r="GI264">
        <v>0</v>
      </c>
      <c r="GJ264">
        <v>0</v>
      </c>
      <c r="GK264">
        <v>1</v>
      </c>
      <c r="GL264">
        <v>0</v>
      </c>
      <c r="GM264">
        <v>5</v>
      </c>
      <c r="GN264">
        <v>0</v>
      </c>
      <c r="GO264">
        <v>0</v>
      </c>
      <c r="GP264">
        <v>1</v>
      </c>
      <c r="GQ264">
        <v>0</v>
      </c>
    </row>
    <row r="265" spans="1:199">
      <c r="A265">
        <v>5</v>
      </c>
      <c r="B265">
        <v>0</v>
      </c>
      <c r="C265">
        <v>1</v>
      </c>
      <c r="D265">
        <v>0</v>
      </c>
      <c r="E265">
        <v>0</v>
      </c>
      <c r="F265">
        <v>1</v>
      </c>
      <c r="G265">
        <v>1</v>
      </c>
      <c r="H265">
        <v>4</v>
      </c>
      <c r="I265">
        <v>2</v>
      </c>
      <c r="J265">
        <v>0</v>
      </c>
      <c r="K265">
        <v>0</v>
      </c>
      <c r="L265">
        <v>0</v>
      </c>
      <c r="M265">
        <v>0</v>
      </c>
      <c r="N265">
        <v>0</v>
      </c>
      <c r="O265">
        <v>1</v>
      </c>
      <c r="P265">
        <v>3</v>
      </c>
      <c r="Q265">
        <v>0</v>
      </c>
      <c r="R265">
        <v>0</v>
      </c>
      <c r="S265">
        <v>0</v>
      </c>
      <c r="T265">
        <v>0</v>
      </c>
      <c r="U265">
        <v>0</v>
      </c>
      <c r="V265">
        <v>2</v>
      </c>
      <c r="W265">
        <v>1</v>
      </c>
      <c r="X265">
        <v>0</v>
      </c>
      <c r="Y265">
        <v>0</v>
      </c>
      <c r="Z265">
        <v>1</v>
      </c>
      <c r="AA265">
        <v>0</v>
      </c>
      <c r="AB265">
        <v>0</v>
      </c>
      <c r="AC265">
        <v>2</v>
      </c>
      <c r="AD265">
        <v>0</v>
      </c>
      <c r="AE265">
        <v>0</v>
      </c>
      <c r="AF265">
        <v>1</v>
      </c>
      <c r="AG265">
        <v>0</v>
      </c>
      <c r="AH265">
        <v>1</v>
      </c>
      <c r="AI265">
        <v>0</v>
      </c>
      <c r="AJ265">
        <v>0</v>
      </c>
      <c r="AK265">
        <v>2</v>
      </c>
      <c r="AL265">
        <v>1</v>
      </c>
      <c r="AM265">
        <v>2</v>
      </c>
      <c r="AN265">
        <v>1</v>
      </c>
      <c r="AO265">
        <v>1</v>
      </c>
      <c r="AP265">
        <v>4</v>
      </c>
      <c r="AQ265">
        <v>0</v>
      </c>
      <c r="AR265">
        <v>2</v>
      </c>
      <c r="AS265">
        <v>1</v>
      </c>
      <c r="AT265">
        <v>0</v>
      </c>
      <c r="AU265">
        <v>0</v>
      </c>
      <c r="AV265">
        <v>0</v>
      </c>
      <c r="AW265">
        <v>0</v>
      </c>
      <c r="AX265">
        <v>0</v>
      </c>
      <c r="AY265">
        <v>0</v>
      </c>
      <c r="AZ265">
        <v>0</v>
      </c>
      <c r="BA265">
        <v>0</v>
      </c>
      <c r="BB265">
        <v>3</v>
      </c>
      <c r="BC265">
        <v>0</v>
      </c>
      <c r="BD265">
        <v>5</v>
      </c>
      <c r="BE265">
        <v>0</v>
      </c>
      <c r="BF265">
        <v>2</v>
      </c>
      <c r="BG265">
        <v>5</v>
      </c>
      <c r="BH265">
        <v>0</v>
      </c>
      <c r="BI265">
        <v>1</v>
      </c>
      <c r="BJ265">
        <v>0</v>
      </c>
      <c r="BK265">
        <v>1</v>
      </c>
      <c r="BL265">
        <v>1</v>
      </c>
      <c r="BM265">
        <v>1</v>
      </c>
      <c r="BN265">
        <v>1</v>
      </c>
      <c r="BO265">
        <v>0</v>
      </c>
      <c r="BP265">
        <v>3</v>
      </c>
      <c r="BQ265">
        <v>1</v>
      </c>
      <c r="BR265">
        <v>3</v>
      </c>
      <c r="BS265">
        <v>2</v>
      </c>
      <c r="BT265">
        <v>3</v>
      </c>
      <c r="BU265">
        <v>0</v>
      </c>
      <c r="BV265">
        <v>0</v>
      </c>
      <c r="BW265">
        <v>0</v>
      </c>
      <c r="BX265">
        <v>2</v>
      </c>
      <c r="BY265">
        <v>7</v>
      </c>
      <c r="BZ265">
        <v>5</v>
      </c>
      <c r="CA265">
        <v>2</v>
      </c>
      <c r="CB265">
        <v>1</v>
      </c>
      <c r="CC265">
        <v>4</v>
      </c>
      <c r="CD265">
        <v>3</v>
      </c>
      <c r="CE265">
        <v>3</v>
      </c>
      <c r="CF265">
        <v>1</v>
      </c>
      <c r="CG265">
        <v>0</v>
      </c>
      <c r="CH265">
        <v>0</v>
      </c>
      <c r="CI265">
        <v>0</v>
      </c>
      <c r="CJ265">
        <v>2</v>
      </c>
      <c r="CK265">
        <v>1</v>
      </c>
      <c r="CL265">
        <v>1</v>
      </c>
      <c r="CM265">
        <v>0</v>
      </c>
      <c r="CN265">
        <v>0</v>
      </c>
      <c r="CO265">
        <v>1</v>
      </c>
      <c r="CP265">
        <v>2</v>
      </c>
      <c r="CQ265">
        <v>0</v>
      </c>
      <c r="CR265">
        <v>0</v>
      </c>
      <c r="CS265">
        <v>3</v>
      </c>
      <c r="CT265">
        <v>1</v>
      </c>
      <c r="CU265">
        <v>1</v>
      </c>
      <c r="CV265">
        <v>0</v>
      </c>
      <c r="CW265">
        <v>0</v>
      </c>
      <c r="CX265">
        <v>0</v>
      </c>
      <c r="CY265">
        <v>1</v>
      </c>
      <c r="CZ265">
        <v>1</v>
      </c>
      <c r="DA265">
        <v>1</v>
      </c>
      <c r="DB265">
        <v>3</v>
      </c>
      <c r="DC265">
        <v>0</v>
      </c>
      <c r="DD265">
        <v>0</v>
      </c>
      <c r="DE265">
        <v>0</v>
      </c>
      <c r="DF265">
        <v>2</v>
      </c>
      <c r="DG265">
        <v>1</v>
      </c>
      <c r="DH265">
        <v>2</v>
      </c>
      <c r="DI265">
        <v>0</v>
      </c>
      <c r="DJ265">
        <v>0</v>
      </c>
      <c r="DK265">
        <v>0</v>
      </c>
      <c r="DL265">
        <v>1</v>
      </c>
      <c r="DM265">
        <v>0</v>
      </c>
      <c r="DN265">
        <v>0</v>
      </c>
      <c r="DO265">
        <v>1</v>
      </c>
      <c r="DP265">
        <v>1</v>
      </c>
      <c r="DQ265">
        <v>1</v>
      </c>
      <c r="DR265">
        <v>0</v>
      </c>
      <c r="DS265">
        <v>4</v>
      </c>
      <c r="DT265">
        <v>1</v>
      </c>
      <c r="DU265">
        <v>0</v>
      </c>
      <c r="DV265">
        <v>1</v>
      </c>
      <c r="DW265">
        <v>0</v>
      </c>
      <c r="DX265">
        <v>0</v>
      </c>
      <c r="DY265">
        <v>0</v>
      </c>
      <c r="DZ265">
        <v>0</v>
      </c>
      <c r="EA265">
        <v>2</v>
      </c>
      <c r="EB265">
        <v>1</v>
      </c>
      <c r="EC265">
        <v>0</v>
      </c>
      <c r="ED265">
        <v>1</v>
      </c>
      <c r="EE265">
        <v>2</v>
      </c>
      <c r="EF265">
        <v>6</v>
      </c>
      <c r="EG265">
        <v>0</v>
      </c>
      <c r="EH265">
        <v>0</v>
      </c>
      <c r="EI265">
        <v>1</v>
      </c>
      <c r="EJ265">
        <v>1</v>
      </c>
      <c r="EK265">
        <v>0</v>
      </c>
      <c r="EL265">
        <v>1</v>
      </c>
      <c r="EM265">
        <v>0</v>
      </c>
      <c r="EN265">
        <v>0</v>
      </c>
      <c r="EO265">
        <v>2</v>
      </c>
      <c r="EP265">
        <v>2</v>
      </c>
      <c r="EQ265">
        <v>0</v>
      </c>
      <c r="ER265">
        <v>2</v>
      </c>
      <c r="ES265">
        <v>1</v>
      </c>
      <c r="ET265">
        <v>0</v>
      </c>
      <c r="EU265">
        <v>0</v>
      </c>
      <c r="EV265">
        <v>4</v>
      </c>
      <c r="EW265">
        <v>3</v>
      </c>
      <c r="EX265">
        <v>1</v>
      </c>
      <c r="EY265">
        <v>1</v>
      </c>
      <c r="EZ265">
        <v>1</v>
      </c>
      <c r="FA265">
        <v>0</v>
      </c>
      <c r="FB265">
        <v>1</v>
      </c>
      <c r="FC265">
        <v>3</v>
      </c>
      <c r="FD265">
        <v>0</v>
      </c>
      <c r="FE265">
        <v>2</v>
      </c>
      <c r="FF265">
        <v>0</v>
      </c>
      <c r="FG265">
        <v>5</v>
      </c>
      <c r="FH265">
        <v>0</v>
      </c>
      <c r="FI265">
        <v>0</v>
      </c>
      <c r="FJ265">
        <v>1</v>
      </c>
      <c r="FK265">
        <v>4</v>
      </c>
      <c r="FL265">
        <v>0</v>
      </c>
      <c r="FM265">
        <v>4</v>
      </c>
      <c r="FN265">
        <v>1</v>
      </c>
      <c r="FO265">
        <v>0</v>
      </c>
      <c r="FP265">
        <v>0</v>
      </c>
      <c r="FQ265">
        <v>4</v>
      </c>
      <c r="FR265">
        <v>1</v>
      </c>
      <c r="FS265">
        <v>0</v>
      </c>
      <c r="FT265">
        <v>0</v>
      </c>
      <c r="FU265">
        <v>1</v>
      </c>
      <c r="FV265">
        <v>2</v>
      </c>
      <c r="FW265">
        <v>2</v>
      </c>
      <c r="FX265">
        <v>4</v>
      </c>
      <c r="FY265">
        <v>1</v>
      </c>
      <c r="FZ265">
        <v>1</v>
      </c>
      <c r="GA265">
        <v>5</v>
      </c>
      <c r="GB265">
        <v>0</v>
      </c>
      <c r="GC265">
        <v>1</v>
      </c>
      <c r="GD265">
        <v>4</v>
      </c>
      <c r="GE265">
        <v>4</v>
      </c>
      <c r="GF265">
        <v>0</v>
      </c>
      <c r="GG265">
        <v>2</v>
      </c>
      <c r="GH265">
        <v>5</v>
      </c>
      <c r="GI265">
        <v>0</v>
      </c>
      <c r="GJ265">
        <v>1</v>
      </c>
      <c r="GK265">
        <v>0</v>
      </c>
      <c r="GL265">
        <v>2</v>
      </c>
      <c r="GM265">
        <v>0</v>
      </c>
      <c r="GN265">
        <v>0</v>
      </c>
      <c r="GO265">
        <v>1</v>
      </c>
      <c r="GP265">
        <v>3</v>
      </c>
      <c r="GQ265">
        <v>0</v>
      </c>
    </row>
    <row r="266" spans="1:199">
      <c r="A266">
        <v>0</v>
      </c>
      <c r="B266">
        <v>0</v>
      </c>
      <c r="C266">
        <v>0</v>
      </c>
      <c r="D266">
        <v>0</v>
      </c>
      <c r="E266">
        <v>1</v>
      </c>
      <c r="F266">
        <v>1</v>
      </c>
      <c r="G266">
        <v>0</v>
      </c>
      <c r="H266">
        <v>1</v>
      </c>
      <c r="I266">
        <v>1</v>
      </c>
      <c r="J266">
        <v>0</v>
      </c>
      <c r="K266">
        <v>0</v>
      </c>
      <c r="L266">
        <v>0</v>
      </c>
      <c r="M266">
        <v>0</v>
      </c>
      <c r="N266">
        <v>0</v>
      </c>
      <c r="O266">
        <v>0</v>
      </c>
      <c r="P266">
        <v>0</v>
      </c>
      <c r="Q266">
        <v>0</v>
      </c>
      <c r="R266">
        <v>1</v>
      </c>
      <c r="S266">
        <v>0</v>
      </c>
      <c r="T266">
        <v>0</v>
      </c>
      <c r="U266">
        <v>0</v>
      </c>
      <c r="V266">
        <v>1</v>
      </c>
      <c r="W266">
        <v>0</v>
      </c>
      <c r="X266">
        <v>0</v>
      </c>
      <c r="Y266">
        <v>0</v>
      </c>
      <c r="Z266">
        <v>0</v>
      </c>
      <c r="AA266">
        <v>0</v>
      </c>
      <c r="AB266">
        <v>0</v>
      </c>
      <c r="AC266">
        <v>0</v>
      </c>
      <c r="AD266">
        <v>0</v>
      </c>
      <c r="AE266">
        <v>0</v>
      </c>
      <c r="AF266">
        <v>0</v>
      </c>
      <c r="AG266">
        <v>0</v>
      </c>
      <c r="AH266">
        <v>3</v>
      </c>
      <c r="AI266">
        <v>0</v>
      </c>
      <c r="AJ266">
        <v>2</v>
      </c>
      <c r="AK266">
        <v>2</v>
      </c>
      <c r="AL266">
        <v>1</v>
      </c>
      <c r="AM266">
        <v>0</v>
      </c>
      <c r="AN266">
        <v>2</v>
      </c>
      <c r="AO266">
        <v>0</v>
      </c>
      <c r="AP266">
        <v>1</v>
      </c>
      <c r="AQ266">
        <v>1</v>
      </c>
      <c r="AR266">
        <v>0</v>
      </c>
      <c r="AS266">
        <v>1</v>
      </c>
      <c r="AT266">
        <v>0</v>
      </c>
      <c r="AU266">
        <v>0</v>
      </c>
      <c r="AV266">
        <v>0</v>
      </c>
      <c r="AW266">
        <v>0</v>
      </c>
      <c r="AX266">
        <v>0</v>
      </c>
      <c r="AY266">
        <v>0</v>
      </c>
      <c r="AZ266">
        <v>0</v>
      </c>
      <c r="BA266">
        <v>0</v>
      </c>
      <c r="BB266">
        <v>0</v>
      </c>
      <c r="BC266">
        <v>0</v>
      </c>
      <c r="BD266">
        <v>0</v>
      </c>
      <c r="BE266">
        <v>0</v>
      </c>
      <c r="BF266">
        <v>0</v>
      </c>
      <c r="BG266">
        <v>0</v>
      </c>
      <c r="BH266">
        <v>0</v>
      </c>
      <c r="BI266">
        <v>3</v>
      </c>
      <c r="BJ266">
        <v>1</v>
      </c>
      <c r="BK266">
        <v>2</v>
      </c>
      <c r="BL266">
        <v>0</v>
      </c>
      <c r="BM266">
        <v>2</v>
      </c>
      <c r="BN266">
        <v>0</v>
      </c>
      <c r="BO266">
        <v>0</v>
      </c>
      <c r="BP266">
        <v>2</v>
      </c>
      <c r="BQ266">
        <v>0</v>
      </c>
      <c r="BR266">
        <v>0</v>
      </c>
      <c r="BS266">
        <v>1</v>
      </c>
      <c r="BT266">
        <v>1</v>
      </c>
      <c r="BU266">
        <v>0</v>
      </c>
      <c r="BV266">
        <v>0</v>
      </c>
      <c r="BW266">
        <v>0</v>
      </c>
      <c r="BX266">
        <v>0</v>
      </c>
      <c r="BY266">
        <v>3</v>
      </c>
      <c r="BZ266">
        <v>1</v>
      </c>
      <c r="CA266">
        <v>0</v>
      </c>
      <c r="CB266">
        <v>0</v>
      </c>
      <c r="CC266">
        <v>0</v>
      </c>
      <c r="CD266">
        <v>0</v>
      </c>
      <c r="CE266">
        <v>2</v>
      </c>
      <c r="CF266">
        <v>1</v>
      </c>
      <c r="CG266">
        <v>0</v>
      </c>
      <c r="CH266">
        <v>0</v>
      </c>
      <c r="CI266">
        <v>0</v>
      </c>
      <c r="CJ266">
        <v>0</v>
      </c>
      <c r="CK266">
        <v>0</v>
      </c>
      <c r="CL266">
        <v>1</v>
      </c>
      <c r="CM266">
        <v>0</v>
      </c>
      <c r="CN266">
        <v>1</v>
      </c>
      <c r="CO266">
        <v>0</v>
      </c>
      <c r="CP266">
        <v>0</v>
      </c>
      <c r="CQ266">
        <v>0</v>
      </c>
      <c r="CR266">
        <v>0</v>
      </c>
      <c r="CS266">
        <v>1</v>
      </c>
      <c r="CT266">
        <v>0</v>
      </c>
      <c r="CU266">
        <v>1</v>
      </c>
      <c r="CV266">
        <v>0</v>
      </c>
      <c r="CW266">
        <v>0</v>
      </c>
      <c r="CX266">
        <v>0</v>
      </c>
      <c r="CY266">
        <v>3</v>
      </c>
      <c r="CZ266">
        <v>0</v>
      </c>
      <c r="DA266">
        <v>0</v>
      </c>
      <c r="DB266">
        <v>5</v>
      </c>
      <c r="DC266">
        <v>1</v>
      </c>
      <c r="DD266">
        <v>6</v>
      </c>
      <c r="DE266">
        <v>0</v>
      </c>
      <c r="DF266">
        <v>0</v>
      </c>
      <c r="DG266">
        <v>0</v>
      </c>
      <c r="DH266">
        <v>0</v>
      </c>
      <c r="DI266">
        <v>0</v>
      </c>
      <c r="DJ266">
        <v>1</v>
      </c>
      <c r="DK266">
        <v>0</v>
      </c>
      <c r="DL266">
        <v>1</v>
      </c>
      <c r="DM266">
        <v>0</v>
      </c>
      <c r="DN266">
        <v>0</v>
      </c>
      <c r="DO266">
        <v>0</v>
      </c>
      <c r="DP266">
        <v>0</v>
      </c>
      <c r="DQ266">
        <v>0</v>
      </c>
      <c r="DR266">
        <v>0</v>
      </c>
      <c r="DS266">
        <v>0</v>
      </c>
      <c r="DT266">
        <v>0</v>
      </c>
      <c r="DU266">
        <v>0</v>
      </c>
      <c r="DV266">
        <v>2</v>
      </c>
      <c r="DW266">
        <v>0</v>
      </c>
      <c r="DX266">
        <v>0</v>
      </c>
      <c r="DY266">
        <v>0</v>
      </c>
      <c r="DZ266">
        <v>0</v>
      </c>
      <c r="EA266">
        <v>0</v>
      </c>
      <c r="EB266">
        <v>0</v>
      </c>
      <c r="EC266">
        <v>0</v>
      </c>
      <c r="ED266">
        <v>0</v>
      </c>
      <c r="EE266">
        <v>0</v>
      </c>
      <c r="EF266">
        <v>0</v>
      </c>
      <c r="EG266">
        <v>0</v>
      </c>
      <c r="EH266">
        <v>0</v>
      </c>
      <c r="EI266">
        <v>1</v>
      </c>
      <c r="EJ266">
        <v>0</v>
      </c>
      <c r="EK266">
        <v>0</v>
      </c>
      <c r="EL266">
        <v>1</v>
      </c>
      <c r="EM266">
        <v>0</v>
      </c>
      <c r="EN266">
        <v>0</v>
      </c>
      <c r="EO266">
        <v>0</v>
      </c>
      <c r="EP266">
        <v>3</v>
      </c>
      <c r="EQ266">
        <v>2</v>
      </c>
      <c r="ER266">
        <v>0</v>
      </c>
      <c r="ES266">
        <v>3</v>
      </c>
      <c r="ET266">
        <v>0</v>
      </c>
      <c r="EU266">
        <v>0</v>
      </c>
      <c r="EV266">
        <v>0</v>
      </c>
      <c r="EW266">
        <v>0</v>
      </c>
      <c r="EX266">
        <v>0</v>
      </c>
      <c r="EY266">
        <v>0</v>
      </c>
      <c r="EZ266">
        <v>3</v>
      </c>
      <c r="FA266">
        <v>1</v>
      </c>
      <c r="FB266">
        <v>0</v>
      </c>
      <c r="FC266">
        <v>0</v>
      </c>
      <c r="FD266">
        <v>0</v>
      </c>
      <c r="FE266">
        <v>0</v>
      </c>
      <c r="FF266">
        <v>0</v>
      </c>
      <c r="FG266">
        <v>0</v>
      </c>
      <c r="FH266">
        <v>0</v>
      </c>
      <c r="FI266">
        <v>0</v>
      </c>
      <c r="FJ266">
        <v>0</v>
      </c>
      <c r="FK266">
        <v>3</v>
      </c>
      <c r="FL266">
        <v>0</v>
      </c>
      <c r="FM266">
        <v>0</v>
      </c>
      <c r="FN266">
        <v>1</v>
      </c>
      <c r="FO266">
        <v>0</v>
      </c>
      <c r="FP266">
        <v>0</v>
      </c>
      <c r="FQ266">
        <v>0</v>
      </c>
      <c r="FR266">
        <v>0</v>
      </c>
      <c r="FS266">
        <v>0</v>
      </c>
      <c r="FT266">
        <v>0</v>
      </c>
      <c r="FU266">
        <v>1</v>
      </c>
      <c r="FV266">
        <v>0</v>
      </c>
      <c r="FW266">
        <v>2</v>
      </c>
      <c r="FX266">
        <v>1</v>
      </c>
      <c r="FY266">
        <v>0</v>
      </c>
      <c r="FZ266">
        <v>0</v>
      </c>
      <c r="GA266">
        <v>1</v>
      </c>
      <c r="GB266">
        <v>0</v>
      </c>
      <c r="GC266">
        <v>1</v>
      </c>
      <c r="GD266">
        <v>0</v>
      </c>
      <c r="GE266">
        <v>0</v>
      </c>
      <c r="GF266">
        <v>0</v>
      </c>
      <c r="GG266">
        <v>0</v>
      </c>
      <c r="GH266">
        <v>0</v>
      </c>
      <c r="GI266">
        <v>0</v>
      </c>
      <c r="GJ266">
        <v>0</v>
      </c>
      <c r="GK266">
        <v>1</v>
      </c>
      <c r="GL266">
        <v>0</v>
      </c>
      <c r="GM266">
        <v>0</v>
      </c>
      <c r="GN266">
        <v>0</v>
      </c>
      <c r="GO266">
        <v>0</v>
      </c>
      <c r="GP266">
        <v>1</v>
      </c>
      <c r="GQ266">
        <v>1</v>
      </c>
    </row>
    <row r="267" spans="1:199">
      <c r="A267">
        <v>5</v>
      </c>
      <c r="B267">
        <v>0</v>
      </c>
      <c r="C267">
        <v>0</v>
      </c>
      <c r="D267">
        <v>0</v>
      </c>
      <c r="E267">
        <v>0</v>
      </c>
      <c r="F267">
        <v>2</v>
      </c>
      <c r="G267">
        <v>3</v>
      </c>
      <c r="H267">
        <v>0</v>
      </c>
      <c r="I267">
        <v>0</v>
      </c>
      <c r="J267">
        <v>0</v>
      </c>
      <c r="K267">
        <v>0</v>
      </c>
      <c r="L267">
        <v>0</v>
      </c>
      <c r="M267">
        <v>0</v>
      </c>
      <c r="N267">
        <v>2</v>
      </c>
      <c r="O267">
        <v>0</v>
      </c>
      <c r="P267">
        <v>0</v>
      </c>
      <c r="Q267">
        <v>0</v>
      </c>
      <c r="R267">
        <v>0</v>
      </c>
      <c r="S267">
        <v>0</v>
      </c>
      <c r="T267">
        <v>0</v>
      </c>
      <c r="U267">
        <v>2</v>
      </c>
      <c r="V267">
        <v>0</v>
      </c>
      <c r="W267">
        <v>1</v>
      </c>
      <c r="X267">
        <v>0</v>
      </c>
      <c r="Y267">
        <v>0</v>
      </c>
      <c r="Z267">
        <v>1</v>
      </c>
      <c r="AA267">
        <v>1</v>
      </c>
      <c r="AB267">
        <v>0</v>
      </c>
      <c r="AC267">
        <v>0</v>
      </c>
      <c r="AD267">
        <v>0</v>
      </c>
      <c r="AE267">
        <v>0</v>
      </c>
      <c r="AF267">
        <v>1</v>
      </c>
      <c r="AG267">
        <v>0</v>
      </c>
      <c r="AH267">
        <v>0</v>
      </c>
      <c r="AI267">
        <v>0</v>
      </c>
      <c r="AJ267">
        <v>1</v>
      </c>
      <c r="AK267">
        <v>3</v>
      </c>
      <c r="AL267">
        <v>2</v>
      </c>
      <c r="AM267">
        <v>0</v>
      </c>
      <c r="AN267">
        <v>1</v>
      </c>
      <c r="AO267">
        <v>1</v>
      </c>
      <c r="AP267">
        <v>0</v>
      </c>
      <c r="AQ267">
        <v>0</v>
      </c>
      <c r="AR267">
        <v>0</v>
      </c>
      <c r="AS267">
        <v>0</v>
      </c>
      <c r="AT267">
        <v>0</v>
      </c>
      <c r="AU267">
        <v>0</v>
      </c>
      <c r="AV267">
        <v>1</v>
      </c>
      <c r="AW267">
        <v>1</v>
      </c>
      <c r="AX267">
        <v>0</v>
      </c>
      <c r="AY267">
        <v>1</v>
      </c>
      <c r="AZ267">
        <v>2</v>
      </c>
      <c r="BA267">
        <v>1</v>
      </c>
      <c r="BB267">
        <v>4</v>
      </c>
      <c r="BC267">
        <v>0</v>
      </c>
      <c r="BD267">
        <v>3</v>
      </c>
      <c r="BE267">
        <v>0</v>
      </c>
      <c r="BF267">
        <v>5</v>
      </c>
      <c r="BG267">
        <v>0</v>
      </c>
      <c r="BH267">
        <v>1</v>
      </c>
      <c r="BI267">
        <v>0</v>
      </c>
      <c r="BJ267">
        <v>0</v>
      </c>
      <c r="BK267">
        <v>1</v>
      </c>
      <c r="BL267">
        <v>1</v>
      </c>
      <c r="BM267">
        <v>0</v>
      </c>
      <c r="BN267">
        <v>0</v>
      </c>
      <c r="BO267">
        <v>0</v>
      </c>
      <c r="BP267">
        <v>0</v>
      </c>
      <c r="BQ267">
        <v>0</v>
      </c>
      <c r="BR267">
        <v>3</v>
      </c>
      <c r="BS267">
        <v>0</v>
      </c>
      <c r="BT267">
        <v>1</v>
      </c>
      <c r="BU267">
        <v>0</v>
      </c>
      <c r="BV267">
        <v>0</v>
      </c>
      <c r="BW267">
        <v>4</v>
      </c>
      <c r="BX267">
        <v>0</v>
      </c>
      <c r="BY267">
        <v>0</v>
      </c>
      <c r="BZ267">
        <v>2</v>
      </c>
      <c r="CA267">
        <v>2</v>
      </c>
      <c r="CB267">
        <v>0</v>
      </c>
      <c r="CC267">
        <v>0</v>
      </c>
      <c r="CD267">
        <v>2</v>
      </c>
      <c r="CE267">
        <v>0</v>
      </c>
      <c r="CF267">
        <v>1</v>
      </c>
      <c r="CG267">
        <v>0</v>
      </c>
      <c r="CH267">
        <v>0</v>
      </c>
      <c r="CI267">
        <v>0</v>
      </c>
      <c r="CJ267">
        <v>0</v>
      </c>
      <c r="CK267">
        <v>0</v>
      </c>
      <c r="CL267">
        <v>0</v>
      </c>
      <c r="CM267">
        <v>0</v>
      </c>
      <c r="CN267">
        <v>0</v>
      </c>
      <c r="CO267">
        <v>1</v>
      </c>
      <c r="CP267">
        <v>0</v>
      </c>
      <c r="CQ267">
        <v>0</v>
      </c>
      <c r="CR267">
        <v>0</v>
      </c>
      <c r="CS267">
        <v>0</v>
      </c>
      <c r="CT267">
        <v>0</v>
      </c>
      <c r="CU267">
        <v>1</v>
      </c>
      <c r="CV267">
        <v>0</v>
      </c>
      <c r="CW267">
        <v>0</v>
      </c>
      <c r="CX267">
        <v>1</v>
      </c>
      <c r="CY267">
        <v>0</v>
      </c>
      <c r="CZ267">
        <v>1</v>
      </c>
      <c r="DA267">
        <v>1</v>
      </c>
      <c r="DB267">
        <v>0</v>
      </c>
      <c r="DC267">
        <v>5</v>
      </c>
      <c r="DD267">
        <v>0</v>
      </c>
      <c r="DE267">
        <v>0</v>
      </c>
      <c r="DF267">
        <v>1</v>
      </c>
      <c r="DG267">
        <v>0</v>
      </c>
      <c r="DH267">
        <v>0</v>
      </c>
      <c r="DI267">
        <v>0</v>
      </c>
      <c r="DJ267">
        <v>1</v>
      </c>
      <c r="DK267">
        <v>0</v>
      </c>
      <c r="DL267">
        <v>0</v>
      </c>
      <c r="DM267">
        <v>0</v>
      </c>
      <c r="DN267">
        <v>0</v>
      </c>
      <c r="DO267">
        <v>0</v>
      </c>
      <c r="DP267">
        <v>0</v>
      </c>
      <c r="DQ267">
        <v>1</v>
      </c>
      <c r="DR267">
        <v>0</v>
      </c>
      <c r="DS267">
        <v>2</v>
      </c>
      <c r="DT267">
        <v>0</v>
      </c>
      <c r="DU267">
        <v>0</v>
      </c>
      <c r="DV267">
        <v>1</v>
      </c>
      <c r="DW267">
        <v>0</v>
      </c>
      <c r="DX267">
        <v>5</v>
      </c>
      <c r="DY267">
        <v>0</v>
      </c>
      <c r="DZ267">
        <v>0</v>
      </c>
      <c r="EA267">
        <v>0</v>
      </c>
      <c r="EB267">
        <v>2</v>
      </c>
      <c r="EC267">
        <v>0</v>
      </c>
      <c r="ED267">
        <v>0</v>
      </c>
      <c r="EE267">
        <v>0</v>
      </c>
      <c r="EF267">
        <v>1</v>
      </c>
      <c r="EG267">
        <v>0</v>
      </c>
      <c r="EH267">
        <v>0</v>
      </c>
      <c r="EI267">
        <v>3</v>
      </c>
      <c r="EJ267">
        <v>2</v>
      </c>
      <c r="EK267">
        <v>1</v>
      </c>
      <c r="EL267">
        <v>0</v>
      </c>
      <c r="EM267">
        <v>0</v>
      </c>
      <c r="EN267">
        <v>0</v>
      </c>
      <c r="EO267">
        <v>0</v>
      </c>
      <c r="EP267">
        <v>0</v>
      </c>
      <c r="EQ267">
        <v>0</v>
      </c>
      <c r="ER267">
        <v>1</v>
      </c>
      <c r="ES267">
        <v>0</v>
      </c>
      <c r="ET267">
        <v>1</v>
      </c>
      <c r="EU267">
        <v>0</v>
      </c>
      <c r="EV267">
        <v>1</v>
      </c>
      <c r="EW267">
        <v>1</v>
      </c>
      <c r="EX267">
        <v>2</v>
      </c>
      <c r="EY267">
        <v>0</v>
      </c>
      <c r="EZ267">
        <v>0</v>
      </c>
      <c r="FA267">
        <v>1</v>
      </c>
      <c r="FB267">
        <v>6</v>
      </c>
      <c r="FC267">
        <v>1</v>
      </c>
      <c r="FD267">
        <v>1</v>
      </c>
      <c r="FE267">
        <v>0</v>
      </c>
      <c r="FF267">
        <v>0</v>
      </c>
      <c r="FG267">
        <v>0</v>
      </c>
      <c r="FH267">
        <v>0</v>
      </c>
      <c r="FI267">
        <v>1</v>
      </c>
      <c r="FJ267">
        <v>0</v>
      </c>
      <c r="FK267">
        <v>0</v>
      </c>
      <c r="FL267">
        <v>0</v>
      </c>
      <c r="FM267">
        <v>1</v>
      </c>
      <c r="FN267">
        <v>2</v>
      </c>
      <c r="FO267">
        <v>0</v>
      </c>
      <c r="FP267">
        <v>0</v>
      </c>
      <c r="FQ267">
        <v>0</v>
      </c>
      <c r="FR267">
        <v>3</v>
      </c>
      <c r="FS267">
        <v>2</v>
      </c>
      <c r="FT267">
        <v>1</v>
      </c>
      <c r="FU267">
        <v>0</v>
      </c>
      <c r="FV267">
        <v>1</v>
      </c>
      <c r="FW267">
        <v>0</v>
      </c>
      <c r="FX267">
        <v>0</v>
      </c>
      <c r="FY267">
        <v>0</v>
      </c>
      <c r="FZ267">
        <v>0</v>
      </c>
      <c r="GA267">
        <v>0</v>
      </c>
      <c r="GB267">
        <v>0</v>
      </c>
      <c r="GC267">
        <v>0</v>
      </c>
      <c r="GD267">
        <v>1</v>
      </c>
      <c r="GE267">
        <v>0</v>
      </c>
      <c r="GF267">
        <v>3</v>
      </c>
      <c r="GG267">
        <v>0</v>
      </c>
      <c r="GH267">
        <v>3</v>
      </c>
      <c r="GI267">
        <v>0</v>
      </c>
      <c r="GJ267">
        <v>0</v>
      </c>
      <c r="GK267">
        <v>2</v>
      </c>
      <c r="GL267">
        <v>1</v>
      </c>
      <c r="GM267">
        <v>2</v>
      </c>
      <c r="GN267">
        <v>0</v>
      </c>
      <c r="GO267">
        <v>0</v>
      </c>
      <c r="GP267">
        <v>0</v>
      </c>
      <c r="GQ267">
        <v>0</v>
      </c>
    </row>
    <row r="268" spans="1:199">
      <c r="A268">
        <v>5</v>
      </c>
      <c r="B268">
        <v>0</v>
      </c>
      <c r="C268">
        <v>0</v>
      </c>
      <c r="D268">
        <v>0</v>
      </c>
      <c r="E268">
        <v>1</v>
      </c>
      <c r="F268">
        <v>0</v>
      </c>
      <c r="G268">
        <v>7</v>
      </c>
      <c r="H268">
        <v>0</v>
      </c>
      <c r="I268">
        <v>0</v>
      </c>
      <c r="J268">
        <v>0</v>
      </c>
      <c r="K268">
        <v>1</v>
      </c>
      <c r="L268">
        <v>0</v>
      </c>
      <c r="M268">
        <v>0</v>
      </c>
      <c r="N268">
        <v>3</v>
      </c>
      <c r="O268">
        <v>2</v>
      </c>
      <c r="P268">
        <v>0</v>
      </c>
      <c r="Q268">
        <v>0</v>
      </c>
      <c r="R268">
        <v>2</v>
      </c>
      <c r="S268">
        <v>0</v>
      </c>
      <c r="T268">
        <v>0</v>
      </c>
      <c r="U268">
        <v>0</v>
      </c>
      <c r="V268">
        <v>0</v>
      </c>
      <c r="W268">
        <v>1</v>
      </c>
      <c r="X268">
        <v>0</v>
      </c>
      <c r="Y268">
        <v>0</v>
      </c>
      <c r="Z268">
        <v>1</v>
      </c>
      <c r="AA268">
        <v>0</v>
      </c>
      <c r="AB268">
        <v>0</v>
      </c>
      <c r="AC268">
        <v>0</v>
      </c>
      <c r="AD268">
        <v>0</v>
      </c>
      <c r="AE268">
        <v>0</v>
      </c>
      <c r="AF268">
        <v>1</v>
      </c>
      <c r="AG268">
        <v>0</v>
      </c>
      <c r="AH268">
        <v>1</v>
      </c>
      <c r="AI268">
        <v>0</v>
      </c>
      <c r="AJ268">
        <v>8</v>
      </c>
      <c r="AK268">
        <v>0</v>
      </c>
      <c r="AL268">
        <v>1</v>
      </c>
      <c r="AM268">
        <v>1</v>
      </c>
      <c r="AN268">
        <v>7</v>
      </c>
      <c r="AO268">
        <v>5</v>
      </c>
      <c r="AP268">
        <v>1</v>
      </c>
      <c r="AQ268">
        <v>1</v>
      </c>
      <c r="AR268">
        <v>0</v>
      </c>
      <c r="AS268">
        <v>0</v>
      </c>
      <c r="AT268">
        <v>3</v>
      </c>
      <c r="AU268">
        <v>1</v>
      </c>
      <c r="AV268">
        <v>0</v>
      </c>
      <c r="AW268">
        <v>1</v>
      </c>
      <c r="AX268">
        <v>1</v>
      </c>
      <c r="AY268">
        <v>1</v>
      </c>
      <c r="AZ268">
        <v>1</v>
      </c>
      <c r="BA268">
        <v>1</v>
      </c>
      <c r="BB268">
        <v>0</v>
      </c>
      <c r="BC268">
        <v>0</v>
      </c>
      <c r="BD268">
        <v>0</v>
      </c>
      <c r="BE268">
        <v>0</v>
      </c>
      <c r="BF268">
        <v>1</v>
      </c>
      <c r="BG268">
        <v>5</v>
      </c>
      <c r="BH268">
        <v>0</v>
      </c>
      <c r="BI268">
        <v>1</v>
      </c>
      <c r="BJ268">
        <v>2</v>
      </c>
      <c r="BK268">
        <v>0</v>
      </c>
      <c r="BL268">
        <v>1</v>
      </c>
      <c r="BM268">
        <v>0</v>
      </c>
      <c r="BN268">
        <v>0</v>
      </c>
      <c r="BO268">
        <v>1</v>
      </c>
      <c r="BP268">
        <v>2</v>
      </c>
      <c r="BQ268">
        <v>1</v>
      </c>
      <c r="BR268">
        <v>1</v>
      </c>
      <c r="BS268">
        <v>4</v>
      </c>
      <c r="BT268">
        <v>3</v>
      </c>
      <c r="BU268">
        <v>1</v>
      </c>
      <c r="BV268">
        <v>0</v>
      </c>
      <c r="BW268">
        <v>3</v>
      </c>
      <c r="BX268">
        <v>3</v>
      </c>
      <c r="BY268">
        <v>1</v>
      </c>
      <c r="BZ268">
        <v>4</v>
      </c>
      <c r="CA268">
        <v>0</v>
      </c>
      <c r="CB268">
        <v>0</v>
      </c>
      <c r="CC268">
        <v>0</v>
      </c>
      <c r="CD268">
        <v>3</v>
      </c>
      <c r="CE268">
        <v>3</v>
      </c>
      <c r="CF268">
        <v>0</v>
      </c>
      <c r="CG268">
        <v>0</v>
      </c>
      <c r="CH268">
        <v>3</v>
      </c>
      <c r="CI268">
        <v>0</v>
      </c>
      <c r="CJ268">
        <v>0</v>
      </c>
      <c r="CK268">
        <v>0</v>
      </c>
      <c r="CL268">
        <v>3</v>
      </c>
      <c r="CM268">
        <v>0</v>
      </c>
      <c r="CN268">
        <v>1</v>
      </c>
      <c r="CO268">
        <v>1</v>
      </c>
      <c r="CP268">
        <v>0</v>
      </c>
      <c r="CQ268">
        <v>1</v>
      </c>
      <c r="CR268">
        <v>1</v>
      </c>
      <c r="CS268">
        <v>4</v>
      </c>
      <c r="CT268">
        <v>2</v>
      </c>
      <c r="CU268">
        <v>0</v>
      </c>
      <c r="CV268">
        <v>0</v>
      </c>
      <c r="CW268">
        <v>7</v>
      </c>
      <c r="CX268">
        <v>8</v>
      </c>
      <c r="CY268">
        <v>2</v>
      </c>
      <c r="CZ268">
        <v>8</v>
      </c>
      <c r="DA268">
        <v>6</v>
      </c>
      <c r="DB268">
        <v>0</v>
      </c>
      <c r="DC268">
        <v>0</v>
      </c>
      <c r="DD268">
        <v>0</v>
      </c>
      <c r="DE268">
        <v>0</v>
      </c>
      <c r="DF268">
        <v>6</v>
      </c>
      <c r="DG268">
        <v>6</v>
      </c>
      <c r="DH268">
        <v>7</v>
      </c>
      <c r="DI268">
        <v>0</v>
      </c>
      <c r="DJ268">
        <v>1</v>
      </c>
      <c r="DK268">
        <v>0</v>
      </c>
      <c r="DL268">
        <v>0</v>
      </c>
      <c r="DM268">
        <v>0</v>
      </c>
      <c r="DN268">
        <v>0</v>
      </c>
      <c r="DO268">
        <v>0</v>
      </c>
      <c r="DP268">
        <v>8</v>
      </c>
      <c r="DQ268">
        <v>1</v>
      </c>
      <c r="DR268">
        <v>0</v>
      </c>
      <c r="DS268">
        <v>0</v>
      </c>
      <c r="DT268">
        <v>0</v>
      </c>
      <c r="DU268">
        <v>0</v>
      </c>
      <c r="DV268">
        <v>0</v>
      </c>
      <c r="DW268">
        <v>0</v>
      </c>
      <c r="DX268">
        <v>0</v>
      </c>
      <c r="DY268">
        <v>0</v>
      </c>
      <c r="DZ268">
        <v>0</v>
      </c>
      <c r="EA268">
        <v>4</v>
      </c>
      <c r="EB268">
        <v>1</v>
      </c>
      <c r="EC268">
        <v>0</v>
      </c>
      <c r="ED268">
        <v>1</v>
      </c>
      <c r="EE268">
        <v>0</v>
      </c>
      <c r="EF268">
        <v>0</v>
      </c>
      <c r="EG268">
        <v>1</v>
      </c>
      <c r="EH268">
        <v>1</v>
      </c>
      <c r="EI268">
        <v>3</v>
      </c>
      <c r="EJ268">
        <v>0</v>
      </c>
      <c r="EK268">
        <v>0</v>
      </c>
      <c r="EL268">
        <v>2</v>
      </c>
      <c r="EM268">
        <v>0</v>
      </c>
      <c r="EN268">
        <v>0</v>
      </c>
      <c r="EO268">
        <v>4</v>
      </c>
      <c r="EP268">
        <v>0</v>
      </c>
      <c r="EQ268">
        <v>0</v>
      </c>
      <c r="ER268">
        <v>1</v>
      </c>
      <c r="ES268">
        <v>1</v>
      </c>
      <c r="ET268">
        <v>0</v>
      </c>
      <c r="EU268">
        <v>0</v>
      </c>
      <c r="EV268">
        <v>5</v>
      </c>
      <c r="EW268">
        <v>2</v>
      </c>
      <c r="EX268">
        <v>4</v>
      </c>
      <c r="EY268">
        <v>1</v>
      </c>
      <c r="EZ268">
        <v>1</v>
      </c>
      <c r="FA268">
        <v>5</v>
      </c>
      <c r="FB268">
        <v>0</v>
      </c>
      <c r="FC268">
        <v>0</v>
      </c>
      <c r="FD268">
        <v>4</v>
      </c>
      <c r="FE268">
        <v>0</v>
      </c>
      <c r="FF268">
        <v>0</v>
      </c>
      <c r="FG268">
        <v>0</v>
      </c>
      <c r="FH268">
        <v>1</v>
      </c>
      <c r="FI268">
        <v>1</v>
      </c>
      <c r="FJ268">
        <v>0</v>
      </c>
      <c r="FK268">
        <v>1</v>
      </c>
      <c r="FL268">
        <v>3</v>
      </c>
      <c r="FM268">
        <v>1</v>
      </c>
      <c r="FN268">
        <v>0</v>
      </c>
      <c r="FO268">
        <v>5</v>
      </c>
      <c r="FP268">
        <v>0</v>
      </c>
      <c r="FQ268">
        <v>4</v>
      </c>
      <c r="FR268">
        <v>6</v>
      </c>
      <c r="FS268">
        <v>0</v>
      </c>
      <c r="FT268">
        <v>2</v>
      </c>
      <c r="FU268">
        <v>0</v>
      </c>
      <c r="FV268">
        <v>2</v>
      </c>
      <c r="FW268">
        <v>4</v>
      </c>
      <c r="FX268">
        <v>1</v>
      </c>
      <c r="FY268">
        <v>0</v>
      </c>
      <c r="FZ268">
        <v>0</v>
      </c>
      <c r="GA268">
        <v>1</v>
      </c>
      <c r="GB268">
        <v>1</v>
      </c>
      <c r="GC268">
        <v>2</v>
      </c>
      <c r="GD268">
        <v>1</v>
      </c>
      <c r="GE268">
        <v>4</v>
      </c>
      <c r="GF268">
        <v>3</v>
      </c>
      <c r="GG268">
        <v>0</v>
      </c>
      <c r="GH268">
        <v>1</v>
      </c>
      <c r="GI268">
        <v>1</v>
      </c>
      <c r="GJ268">
        <v>0</v>
      </c>
      <c r="GK268">
        <v>1</v>
      </c>
      <c r="GL268">
        <v>2</v>
      </c>
      <c r="GM268">
        <v>0</v>
      </c>
      <c r="GN268">
        <v>0</v>
      </c>
      <c r="GO268">
        <v>0</v>
      </c>
      <c r="GP268">
        <v>2</v>
      </c>
      <c r="GQ268">
        <v>1</v>
      </c>
    </row>
    <row r="269" spans="1:199">
      <c r="A269">
        <v>0</v>
      </c>
      <c r="B269">
        <v>0</v>
      </c>
      <c r="C269">
        <v>0</v>
      </c>
      <c r="D269">
        <v>0</v>
      </c>
      <c r="E269">
        <v>0</v>
      </c>
      <c r="F269">
        <v>8</v>
      </c>
      <c r="G269">
        <v>1</v>
      </c>
      <c r="H269">
        <v>0</v>
      </c>
      <c r="I269">
        <v>0</v>
      </c>
      <c r="J269">
        <v>0</v>
      </c>
      <c r="K269">
        <v>1</v>
      </c>
      <c r="L269">
        <v>0</v>
      </c>
      <c r="M269">
        <v>0</v>
      </c>
      <c r="N269">
        <v>1</v>
      </c>
      <c r="O269">
        <v>0</v>
      </c>
      <c r="P269">
        <v>1</v>
      </c>
      <c r="Q269">
        <v>0</v>
      </c>
      <c r="R269">
        <v>1</v>
      </c>
      <c r="S269">
        <v>0</v>
      </c>
      <c r="T269">
        <v>0</v>
      </c>
      <c r="U269">
        <v>0</v>
      </c>
      <c r="V269">
        <v>0</v>
      </c>
      <c r="W269">
        <v>0</v>
      </c>
      <c r="X269">
        <v>0</v>
      </c>
      <c r="Y269">
        <v>0</v>
      </c>
      <c r="Z269">
        <v>0</v>
      </c>
      <c r="AA269">
        <v>0</v>
      </c>
      <c r="AB269">
        <v>0</v>
      </c>
      <c r="AC269">
        <v>0</v>
      </c>
      <c r="AD269">
        <v>0</v>
      </c>
      <c r="AE269">
        <v>0</v>
      </c>
      <c r="AF269">
        <v>1</v>
      </c>
      <c r="AG269">
        <v>0</v>
      </c>
      <c r="AH269">
        <v>0</v>
      </c>
      <c r="AI269">
        <v>0</v>
      </c>
      <c r="AJ269">
        <v>1</v>
      </c>
      <c r="AK269">
        <v>0</v>
      </c>
      <c r="AL269">
        <v>0</v>
      </c>
      <c r="AM269">
        <v>0</v>
      </c>
      <c r="AN269">
        <v>1</v>
      </c>
      <c r="AO269">
        <v>0</v>
      </c>
      <c r="AP269">
        <v>0</v>
      </c>
      <c r="AQ269">
        <v>0</v>
      </c>
      <c r="AR269">
        <v>0</v>
      </c>
      <c r="AS269">
        <v>0</v>
      </c>
      <c r="AT269">
        <v>0</v>
      </c>
      <c r="AU269">
        <v>2</v>
      </c>
      <c r="AV269">
        <v>0</v>
      </c>
      <c r="AW269">
        <v>1</v>
      </c>
      <c r="AX269">
        <v>0</v>
      </c>
      <c r="AY269">
        <v>0</v>
      </c>
      <c r="AZ269">
        <v>0</v>
      </c>
      <c r="BA269">
        <v>0</v>
      </c>
      <c r="BB269">
        <v>0</v>
      </c>
      <c r="BC269">
        <v>0</v>
      </c>
      <c r="BD269">
        <v>0</v>
      </c>
      <c r="BE269">
        <v>0</v>
      </c>
      <c r="BF269">
        <v>0</v>
      </c>
      <c r="BG269">
        <v>0</v>
      </c>
      <c r="BH269">
        <v>0</v>
      </c>
      <c r="BI269">
        <v>0</v>
      </c>
      <c r="BJ269">
        <v>0</v>
      </c>
      <c r="BK269">
        <v>0</v>
      </c>
      <c r="BL269">
        <v>1</v>
      </c>
      <c r="BM269">
        <v>0</v>
      </c>
      <c r="BN269">
        <v>2</v>
      </c>
      <c r="BO269">
        <v>2</v>
      </c>
      <c r="BP269">
        <v>3</v>
      </c>
      <c r="BQ269">
        <v>1</v>
      </c>
      <c r="BR269">
        <v>0</v>
      </c>
      <c r="BS269">
        <v>0</v>
      </c>
      <c r="BT269">
        <v>0</v>
      </c>
      <c r="BU269">
        <v>0</v>
      </c>
      <c r="BV269">
        <v>0</v>
      </c>
      <c r="BW269">
        <v>2</v>
      </c>
      <c r="BX269">
        <v>0</v>
      </c>
      <c r="BY269">
        <v>2</v>
      </c>
      <c r="BZ269">
        <v>1</v>
      </c>
      <c r="CA269">
        <v>0</v>
      </c>
      <c r="CB269">
        <v>1</v>
      </c>
      <c r="CC269">
        <v>2</v>
      </c>
      <c r="CD269">
        <v>1</v>
      </c>
      <c r="CE269">
        <v>1</v>
      </c>
      <c r="CF269">
        <v>0</v>
      </c>
      <c r="CG269">
        <v>1</v>
      </c>
      <c r="CH269">
        <v>2</v>
      </c>
      <c r="CI269">
        <v>0</v>
      </c>
      <c r="CJ269">
        <v>2</v>
      </c>
      <c r="CK269">
        <v>3</v>
      </c>
      <c r="CL269">
        <v>0</v>
      </c>
      <c r="CM269">
        <v>0</v>
      </c>
      <c r="CN269">
        <v>0</v>
      </c>
      <c r="CO269">
        <v>1</v>
      </c>
      <c r="CP269">
        <v>0</v>
      </c>
      <c r="CQ269">
        <v>1</v>
      </c>
      <c r="CR269">
        <v>1</v>
      </c>
      <c r="CS269">
        <v>0</v>
      </c>
      <c r="CT269">
        <v>0</v>
      </c>
      <c r="CU269">
        <v>0</v>
      </c>
      <c r="CV269">
        <v>0</v>
      </c>
      <c r="CW269">
        <v>0</v>
      </c>
      <c r="CX269">
        <v>0</v>
      </c>
      <c r="CY269">
        <v>5</v>
      </c>
      <c r="CZ269">
        <v>0</v>
      </c>
      <c r="DA269">
        <v>2</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3</v>
      </c>
      <c r="DU269">
        <v>0</v>
      </c>
      <c r="DV269">
        <v>0</v>
      </c>
      <c r="DW269">
        <v>0</v>
      </c>
      <c r="DX269">
        <v>0</v>
      </c>
      <c r="DY269">
        <v>0</v>
      </c>
      <c r="DZ269">
        <v>0</v>
      </c>
      <c r="EA269">
        <v>0</v>
      </c>
      <c r="EB269">
        <v>1</v>
      </c>
      <c r="EC269">
        <v>0</v>
      </c>
      <c r="ED269">
        <v>0</v>
      </c>
      <c r="EE269">
        <v>0</v>
      </c>
      <c r="EF269">
        <v>0</v>
      </c>
      <c r="EG269">
        <v>0</v>
      </c>
      <c r="EH269">
        <v>0</v>
      </c>
      <c r="EI269">
        <v>2</v>
      </c>
      <c r="EJ269">
        <v>0</v>
      </c>
      <c r="EK269">
        <v>0</v>
      </c>
      <c r="EL269">
        <v>1</v>
      </c>
      <c r="EM269">
        <v>0</v>
      </c>
      <c r="EN269">
        <v>0</v>
      </c>
      <c r="EO269">
        <v>0</v>
      </c>
      <c r="EP269">
        <v>0</v>
      </c>
      <c r="EQ269">
        <v>0</v>
      </c>
      <c r="ER269">
        <v>0</v>
      </c>
      <c r="ES269">
        <v>0</v>
      </c>
      <c r="ET269">
        <v>0</v>
      </c>
      <c r="EU269">
        <v>0</v>
      </c>
      <c r="EV269">
        <v>1</v>
      </c>
      <c r="EW269">
        <v>0</v>
      </c>
      <c r="EX269">
        <v>2</v>
      </c>
      <c r="EY269">
        <v>0</v>
      </c>
      <c r="EZ269">
        <v>0</v>
      </c>
      <c r="FA269">
        <v>0</v>
      </c>
      <c r="FB269">
        <v>0</v>
      </c>
      <c r="FC269">
        <v>0</v>
      </c>
      <c r="FD269">
        <v>0</v>
      </c>
      <c r="FE269">
        <v>0</v>
      </c>
      <c r="FF269">
        <v>0</v>
      </c>
      <c r="FG269">
        <v>0</v>
      </c>
      <c r="FH269">
        <v>0</v>
      </c>
      <c r="FI269">
        <v>5</v>
      </c>
      <c r="FJ269">
        <v>0</v>
      </c>
      <c r="FK269">
        <v>2</v>
      </c>
      <c r="FL269">
        <v>0</v>
      </c>
      <c r="FM269">
        <v>0</v>
      </c>
      <c r="FN269">
        <v>0</v>
      </c>
      <c r="FO269">
        <v>0</v>
      </c>
      <c r="FP269">
        <v>0</v>
      </c>
      <c r="FQ269">
        <v>0</v>
      </c>
      <c r="FR269">
        <v>0</v>
      </c>
      <c r="FS269">
        <v>0</v>
      </c>
      <c r="FT269">
        <v>1</v>
      </c>
      <c r="FU269">
        <v>1</v>
      </c>
      <c r="FV269">
        <v>0</v>
      </c>
      <c r="FW269">
        <v>0</v>
      </c>
      <c r="FX269">
        <v>0</v>
      </c>
      <c r="FY269">
        <v>0</v>
      </c>
      <c r="FZ269">
        <v>0</v>
      </c>
      <c r="GA269">
        <v>3</v>
      </c>
      <c r="GB269">
        <v>0</v>
      </c>
      <c r="GC269">
        <v>2</v>
      </c>
      <c r="GD269">
        <v>2</v>
      </c>
      <c r="GE269">
        <v>0</v>
      </c>
      <c r="GF269">
        <v>0</v>
      </c>
      <c r="GG269">
        <v>0</v>
      </c>
      <c r="GH269">
        <v>1</v>
      </c>
      <c r="GI269">
        <v>0</v>
      </c>
      <c r="GJ269">
        <v>0</v>
      </c>
      <c r="GK269">
        <v>0</v>
      </c>
      <c r="GL269">
        <v>1</v>
      </c>
      <c r="GM269">
        <v>1</v>
      </c>
      <c r="GN269">
        <v>0</v>
      </c>
      <c r="GO269">
        <v>0</v>
      </c>
      <c r="GP269">
        <v>0</v>
      </c>
      <c r="GQ269">
        <v>2</v>
      </c>
    </row>
    <row r="270" spans="1:199">
      <c r="A270">
        <v>0</v>
      </c>
      <c r="B270">
        <v>0</v>
      </c>
      <c r="C270">
        <v>0</v>
      </c>
      <c r="D270">
        <v>1</v>
      </c>
      <c r="E270">
        <v>0</v>
      </c>
      <c r="F270">
        <v>0</v>
      </c>
      <c r="G270">
        <v>0</v>
      </c>
      <c r="H270">
        <v>0</v>
      </c>
      <c r="I270">
        <v>0</v>
      </c>
      <c r="J270">
        <v>1</v>
      </c>
      <c r="K270">
        <v>0</v>
      </c>
      <c r="L270">
        <v>0</v>
      </c>
      <c r="M270">
        <v>0</v>
      </c>
      <c r="N270">
        <v>1</v>
      </c>
      <c r="O270">
        <v>1</v>
      </c>
      <c r="P270">
        <v>3</v>
      </c>
      <c r="Q270">
        <v>0</v>
      </c>
      <c r="R270">
        <v>1</v>
      </c>
      <c r="S270">
        <v>0</v>
      </c>
      <c r="T270">
        <v>0</v>
      </c>
      <c r="U270">
        <v>0</v>
      </c>
      <c r="V270">
        <v>0</v>
      </c>
      <c r="W270">
        <v>0</v>
      </c>
      <c r="X270">
        <v>0</v>
      </c>
      <c r="Y270">
        <v>0</v>
      </c>
      <c r="Z270">
        <v>0</v>
      </c>
      <c r="AA270">
        <v>0</v>
      </c>
      <c r="AB270">
        <v>0</v>
      </c>
      <c r="AC270">
        <v>0</v>
      </c>
      <c r="AD270">
        <v>0</v>
      </c>
      <c r="AE270">
        <v>0</v>
      </c>
      <c r="AF270">
        <v>0</v>
      </c>
      <c r="AG270">
        <v>1</v>
      </c>
      <c r="AH270">
        <v>0</v>
      </c>
      <c r="AI270">
        <v>0</v>
      </c>
      <c r="AJ270">
        <v>0</v>
      </c>
      <c r="AK270">
        <v>0</v>
      </c>
      <c r="AL270">
        <v>0</v>
      </c>
      <c r="AM270">
        <v>0</v>
      </c>
      <c r="AN270">
        <v>5</v>
      </c>
      <c r="AO270">
        <v>0</v>
      </c>
      <c r="AP270">
        <v>0</v>
      </c>
      <c r="AQ270">
        <v>0</v>
      </c>
      <c r="AR270">
        <v>0</v>
      </c>
      <c r="AS270">
        <v>0</v>
      </c>
      <c r="AT270">
        <v>0</v>
      </c>
      <c r="AU270">
        <v>0</v>
      </c>
      <c r="AV270">
        <v>0</v>
      </c>
      <c r="AW270">
        <v>0</v>
      </c>
      <c r="AX270">
        <v>0</v>
      </c>
      <c r="AY270">
        <v>1</v>
      </c>
      <c r="AZ270">
        <v>0</v>
      </c>
      <c r="BA270">
        <v>0</v>
      </c>
      <c r="BB270">
        <v>0</v>
      </c>
      <c r="BC270">
        <v>0</v>
      </c>
      <c r="BD270">
        <v>0</v>
      </c>
      <c r="BE270">
        <v>0</v>
      </c>
      <c r="BF270">
        <v>0</v>
      </c>
      <c r="BG270">
        <v>0</v>
      </c>
      <c r="BH270">
        <v>1</v>
      </c>
      <c r="BI270">
        <v>1</v>
      </c>
      <c r="BJ270">
        <v>1</v>
      </c>
      <c r="BK270">
        <v>1</v>
      </c>
      <c r="BL270">
        <v>0</v>
      </c>
      <c r="BM270">
        <v>1</v>
      </c>
      <c r="BN270">
        <v>0</v>
      </c>
      <c r="BO270">
        <v>0</v>
      </c>
      <c r="BP270">
        <v>1</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1</v>
      </c>
      <c r="CL270">
        <v>0</v>
      </c>
      <c r="CM270">
        <v>0</v>
      </c>
      <c r="CN270">
        <v>0</v>
      </c>
      <c r="CO270">
        <v>0</v>
      </c>
      <c r="CP270">
        <v>1</v>
      </c>
      <c r="CQ270">
        <v>3</v>
      </c>
      <c r="CR270">
        <v>1</v>
      </c>
      <c r="CS270">
        <v>1</v>
      </c>
      <c r="CT270">
        <v>1</v>
      </c>
      <c r="CU270">
        <v>0</v>
      </c>
      <c r="CV270">
        <v>0</v>
      </c>
      <c r="CW270">
        <v>0</v>
      </c>
      <c r="CX270">
        <v>0</v>
      </c>
      <c r="CY270">
        <v>1</v>
      </c>
      <c r="CZ270">
        <v>0</v>
      </c>
      <c r="DA270">
        <v>0</v>
      </c>
      <c r="DB270">
        <v>0</v>
      </c>
      <c r="DC270">
        <v>0</v>
      </c>
      <c r="DD270">
        <v>0</v>
      </c>
      <c r="DE270">
        <v>0</v>
      </c>
      <c r="DF270">
        <v>1</v>
      </c>
      <c r="DG270">
        <v>0</v>
      </c>
      <c r="DH270">
        <v>1</v>
      </c>
      <c r="DI270">
        <v>0</v>
      </c>
      <c r="DJ270">
        <v>2</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2</v>
      </c>
      <c r="EP270">
        <v>3</v>
      </c>
      <c r="EQ270">
        <v>0</v>
      </c>
      <c r="ER270">
        <v>0</v>
      </c>
      <c r="ES270">
        <v>0</v>
      </c>
      <c r="ET270">
        <v>0</v>
      </c>
      <c r="EU270">
        <v>0</v>
      </c>
      <c r="EV270">
        <v>3</v>
      </c>
      <c r="EW270">
        <v>0</v>
      </c>
      <c r="EX270">
        <v>2</v>
      </c>
      <c r="EY270">
        <v>0</v>
      </c>
      <c r="EZ270">
        <v>0</v>
      </c>
      <c r="FA270">
        <v>0</v>
      </c>
      <c r="FB270">
        <v>0</v>
      </c>
      <c r="FC270">
        <v>0</v>
      </c>
      <c r="FD270">
        <v>0</v>
      </c>
      <c r="FE270">
        <v>0</v>
      </c>
      <c r="FF270">
        <v>0</v>
      </c>
      <c r="FG270">
        <v>0</v>
      </c>
      <c r="FH270">
        <v>0</v>
      </c>
      <c r="FI270">
        <v>0</v>
      </c>
      <c r="FJ270">
        <v>7</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1</v>
      </c>
      <c r="GG270">
        <v>0</v>
      </c>
      <c r="GH270">
        <v>0</v>
      </c>
      <c r="GI270">
        <v>0</v>
      </c>
      <c r="GJ270">
        <v>0</v>
      </c>
      <c r="GK270">
        <v>0</v>
      </c>
      <c r="GL270">
        <v>0</v>
      </c>
      <c r="GM270">
        <v>0</v>
      </c>
      <c r="GN270">
        <v>0</v>
      </c>
      <c r="GO270">
        <v>0</v>
      </c>
      <c r="GP270">
        <v>0</v>
      </c>
      <c r="GQ270">
        <v>0</v>
      </c>
    </row>
    <row r="271" spans="1:199">
      <c r="A271">
        <v>0</v>
      </c>
      <c r="B271">
        <v>0</v>
      </c>
      <c r="C271">
        <v>0</v>
      </c>
      <c r="D271">
        <v>2</v>
      </c>
      <c r="E271">
        <v>7</v>
      </c>
      <c r="F271">
        <v>1</v>
      </c>
      <c r="G271">
        <v>0</v>
      </c>
      <c r="H271">
        <v>0</v>
      </c>
      <c r="I271">
        <v>0</v>
      </c>
      <c r="J271">
        <v>0</v>
      </c>
      <c r="K271">
        <v>1</v>
      </c>
      <c r="L271">
        <v>0</v>
      </c>
      <c r="M271">
        <v>0</v>
      </c>
      <c r="N271">
        <v>2</v>
      </c>
      <c r="O271">
        <v>0</v>
      </c>
      <c r="P271">
        <v>0</v>
      </c>
      <c r="Q271">
        <v>0</v>
      </c>
      <c r="R271">
        <v>0</v>
      </c>
      <c r="S271">
        <v>0</v>
      </c>
      <c r="T271">
        <v>0</v>
      </c>
      <c r="U271">
        <v>0</v>
      </c>
      <c r="V271">
        <v>0</v>
      </c>
      <c r="W271">
        <v>0</v>
      </c>
      <c r="X271">
        <v>0</v>
      </c>
      <c r="Y271">
        <v>0</v>
      </c>
      <c r="Z271">
        <v>0</v>
      </c>
      <c r="AA271">
        <v>1</v>
      </c>
      <c r="AB271">
        <v>0</v>
      </c>
      <c r="AC271">
        <v>1</v>
      </c>
      <c r="AD271">
        <v>2</v>
      </c>
      <c r="AE271">
        <v>0</v>
      </c>
      <c r="AF271">
        <v>0</v>
      </c>
      <c r="AG271">
        <v>0</v>
      </c>
      <c r="AH271">
        <v>2</v>
      </c>
      <c r="AI271">
        <v>0</v>
      </c>
      <c r="AJ271">
        <v>1</v>
      </c>
      <c r="AK271">
        <v>0</v>
      </c>
      <c r="AL271">
        <v>0</v>
      </c>
      <c r="AM271">
        <v>8</v>
      </c>
      <c r="AN271">
        <v>2</v>
      </c>
      <c r="AO271">
        <v>0</v>
      </c>
      <c r="AP271">
        <v>0</v>
      </c>
      <c r="AQ271">
        <v>0</v>
      </c>
      <c r="AR271">
        <v>0</v>
      </c>
      <c r="AS271">
        <v>0</v>
      </c>
      <c r="AT271">
        <v>3</v>
      </c>
      <c r="AU271">
        <v>0</v>
      </c>
      <c r="AV271">
        <v>0</v>
      </c>
      <c r="AW271">
        <v>0</v>
      </c>
      <c r="AX271">
        <v>0</v>
      </c>
      <c r="AY271">
        <v>0</v>
      </c>
      <c r="AZ271">
        <v>1</v>
      </c>
      <c r="BA271">
        <v>0</v>
      </c>
      <c r="BB271">
        <v>0</v>
      </c>
      <c r="BC271">
        <v>0</v>
      </c>
      <c r="BD271">
        <v>0</v>
      </c>
      <c r="BE271">
        <v>0</v>
      </c>
      <c r="BF271">
        <v>0</v>
      </c>
      <c r="BG271">
        <v>0</v>
      </c>
      <c r="BH271">
        <v>3</v>
      </c>
      <c r="BI271">
        <v>1</v>
      </c>
      <c r="BJ271">
        <v>0</v>
      </c>
      <c r="BK271">
        <v>0</v>
      </c>
      <c r="BL271">
        <v>4</v>
      </c>
      <c r="BM271">
        <v>0</v>
      </c>
      <c r="BN271">
        <v>0</v>
      </c>
      <c r="BO271">
        <v>1</v>
      </c>
      <c r="BP271">
        <v>1</v>
      </c>
      <c r="BQ271">
        <v>0</v>
      </c>
      <c r="BR271">
        <v>1</v>
      </c>
      <c r="BS271">
        <v>0</v>
      </c>
      <c r="BT271">
        <v>0</v>
      </c>
      <c r="BU271">
        <v>2</v>
      </c>
      <c r="BV271">
        <v>0</v>
      </c>
      <c r="BW271">
        <v>0</v>
      </c>
      <c r="BX271">
        <v>0</v>
      </c>
      <c r="BY271">
        <v>0</v>
      </c>
      <c r="BZ271">
        <v>1</v>
      </c>
      <c r="CA271">
        <v>0</v>
      </c>
      <c r="CB271">
        <v>0</v>
      </c>
      <c r="CC271">
        <v>1</v>
      </c>
      <c r="CD271">
        <v>0</v>
      </c>
      <c r="CE271">
        <v>1</v>
      </c>
      <c r="CF271">
        <v>2</v>
      </c>
      <c r="CG271">
        <v>0</v>
      </c>
      <c r="CH271">
        <v>1</v>
      </c>
      <c r="CI271">
        <v>1</v>
      </c>
      <c r="CJ271">
        <v>8</v>
      </c>
      <c r="CK271">
        <v>3</v>
      </c>
      <c r="CL271">
        <v>0</v>
      </c>
      <c r="CM271">
        <v>0</v>
      </c>
      <c r="CN271">
        <v>5</v>
      </c>
      <c r="CO271">
        <v>0</v>
      </c>
      <c r="CP271">
        <v>0</v>
      </c>
      <c r="CQ271">
        <v>1</v>
      </c>
      <c r="CR271">
        <v>3</v>
      </c>
      <c r="CS271">
        <v>2</v>
      </c>
      <c r="CT271">
        <v>1</v>
      </c>
      <c r="CU271">
        <v>0</v>
      </c>
      <c r="CV271">
        <v>0</v>
      </c>
      <c r="CW271">
        <v>0</v>
      </c>
      <c r="CX271">
        <v>0</v>
      </c>
      <c r="CY271">
        <v>2</v>
      </c>
      <c r="CZ271">
        <v>0</v>
      </c>
      <c r="DA271">
        <v>0</v>
      </c>
      <c r="DB271">
        <v>0</v>
      </c>
      <c r="DC271">
        <v>0</v>
      </c>
      <c r="DD271">
        <v>0</v>
      </c>
      <c r="DE271">
        <v>0</v>
      </c>
      <c r="DF271">
        <v>1</v>
      </c>
      <c r="DG271">
        <v>0</v>
      </c>
      <c r="DH271">
        <v>0</v>
      </c>
      <c r="DI271">
        <v>0</v>
      </c>
      <c r="DJ271">
        <v>0</v>
      </c>
      <c r="DK271">
        <v>0</v>
      </c>
      <c r="DL271">
        <v>0</v>
      </c>
      <c r="DM271">
        <v>0</v>
      </c>
      <c r="DN271">
        <v>0</v>
      </c>
      <c r="DO271">
        <v>3</v>
      </c>
      <c r="DP271">
        <v>1</v>
      </c>
      <c r="DQ271">
        <v>0</v>
      </c>
      <c r="DR271">
        <v>0</v>
      </c>
      <c r="DS271">
        <v>0</v>
      </c>
      <c r="DT271">
        <v>1</v>
      </c>
      <c r="DU271">
        <v>0</v>
      </c>
      <c r="DV271">
        <v>0</v>
      </c>
      <c r="DW271">
        <v>0</v>
      </c>
      <c r="DX271">
        <v>0</v>
      </c>
      <c r="DY271">
        <v>0</v>
      </c>
      <c r="DZ271">
        <v>0</v>
      </c>
      <c r="EA271">
        <v>0</v>
      </c>
      <c r="EB271">
        <v>0</v>
      </c>
      <c r="EC271">
        <v>0</v>
      </c>
      <c r="ED271">
        <v>0</v>
      </c>
      <c r="EE271">
        <v>0</v>
      </c>
      <c r="EF271">
        <v>0</v>
      </c>
      <c r="EG271">
        <v>0</v>
      </c>
      <c r="EH271">
        <v>0</v>
      </c>
      <c r="EI271">
        <v>0</v>
      </c>
      <c r="EJ271">
        <v>1</v>
      </c>
      <c r="EK271">
        <v>0</v>
      </c>
      <c r="EL271">
        <v>4</v>
      </c>
      <c r="EM271">
        <v>0</v>
      </c>
      <c r="EN271">
        <v>0</v>
      </c>
      <c r="EO271">
        <v>0</v>
      </c>
      <c r="EP271">
        <v>0</v>
      </c>
      <c r="EQ271">
        <v>0</v>
      </c>
      <c r="ER271">
        <v>0</v>
      </c>
      <c r="ES271">
        <v>2</v>
      </c>
      <c r="ET271">
        <v>0</v>
      </c>
      <c r="EU271">
        <v>0</v>
      </c>
      <c r="EV271">
        <v>0</v>
      </c>
      <c r="EW271">
        <v>0</v>
      </c>
      <c r="EX271">
        <v>0</v>
      </c>
      <c r="EY271">
        <v>0</v>
      </c>
      <c r="EZ271">
        <v>1</v>
      </c>
      <c r="FA271">
        <v>0</v>
      </c>
      <c r="FB271">
        <v>0</v>
      </c>
      <c r="FC271">
        <v>0</v>
      </c>
      <c r="FD271">
        <v>0</v>
      </c>
      <c r="FE271">
        <v>0</v>
      </c>
      <c r="FF271">
        <v>0</v>
      </c>
      <c r="FG271">
        <v>0</v>
      </c>
      <c r="FH271">
        <v>0</v>
      </c>
      <c r="FI271">
        <v>0</v>
      </c>
      <c r="FJ271">
        <v>0</v>
      </c>
      <c r="FK271">
        <v>2</v>
      </c>
      <c r="FL271">
        <v>0</v>
      </c>
      <c r="FM271">
        <v>2</v>
      </c>
      <c r="FN271">
        <v>2</v>
      </c>
      <c r="FO271">
        <v>1</v>
      </c>
      <c r="FP271">
        <v>0</v>
      </c>
      <c r="FQ271">
        <v>0</v>
      </c>
      <c r="FR271">
        <v>0</v>
      </c>
      <c r="FS271">
        <v>1</v>
      </c>
      <c r="FT271">
        <v>2</v>
      </c>
      <c r="FU271">
        <v>0</v>
      </c>
      <c r="FV271">
        <v>0</v>
      </c>
      <c r="FW271">
        <v>4</v>
      </c>
      <c r="FX271">
        <v>0</v>
      </c>
      <c r="FY271">
        <v>0</v>
      </c>
      <c r="FZ271">
        <v>0</v>
      </c>
      <c r="GA271">
        <v>2</v>
      </c>
      <c r="GB271">
        <v>0</v>
      </c>
      <c r="GC271">
        <v>1</v>
      </c>
      <c r="GD271">
        <v>1</v>
      </c>
      <c r="GE271">
        <v>0</v>
      </c>
      <c r="GF271">
        <v>0</v>
      </c>
      <c r="GG271">
        <v>0</v>
      </c>
      <c r="GH271">
        <v>0</v>
      </c>
      <c r="GI271">
        <v>2</v>
      </c>
      <c r="GJ271">
        <v>0</v>
      </c>
      <c r="GK271">
        <v>0</v>
      </c>
      <c r="GL271">
        <v>6</v>
      </c>
      <c r="GM271">
        <v>0</v>
      </c>
      <c r="GN271">
        <v>3</v>
      </c>
      <c r="GO271">
        <v>2</v>
      </c>
      <c r="GP271">
        <v>0</v>
      </c>
      <c r="GQ271">
        <v>0</v>
      </c>
    </row>
    <row r="272" spans="1:199">
      <c r="A272">
        <v>0</v>
      </c>
      <c r="B272">
        <v>0</v>
      </c>
      <c r="C272">
        <v>0</v>
      </c>
      <c r="D272">
        <v>0</v>
      </c>
      <c r="E272">
        <v>0</v>
      </c>
      <c r="F272">
        <v>0</v>
      </c>
      <c r="G272">
        <v>1</v>
      </c>
      <c r="H272">
        <v>0</v>
      </c>
      <c r="I272">
        <v>0</v>
      </c>
      <c r="J272">
        <v>0</v>
      </c>
      <c r="K272">
        <v>0</v>
      </c>
      <c r="L272">
        <v>0</v>
      </c>
      <c r="M272">
        <v>0</v>
      </c>
      <c r="N272">
        <v>0</v>
      </c>
      <c r="O272">
        <v>0</v>
      </c>
      <c r="P272">
        <v>0</v>
      </c>
      <c r="Q272">
        <v>0</v>
      </c>
      <c r="R272">
        <v>0</v>
      </c>
      <c r="S272">
        <v>2</v>
      </c>
      <c r="T272">
        <v>0</v>
      </c>
      <c r="U272">
        <v>0</v>
      </c>
      <c r="V272">
        <v>0</v>
      </c>
      <c r="W272">
        <v>0</v>
      </c>
      <c r="X272">
        <v>0</v>
      </c>
      <c r="Y272">
        <v>0</v>
      </c>
      <c r="Z272">
        <v>0</v>
      </c>
      <c r="AA272">
        <v>0</v>
      </c>
      <c r="AB272">
        <v>0</v>
      </c>
      <c r="AC272">
        <v>0</v>
      </c>
      <c r="AD272">
        <v>0</v>
      </c>
      <c r="AE272">
        <v>0</v>
      </c>
      <c r="AF272">
        <v>1</v>
      </c>
      <c r="AG272">
        <v>0</v>
      </c>
      <c r="AH272">
        <v>0</v>
      </c>
      <c r="AI272">
        <v>0</v>
      </c>
      <c r="AJ272">
        <v>0</v>
      </c>
      <c r="AK272">
        <v>0</v>
      </c>
      <c r="AL272">
        <v>0</v>
      </c>
      <c r="AM272">
        <v>2</v>
      </c>
      <c r="AN272">
        <v>1</v>
      </c>
      <c r="AO272">
        <v>0</v>
      </c>
      <c r="AP272">
        <v>0</v>
      </c>
      <c r="AQ272">
        <v>0</v>
      </c>
      <c r="AR272">
        <v>0</v>
      </c>
      <c r="AS272">
        <v>0</v>
      </c>
      <c r="AT272">
        <v>1</v>
      </c>
      <c r="AU272">
        <v>0</v>
      </c>
      <c r="AV272">
        <v>0</v>
      </c>
      <c r="AW272">
        <v>0</v>
      </c>
      <c r="AX272">
        <v>0</v>
      </c>
      <c r="AY272">
        <v>0</v>
      </c>
      <c r="AZ272">
        <v>0</v>
      </c>
      <c r="BA272">
        <v>0</v>
      </c>
      <c r="BB272">
        <v>0</v>
      </c>
      <c r="BC272">
        <v>0</v>
      </c>
      <c r="BD272">
        <v>0</v>
      </c>
      <c r="BE272">
        <v>0</v>
      </c>
      <c r="BF272">
        <v>0</v>
      </c>
      <c r="BG272">
        <v>0</v>
      </c>
      <c r="BH272">
        <v>0</v>
      </c>
      <c r="BI272">
        <v>1</v>
      </c>
      <c r="BJ272">
        <v>2</v>
      </c>
      <c r="BK272">
        <v>2</v>
      </c>
      <c r="BL272">
        <v>0</v>
      </c>
      <c r="BM272">
        <v>0</v>
      </c>
      <c r="BN272">
        <v>0</v>
      </c>
      <c r="BO272">
        <v>0</v>
      </c>
      <c r="BP272">
        <v>0</v>
      </c>
      <c r="BQ272">
        <v>0</v>
      </c>
      <c r="BR272">
        <v>0</v>
      </c>
      <c r="BS272">
        <v>0</v>
      </c>
      <c r="BT272">
        <v>0</v>
      </c>
      <c r="BU272">
        <v>0</v>
      </c>
      <c r="BV272">
        <v>0</v>
      </c>
      <c r="BW272">
        <v>0</v>
      </c>
      <c r="BX272">
        <v>0</v>
      </c>
      <c r="BY272">
        <v>1</v>
      </c>
      <c r="BZ272">
        <v>1</v>
      </c>
      <c r="CA272">
        <v>0</v>
      </c>
      <c r="CB272">
        <v>0</v>
      </c>
      <c r="CC272">
        <v>0</v>
      </c>
      <c r="CD272">
        <v>1</v>
      </c>
      <c r="CE272">
        <v>1</v>
      </c>
      <c r="CF272">
        <v>0</v>
      </c>
      <c r="CG272">
        <v>0</v>
      </c>
      <c r="CH272">
        <v>2</v>
      </c>
      <c r="CI272">
        <v>0</v>
      </c>
      <c r="CJ272">
        <v>0</v>
      </c>
      <c r="CK272">
        <v>0</v>
      </c>
      <c r="CL272">
        <v>0</v>
      </c>
      <c r="CM272">
        <v>0</v>
      </c>
      <c r="CN272">
        <v>0</v>
      </c>
      <c r="CO272">
        <v>1</v>
      </c>
      <c r="CP272">
        <v>0</v>
      </c>
      <c r="CQ272">
        <v>0</v>
      </c>
      <c r="CR272">
        <v>0</v>
      </c>
      <c r="CS272">
        <v>0</v>
      </c>
      <c r="CT272">
        <v>0</v>
      </c>
      <c r="CU272">
        <v>0</v>
      </c>
      <c r="CV272">
        <v>0</v>
      </c>
      <c r="CW272">
        <v>0</v>
      </c>
      <c r="CX272">
        <v>0</v>
      </c>
      <c r="CY272">
        <v>1</v>
      </c>
      <c r="CZ272">
        <v>0</v>
      </c>
      <c r="DA272">
        <v>1</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1</v>
      </c>
      <c r="EB272">
        <v>0</v>
      </c>
      <c r="EC272">
        <v>0</v>
      </c>
      <c r="ED272">
        <v>2</v>
      </c>
      <c r="EE272">
        <v>3</v>
      </c>
      <c r="EF272">
        <v>0</v>
      </c>
      <c r="EG272">
        <v>1</v>
      </c>
      <c r="EH272">
        <v>1</v>
      </c>
      <c r="EI272">
        <v>2</v>
      </c>
      <c r="EJ272">
        <v>0</v>
      </c>
      <c r="EK272">
        <v>0</v>
      </c>
      <c r="EL272">
        <v>0</v>
      </c>
      <c r="EM272">
        <v>0</v>
      </c>
      <c r="EN272">
        <v>0</v>
      </c>
      <c r="EO272">
        <v>0</v>
      </c>
      <c r="EP272">
        <v>0</v>
      </c>
      <c r="EQ272">
        <v>0</v>
      </c>
      <c r="ER272">
        <v>0</v>
      </c>
      <c r="ES272">
        <v>0</v>
      </c>
      <c r="ET272">
        <v>0</v>
      </c>
      <c r="EU272">
        <v>0</v>
      </c>
      <c r="EV272">
        <v>1</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1</v>
      </c>
      <c r="FX272">
        <v>0</v>
      </c>
      <c r="FY272">
        <v>1</v>
      </c>
      <c r="FZ272">
        <v>0</v>
      </c>
      <c r="GA272">
        <v>0</v>
      </c>
      <c r="GB272">
        <v>0</v>
      </c>
      <c r="GC272">
        <v>7</v>
      </c>
      <c r="GD272">
        <v>1</v>
      </c>
      <c r="GE272">
        <v>0</v>
      </c>
      <c r="GF272">
        <v>1</v>
      </c>
      <c r="GG272">
        <v>0</v>
      </c>
      <c r="GH272">
        <v>0</v>
      </c>
      <c r="GI272">
        <v>0</v>
      </c>
      <c r="GJ272">
        <v>0</v>
      </c>
      <c r="GK272">
        <v>0</v>
      </c>
      <c r="GL272">
        <v>0</v>
      </c>
      <c r="GM272">
        <v>0</v>
      </c>
      <c r="GN272">
        <v>0</v>
      </c>
      <c r="GO272">
        <v>2</v>
      </c>
      <c r="GP272">
        <v>0</v>
      </c>
      <c r="GQ272">
        <v>0</v>
      </c>
    </row>
    <row r="273" spans="1:199">
      <c r="A273">
        <v>0</v>
      </c>
      <c r="B273">
        <v>0</v>
      </c>
      <c r="C273">
        <v>0</v>
      </c>
      <c r="D273">
        <v>0</v>
      </c>
      <c r="E273">
        <v>0</v>
      </c>
      <c r="F273">
        <v>6</v>
      </c>
      <c r="G273">
        <v>1</v>
      </c>
      <c r="H273">
        <v>0</v>
      </c>
      <c r="I273">
        <v>0</v>
      </c>
      <c r="J273">
        <v>0</v>
      </c>
      <c r="K273">
        <v>1</v>
      </c>
      <c r="L273">
        <v>0</v>
      </c>
      <c r="M273">
        <v>0</v>
      </c>
      <c r="N273">
        <v>0</v>
      </c>
      <c r="O273">
        <v>0</v>
      </c>
      <c r="P273">
        <v>0</v>
      </c>
      <c r="Q273">
        <v>0</v>
      </c>
      <c r="R273">
        <v>0</v>
      </c>
      <c r="S273">
        <v>1</v>
      </c>
      <c r="T273">
        <v>0</v>
      </c>
      <c r="U273">
        <v>0</v>
      </c>
      <c r="V273">
        <v>0</v>
      </c>
      <c r="W273">
        <v>0</v>
      </c>
      <c r="X273">
        <v>0</v>
      </c>
      <c r="Y273">
        <v>0</v>
      </c>
      <c r="Z273">
        <v>1</v>
      </c>
      <c r="AA273">
        <v>0</v>
      </c>
      <c r="AB273">
        <v>0</v>
      </c>
      <c r="AC273">
        <v>0</v>
      </c>
      <c r="AD273">
        <v>0</v>
      </c>
      <c r="AE273">
        <v>0</v>
      </c>
      <c r="AF273">
        <v>0</v>
      </c>
      <c r="AG273">
        <v>0</v>
      </c>
      <c r="AH273">
        <v>2</v>
      </c>
      <c r="AI273">
        <v>0</v>
      </c>
      <c r="AJ273">
        <v>0</v>
      </c>
      <c r="AK273">
        <v>0</v>
      </c>
      <c r="AL273">
        <v>2</v>
      </c>
      <c r="AM273">
        <v>3</v>
      </c>
      <c r="AN273">
        <v>1</v>
      </c>
      <c r="AO273">
        <v>0</v>
      </c>
      <c r="AP273">
        <v>0</v>
      </c>
      <c r="AQ273">
        <v>0</v>
      </c>
      <c r="AR273">
        <v>0</v>
      </c>
      <c r="AS273">
        <v>0</v>
      </c>
      <c r="AT273">
        <v>7</v>
      </c>
      <c r="AU273">
        <v>0</v>
      </c>
      <c r="AV273">
        <v>0</v>
      </c>
      <c r="AW273">
        <v>0</v>
      </c>
      <c r="AX273">
        <v>0</v>
      </c>
      <c r="AY273">
        <v>0</v>
      </c>
      <c r="AZ273">
        <v>0</v>
      </c>
      <c r="BA273">
        <v>0</v>
      </c>
      <c r="BB273">
        <v>0</v>
      </c>
      <c r="BC273">
        <v>0</v>
      </c>
      <c r="BD273">
        <v>0</v>
      </c>
      <c r="BE273">
        <v>0</v>
      </c>
      <c r="BF273">
        <v>0</v>
      </c>
      <c r="BG273">
        <v>0</v>
      </c>
      <c r="BH273">
        <v>0</v>
      </c>
      <c r="BI273">
        <v>2</v>
      </c>
      <c r="BJ273">
        <v>0</v>
      </c>
      <c r="BK273">
        <v>2</v>
      </c>
      <c r="BL273">
        <v>0</v>
      </c>
      <c r="BM273">
        <v>0</v>
      </c>
      <c r="BN273">
        <v>0</v>
      </c>
      <c r="BO273">
        <v>0</v>
      </c>
      <c r="BP273">
        <v>0</v>
      </c>
      <c r="BQ273">
        <v>0</v>
      </c>
      <c r="BR273">
        <v>0</v>
      </c>
      <c r="BS273">
        <v>0</v>
      </c>
      <c r="BT273">
        <v>0</v>
      </c>
      <c r="BU273">
        <v>0</v>
      </c>
      <c r="BV273">
        <v>0</v>
      </c>
      <c r="BW273">
        <v>0</v>
      </c>
      <c r="BX273">
        <v>0</v>
      </c>
      <c r="BY273">
        <v>0</v>
      </c>
      <c r="BZ273">
        <v>1</v>
      </c>
      <c r="CA273">
        <v>0</v>
      </c>
      <c r="CB273">
        <v>0</v>
      </c>
      <c r="CC273">
        <v>0</v>
      </c>
      <c r="CD273">
        <v>1</v>
      </c>
      <c r="CE273">
        <v>2</v>
      </c>
      <c r="CF273">
        <v>0</v>
      </c>
      <c r="CG273">
        <v>0</v>
      </c>
      <c r="CH273">
        <v>0</v>
      </c>
      <c r="CI273">
        <v>0</v>
      </c>
      <c r="CJ273">
        <v>0</v>
      </c>
      <c r="CK273">
        <v>0</v>
      </c>
      <c r="CL273">
        <v>0</v>
      </c>
      <c r="CM273">
        <v>0</v>
      </c>
      <c r="CN273">
        <v>0</v>
      </c>
      <c r="CO273">
        <v>1</v>
      </c>
      <c r="CP273">
        <v>0</v>
      </c>
      <c r="CQ273">
        <v>0</v>
      </c>
      <c r="CR273">
        <v>0</v>
      </c>
      <c r="CS273">
        <v>0</v>
      </c>
      <c r="CT273">
        <v>3</v>
      </c>
      <c r="CU273">
        <v>0</v>
      </c>
      <c r="CV273">
        <v>0</v>
      </c>
      <c r="CW273">
        <v>0</v>
      </c>
      <c r="CX273">
        <v>0</v>
      </c>
      <c r="CY273">
        <v>3</v>
      </c>
      <c r="CZ273">
        <v>0</v>
      </c>
      <c r="DA273">
        <v>0</v>
      </c>
      <c r="DB273">
        <v>0</v>
      </c>
      <c r="DC273">
        <v>0</v>
      </c>
      <c r="DD273">
        <v>0</v>
      </c>
      <c r="DE273">
        <v>0</v>
      </c>
      <c r="DF273">
        <v>0</v>
      </c>
      <c r="DG273">
        <v>0</v>
      </c>
      <c r="DH273">
        <v>0</v>
      </c>
      <c r="DI273">
        <v>0</v>
      </c>
      <c r="DJ273">
        <v>0</v>
      </c>
      <c r="DK273">
        <v>0</v>
      </c>
      <c r="DL273">
        <v>0</v>
      </c>
      <c r="DM273">
        <v>0</v>
      </c>
      <c r="DN273">
        <v>0</v>
      </c>
      <c r="DO273">
        <v>0</v>
      </c>
      <c r="DP273">
        <v>0</v>
      </c>
      <c r="DQ273">
        <v>1</v>
      </c>
      <c r="DR273">
        <v>0</v>
      </c>
      <c r="DS273">
        <v>0</v>
      </c>
      <c r="DT273">
        <v>0</v>
      </c>
      <c r="DU273">
        <v>0</v>
      </c>
      <c r="DV273">
        <v>0</v>
      </c>
      <c r="DW273">
        <v>0</v>
      </c>
      <c r="DX273">
        <v>0</v>
      </c>
      <c r="DY273">
        <v>0</v>
      </c>
      <c r="DZ273">
        <v>0</v>
      </c>
      <c r="EA273">
        <v>2</v>
      </c>
      <c r="EB273">
        <v>0</v>
      </c>
      <c r="EC273">
        <v>0</v>
      </c>
      <c r="ED273">
        <v>4</v>
      </c>
      <c r="EE273">
        <v>3</v>
      </c>
      <c r="EF273">
        <v>0</v>
      </c>
      <c r="EG273">
        <v>1</v>
      </c>
      <c r="EH273">
        <v>1</v>
      </c>
      <c r="EI273">
        <v>0</v>
      </c>
      <c r="EJ273">
        <v>0</v>
      </c>
      <c r="EK273">
        <v>0</v>
      </c>
      <c r="EL273">
        <v>0</v>
      </c>
      <c r="EM273">
        <v>0</v>
      </c>
      <c r="EN273">
        <v>0</v>
      </c>
      <c r="EO273">
        <v>0</v>
      </c>
      <c r="EP273">
        <v>0</v>
      </c>
      <c r="EQ273">
        <v>0</v>
      </c>
      <c r="ER273">
        <v>0</v>
      </c>
      <c r="ES273">
        <v>0</v>
      </c>
      <c r="ET273">
        <v>0</v>
      </c>
      <c r="EU273">
        <v>0</v>
      </c>
      <c r="EV273">
        <v>4</v>
      </c>
      <c r="EW273">
        <v>0</v>
      </c>
      <c r="EX273">
        <v>3</v>
      </c>
      <c r="EY273">
        <v>0</v>
      </c>
      <c r="EZ273">
        <v>0</v>
      </c>
      <c r="FA273">
        <v>0</v>
      </c>
      <c r="FB273">
        <v>0</v>
      </c>
      <c r="FC273">
        <v>2</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1</v>
      </c>
      <c r="FX273">
        <v>0</v>
      </c>
      <c r="FY273">
        <v>1</v>
      </c>
      <c r="FZ273">
        <v>0</v>
      </c>
      <c r="GA273">
        <v>0</v>
      </c>
      <c r="GB273">
        <v>0</v>
      </c>
      <c r="GC273">
        <v>6</v>
      </c>
      <c r="GD273">
        <v>2</v>
      </c>
      <c r="GE273">
        <v>0</v>
      </c>
      <c r="GF273">
        <v>1</v>
      </c>
      <c r="GG273">
        <v>0</v>
      </c>
      <c r="GH273">
        <v>0</v>
      </c>
      <c r="GI273">
        <v>0</v>
      </c>
      <c r="GJ273">
        <v>0</v>
      </c>
      <c r="GK273">
        <v>0</v>
      </c>
      <c r="GL273">
        <v>0</v>
      </c>
      <c r="GM273">
        <v>0</v>
      </c>
      <c r="GN273">
        <v>0</v>
      </c>
      <c r="GO273">
        <v>0</v>
      </c>
      <c r="GP273">
        <v>0</v>
      </c>
      <c r="GQ273">
        <v>0</v>
      </c>
    </row>
    <row r="274" spans="1:199">
      <c r="A274">
        <v>0</v>
      </c>
      <c r="B274">
        <v>5</v>
      </c>
      <c r="C274">
        <v>0</v>
      </c>
      <c r="D274">
        <v>0</v>
      </c>
      <c r="E274">
        <v>0</v>
      </c>
      <c r="F274">
        <v>0</v>
      </c>
      <c r="G274">
        <v>2</v>
      </c>
      <c r="H274">
        <v>0</v>
      </c>
      <c r="I274">
        <v>0</v>
      </c>
      <c r="J274">
        <v>2</v>
      </c>
      <c r="K274">
        <v>5</v>
      </c>
      <c r="L274">
        <v>0</v>
      </c>
      <c r="M274">
        <v>0</v>
      </c>
      <c r="N274">
        <v>0</v>
      </c>
      <c r="O274">
        <v>0</v>
      </c>
      <c r="P274">
        <v>0</v>
      </c>
      <c r="Q274">
        <v>0</v>
      </c>
      <c r="R274">
        <v>0</v>
      </c>
      <c r="S274">
        <v>4</v>
      </c>
      <c r="T274">
        <v>0</v>
      </c>
      <c r="U274">
        <v>0</v>
      </c>
      <c r="V274">
        <v>0</v>
      </c>
      <c r="W274">
        <v>0</v>
      </c>
      <c r="X274">
        <v>0</v>
      </c>
      <c r="Y274">
        <v>0</v>
      </c>
      <c r="Z274">
        <v>7</v>
      </c>
      <c r="AA274">
        <v>0</v>
      </c>
      <c r="AB274">
        <v>0</v>
      </c>
      <c r="AC274">
        <v>0</v>
      </c>
      <c r="AD274">
        <v>0</v>
      </c>
      <c r="AE274">
        <v>0</v>
      </c>
      <c r="AF274">
        <v>0</v>
      </c>
      <c r="AG274">
        <v>0</v>
      </c>
      <c r="AH274">
        <v>0</v>
      </c>
      <c r="AI274">
        <v>0</v>
      </c>
      <c r="AJ274">
        <v>0</v>
      </c>
      <c r="AK274">
        <v>2</v>
      </c>
      <c r="AL274">
        <v>4</v>
      </c>
      <c r="AM274">
        <v>1</v>
      </c>
      <c r="AN274">
        <v>1</v>
      </c>
      <c r="AO274">
        <v>0</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4</v>
      </c>
      <c r="BJ274">
        <v>0</v>
      </c>
      <c r="BK274">
        <v>1</v>
      </c>
      <c r="BL274">
        <v>0</v>
      </c>
      <c r="BM274">
        <v>0</v>
      </c>
      <c r="BN274">
        <v>1</v>
      </c>
      <c r="BO274">
        <v>1</v>
      </c>
      <c r="BP274">
        <v>0</v>
      </c>
      <c r="BQ274">
        <v>0</v>
      </c>
      <c r="BR274">
        <v>0</v>
      </c>
      <c r="BS274">
        <v>0</v>
      </c>
      <c r="BT274">
        <v>0</v>
      </c>
      <c r="BU274">
        <v>0</v>
      </c>
      <c r="BV274">
        <v>0</v>
      </c>
      <c r="BW274">
        <v>0</v>
      </c>
      <c r="BX274">
        <v>0</v>
      </c>
      <c r="BY274">
        <v>0</v>
      </c>
      <c r="BZ274">
        <v>0</v>
      </c>
      <c r="CA274">
        <v>0</v>
      </c>
      <c r="CB274">
        <v>1</v>
      </c>
      <c r="CC274">
        <v>0</v>
      </c>
      <c r="CD274">
        <v>0</v>
      </c>
      <c r="CE274">
        <v>3</v>
      </c>
      <c r="CF274">
        <v>1</v>
      </c>
      <c r="CG274">
        <v>0</v>
      </c>
      <c r="CH274">
        <v>6</v>
      </c>
      <c r="CI274">
        <v>0</v>
      </c>
      <c r="CJ274">
        <v>0</v>
      </c>
      <c r="CK274">
        <v>1</v>
      </c>
      <c r="CL274">
        <v>0</v>
      </c>
      <c r="CM274">
        <v>0</v>
      </c>
      <c r="CN274">
        <v>0</v>
      </c>
      <c r="CO274">
        <v>0</v>
      </c>
      <c r="CP274">
        <v>0</v>
      </c>
      <c r="CQ274">
        <v>1</v>
      </c>
      <c r="CR274">
        <v>0</v>
      </c>
      <c r="CS274">
        <v>0</v>
      </c>
      <c r="CT274">
        <v>0</v>
      </c>
      <c r="CU274">
        <v>0</v>
      </c>
      <c r="CV274">
        <v>0</v>
      </c>
      <c r="CW274">
        <v>0</v>
      </c>
      <c r="CX274">
        <v>0</v>
      </c>
      <c r="CY274">
        <v>4</v>
      </c>
      <c r="CZ274">
        <v>0</v>
      </c>
      <c r="DA274">
        <v>0</v>
      </c>
      <c r="DB274">
        <v>0</v>
      </c>
      <c r="DC274">
        <v>0</v>
      </c>
      <c r="DD274">
        <v>0</v>
      </c>
      <c r="DE274">
        <v>0</v>
      </c>
      <c r="DF274">
        <v>1</v>
      </c>
      <c r="DG274">
        <v>1</v>
      </c>
      <c r="DH274">
        <v>0</v>
      </c>
      <c r="DI274">
        <v>0</v>
      </c>
      <c r="DJ274">
        <v>0</v>
      </c>
      <c r="DK274">
        <v>0</v>
      </c>
      <c r="DL274">
        <v>0</v>
      </c>
      <c r="DM274">
        <v>0</v>
      </c>
      <c r="DN274">
        <v>0</v>
      </c>
      <c r="DO274">
        <v>0</v>
      </c>
      <c r="DP274">
        <v>0</v>
      </c>
      <c r="DQ274">
        <v>1</v>
      </c>
      <c r="DR274">
        <v>0</v>
      </c>
      <c r="DS274">
        <v>0</v>
      </c>
      <c r="DT274">
        <v>0</v>
      </c>
      <c r="DU274">
        <v>0</v>
      </c>
      <c r="DV274">
        <v>0</v>
      </c>
      <c r="DW274">
        <v>0</v>
      </c>
      <c r="DX274">
        <v>0</v>
      </c>
      <c r="DY274">
        <v>3</v>
      </c>
      <c r="DZ274">
        <v>0</v>
      </c>
      <c r="EA274">
        <v>4</v>
      </c>
      <c r="EB274">
        <v>0</v>
      </c>
      <c r="EC274">
        <v>0</v>
      </c>
      <c r="ED274">
        <v>1</v>
      </c>
      <c r="EE274">
        <v>2</v>
      </c>
      <c r="EF274">
        <v>1</v>
      </c>
      <c r="EG274">
        <v>3</v>
      </c>
      <c r="EH274">
        <v>0</v>
      </c>
      <c r="EI274">
        <v>1</v>
      </c>
      <c r="EJ274">
        <v>0</v>
      </c>
      <c r="EK274">
        <v>0</v>
      </c>
      <c r="EL274">
        <v>1</v>
      </c>
      <c r="EM274">
        <v>0</v>
      </c>
      <c r="EN274">
        <v>0</v>
      </c>
      <c r="EO274">
        <v>0</v>
      </c>
      <c r="EP274">
        <v>1</v>
      </c>
      <c r="EQ274">
        <v>0</v>
      </c>
      <c r="ER274">
        <v>0</v>
      </c>
      <c r="ES274">
        <v>0</v>
      </c>
      <c r="ET274">
        <v>0</v>
      </c>
      <c r="EU274">
        <v>0</v>
      </c>
      <c r="EV274">
        <v>4</v>
      </c>
      <c r="EW274">
        <v>0</v>
      </c>
      <c r="EX274">
        <v>5</v>
      </c>
      <c r="EY274">
        <v>0</v>
      </c>
      <c r="EZ274">
        <v>2</v>
      </c>
      <c r="FA274">
        <v>0</v>
      </c>
      <c r="FB274">
        <v>2</v>
      </c>
      <c r="FC274">
        <v>0</v>
      </c>
      <c r="FD274">
        <v>0</v>
      </c>
      <c r="FE274">
        <v>2</v>
      </c>
      <c r="FF274">
        <v>0</v>
      </c>
      <c r="FG274">
        <v>0</v>
      </c>
      <c r="FH274">
        <v>0</v>
      </c>
      <c r="FI274">
        <v>0</v>
      </c>
      <c r="FJ274">
        <v>0</v>
      </c>
      <c r="FK274">
        <v>3</v>
      </c>
      <c r="FL274">
        <v>0</v>
      </c>
      <c r="FM274">
        <v>0</v>
      </c>
      <c r="FN274">
        <v>0</v>
      </c>
      <c r="FO274">
        <v>0</v>
      </c>
      <c r="FP274">
        <v>0</v>
      </c>
      <c r="FQ274">
        <v>0</v>
      </c>
      <c r="FR274">
        <v>0</v>
      </c>
      <c r="FS274">
        <v>0</v>
      </c>
      <c r="FT274">
        <v>0</v>
      </c>
      <c r="FU274">
        <v>0</v>
      </c>
      <c r="FV274">
        <v>0</v>
      </c>
      <c r="FW274">
        <v>0</v>
      </c>
      <c r="FX274">
        <v>0</v>
      </c>
      <c r="FY274">
        <v>0</v>
      </c>
      <c r="FZ274">
        <v>2</v>
      </c>
      <c r="GA274">
        <v>0</v>
      </c>
      <c r="GB274">
        <v>0</v>
      </c>
      <c r="GC274">
        <v>2</v>
      </c>
      <c r="GD274">
        <v>2</v>
      </c>
      <c r="GE274">
        <v>0</v>
      </c>
      <c r="GF274">
        <v>0</v>
      </c>
      <c r="GG274">
        <v>0</v>
      </c>
      <c r="GH274">
        <v>0</v>
      </c>
      <c r="GI274">
        <v>0</v>
      </c>
      <c r="GJ274">
        <v>0</v>
      </c>
      <c r="GK274">
        <v>1</v>
      </c>
      <c r="GL274">
        <v>0</v>
      </c>
      <c r="GM274">
        <v>0</v>
      </c>
      <c r="GN274">
        <v>0</v>
      </c>
      <c r="GO274">
        <v>0</v>
      </c>
      <c r="GP274">
        <v>1</v>
      </c>
      <c r="GQ274">
        <v>0</v>
      </c>
    </row>
    <row r="275" spans="1:199">
      <c r="A275">
        <v>0</v>
      </c>
      <c r="B275">
        <v>0</v>
      </c>
      <c r="C275">
        <v>0</v>
      </c>
      <c r="D275">
        <v>0</v>
      </c>
      <c r="E275">
        <v>0</v>
      </c>
      <c r="F275">
        <v>0</v>
      </c>
      <c r="G275">
        <v>0</v>
      </c>
      <c r="H275">
        <v>0</v>
      </c>
      <c r="I275">
        <v>0</v>
      </c>
      <c r="J275">
        <v>0</v>
      </c>
      <c r="K275">
        <v>0</v>
      </c>
      <c r="L275">
        <v>0</v>
      </c>
      <c r="M275">
        <v>0</v>
      </c>
      <c r="N275">
        <v>0</v>
      </c>
      <c r="O275">
        <v>0</v>
      </c>
      <c r="P275">
        <v>0</v>
      </c>
      <c r="Q275">
        <v>0</v>
      </c>
      <c r="R275">
        <v>0</v>
      </c>
      <c r="S275">
        <v>2</v>
      </c>
      <c r="T275">
        <v>0</v>
      </c>
      <c r="U275">
        <v>0</v>
      </c>
      <c r="V275">
        <v>0</v>
      </c>
      <c r="W275">
        <v>0</v>
      </c>
      <c r="X275">
        <v>0</v>
      </c>
      <c r="Y275">
        <v>0</v>
      </c>
      <c r="Z275">
        <v>1</v>
      </c>
      <c r="AA275">
        <v>0</v>
      </c>
      <c r="AB275">
        <v>0</v>
      </c>
      <c r="AC275">
        <v>0</v>
      </c>
      <c r="AD275">
        <v>0</v>
      </c>
      <c r="AE275">
        <v>0</v>
      </c>
      <c r="AF275">
        <v>1</v>
      </c>
      <c r="AG275">
        <v>0</v>
      </c>
      <c r="AH275">
        <v>1</v>
      </c>
      <c r="AI275">
        <v>0</v>
      </c>
      <c r="AJ275">
        <v>0</v>
      </c>
      <c r="AK275">
        <v>0</v>
      </c>
      <c r="AL275">
        <v>0</v>
      </c>
      <c r="AM275">
        <v>0</v>
      </c>
      <c r="AN275">
        <v>1</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3</v>
      </c>
      <c r="BJ275">
        <v>1</v>
      </c>
      <c r="BK275">
        <v>0</v>
      </c>
      <c r="BL275">
        <v>0</v>
      </c>
      <c r="BM275">
        <v>0</v>
      </c>
      <c r="BN275">
        <v>0</v>
      </c>
      <c r="BO275">
        <v>0</v>
      </c>
      <c r="BP275">
        <v>0</v>
      </c>
      <c r="BQ275">
        <v>0</v>
      </c>
      <c r="BR275">
        <v>0</v>
      </c>
      <c r="BS275">
        <v>0</v>
      </c>
      <c r="BT275">
        <v>0</v>
      </c>
      <c r="BU275">
        <v>0</v>
      </c>
      <c r="BV275">
        <v>0</v>
      </c>
      <c r="BW275">
        <v>0</v>
      </c>
      <c r="BX275">
        <v>0</v>
      </c>
      <c r="BY275">
        <v>1</v>
      </c>
      <c r="BZ275">
        <v>1</v>
      </c>
      <c r="CA275">
        <v>0</v>
      </c>
      <c r="CB275">
        <v>0</v>
      </c>
      <c r="CC275">
        <v>0</v>
      </c>
      <c r="CD275">
        <v>0</v>
      </c>
      <c r="CE275">
        <v>1</v>
      </c>
      <c r="CF275">
        <v>0</v>
      </c>
      <c r="CG275">
        <v>0</v>
      </c>
      <c r="CH275">
        <v>2</v>
      </c>
      <c r="CI275">
        <v>0</v>
      </c>
      <c r="CJ275">
        <v>0</v>
      </c>
      <c r="CK275">
        <v>0</v>
      </c>
      <c r="CL275">
        <v>0</v>
      </c>
      <c r="CM275">
        <v>0</v>
      </c>
      <c r="CN275">
        <v>0</v>
      </c>
      <c r="CO275">
        <v>0</v>
      </c>
      <c r="CP275">
        <v>0</v>
      </c>
      <c r="CQ275">
        <v>0</v>
      </c>
      <c r="CR275">
        <v>0</v>
      </c>
      <c r="CS275">
        <v>0</v>
      </c>
      <c r="CT275">
        <v>0</v>
      </c>
      <c r="CU275">
        <v>0</v>
      </c>
      <c r="CV275">
        <v>0</v>
      </c>
      <c r="CW275">
        <v>0</v>
      </c>
      <c r="CX275">
        <v>0</v>
      </c>
      <c r="CY275">
        <v>4</v>
      </c>
      <c r="CZ275">
        <v>0</v>
      </c>
      <c r="DA275">
        <v>0</v>
      </c>
      <c r="DB275">
        <v>0</v>
      </c>
      <c r="DC275">
        <v>0</v>
      </c>
      <c r="DD275">
        <v>0</v>
      </c>
      <c r="DE275">
        <v>0</v>
      </c>
      <c r="DF275">
        <v>1</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2</v>
      </c>
      <c r="EB275">
        <v>0</v>
      </c>
      <c r="EC275">
        <v>0</v>
      </c>
      <c r="ED275">
        <v>0</v>
      </c>
      <c r="EE275">
        <v>0</v>
      </c>
      <c r="EF275">
        <v>0</v>
      </c>
      <c r="EG275">
        <v>1</v>
      </c>
      <c r="EH275">
        <v>0</v>
      </c>
      <c r="EI275">
        <v>0</v>
      </c>
      <c r="EJ275">
        <v>0</v>
      </c>
      <c r="EK275">
        <v>0</v>
      </c>
      <c r="EL275">
        <v>2</v>
      </c>
      <c r="EM275">
        <v>0</v>
      </c>
      <c r="EN275">
        <v>0</v>
      </c>
      <c r="EO275">
        <v>0</v>
      </c>
      <c r="EP275">
        <v>0</v>
      </c>
      <c r="EQ275">
        <v>0</v>
      </c>
      <c r="ER275">
        <v>0</v>
      </c>
      <c r="ES275">
        <v>0</v>
      </c>
      <c r="ET275">
        <v>0</v>
      </c>
      <c r="EU275">
        <v>0</v>
      </c>
      <c r="EV275">
        <v>0</v>
      </c>
      <c r="EW275">
        <v>0</v>
      </c>
      <c r="EX275">
        <v>0</v>
      </c>
      <c r="EY275">
        <v>0</v>
      </c>
      <c r="EZ275">
        <v>0</v>
      </c>
      <c r="FA275">
        <v>1</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1</v>
      </c>
      <c r="GD275">
        <v>0</v>
      </c>
      <c r="GE275">
        <v>0</v>
      </c>
      <c r="GF275">
        <v>1</v>
      </c>
      <c r="GG275">
        <v>0</v>
      </c>
      <c r="GH275">
        <v>0</v>
      </c>
      <c r="GI275">
        <v>0</v>
      </c>
      <c r="GJ275">
        <v>0</v>
      </c>
      <c r="GK275">
        <v>0</v>
      </c>
      <c r="GL275">
        <v>0</v>
      </c>
      <c r="GM275">
        <v>0</v>
      </c>
      <c r="GN275">
        <v>0</v>
      </c>
      <c r="GO275">
        <v>1</v>
      </c>
      <c r="GP275">
        <v>0</v>
      </c>
      <c r="GQ275">
        <v>0</v>
      </c>
    </row>
    <row r="276" spans="1:199">
      <c r="A276" t="s">
        <v>1333</v>
      </c>
      <c r="B276" t="s">
        <v>1333</v>
      </c>
      <c r="C276">
        <v>0</v>
      </c>
      <c r="D276">
        <v>0</v>
      </c>
      <c r="E276">
        <v>0</v>
      </c>
      <c r="F276">
        <v>0</v>
      </c>
      <c r="G276">
        <v>0</v>
      </c>
      <c r="H276">
        <v>0</v>
      </c>
      <c r="I276">
        <v>0</v>
      </c>
      <c r="J276">
        <v>0</v>
      </c>
      <c r="K276">
        <v>0</v>
      </c>
      <c r="L276">
        <v>0</v>
      </c>
      <c r="M276">
        <v>0</v>
      </c>
      <c r="N276">
        <v>0</v>
      </c>
      <c r="O276">
        <v>0</v>
      </c>
      <c r="P276">
        <v>0</v>
      </c>
      <c r="Q276">
        <v>0</v>
      </c>
      <c r="R276">
        <v>0</v>
      </c>
      <c r="S276">
        <v>1</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t="s">
        <v>1333</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2</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t="s">
        <v>1333</v>
      </c>
      <c r="DY276">
        <v>0</v>
      </c>
      <c r="DZ276">
        <v>0</v>
      </c>
      <c r="EA276">
        <v>6</v>
      </c>
      <c r="EB276">
        <v>0</v>
      </c>
      <c r="EC276">
        <v>0</v>
      </c>
      <c r="ED276">
        <v>0</v>
      </c>
      <c r="EE276">
        <v>0</v>
      </c>
      <c r="EF276">
        <v>2</v>
      </c>
      <c r="EG276">
        <v>0</v>
      </c>
      <c r="EH276">
        <v>0</v>
      </c>
      <c r="EI276">
        <v>0</v>
      </c>
      <c r="EJ276">
        <v>0</v>
      </c>
      <c r="EK276">
        <v>0</v>
      </c>
      <c r="EL276">
        <v>0</v>
      </c>
      <c r="EM276">
        <v>0</v>
      </c>
      <c r="EN276">
        <v>0</v>
      </c>
      <c r="EO276">
        <v>0</v>
      </c>
      <c r="EP276">
        <v>0</v>
      </c>
      <c r="EQ276">
        <v>0</v>
      </c>
      <c r="ER276">
        <v>0</v>
      </c>
      <c r="ES276">
        <v>0</v>
      </c>
      <c r="ET276">
        <v>0</v>
      </c>
      <c r="EU276">
        <v>0</v>
      </c>
      <c r="EV276">
        <v>1</v>
      </c>
      <c r="EW276">
        <v>0</v>
      </c>
      <c r="EX276">
        <v>5</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row>
    <row r="277" spans="1:199">
      <c r="A277">
        <v>0</v>
      </c>
      <c r="B277">
        <v>0</v>
      </c>
      <c r="C277">
        <v>0</v>
      </c>
      <c r="D277">
        <v>0</v>
      </c>
      <c r="E277">
        <v>0</v>
      </c>
      <c r="F277">
        <v>0</v>
      </c>
      <c r="G277">
        <v>1</v>
      </c>
      <c r="H277">
        <v>0</v>
      </c>
      <c r="I277">
        <v>0</v>
      </c>
      <c r="J277">
        <v>0</v>
      </c>
      <c r="K277">
        <v>4</v>
      </c>
      <c r="L277">
        <v>0</v>
      </c>
      <c r="M277">
        <v>0</v>
      </c>
      <c r="N277">
        <v>0</v>
      </c>
      <c r="O277">
        <v>0</v>
      </c>
      <c r="P277">
        <v>2</v>
      </c>
      <c r="Q277">
        <v>0</v>
      </c>
      <c r="R277">
        <v>0</v>
      </c>
      <c r="S277">
        <v>0</v>
      </c>
      <c r="T277">
        <v>0</v>
      </c>
      <c r="U277">
        <v>0</v>
      </c>
      <c r="V277">
        <v>0</v>
      </c>
      <c r="W277">
        <v>0</v>
      </c>
      <c r="X277">
        <v>0</v>
      </c>
      <c r="Y277">
        <v>0</v>
      </c>
      <c r="Z277">
        <v>1</v>
      </c>
      <c r="AA277">
        <v>0</v>
      </c>
      <c r="AB277">
        <v>0</v>
      </c>
      <c r="AC277">
        <v>0</v>
      </c>
      <c r="AD277">
        <v>0</v>
      </c>
      <c r="AE277">
        <v>0</v>
      </c>
      <c r="AF277">
        <v>0</v>
      </c>
      <c r="AG277">
        <v>1</v>
      </c>
      <c r="AH277">
        <v>0</v>
      </c>
      <c r="AI277">
        <v>1</v>
      </c>
      <c r="AJ277">
        <v>0</v>
      </c>
      <c r="AK277">
        <v>0</v>
      </c>
      <c r="AL277">
        <v>0</v>
      </c>
      <c r="AM277">
        <v>0</v>
      </c>
      <c r="AN277">
        <v>2</v>
      </c>
      <c r="AO277">
        <v>0</v>
      </c>
      <c r="AP277">
        <v>0</v>
      </c>
      <c r="AQ277">
        <v>0</v>
      </c>
      <c r="AR277">
        <v>2</v>
      </c>
      <c r="AS277">
        <v>0</v>
      </c>
      <c r="AT277">
        <v>0</v>
      </c>
      <c r="AU277">
        <v>0</v>
      </c>
      <c r="AV277">
        <v>0</v>
      </c>
      <c r="AW277">
        <v>0</v>
      </c>
      <c r="AX277">
        <v>0</v>
      </c>
      <c r="AY277">
        <v>0</v>
      </c>
      <c r="AZ277">
        <v>6</v>
      </c>
      <c r="BA277">
        <v>0</v>
      </c>
      <c r="BB277">
        <v>0</v>
      </c>
      <c r="BC277">
        <v>0</v>
      </c>
      <c r="BD277">
        <v>0</v>
      </c>
      <c r="BE277">
        <v>3</v>
      </c>
      <c r="BF277">
        <v>0</v>
      </c>
      <c r="BG277">
        <v>0</v>
      </c>
      <c r="BH277">
        <v>0</v>
      </c>
      <c r="BI277">
        <v>3</v>
      </c>
      <c r="BJ277">
        <v>1</v>
      </c>
      <c r="BK277">
        <v>1</v>
      </c>
      <c r="BL277">
        <v>0</v>
      </c>
      <c r="BM277">
        <v>0</v>
      </c>
      <c r="BN277">
        <v>1</v>
      </c>
      <c r="BO277">
        <v>0</v>
      </c>
      <c r="BP277">
        <v>0</v>
      </c>
      <c r="BQ277">
        <v>0</v>
      </c>
      <c r="BR277">
        <v>0</v>
      </c>
      <c r="BS277">
        <v>0</v>
      </c>
      <c r="BT277">
        <v>0</v>
      </c>
      <c r="BU277">
        <v>0</v>
      </c>
      <c r="BV277">
        <v>0</v>
      </c>
      <c r="BW277">
        <v>0</v>
      </c>
      <c r="BX277">
        <v>0</v>
      </c>
      <c r="BY277">
        <v>1</v>
      </c>
      <c r="BZ277">
        <v>0</v>
      </c>
      <c r="CA277">
        <v>4</v>
      </c>
      <c r="CB277">
        <v>0</v>
      </c>
      <c r="CC277">
        <v>0</v>
      </c>
      <c r="CD277">
        <v>3</v>
      </c>
      <c r="CE277">
        <v>1</v>
      </c>
      <c r="CF277">
        <v>0</v>
      </c>
      <c r="CG277">
        <v>0</v>
      </c>
      <c r="CH277">
        <v>0</v>
      </c>
      <c r="CI277">
        <v>0</v>
      </c>
      <c r="CJ277">
        <v>0</v>
      </c>
      <c r="CK277">
        <v>0</v>
      </c>
      <c r="CL277">
        <v>2</v>
      </c>
      <c r="CM277">
        <v>1</v>
      </c>
      <c r="CN277">
        <v>0</v>
      </c>
      <c r="CO277">
        <v>3</v>
      </c>
      <c r="CP277">
        <v>0</v>
      </c>
      <c r="CQ277">
        <v>1</v>
      </c>
      <c r="CR277">
        <v>4</v>
      </c>
      <c r="CS277">
        <v>2</v>
      </c>
      <c r="CT277">
        <v>0</v>
      </c>
      <c r="CU277">
        <v>2</v>
      </c>
      <c r="CV277">
        <v>0</v>
      </c>
      <c r="CW277">
        <v>0</v>
      </c>
      <c r="CX277">
        <v>0</v>
      </c>
      <c r="CY277">
        <v>0</v>
      </c>
      <c r="CZ277">
        <v>0</v>
      </c>
      <c r="DA277">
        <v>0</v>
      </c>
      <c r="DB277">
        <v>0</v>
      </c>
      <c r="DC277">
        <v>0</v>
      </c>
      <c r="DD277">
        <v>0</v>
      </c>
      <c r="DE277">
        <v>1</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1</v>
      </c>
      <c r="EF277">
        <v>0</v>
      </c>
      <c r="EG277">
        <v>0</v>
      </c>
      <c r="EH277">
        <v>0</v>
      </c>
      <c r="EI277">
        <v>0</v>
      </c>
      <c r="EJ277">
        <v>0</v>
      </c>
      <c r="EK277">
        <v>0</v>
      </c>
      <c r="EL277">
        <v>2</v>
      </c>
      <c r="EM277">
        <v>0</v>
      </c>
      <c r="EN277">
        <v>0</v>
      </c>
      <c r="EO277">
        <v>0</v>
      </c>
      <c r="EP277">
        <v>0</v>
      </c>
      <c r="EQ277">
        <v>1</v>
      </c>
      <c r="ER277">
        <v>0</v>
      </c>
      <c r="ES277">
        <v>1</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2</v>
      </c>
      <c r="FQ277">
        <v>1</v>
      </c>
      <c r="FR277">
        <v>0</v>
      </c>
      <c r="FS277">
        <v>0</v>
      </c>
      <c r="FT277">
        <v>0</v>
      </c>
      <c r="FU277">
        <v>1</v>
      </c>
      <c r="FV277">
        <v>1</v>
      </c>
      <c r="FW277">
        <v>0</v>
      </c>
      <c r="FX277">
        <v>0</v>
      </c>
      <c r="FY277">
        <v>0</v>
      </c>
      <c r="FZ277">
        <v>2</v>
      </c>
      <c r="GA277">
        <v>0</v>
      </c>
      <c r="GB277">
        <v>0</v>
      </c>
      <c r="GC277">
        <v>0</v>
      </c>
      <c r="GD277">
        <v>1</v>
      </c>
      <c r="GE277">
        <v>0</v>
      </c>
      <c r="GF277">
        <v>0</v>
      </c>
      <c r="GG277">
        <v>0</v>
      </c>
      <c r="GH277">
        <v>0</v>
      </c>
      <c r="GI277">
        <v>0</v>
      </c>
      <c r="GJ277">
        <v>0</v>
      </c>
      <c r="GK277">
        <v>0</v>
      </c>
      <c r="GL277">
        <v>0</v>
      </c>
      <c r="GM277">
        <v>0</v>
      </c>
      <c r="GN277">
        <v>0</v>
      </c>
      <c r="GO277">
        <v>0</v>
      </c>
      <c r="GP277">
        <v>0</v>
      </c>
      <c r="GQ277">
        <v>0</v>
      </c>
    </row>
    <row r="278" spans="1:199">
      <c r="A278">
        <v>0</v>
      </c>
      <c r="B278">
        <v>0</v>
      </c>
      <c r="C278">
        <v>0</v>
      </c>
      <c r="D278">
        <v>0</v>
      </c>
      <c r="E278">
        <v>0</v>
      </c>
      <c r="F278">
        <v>0</v>
      </c>
      <c r="G278">
        <v>0</v>
      </c>
      <c r="H278">
        <v>0</v>
      </c>
      <c r="I278">
        <v>0</v>
      </c>
      <c r="J278">
        <v>0</v>
      </c>
      <c r="K278">
        <v>0</v>
      </c>
      <c r="L278">
        <v>1</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1</v>
      </c>
      <c r="AM278">
        <v>0</v>
      </c>
      <c r="AN278">
        <v>1</v>
      </c>
      <c r="AO278">
        <v>0</v>
      </c>
      <c r="AP278">
        <v>0</v>
      </c>
      <c r="AQ278">
        <v>0</v>
      </c>
      <c r="AR278">
        <v>0</v>
      </c>
      <c r="AS278">
        <v>0</v>
      </c>
      <c r="AT278">
        <v>0</v>
      </c>
      <c r="AU278">
        <v>0</v>
      </c>
      <c r="AV278">
        <v>0</v>
      </c>
      <c r="AW278">
        <v>0</v>
      </c>
      <c r="AX278">
        <v>0</v>
      </c>
      <c r="AY278">
        <v>0</v>
      </c>
      <c r="AZ278">
        <v>0</v>
      </c>
      <c r="BA278">
        <v>0</v>
      </c>
      <c r="BB278">
        <v>2</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1</v>
      </c>
      <c r="BX278">
        <v>0</v>
      </c>
      <c r="BY278">
        <v>0</v>
      </c>
      <c r="BZ278">
        <v>1</v>
      </c>
      <c r="CA278">
        <v>0</v>
      </c>
      <c r="CB278">
        <v>0</v>
      </c>
      <c r="CC278">
        <v>5</v>
      </c>
      <c r="CD278">
        <v>0</v>
      </c>
      <c r="CE278">
        <v>0</v>
      </c>
      <c r="CF278">
        <v>0</v>
      </c>
      <c r="CG278">
        <v>0</v>
      </c>
      <c r="CH278">
        <v>0</v>
      </c>
      <c r="CI278">
        <v>0</v>
      </c>
      <c r="CJ278">
        <v>0</v>
      </c>
      <c r="CK278">
        <v>0</v>
      </c>
      <c r="CL278">
        <v>1</v>
      </c>
      <c r="CM278">
        <v>1</v>
      </c>
      <c r="CN278">
        <v>0</v>
      </c>
      <c r="CO278">
        <v>1</v>
      </c>
      <c r="CP278">
        <v>0</v>
      </c>
      <c r="CQ278">
        <v>0</v>
      </c>
      <c r="CR278">
        <v>1</v>
      </c>
      <c r="CS278">
        <v>0</v>
      </c>
      <c r="CT278">
        <v>0</v>
      </c>
      <c r="CU278">
        <v>0</v>
      </c>
      <c r="CV278">
        <v>1</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1</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6</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1</v>
      </c>
      <c r="FV278">
        <v>1</v>
      </c>
      <c r="FW278">
        <v>0</v>
      </c>
      <c r="FX278">
        <v>0</v>
      </c>
      <c r="FY278">
        <v>0</v>
      </c>
      <c r="FZ278">
        <v>0</v>
      </c>
      <c r="GA278">
        <v>0</v>
      </c>
      <c r="GB278">
        <v>0</v>
      </c>
      <c r="GC278">
        <v>2</v>
      </c>
      <c r="GD278">
        <v>0</v>
      </c>
      <c r="GE278">
        <v>0</v>
      </c>
      <c r="GF278">
        <v>0</v>
      </c>
      <c r="GG278">
        <v>0</v>
      </c>
      <c r="GH278">
        <v>0</v>
      </c>
      <c r="GI278">
        <v>0</v>
      </c>
      <c r="GJ278">
        <v>0</v>
      </c>
      <c r="GK278">
        <v>0</v>
      </c>
      <c r="GL278">
        <v>0</v>
      </c>
      <c r="GM278">
        <v>0</v>
      </c>
      <c r="GN278">
        <v>0</v>
      </c>
      <c r="GO278">
        <v>0</v>
      </c>
      <c r="GP278">
        <v>0</v>
      </c>
      <c r="GQ278">
        <v>0</v>
      </c>
    </row>
    <row r="279" spans="1:199">
      <c r="A279">
        <v>0</v>
      </c>
      <c r="B279">
        <v>0</v>
      </c>
      <c r="C279">
        <v>0</v>
      </c>
      <c r="D279">
        <v>0</v>
      </c>
      <c r="E279">
        <v>1</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2</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2</v>
      </c>
      <c r="BG279">
        <v>0</v>
      </c>
      <c r="BH279">
        <v>0</v>
      </c>
      <c r="BI279">
        <v>0</v>
      </c>
      <c r="BJ279">
        <v>0</v>
      </c>
      <c r="BK279">
        <v>1</v>
      </c>
      <c r="BL279">
        <v>0</v>
      </c>
      <c r="BM279">
        <v>0</v>
      </c>
      <c r="BN279">
        <v>0</v>
      </c>
      <c r="BO279">
        <v>0</v>
      </c>
      <c r="BP279">
        <v>0</v>
      </c>
      <c r="BQ279">
        <v>0</v>
      </c>
      <c r="BR279">
        <v>0</v>
      </c>
      <c r="BS279">
        <v>0</v>
      </c>
      <c r="BT279">
        <v>0</v>
      </c>
      <c r="BU279">
        <v>0</v>
      </c>
      <c r="BV279">
        <v>0</v>
      </c>
      <c r="BW279">
        <v>0</v>
      </c>
      <c r="BX279">
        <v>0</v>
      </c>
      <c r="BY279">
        <v>0</v>
      </c>
      <c r="BZ279">
        <v>0</v>
      </c>
      <c r="CA279">
        <v>0</v>
      </c>
      <c r="CB279">
        <v>1</v>
      </c>
      <c r="CC279">
        <v>0</v>
      </c>
      <c r="CD279">
        <v>0</v>
      </c>
      <c r="CE279">
        <v>0</v>
      </c>
      <c r="CF279">
        <v>0</v>
      </c>
      <c r="CG279">
        <v>0</v>
      </c>
      <c r="CH279">
        <v>0</v>
      </c>
      <c r="CI279">
        <v>0</v>
      </c>
      <c r="CJ279">
        <v>0</v>
      </c>
      <c r="CK279">
        <v>0</v>
      </c>
      <c r="CL279">
        <v>1</v>
      </c>
      <c r="CM279">
        <v>0</v>
      </c>
      <c r="CN279">
        <v>1</v>
      </c>
      <c r="CO279">
        <v>1</v>
      </c>
      <c r="CP279">
        <v>0</v>
      </c>
      <c r="CQ279">
        <v>0</v>
      </c>
      <c r="CR279">
        <v>0</v>
      </c>
      <c r="CS279">
        <v>0</v>
      </c>
      <c r="CT279">
        <v>0</v>
      </c>
      <c r="CU279">
        <v>0</v>
      </c>
      <c r="CV279">
        <v>0</v>
      </c>
      <c r="CW279">
        <v>0</v>
      </c>
      <c r="CX279">
        <v>0</v>
      </c>
      <c r="CY279">
        <v>0</v>
      </c>
      <c r="CZ279">
        <v>0</v>
      </c>
      <c r="DA279">
        <v>5</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1</v>
      </c>
      <c r="DU279">
        <v>0</v>
      </c>
      <c r="DV279">
        <v>0</v>
      </c>
      <c r="DW279">
        <v>0</v>
      </c>
      <c r="DX279">
        <v>0</v>
      </c>
      <c r="DY279">
        <v>0</v>
      </c>
      <c r="DZ279">
        <v>0</v>
      </c>
      <c r="EA279">
        <v>0</v>
      </c>
      <c r="EB279">
        <v>0</v>
      </c>
      <c r="EC279">
        <v>0</v>
      </c>
      <c r="ED279">
        <v>3</v>
      </c>
      <c r="EE279">
        <v>2</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2</v>
      </c>
      <c r="FB279">
        <v>0</v>
      </c>
      <c r="FC279">
        <v>0</v>
      </c>
      <c r="FD279">
        <v>1</v>
      </c>
      <c r="FE279">
        <v>0</v>
      </c>
      <c r="FF279">
        <v>0</v>
      </c>
      <c r="FG279">
        <v>0</v>
      </c>
      <c r="FH279">
        <v>0</v>
      </c>
      <c r="FI279">
        <v>0</v>
      </c>
      <c r="FJ279">
        <v>0</v>
      </c>
      <c r="FK279">
        <v>0</v>
      </c>
      <c r="FL279">
        <v>0</v>
      </c>
      <c r="FM279">
        <v>0</v>
      </c>
      <c r="FN279">
        <v>0</v>
      </c>
      <c r="FO279">
        <v>0</v>
      </c>
      <c r="FP279">
        <v>0</v>
      </c>
      <c r="FQ279">
        <v>0</v>
      </c>
      <c r="FR279">
        <v>0</v>
      </c>
      <c r="FS279">
        <v>0</v>
      </c>
      <c r="FT279">
        <v>0</v>
      </c>
      <c r="FU279">
        <v>0</v>
      </c>
      <c r="FV279">
        <v>1</v>
      </c>
      <c r="FW279">
        <v>0</v>
      </c>
      <c r="FX279">
        <v>0</v>
      </c>
      <c r="FY279">
        <v>0</v>
      </c>
      <c r="FZ279">
        <v>0</v>
      </c>
      <c r="GA279">
        <v>0</v>
      </c>
      <c r="GB279">
        <v>0</v>
      </c>
      <c r="GC279">
        <v>0</v>
      </c>
      <c r="GD279">
        <v>0</v>
      </c>
      <c r="GE279">
        <v>0</v>
      </c>
      <c r="GF279">
        <v>0</v>
      </c>
      <c r="GG279">
        <v>1</v>
      </c>
      <c r="GH279">
        <v>0</v>
      </c>
      <c r="GI279">
        <v>0</v>
      </c>
      <c r="GJ279">
        <v>0</v>
      </c>
      <c r="GK279">
        <v>0</v>
      </c>
      <c r="GL279">
        <v>0</v>
      </c>
      <c r="GM279">
        <v>0</v>
      </c>
      <c r="GN279">
        <v>0</v>
      </c>
      <c r="GO279">
        <v>0</v>
      </c>
      <c r="GP279">
        <v>0</v>
      </c>
      <c r="GQ279">
        <v>0</v>
      </c>
    </row>
    <row r="280" spans="1:199">
      <c r="A280">
        <v>0</v>
      </c>
      <c r="B280">
        <v>0</v>
      </c>
      <c r="C280">
        <v>0</v>
      </c>
      <c r="D280">
        <v>2</v>
      </c>
      <c r="E280">
        <v>0</v>
      </c>
      <c r="F280">
        <v>0</v>
      </c>
      <c r="G280">
        <v>0</v>
      </c>
      <c r="H280">
        <v>0</v>
      </c>
      <c r="I280">
        <v>0</v>
      </c>
      <c r="J280">
        <v>0</v>
      </c>
      <c r="K280">
        <v>1</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1</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4</v>
      </c>
      <c r="DB280">
        <v>0</v>
      </c>
      <c r="DC280">
        <v>0</v>
      </c>
      <c r="DD280">
        <v>0</v>
      </c>
      <c r="DE280">
        <v>0</v>
      </c>
      <c r="DF280">
        <v>0</v>
      </c>
      <c r="DG280">
        <v>0</v>
      </c>
      <c r="DH280">
        <v>0</v>
      </c>
      <c r="DI280">
        <v>0</v>
      </c>
      <c r="DJ280">
        <v>0</v>
      </c>
      <c r="DK280">
        <v>0</v>
      </c>
      <c r="DL280">
        <v>0</v>
      </c>
      <c r="DM280">
        <v>0</v>
      </c>
      <c r="DN280">
        <v>0</v>
      </c>
      <c r="DO280">
        <v>1</v>
      </c>
      <c r="DP280">
        <v>0</v>
      </c>
      <c r="DQ280">
        <v>0</v>
      </c>
      <c r="DR280">
        <v>0</v>
      </c>
      <c r="DS280">
        <v>0</v>
      </c>
      <c r="DT280">
        <v>0</v>
      </c>
      <c r="DU280">
        <v>0</v>
      </c>
      <c r="DV280">
        <v>0</v>
      </c>
      <c r="DW280">
        <v>0</v>
      </c>
      <c r="DX280">
        <v>0</v>
      </c>
      <c r="DY280">
        <v>0</v>
      </c>
      <c r="DZ280">
        <v>0</v>
      </c>
      <c r="EA280">
        <v>0</v>
      </c>
      <c r="EB280">
        <v>0</v>
      </c>
      <c r="EC280">
        <v>0</v>
      </c>
      <c r="ED280">
        <v>1</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4</v>
      </c>
      <c r="GL280">
        <v>0</v>
      </c>
      <c r="GM280">
        <v>0</v>
      </c>
      <c r="GN280">
        <v>0</v>
      </c>
      <c r="GO280">
        <v>0</v>
      </c>
      <c r="GP280">
        <v>0</v>
      </c>
      <c r="GQ280">
        <v>0</v>
      </c>
    </row>
    <row r="281" spans="1:199"/>
    <row r="282" spans="1:199"/>
    <row r="283" spans="1:199" s="486" customFormat="1">
      <c r="A283" s="486" t="s">
        <v>727</v>
      </c>
      <c r="B283" s="486" t="s">
        <v>728</v>
      </c>
      <c r="C283" s="486" t="s">
        <v>729</v>
      </c>
      <c r="D283" s="486" t="s">
        <v>730</v>
      </c>
      <c r="E283" s="486" t="s">
        <v>731</v>
      </c>
      <c r="F283" s="486" t="s">
        <v>1514</v>
      </c>
      <c r="G283" s="486" t="s">
        <v>2902</v>
      </c>
      <c r="H283" s="486" t="s">
        <v>4491</v>
      </c>
      <c r="I283" s="486" t="s">
        <v>804</v>
      </c>
      <c r="J283" s="486" t="s">
        <v>805</v>
      </c>
      <c r="K283" s="486" t="s">
        <v>806</v>
      </c>
      <c r="L283" s="486" t="s">
        <v>1263</v>
      </c>
      <c r="M283" s="486" t="s">
        <v>1264</v>
      </c>
      <c r="N283" s="486" t="s">
        <v>3412</v>
      </c>
      <c r="O283" s="486" t="s">
        <v>3413</v>
      </c>
      <c r="P283" s="486" t="s">
        <v>3414</v>
      </c>
      <c r="Q283" s="486" t="s">
        <v>3415</v>
      </c>
      <c r="R283" s="486" t="s">
        <v>2830</v>
      </c>
      <c r="S283" s="486" t="s">
        <v>1499</v>
      </c>
      <c r="T283" s="486" t="s">
        <v>1500</v>
      </c>
      <c r="U283" s="486" t="s">
        <v>2833</v>
      </c>
      <c r="V283" s="486" t="s">
        <v>2834</v>
      </c>
      <c r="W283" s="486" t="s">
        <v>1501</v>
      </c>
      <c r="X283" s="486" t="s">
        <v>1502</v>
      </c>
      <c r="Y283" s="486" t="s">
        <v>1503</v>
      </c>
      <c r="Z283" s="486" t="s">
        <v>1504</v>
      </c>
      <c r="AA283" s="486" t="s">
        <v>1505</v>
      </c>
      <c r="AB283" s="486" t="s">
        <v>1506</v>
      </c>
      <c r="AC283" s="486" t="s">
        <v>4561</v>
      </c>
      <c r="AD283" s="486" t="s">
        <v>1267</v>
      </c>
      <c r="AE283" s="486" t="s">
        <v>1268</v>
      </c>
      <c r="AF283" s="486" t="s">
        <v>1269</v>
      </c>
      <c r="AG283" s="486" t="s">
        <v>1270</v>
      </c>
      <c r="AH283" s="486" t="s">
        <v>1271</v>
      </c>
      <c r="AI283" s="486" t="s">
        <v>1272</v>
      </c>
      <c r="AJ283" s="486" t="s">
        <v>1273</v>
      </c>
      <c r="AK283" s="486" t="s">
        <v>1274</v>
      </c>
      <c r="AL283" s="486" t="s">
        <v>1275</v>
      </c>
      <c r="AM283" s="486" t="s">
        <v>1276</v>
      </c>
      <c r="AN283" s="486" t="s">
        <v>1277</v>
      </c>
      <c r="AO283" s="486" t="s">
        <v>1278</v>
      </c>
      <c r="AP283" s="486" t="s">
        <v>2544</v>
      </c>
      <c r="AQ283" s="486" t="s">
        <v>2545</v>
      </c>
      <c r="AR283" s="486" t="s">
        <v>2546</v>
      </c>
      <c r="AS283" s="486" t="s">
        <v>2547</v>
      </c>
      <c r="AT283" s="486" t="s">
        <v>4463</v>
      </c>
      <c r="AU283" s="486" t="s">
        <v>4464</v>
      </c>
      <c r="AV283" s="486" t="s">
        <v>4465</v>
      </c>
      <c r="AW283" s="486" t="s">
        <v>4466</v>
      </c>
      <c r="AX283" s="486" t="s">
        <v>4467</v>
      </c>
      <c r="AY283" s="486" t="s">
        <v>4468</v>
      </c>
      <c r="AZ283" s="486" t="s">
        <v>4469</v>
      </c>
      <c r="BA283" s="486" t="s">
        <v>4470</v>
      </c>
      <c r="BB283" s="486" t="s">
        <v>4471</v>
      </c>
      <c r="BC283" s="486" t="s">
        <v>4472</v>
      </c>
      <c r="BD283" s="486" t="s">
        <v>3091</v>
      </c>
      <c r="BE283" s="486" t="s">
        <v>3092</v>
      </c>
      <c r="BF283" s="486" t="s">
        <v>3093</v>
      </c>
      <c r="BG283" s="486" t="s">
        <v>1538</v>
      </c>
      <c r="BH283" s="486" t="s">
        <v>1539</v>
      </c>
      <c r="BI283" s="486" t="s">
        <v>2903</v>
      </c>
      <c r="BJ283" s="486" t="s">
        <v>2904</v>
      </c>
      <c r="BK283" s="486" t="s">
        <v>2905</v>
      </c>
      <c r="BL283" s="486" t="s">
        <v>2906</v>
      </c>
      <c r="BM283" s="486" t="s">
        <v>2840</v>
      </c>
      <c r="BN283" s="486" t="s">
        <v>2841</v>
      </c>
      <c r="BO283" s="486" t="s">
        <v>2842</v>
      </c>
      <c r="BP283" s="486" t="s">
        <v>1518</v>
      </c>
      <c r="BQ283" s="486" t="s">
        <v>4478</v>
      </c>
      <c r="BR283" s="486" t="s">
        <v>4479</v>
      </c>
      <c r="BS283" s="486" t="s">
        <v>4480</v>
      </c>
      <c r="BT283" s="486" t="s">
        <v>4481</v>
      </c>
      <c r="BU283" s="486" t="s">
        <v>4482</v>
      </c>
      <c r="BV283" s="486" t="s">
        <v>4483</v>
      </c>
      <c r="BW283" s="486" t="s">
        <v>4601</v>
      </c>
      <c r="BX283" s="486" t="s">
        <v>4602</v>
      </c>
      <c r="BY283" s="486" t="s">
        <v>4603</v>
      </c>
      <c r="BZ283" s="486" t="s">
        <v>4604</v>
      </c>
      <c r="CA283" s="486" t="s">
        <v>4605</v>
      </c>
      <c r="CB283" s="486" t="s">
        <v>4606</v>
      </c>
      <c r="CC283" s="486" t="s">
        <v>4607</v>
      </c>
      <c r="CD283" s="486" t="s">
        <v>4170</v>
      </c>
      <c r="CE283" s="486" t="s">
        <v>4325</v>
      </c>
      <c r="CF283" s="486" t="s">
        <v>4326</v>
      </c>
      <c r="CG283" s="486" t="s">
        <v>4327</v>
      </c>
      <c r="CH283" s="486" t="s">
        <v>4328</v>
      </c>
      <c r="CI283" s="486" t="s">
        <v>4329</v>
      </c>
      <c r="CJ283" s="486" t="s">
        <v>4330</v>
      </c>
      <c r="CK283" s="486" t="s">
        <v>3391</v>
      </c>
      <c r="CL283" s="486" t="s">
        <v>3392</v>
      </c>
      <c r="CM283" s="486" t="s">
        <v>3393</v>
      </c>
      <c r="CN283" s="486" t="s">
        <v>4497</v>
      </c>
      <c r="CO283" s="486" t="s">
        <v>4498</v>
      </c>
      <c r="CP283" s="486" t="s">
        <v>3612</v>
      </c>
      <c r="CQ283" s="486" t="s">
        <v>3613</v>
      </c>
      <c r="CR283" s="486" t="s">
        <v>310</v>
      </c>
      <c r="CS283" s="486" t="s">
        <v>311</v>
      </c>
      <c r="CT283" s="486" t="s">
        <v>313</v>
      </c>
      <c r="CU283" s="486" t="s">
        <v>314</v>
      </c>
      <c r="CV283" s="486" t="s">
        <v>315</v>
      </c>
      <c r="CW283" s="486" t="s">
        <v>316</v>
      </c>
      <c r="CX283" s="486" t="s">
        <v>1179</v>
      </c>
      <c r="CY283" s="486" t="s">
        <v>3416</v>
      </c>
      <c r="CZ283" s="486" t="s">
        <v>3417</v>
      </c>
      <c r="DA283" s="486" t="s">
        <v>3418</v>
      </c>
      <c r="DB283" s="486" t="s">
        <v>3419</v>
      </c>
      <c r="DC283" s="486" t="s">
        <v>1850</v>
      </c>
      <c r="DD283" s="486" t="s">
        <v>1851</v>
      </c>
      <c r="DE283" s="486" t="s">
        <v>2825</v>
      </c>
      <c r="DF283" s="486" t="s">
        <v>2826</v>
      </c>
      <c r="DG283" s="486" t="s">
        <v>2827</v>
      </c>
      <c r="DH283" s="486" t="s">
        <v>2828</v>
      </c>
      <c r="DI283" s="486" t="s">
        <v>4486</v>
      </c>
      <c r="DJ283" s="486" t="s">
        <v>3785</v>
      </c>
      <c r="DK283" s="486" t="s">
        <v>3786</v>
      </c>
      <c r="DL283" s="486" t="s">
        <v>3787</v>
      </c>
      <c r="DM283" s="486" t="s">
        <v>3788</v>
      </c>
      <c r="DN283" s="486" t="s">
        <v>3789</v>
      </c>
      <c r="DO283" s="486" t="s">
        <v>3790</v>
      </c>
      <c r="DP283" s="486" t="s">
        <v>1350</v>
      </c>
      <c r="DQ283" s="486" t="s">
        <v>1351</v>
      </c>
      <c r="DR283" s="486" t="s">
        <v>1352</v>
      </c>
      <c r="DS283" s="486" t="s">
        <v>1353</v>
      </c>
      <c r="DT283" s="486" t="s">
        <v>1354</v>
      </c>
      <c r="DU283" s="486" t="s">
        <v>1355</v>
      </c>
      <c r="DV283" s="486" t="s">
        <v>3795</v>
      </c>
      <c r="DW283" s="486" t="s">
        <v>3796</v>
      </c>
      <c r="DX283" s="486" t="s">
        <v>3797</v>
      </c>
      <c r="DY283" s="486" t="s">
        <v>3798</v>
      </c>
      <c r="DZ283" s="486" t="s">
        <v>3799</v>
      </c>
      <c r="EA283" s="486" t="s">
        <v>4563</v>
      </c>
      <c r="EB283" s="486" t="s">
        <v>4564</v>
      </c>
      <c r="EC283" s="486" t="s">
        <v>4565</v>
      </c>
      <c r="ED283" s="486" t="s">
        <v>4566</v>
      </c>
      <c r="EE283" s="486" t="s">
        <v>4567</v>
      </c>
      <c r="EF283" s="486" t="s">
        <v>4568</v>
      </c>
      <c r="EG283" s="486" t="s">
        <v>4569</v>
      </c>
      <c r="EH283" s="486" t="s">
        <v>4570</v>
      </c>
      <c r="EI283" s="486" t="s">
        <v>4571</v>
      </c>
      <c r="EJ283" s="486" t="s">
        <v>2548</v>
      </c>
      <c r="EK283" s="486" t="s">
        <v>2549</v>
      </c>
      <c r="EL283" s="486" t="s">
        <v>2550</v>
      </c>
      <c r="EM283" s="486" t="s">
        <v>2551</v>
      </c>
      <c r="EN283" s="486" t="s">
        <v>2552</v>
      </c>
      <c r="EO283" s="486" t="s">
        <v>2553</v>
      </c>
      <c r="EP283" s="486" t="s">
        <v>690</v>
      </c>
      <c r="EQ283" s="486" t="s">
        <v>1479</v>
      </c>
      <c r="ER283" s="486" t="s">
        <v>1480</v>
      </c>
      <c r="ES283" s="486" t="s">
        <v>1481</v>
      </c>
      <c r="ET283" s="486" t="s">
        <v>1482</v>
      </c>
      <c r="EU283" s="486" t="s">
        <v>1483</v>
      </c>
      <c r="EV283" s="486" t="s">
        <v>1484</v>
      </c>
      <c r="EW283" s="486" t="s">
        <v>1485</v>
      </c>
      <c r="EX283" s="486" t="s">
        <v>672</v>
      </c>
      <c r="EY283" s="486" t="s">
        <v>3554</v>
      </c>
      <c r="EZ283" s="486" t="s">
        <v>3555</v>
      </c>
      <c r="FA283" s="486" t="s">
        <v>3556</v>
      </c>
      <c r="FB283" s="486" t="s">
        <v>3557</v>
      </c>
      <c r="FC283" s="486" t="s">
        <v>823</v>
      </c>
      <c r="FD283" s="486" t="s">
        <v>3872</v>
      </c>
      <c r="FE283" s="486" t="s">
        <v>3873</v>
      </c>
      <c r="FF283" s="486" t="s">
        <v>3874</v>
      </c>
      <c r="FG283" s="486" t="s">
        <v>3875</v>
      </c>
      <c r="FH283" s="486" t="s">
        <v>3876</v>
      </c>
      <c r="FI283" s="486" t="s">
        <v>3877</v>
      </c>
      <c r="FJ283" s="486" t="s">
        <v>3878</v>
      </c>
      <c r="FK283" s="486" t="s">
        <v>3879</v>
      </c>
      <c r="FL283" s="486" t="s">
        <v>3880</v>
      </c>
      <c r="FM283" s="486" t="s">
        <v>3881</v>
      </c>
      <c r="FN283" s="486" t="s">
        <v>3882</v>
      </c>
      <c r="FO283" s="486" t="s">
        <v>3883</v>
      </c>
      <c r="FP283" s="486" t="s">
        <v>2205</v>
      </c>
      <c r="FQ283" s="486" t="s">
        <v>824</v>
      </c>
      <c r="FR283" s="486" t="s">
        <v>825</v>
      </c>
      <c r="FS283" s="486" t="s">
        <v>826</v>
      </c>
      <c r="FT283" s="486" t="s">
        <v>827</v>
      </c>
      <c r="FU283" s="486" t="s">
        <v>828</v>
      </c>
      <c r="FV283" s="486" t="s">
        <v>829</v>
      </c>
      <c r="FW283" s="486" t="s">
        <v>830</v>
      </c>
      <c r="FX283" s="486" t="s">
        <v>831</v>
      </c>
      <c r="FY283" s="486" t="s">
        <v>832</v>
      </c>
      <c r="FZ283" s="486" t="s">
        <v>833</v>
      </c>
      <c r="GA283" s="486" t="s">
        <v>834</v>
      </c>
      <c r="GB283" s="486" t="s">
        <v>835</v>
      </c>
      <c r="GC283" s="486" t="s">
        <v>3943</v>
      </c>
      <c r="GD283" s="486" t="s">
        <v>3944</v>
      </c>
      <c r="GE283" s="486" t="s">
        <v>3945</v>
      </c>
      <c r="GF283" s="486" t="s">
        <v>3946</v>
      </c>
      <c r="GG283" s="486" t="s">
        <v>3947</v>
      </c>
      <c r="GH283" s="486" t="s">
        <v>3935</v>
      </c>
      <c r="GI283" s="486" t="s">
        <v>3936</v>
      </c>
      <c r="GJ283" s="486" t="s">
        <v>2199</v>
      </c>
      <c r="GK283" s="486" t="s">
        <v>2200</v>
      </c>
      <c r="GL283" s="486" t="s">
        <v>2201</v>
      </c>
      <c r="GM283" s="486" t="s">
        <v>2202</v>
      </c>
      <c r="GN283" s="486" t="s">
        <v>2203</v>
      </c>
      <c r="GO283" s="486" t="s">
        <v>2204</v>
      </c>
      <c r="GP283" s="486" t="s">
        <v>2287</v>
      </c>
      <c r="GQ283" s="486" t="s">
        <v>4538</v>
      </c>
    </row>
    <row r="284" spans="1:199" s="486" customFormat="1">
      <c r="A284" s="486" t="str">
        <f t="array" ref="A284:GQ284">TRANSPOSE(Calcul_correl!AS210:AS408)</f>
        <v>Hippomanes</v>
      </c>
      <c r="B284" s="486" t="str">
        <v>Histaminum Muriatic.</v>
      </c>
      <c r="C284" s="486" t="str">
        <v>Hydrastis Canadensis</v>
      </c>
      <c r="D284" s="486" t="str">
        <v>Hydrocotyle Asiatica</v>
      </c>
      <c r="E284" s="486" t="str">
        <v>Hydrocyanicum Acidum</v>
      </c>
      <c r="F284" s="486" t="str">
        <v>Hydrophobinum(Lyss.)</v>
      </c>
      <c r="G284" s="486" t="str">
        <v>Hyosciamus Niger</v>
      </c>
      <c r="H284" s="486" t="str">
        <v>Hypericum Perforatum</v>
      </c>
      <c r="I284" s="486" t="str">
        <v>Iberis Amara</v>
      </c>
      <c r="J284" s="486" t="str">
        <v>Ignatia Amara</v>
      </c>
      <c r="K284" s="486" t="str">
        <v>Indigo</v>
      </c>
      <c r="L284" s="486" t="str">
        <v>Indium Metallicum</v>
      </c>
      <c r="M284" s="486" t="str">
        <v>Influenzinum</v>
      </c>
      <c r="N284" s="486" t="str">
        <v>Inula Helenium</v>
      </c>
      <c r="O284" s="486" t="str">
        <v>Iodoformium</v>
      </c>
      <c r="P284" s="486" t="str">
        <v>Iodum</v>
      </c>
      <c r="Q284" s="486" t="str">
        <v>Ipeca</v>
      </c>
      <c r="R284" s="486" t="str">
        <v>Iris Versicolor</v>
      </c>
      <c r="S284" s="486" t="str">
        <v>Jaborandi</v>
      </c>
      <c r="T284" s="486" t="str">
        <v>Jacaranda Caroba</v>
      </c>
      <c r="U284" s="486" t="str">
        <v>Jatropha Curcas</v>
      </c>
      <c r="V284" s="486" t="str">
        <v>Juglans (Cin./Regia)</v>
      </c>
      <c r="W284" s="486" t="str">
        <v>Kalium Arsenicosum</v>
      </c>
      <c r="X284" s="486" t="str">
        <v>Kalium Bichromicum</v>
      </c>
      <c r="Y284" s="486" t="str">
        <v>Kalium Bromatum</v>
      </c>
      <c r="Z284" s="486" t="str">
        <v>Kalium Carbonicum</v>
      </c>
      <c r="AA284" s="486" t="str">
        <v>Kalium Chloricum</v>
      </c>
      <c r="AB284" s="486" t="str">
        <v>Kalium Iodatum</v>
      </c>
      <c r="AC284" s="486" t="str">
        <v>Kalium Muriaticum</v>
      </c>
      <c r="AD284" s="486" t="str">
        <v>Kalium Nitricum</v>
      </c>
      <c r="AE284" s="486" t="str">
        <v>Kalium Phosphoricum</v>
      </c>
      <c r="AF284" s="486" t="str">
        <v>Kalium Sulfuricum</v>
      </c>
      <c r="AG284" s="486" t="str">
        <v>Kalmia Latifolia</v>
      </c>
      <c r="AH284" s="486" t="str">
        <v>Kreosotum</v>
      </c>
      <c r="AI284" s="486" t="str">
        <v>Lac Caninum</v>
      </c>
      <c r="AJ284" s="486" t="str">
        <v>Lac Defloratum</v>
      </c>
      <c r="AK284" s="486" t="str">
        <v>Lachesis Mutus</v>
      </c>
      <c r="AL284" s="486" t="str">
        <v>Lachnanthes Tinctor.</v>
      </c>
      <c r="AM284" s="486" t="str">
        <v>Lacticum Acidum</v>
      </c>
      <c r="AN284" s="486" t="str">
        <v>Lactuca Virosa</v>
      </c>
      <c r="AO284" s="486" t="str">
        <v>Laurocerasus</v>
      </c>
      <c r="AP284" s="486" t="str">
        <v>Ledum Palustre</v>
      </c>
      <c r="AQ284" s="486" t="str">
        <v>Leptandra Virginica</v>
      </c>
      <c r="AR284" s="486" t="str">
        <v>Levomepromazine</v>
      </c>
      <c r="AS284" s="486" t="str">
        <v>Lilium Tigrinum</v>
      </c>
      <c r="AT284" s="486" t="str">
        <v>Lithium Carbonicum</v>
      </c>
      <c r="AU284" s="486" t="str">
        <v>Lobelia Inflata</v>
      </c>
      <c r="AV284" s="486" t="str">
        <v>Luesinum(Syphilinum)</v>
      </c>
      <c r="AW284" s="486" t="str">
        <v>Lycopodium Clavatum</v>
      </c>
      <c r="AX284" s="486" t="str">
        <v>Lycopus Virginicus</v>
      </c>
      <c r="AY284" s="486" t="str">
        <v>Magnesia Carbonica</v>
      </c>
      <c r="AZ284" s="486" t="str">
        <v>Magnesia Muriatica</v>
      </c>
      <c r="BA284" s="486" t="str">
        <v>Magnesia Phosphorica</v>
      </c>
      <c r="BB284" s="486" t="str">
        <v>Magnesia Sulfurica</v>
      </c>
      <c r="BC284" s="486" t="str">
        <v>Mancinella</v>
      </c>
      <c r="BD284" s="486" t="str">
        <v>Mandragora Officina.</v>
      </c>
      <c r="BE284" s="486" t="str">
        <v>Manganum Aceticum</v>
      </c>
      <c r="BF284" s="486" t="str">
        <v>Manganum Metallicum</v>
      </c>
      <c r="BG284" s="486" t="str">
        <v>Medorrhinum</v>
      </c>
      <c r="BH284" s="486" t="str">
        <v>Melilotus Officinal.</v>
      </c>
      <c r="BI284" s="486" t="str">
        <v>Menyanthes Trifolia.</v>
      </c>
      <c r="BJ284" s="486" t="str">
        <v>Mephitis Putorius</v>
      </c>
      <c r="BK284" s="486" t="str">
        <v>Mercurialis Perennis</v>
      </c>
      <c r="BL284" s="486" t="str">
        <v>Mercurius Bi-Iodatus</v>
      </c>
      <c r="BM284" s="486" t="str">
        <v>Mercurius Corrosivus</v>
      </c>
      <c r="BN284" s="486" t="str">
        <v>Mercurius Cyanatus</v>
      </c>
      <c r="BO284" s="486" t="str">
        <v>Mercurius Proto-Iod.</v>
      </c>
      <c r="BP284" s="486" t="str">
        <v>Mercurius Sulfuricus</v>
      </c>
      <c r="BQ284" s="486" t="str">
        <v>Mercurius(Solub/Viv)</v>
      </c>
      <c r="BR284" s="486" t="str">
        <v>Methysergide</v>
      </c>
      <c r="BS284" s="486" t="str">
        <v>Mezereum</v>
      </c>
      <c r="BT284" s="486" t="str">
        <v>Moschus</v>
      </c>
      <c r="BU284" s="486" t="str">
        <v>Murex Purpurea</v>
      </c>
      <c r="BV284" s="486" t="str">
        <v>Muriaticum Acidum</v>
      </c>
      <c r="BW284" s="486" t="str">
        <v>Myrica Cerifera</v>
      </c>
      <c r="BX284" s="486" t="str">
        <v>Naja Tripudians</v>
      </c>
      <c r="BY284" s="486" t="str">
        <v>Naloxone (Narcan)</v>
      </c>
      <c r="BZ284" s="486" t="str">
        <v>Natrum Arsenicicum</v>
      </c>
      <c r="CA284" s="486" t="str">
        <v>Natrum Carbonicum</v>
      </c>
      <c r="CB284" s="486" t="str">
        <v>Natrum Muriaticum</v>
      </c>
      <c r="CC284" s="486" t="str">
        <v>Natrum Phosphoricum</v>
      </c>
      <c r="CD284" s="486" t="str">
        <v>Natrum Sulfuricum</v>
      </c>
      <c r="CE284" s="486" t="str">
        <v>Nepenthes</v>
      </c>
      <c r="CF284" s="486" t="str">
        <v>Nerium Oleander</v>
      </c>
      <c r="CG284" s="486" t="str">
        <v>Niccolum Metallicum</v>
      </c>
      <c r="CH284" s="486" t="str">
        <v>Nitri Spiritus Dulc.</v>
      </c>
      <c r="CI284" s="486" t="str">
        <v>Nitricum Acidum</v>
      </c>
      <c r="CJ284" s="486" t="str">
        <v>Nux Moschata</v>
      </c>
      <c r="CK284" s="486" t="str">
        <v>Nux Vomica</v>
      </c>
      <c r="CL284" s="486" t="str">
        <v>Oenanthe Crocata</v>
      </c>
      <c r="CM284" s="486" t="str">
        <v>Oleum Animale</v>
      </c>
      <c r="CN284" s="486" t="str">
        <v>Oleum Jecoris Aselli</v>
      </c>
      <c r="CO284" s="486" t="str">
        <v>Onosmodium Virginia.</v>
      </c>
      <c r="CP284" s="486" t="str">
        <v>Opium</v>
      </c>
      <c r="CQ284" s="486" t="str">
        <v>Oscillococcinum</v>
      </c>
      <c r="CR284" s="486" t="str">
        <v>Osmium Metallicum</v>
      </c>
      <c r="CS284" s="486" t="str">
        <v>Oxalicum Acidum</v>
      </c>
      <c r="CT284" s="486" t="str">
        <v>Paeonia Officinalis</v>
      </c>
      <c r="CU284" s="486" t="str">
        <v>Palladium Metallicum</v>
      </c>
      <c r="CV284" s="486" t="str">
        <v>Paratyphoidinum B</v>
      </c>
      <c r="CW284" s="486" t="str">
        <v>Pareira Brava</v>
      </c>
      <c r="CX284" s="486" t="str">
        <v>Paris Quadrifolia</v>
      </c>
      <c r="CY284" s="486" t="str">
        <v>Perhexiline(Maleate)</v>
      </c>
      <c r="CZ284" s="486" t="str">
        <v>Petroleum</v>
      </c>
      <c r="DA284" s="486" t="str">
        <v>Petroselinum Sativum</v>
      </c>
      <c r="DB284" s="486" t="str">
        <v>Phellandrium Aquati.</v>
      </c>
      <c r="DC284" s="486" t="str">
        <v>Phenobarbital</v>
      </c>
      <c r="DD284" s="486" t="str">
        <v>Phosphoricum Acidum</v>
      </c>
      <c r="DE284" s="486" t="str">
        <v>Phosphorus</v>
      </c>
      <c r="DF284" s="486" t="str">
        <v>Physostigma Venenos.</v>
      </c>
      <c r="DG284" s="486" t="str">
        <v>Phytolacca Decandra</v>
      </c>
      <c r="DH284" s="486" t="str">
        <v>Picricum Acidum</v>
      </c>
      <c r="DI284" s="486" t="str">
        <v>Plantago Major</v>
      </c>
      <c r="DJ284" s="486" t="str">
        <v>Platina</v>
      </c>
      <c r="DK284" s="486" t="str">
        <v>Plumbum Metallicum</v>
      </c>
      <c r="DL284" s="486" t="str">
        <v>Podophyllum Peltatum</v>
      </c>
      <c r="DM284" s="486" t="str">
        <v>Polygonum Hydropiper</v>
      </c>
      <c r="DN284" s="486" t="str">
        <v>Proteus Vulgaris</v>
      </c>
      <c r="DO284" s="486" t="str">
        <v>Prunus Spinosa</v>
      </c>
      <c r="DP284" s="486" t="str">
        <v>Psorinum</v>
      </c>
      <c r="DQ284" s="486" t="str">
        <v>Ptelea Trifoliata</v>
      </c>
      <c r="DR284" s="486" t="str">
        <v>Pulsatilla Nigricans</v>
      </c>
      <c r="DS284" s="486" t="str">
        <v>Pyrogenium</v>
      </c>
      <c r="DT284" s="486" t="str">
        <v>Radium Bromatum</v>
      </c>
      <c r="DU284" s="486" t="str">
        <v>Rana Bufo</v>
      </c>
      <c r="DV284" s="486" t="str">
        <v>Ranunculus Bulbosus</v>
      </c>
      <c r="DW284" s="486" t="str">
        <v>Ranunculus Scelerat.</v>
      </c>
      <c r="DX284" s="486" t="str">
        <v>Raphanus Sativ. Nig.</v>
      </c>
      <c r="DY284" s="486" t="str">
        <v>Ratanhia</v>
      </c>
      <c r="DZ284" s="486" t="str">
        <v>Rauwolfia Serpentina</v>
      </c>
      <c r="EA284" s="486" t="str">
        <v>Rheum Officinale</v>
      </c>
      <c r="EB284" s="486" t="str">
        <v>Rhododendron Chrys.</v>
      </c>
      <c r="EC284" s="486" t="str">
        <v>Rhus Toxicodendron</v>
      </c>
      <c r="ED284" s="486" t="str">
        <v>Rhus Vernix</v>
      </c>
      <c r="EE284" s="486" t="str">
        <v>Robinia Pseudo-Acac.</v>
      </c>
      <c r="EF284" s="486" t="str">
        <v>Rumex Crispus</v>
      </c>
      <c r="EG284" s="486" t="str">
        <v>Ruta Graveolens</v>
      </c>
      <c r="EH284" s="486" t="str">
        <v>Sabadilla Officinar.</v>
      </c>
      <c r="EI284" s="486" t="str">
        <v>Sabina</v>
      </c>
      <c r="EJ284" s="486" t="str">
        <v>Salicylicum Acidum</v>
      </c>
      <c r="EK284" s="486" t="str">
        <v>Sambucus Nigra</v>
      </c>
      <c r="EL284" s="486" t="str">
        <v>Sanguinaria Canaden.</v>
      </c>
      <c r="EM284" s="486" t="str">
        <v>Sarsaparilla</v>
      </c>
      <c r="EN284" s="486" t="str">
        <v>Scilla Maritima</v>
      </c>
      <c r="EO284" s="486" t="str">
        <v>Secale Cornutum</v>
      </c>
      <c r="EP284" s="486" t="str">
        <v>Selenium Metallicum</v>
      </c>
      <c r="EQ284" s="486" t="str">
        <v>Senecio Aureus</v>
      </c>
      <c r="ER284" s="486" t="str">
        <v>Senega</v>
      </c>
      <c r="ES284" s="486" t="str">
        <v>Sepia Officinalis</v>
      </c>
      <c r="ET284" s="486" t="str">
        <v>Serum Anticolibacil.</v>
      </c>
      <c r="EU284" s="486" t="str">
        <v>Silicea</v>
      </c>
      <c r="EV284" s="486" t="str">
        <v>Sinapis Alba</v>
      </c>
      <c r="EW284" s="486" t="str">
        <v>Spigelia Anthelmia</v>
      </c>
      <c r="EX284" s="486" t="str">
        <v>Spongia Tosta</v>
      </c>
      <c r="EY284" s="486" t="str">
        <v>Stannum Metallicum</v>
      </c>
      <c r="EZ284" s="486" t="str">
        <v>Staphylococcinum</v>
      </c>
      <c r="FA284" s="486" t="str">
        <v>Staphysagria</v>
      </c>
      <c r="FB284" s="486" t="str">
        <v>Sticta Pulmonaria</v>
      </c>
      <c r="FC284" s="486" t="str">
        <v>Stillingia Sylvatica</v>
      </c>
      <c r="FD284" s="486" t="str">
        <v>Stramonium</v>
      </c>
      <c r="FE284" s="486" t="str">
        <v>Streptococcinum</v>
      </c>
      <c r="FF284" s="486" t="str">
        <v>Strontium Carbonicum</v>
      </c>
      <c r="FG284" s="486" t="str">
        <v>Sulfur</v>
      </c>
      <c r="FH284" s="486" t="str">
        <v>Sulfur Iodatum</v>
      </c>
      <c r="FI284" s="486" t="str">
        <v>Sulfuricum Acidum</v>
      </c>
      <c r="FJ284" s="486" t="str">
        <v>Sumbul</v>
      </c>
      <c r="FK284" s="486" t="str">
        <v>Tabacum</v>
      </c>
      <c r="FL284" s="486" t="str">
        <v>Taraxacum Dens-Leon.</v>
      </c>
      <c r="FM284" s="486" t="str">
        <v>Tarentula Hispanica</v>
      </c>
      <c r="FN284" s="486" t="str">
        <v>Tellurium Metallicum</v>
      </c>
      <c r="FO284" s="486" t="str">
        <v>Terebinthina</v>
      </c>
      <c r="FP284" s="486" t="str">
        <v>Teucrium Marum</v>
      </c>
      <c r="FQ284" s="486" t="str">
        <v>Theridion Currassav.</v>
      </c>
      <c r="FR284" s="486" t="str">
        <v>Thioproperazine</v>
      </c>
      <c r="FS284" s="486" t="str">
        <v>Thuya Occidentalis</v>
      </c>
      <c r="FT284" s="486" t="str">
        <v>Trombidium Mus. Dom.</v>
      </c>
      <c r="FU284" s="486" t="str">
        <v>Tuberculinum Cr.(Tk)</v>
      </c>
      <c r="FV284" s="486" t="str">
        <v>Tuberculinum Residu.</v>
      </c>
      <c r="FW284" s="486" t="str">
        <v>Uranium Nitricum</v>
      </c>
      <c r="FX284" s="486" t="str">
        <v>Urtica Urens</v>
      </c>
      <c r="FY284" s="486" t="str">
        <v>Ustilago Maidis</v>
      </c>
      <c r="FZ284" s="486" t="str">
        <v>V.A.B. (B.C.G.)</v>
      </c>
      <c r="GA284" s="486" t="str">
        <v>Vaccinotoxinum</v>
      </c>
      <c r="GB284" s="486" t="str">
        <v>Valeriana Officinal.</v>
      </c>
      <c r="GC284" s="486" t="str">
        <v>Variolinum</v>
      </c>
      <c r="GD284" s="486" t="str">
        <v>Veratrum Album</v>
      </c>
      <c r="GE284" s="486" t="str">
        <v>Veratrum Viride</v>
      </c>
      <c r="GF284" s="486" t="str">
        <v>Verbascum Thapsus</v>
      </c>
      <c r="GG284" s="486" t="str">
        <v>Vespa Crabro(Frelon)</v>
      </c>
      <c r="GH284" s="486" t="str">
        <v>Viburnum(Opul./Prun)</v>
      </c>
      <c r="GI284" s="486" t="str">
        <v>Vinca Minor</v>
      </c>
      <c r="GJ284" s="486" t="str">
        <v>Viola Odorata</v>
      </c>
      <c r="GK284" s="486" t="str">
        <v>Viola Tricolor</v>
      </c>
      <c r="GL284" s="486" t="str">
        <v>Vipera (Redii/Torva)</v>
      </c>
      <c r="GM284" s="486" t="str">
        <v>Viscum Album</v>
      </c>
      <c r="GN284" s="486" t="str">
        <v>Xanthoxylum  Fraxin.</v>
      </c>
      <c r="GO284" s="486" t="str">
        <v>Zincum Metallicum</v>
      </c>
      <c r="GP284" s="486" t="str">
        <v>Zingiber Officinale</v>
      </c>
      <c r="GQ284" s="486" t="str">
        <v>Zizia Aurea</v>
      </c>
    </row>
    <row r="285" spans="1:199">
      <c r="A285">
        <v>2</v>
      </c>
      <c r="B285">
        <v>0</v>
      </c>
      <c r="C285">
        <v>0</v>
      </c>
      <c r="D285">
        <v>0</v>
      </c>
      <c r="E285">
        <v>0</v>
      </c>
      <c r="F285">
        <v>1</v>
      </c>
      <c r="G285">
        <v>0</v>
      </c>
      <c r="H285">
        <v>0</v>
      </c>
      <c r="I285">
        <v>0</v>
      </c>
      <c r="J285">
        <v>4</v>
      </c>
      <c r="K285">
        <v>6</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2</v>
      </c>
      <c r="AF285">
        <v>0</v>
      </c>
      <c r="AG285">
        <v>0</v>
      </c>
      <c r="AH285">
        <v>0</v>
      </c>
      <c r="AI285">
        <v>0</v>
      </c>
      <c r="AJ285">
        <v>0</v>
      </c>
      <c r="AK285">
        <v>1</v>
      </c>
      <c r="AL285">
        <v>0</v>
      </c>
      <c r="AM285">
        <v>0</v>
      </c>
      <c r="AN285">
        <v>0</v>
      </c>
      <c r="AO285">
        <v>0</v>
      </c>
      <c r="AP285">
        <v>1</v>
      </c>
      <c r="AQ285">
        <v>0</v>
      </c>
      <c r="AR285">
        <v>6</v>
      </c>
      <c r="AS285">
        <v>5</v>
      </c>
      <c r="AT285">
        <v>0</v>
      </c>
      <c r="AU285">
        <v>0</v>
      </c>
      <c r="AV285">
        <v>0</v>
      </c>
      <c r="AW285">
        <v>4</v>
      </c>
      <c r="AX285">
        <v>0</v>
      </c>
      <c r="AY285">
        <v>0</v>
      </c>
      <c r="AZ285">
        <v>1</v>
      </c>
      <c r="BA285">
        <v>0</v>
      </c>
      <c r="BB285">
        <v>0</v>
      </c>
      <c r="BC285">
        <v>0</v>
      </c>
      <c r="BD285">
        <v>0</v>
      </c>
      <c r="BE285">
        <v>4</v>
      </c>
      <c r="BF285">
        <v>0</v>
      </c>
      <c r="BG285">
        <v>1</v>
      </c>
      <c r="BH285">
        <v>0</v>
      </c>
      <c r="BI285">
        <v>0</v>
      </c>
      <c r="BJ285">
        <v>1</v>
      </c>
      <c r="BK285">
        <v>0</v>
      </c>
      <c r="BL285">
        <v>0</v>
      </c>
      <c r="BM285">
        <v>0</v>
      </c>
      <c r="BN285">
        <v>0</v>
      </c>
      <c r="BO285">
        <v>0</v>
      </c>
      <c r="BP285">
        <v>0</v>
      </c>
      <c r="BQ285">
        <v>0</v>
      </c>
      <c r="BR285">
        <v>0</v>
      </c>
      <c r="BS285">
        <v>0</v>
      </c>
      <c r="BT285">
        <v>2</v>
      </c>
      <c r="BU285">
        <v>0</v>
      </c>
      <c r="BV285">
        <v>0</v>
      </c>
      <c r="BW285">
        <v>0</v>
      </c>
      <c r="BX285">
        <v>0</v>
      </c>
      <c r="BY285">
        <v>0</v>
      </c>
      <c r="BZ285">
        <v>0</v>
      </c>
      <c r="CA285">
        <v>3</v>
      </c>
      <c r="CB285">
        <v>6</v>
      </c>
      <c r="CC285">
        <v>1</v>
      </c>
      <c r="CD285">
        <v>1</v>
      </c>
      <c r="CE285">
        <v>0</v>
      </c>
      <c r="CF285">
        <v>0</v>
      </c>
      <c r="CG285">
        <v>0</v>
      </c>
      <c r="CH285">
        <v>0</v>
      </c>
      <c r="CI285">
        <v>3</v>
      </c>
      <c r="CJ285">
        <v>0</v>
      </c>
      <c r="CK285">
        <v>1</v>
      </c>
      <c r="CL285">
        <v>0</v>
      </c>
      <c r="CM285">
        <v>0</v>
      </c>
      <c r="CN285">
        <v>0</v>
      </c>
      <c r="CO285">
        <v>0</v>
      </c>
      <c r="CP285">
        <v>2</v>
      </c>
      <c r="CQ285">
        <v>0</v>
      </c>
      <c r="CR285">
        <v>0</v>
      </c>
      <c r="CS285">
        <v>0</v>
      </c>
      <c r="CT285">
        <v>0</v>
      </c>
      <c r="CU285">
        <v>0</v>
      </c>
      <c r="CV285">
        <v>0</v>
      </c>
      <c r="CW285">
        <v>0</v>
      </c>
      <c r="CX285">
        <v>0</v>
      </c>
      <c r="CY285">
        <v>0</v>
      </c>
      <c r="CZ285">
        <v>0</v>
      </c>
      <c r="DA285">
        <v>0</v>
      </c>
      <c r="DB285">
        <v>0</v>
      </c>
      <c r="DC285">
        <v>2</v>
      </c>
      <c r="DD285">
        <v>3</v>
      </c>
      <c r="DE285">
        <v>0</v>
      </c>
      <c r="DF285">
        <v>0</v>
      </c>
      <c r="DG285">
        <v>0</v>
      </c>
      <c r="DH285">
        <v>0</v>
      </c>
      <c r="DI285">
        <v>0</v>
      </c>
      <c r="DJ285">
        <v>2</v>
      </c>
      <c r="DK285">
        <v>1</v>
      </c>
      <c r="DL285">
        <v>0</v>
      </c>
      <c r="DM285">
        <v>0</v>
      </c>
      <c r="DN285">
        <v>4</v>
      </c>
      <c r="DO285">
        <v>0</v>
      </c>
      <c r="DP285">
        <v>2</v>
      </c>
      <c r="DQ285">
        <v>1</v>
      </c>
      <c r="DR285">
        <v>0</v>
      </c>
      <c r="DS285">
        <v>0</v>
      </c>
      <c r="DT285">
        <v>0</v>
      </c>
      <c r="DU285">
        <v>3</v>
      </c>
      <c r="DV285">
        <v>0</v>
      </c>
      <c r="DW285">
        <v>0</v>
      </c>
      <c r="DX285">
        <v>0</v>
      </c>
      <c r="DY285">
        <v>0</v>
      </c>
      <c r="DZ285">
        <v>3</v>
      </c>
      <c r="EA285">
        <v>0</v>
      </c>
      <c r="EB285">
        <v>0</v>
      </c>
      <c r="EC285">
        <v>0</v>
      </c>
      <c r="ED285">
        <v>0</v>
      </c>
      <c r="EE285">
        <v>0</v>
      </c>
      <c r="EF285">
        <v>0</v>
      </c>
      <c r="EG285">
        <v>0</v>
      </c>
      <c r="EH285">
        <v>0</v>
      </c>
      <c r="EI285">
        <v>0</v>
      </c>
      <c r="EJ285">
        <v>0</v>
      </c>
      <c r="EK285">
        <v>0</v>
      </c>
      <c r="EL285">
        <v>0</v>
      </c>
      <c r="EM285">
        <v>0</v>
      </c>
      <c r="EN285">
        <v>0</v>
      </c>
      <c r="EO285">
        <v>0</v>
      </c>
      <c r="EP285">
        <v>1</v>
      </c>
      <c r="EQ285">
        <v>0</v>
      </c>
      <c r="ER285">
        <v>0</v>
      </c>
      <c r="ES285">
        <v>6</v>
      </c>
      <c r="ET285">
        <v>1</v>
      </c>
      <c r="EU285">
        <v>3</v>
      </c>
      <c r="EV285">
        <v>0</v>
      </c>
      <c r="EW285">
        <v>0</v>
      </c>
      <c r="EX285">
        <v>0</v>
      </c>
      <c r="EY285">
        <v>3</v>
      </c>
      <c r="EZ285">
        <v>0</v>
      </c>
      <c r="FA285">
        <v>2</v>
      </c>
      <c r="FB285">
        <v>0</v>
      </c>
      <c r="FC285">
        <v>0</v>
      </c>
      <c r="FD285">
        <v>0</v>
      </c>
      <c r="FE285">
        <v>9</v>
      </c>
      <c r="FF285">
        <v>0</v>
      </c>
      <c r="FG285">
        <v>1</v>
      </c>
      <c r="FH285">
        <v>0</v>
      </c>
      <c r="FI285">
        <v>0</v>
      </c>
      <c r="FJ285">
        <v>0</v>
      </c>
      <c r="FK285">
        <v>0</v>
      </c>
      <c r="FL285">
        <v>0</v>
      </c>
      <c r="FM285">
        <v>0</v>
      </c>
      <c r="FN285">
        <v>0</v>
      </c>
      <c r="FO285">
        <v>0</v>
      </c>
      <c r="FP285">
        <v>0</v>
      </c>
      <c r="FQ285">
        <v>0</v>
      </c>
      <c r="FR285">
        <v>2</v>
      </c>
      <c r="FS285">
        <v>1</v>
      </c>
      <c r="FT285">
        <v>0</v>
      </c>
      <c r="FU285">
        <v>2</v>
      </c>
      <c r="FV285">
        <v>0</v>
      </c>
      <c r="FW285">
        <v>0</v>
      </c>
      <c r="FX285">
        <v>0</v>
      </c>
      <c r="FY285">
        <v>0</v>
      </c>
      <c r="FZ285">
        <v>0</v>
      </c>
      <c r="GA285">
        <v>0</v>
      </c>
      <c r="GB285">
        <v>0</v>
      </c>
      <c r="GC285">
        <v>0</v>
      </c>
      <c r="GD285">
        <v>0</v>
      </c>
      <c r="GE285">
        <v>0</v>
      </c>
      <c r="GF285">
        <v>0</v>
      </c>
      <c r="GG285">
        <v>0</v>
      </c>
      <c r="GH285">
        <v>1</v>
      </c>
      <c r="GI285">
        <v>0</v>
      </c>
      <c r="GJ285">
        <v>0</v>
      </c>
      <c r="GK285">
        <v>0</v>
      </c>
      <c r="GL285">
        <v>0</v>
      </c>
      <c r="GM285">
        <v>1</v>
      </c>
      <c r="GN285">
        <v>0</v>
      </c>
      <c r="GO285">
        <v>0</v>
      </c>
      <c r="GP285">
        <v>0</v>
      </c>
      <c r="GQ285">
        <v>0</v>
      </c>
    </row>
    <row r="286" spans="1:199">
      <c r="A286">
        <v>0</v>
      </c>
      <c r="B286">
        <v>0</v>
      </c>
      <c r="C286">
        <v>0</v>
      </c>
      <c r="D286">
        <v>0</v>
      </c>
      <c r="E286">
        <v>0</v>
      </c>
      <c r="F286">
        <v>0</v>
      </c>
      <c r="G286">
        <v>3</v>
      </c>
      <c r="H286">
        <v>0</v>
      </c>
      <c r="I286">
        <v>0</v>
      </c>
      <c r="J286">
        <v>0</v>
      </c>
      <c r="K286">
        <v>0</v>
      </c>
      <c r="L286">
        <v>0</v>
      </c>
      <c r="M286">
        <v>0</v>
      </c>
      <c r="N286">
        <v>0</v>
      </c>
      <c r="O286">
        <v>0</v>
      </c>
      <c r="P286">
        <v>0</v>
      </c>
      <c r="Q286">
        <v>0</v>
      </c>
      <c r="R286">
        <v>0</v>
      </c>
      <c r="S286">
        <v>0</v>
      </c>
      <c r="T286">
        <v>0</v>
      </c>
      <c r="U286">
        <v>0</v>
      </c>
      <c r="V286">
        <v>0</v>
      </c>
      <c r="W286">
        <v>0</v>
      </c>
      <c r="X286">
        <v>0</v>
      </c>
      <c r="Y286">
        <v>0</v>
      </c>
      <c r="Z286">
        <v>2</v>
      </c>
      <c r="AA286">
        <v>0</v>
      </c>
      <c r="AB286">
        <v>0</v>
      </c>
      <c r="AC286">
        <v>0</v>
      </c>
      <c r="AD286">
        <v>0</v>
      </c>
      <c r="AE286">
        <v>1</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0</v>
      </c>
      <c r="AY286">
        <v>0</v>
      </c>
      <c r="AZ286">
        <v>0</v>
      </c>
      <c r="BA286">
        <v>0</v>
      </c>
      <c r="BB286">
        <v>0</v>
      </c>
      <c r="BC286">
        <v>0</v>
      </c>
      <c r="BD286">
        <v>0</v>
      </c>
      <c r="BE286">
        <v>0</v>
      </c>
      <c r="BF286">
        <v>1</v>
      </c>
      <c r="BG286">
        <v>0</v>
      </c>
      <c r="BH286">
        <v>0</v>
      </c>
      <c r="BI286">
        <v>0</v>
      </c>
      <c r="BJ286">
        <v>0</v>
      </c>
      <c r="BK286">
        <v>0</v>
      </c>
      <c r="BL286">
        <v>0</v>
      </c>
      <c r="BM286">
        <v>0</v>
      </c>
      <c r="BN286">
        <v>0</v>
      </c>
      <c r="BO286">
        <v>0</v>
      </c>
      <c r="BP286">
        <v>0</v>
      </c>
      <c r="BQ286">
        <v>1</v>
      </c>
      <c r="BR286">
        <v>0</v>
      </c>
      <c r="BS286">
        <v>1</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4</v>
      </c>
      <c r="CV286">
        <v>0</v>
      </c>
      <c r="CW286">
        <v>0</v>
      </c>
      <c r="CX286">
        <v>0</v>
      </c>
      <c r="CY286">
        <v>0</v>
      </c>
      <c r="CZ286">
        <v>0</v>
      </c>
      <c r="DA286">
        <v>0</v>
      </c>
      <c r="DB286">
        <v>0</v>
      </c>
      <c r="DC286">
        <v>0</v>
      </c>
      <c r="DD286">
        <v>0</v>
      </c>
      <c r="DE286">
        <v>4</v>
      </c>
      <c r="DF286">
        <v>0</v>
      </c>
      <c r="DG286">
        <v>0</v>
      </c>
      <c r="DH286">
        <v>0</v>
      </c>
      <c r="DI286">
        <v>0</v>
      </c>
      <c r="DJ286">
        <v>0</v>
      </c>
      <c r="DK286">
        <v>0</v>
      </c>
      <c r="DL286">
        <v>0</v>
      </c>
      <c r="DM286">
        <v>0</v>
      </c>
      <c r="DN286">
        <v>0</v>
      </c>
      <c r="DO286">
        <v>0</v>
      </c>
      <c r="DP286">
        <v>0</v>
      </c>
      <c r="DQ286">
        <v>0</v>
      </c>
      <c r="DR286">
        <v>6</v>
      </c>
      <c r="DS286">
        <v>0</v>
      </c>
      <c r="DT286">
        <v>2</v>
      </c>
      <c r="DU286">
        <v>0</v>
      </c>
      <c r="DV286">
        <v>1</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4</v>
      </c>
      <c r="FE286">
        <v>0</v>
      </c>
      <c r="FF286">
        <v>0</v>
      </c>
      <c r="FG286">
        <v>1</v>
      </c>
      <c r="FH286">
        <v>0</v>
      </c>
      <c r="FI286">
        <v>0</v>
      </c>
      <c r="FJ286">
        <v>0</v>
      </c>
      <c r="FK286">
        <v>0</v>
      </c>
      <c r="FL286">
        <v>0</v>
      </c>
      <c r="FM286">
        <v>0</v>
      </c>
      <c r="FN286">
        <v>0</v>
      </c>
      <c r="FO286">
        <v>0</v>
      </c>
      <c r="FP286">
        <v>0</v>
      </c>
      <c r="FQ286">
        <v>0</v>
      </c>
      <c r="FR286">
        <v>4</v>
      </c>
      <c r="FS286">
        <v>0</v>
      </c>
      <c r="FT286">
        <v>0</v>
      </c>
      <c r="FU286">
        <v>0</v>
      </c>
      <c r="FV286">
        <v>0</v>
      </c>
      <c r="FW286">
        <v>0</v>
      </c>
      <c r="FX286">
        <v>0</v>
      </c>
      <c r="FY286">
        <v>0</v>
      </c>
      <c r="FZ286">
        <v>0</v>
      </c>
      <c r="GA286">
        <v>0</v>
      </c>
      <c r="GB286">
        <v>1</v>
      </c>
      <c r="GC286">
        <v>0</v>
      </c>
      <c r="GD286">
        <v>2</v>
      </c>
      <c r="GE286">
        <v>0</v>
      </c>
      <c r="GF286">
        <v>0</v>
      </c>
      <c r="GG286">
        <v>0</v>
      </c>
      <c r="GH286">
        <v>0</v>
      </c>
      <c r="GI286">
        <v>0</v>
      </c>
      <c r="GJ286">
        <v>0</v>
      </c>
      <c r="GK286">
        <v>0</v>
      </c>
      <c r="GL286">
        <v>0</v>
      </c>
      <c r="GM286">
        <v>0</v>
      </c>
      <c r="GN286">
        <v>0</v>
      </c>
      <c r="GO286">
        <v>0</v>
      </c>
      <c r="GP286">
        <v>0</v>
      </c>
      <c r="GQ286">
        <v>0</v>
      </c>
    </row>
    <row r="287" spans="1:199">
      <c r="A287">
        <v>2</v>
      </c>
      <c r="B287">
        <v>0</v>
      </c>
      <c r="C287">
        <v>1</v>
      </c>
      <c r="D287">
        <v>0</v>
      </c>
      <c r="E287">
        <v>0</v>
      </c>
      <c r="F287">
        <v>0</v>
      </c>
      <c r="G287">
        <v>0</v>
      </c>
      <c r="H287">
        <v>0</v>
      </c>
      <c r="I287">
        <v>0</v>
      </c>
      <c r="J287">
        <v>0</v>
      </c>
      <c r="K287">
        <v>0</v>
      </c>
      <c r="L287">
        <v>3</v>
      </c>
      <c r="M287">
        <v>0</v>
      </c>
      <c r="N287">
        <v>0</v>
      </c>
      <c r="O287">
        <v>0</v>
      </c>
      <c r="P287">
        <v>0</v>
      </c>
      <c r="Q287">
        <v>0</v>
      </c>
      <c r="R287">
        <v>0</v>
      </c>
      <c r="S287">
        <v>0</v>
      </c>
      <c r="T287">
        <v>0</v>
      </c>
      <c r="U287">
        <v>0</v>
      </c>
      <c r="V287">
        <v>0</v>
      </c>
      <c r="W287">
        <v>0</v>
      </c>
      <c r="X287">
        <v>1</v>
      </c>
      <c r="Y287">
        <v>4</v>
      </c>
      <c r="Z287">
        <v>1</v>
      </c>
      <c r="AA287">
        <v>0</v>
      </c>
      <c r="AB287">
        <v>0</v>
      </c>
      <c r="AC287">
        <v>0</v>
      </c>
      <c r="AD287">
        <v>0</v>
      </c>
      <c r="AE287">
        <v>0</v>
      </c>
      <c r="AF287">
        <v>0</v>
      </c>
      <c r="AG287">
        <v>0</v>
      </c>
      <c r="AH287">
        <v>0</v>
      </c>
      <c r="AI287">
        <v>0</v>
      </c>
      <c r="AJ287">
        <v>0</v>
      </c>
      <c r="AK287">
        <v>0</v>
      </c>
      <c r="AL287">
        <v>0</v>
      </c>
      <c r="AM287">
        <v>0</v>
      </c>
      <c r="AN287">
        <v>0</v>
      </c>
      <c r="AO287">
        <v>0</v>
      </c>
      <c r="AP287">
        <v>0</v>
      </c>
      <c r="AQ287">
        <v>0</v>
      </c>
      <c r="AR287">
        <v>7</v>
      </c>
      <c r="AS287">
        <v>0</v>
      </c>
      <c r="AT287">
        <v>0</v>
      </c>
      <c r="AU287">
        <v>0</v>
      </c>
      <c r="AV287">
        <v>2</v>
      </c>
      <c r="AW287">
        <v>1</v>
      </c>
      <c r="AX287">
        <v>0</v>
      </c>
      <c r="AY287">
        <v>0</v>
      </c>
      <c r="AZ287">
        <v>0</v>
      </c>
      <c r="BA287">
        <v>0</v>
      </c>
      <c r="BB287">
        <v>0</v>
      </c>
      <c r="BC287">
        <v>0</v>
      </c>
      <c r="BD287">
        <v>0</v>
      </c>
      <c r="BE287">
        <v>0</v>
      </c>
      <c r="BF287">
        <v>0</v>
      </c>
      <c r="BG287">
        <v>0</v>
      </c>
      <c r="BH287">
        <v>0</v>
      </c>
      <c r="BI287">
        <v>0</v>
      </c>
      <c r="BJ287">
        <v>1</v>
      </c>
      <c r="BK287">
        <v>0</v>
      </c>
      <c r="BL287">
        <v>0</v>
      </c>
      <c r="BM287">
        <v>0</v>
      </c>
      <c r="BN287">
        <v>0</v>
      </c>
      <c r="BO287">
        <v>0</v>
      </c>
      <c r="BP287">
        <v>0</v>
      </c>
      <c r="BQ287">
        <v>2</v>
      </c>
      <c r="BR287">
        <v>0</v>
      </c>
      <c r="BS287">
        <v>2</v>
      </c>
      <c r="BT287">
        <v>0</v>
      </c>
      <c r="BU287">
        <v>0</v>
      </c>
      <c r="BV287">
        <v>0</v>
      </c>
      <c r="BW287">
        <v>0</v>
      </c>
      <c r="BX287">
        <v>0</v>
      </c>
      <c r="BY287">
        <v>2</v>
      </c>
      <c r="BZ287">
        <v>0</v>
      </c>
      <c r="CA287">
        <v>2</v>
      </c>
      <c r="CB287">
        <v>2</v>
      </c>
      <c r="CC287">
        <v>1</v>
      </c>
      <c r="CD287">
        <v>0</v>
      </c>
      <c r="CE287">
        <v>0</v>
      </c>
      <c r="CF287">
        <v>0</v>
      </c>
      <c r="CG287">
        <v>0</v>
      </c>
      <c r="CH287">
        <v>0</v>
      </c>
      <c r="CI287">
        <v>2</v>
      </c>
      <c r="CJ287">
        <v>3</v>
      </c>
      <c r="CK287">
        <v>0</v>
      </c>
      <c r="CL287">
        <v>0</v>
      </c>
      <c r="CM287">
        <v>0</v>
      </c>
      <c r="CN287">
        <v>0</v>
      </c>
      <c r="CO287">
        <v>0</v>
      </c>
      <c r="CP287">
        <v>2</v>
      </c>
      <c r="CQ287">
        <v>0</v>
      </c>
      <c r="CR287">
        <v>0</v>
      </c>
      <c r="CS287">
        <v>0</v>
      </c>
      <c r="CT287">
        <v>0</v>
      </c>
      <c r="CU287">
        <v>0</v>
      </c>
      <c r="CV287">
        <v>0</v>
      </c>
      <c r="CW287">
        <v>0</v>
      </c>
      <c r="CX287">
        <v>0</v>
      </c>
      <c r="CY287">
        <v>0</v>
      </c>
      <c r="CZ287">
        <v>0</v>
      </c>
      <c r="DA287">
        <v>0</v>
      </c>
      <c r="DB287">
        <v>0</v>
      </c>
      <c r="DC287">
        <v>2</v>
      </c>
      <c r="DD287">
        <v>4</v>
      </c>
      <c r="DE287">
        <v>3</v>
      </c>
      <c r="DF287">
        <v>0</v>
      </c>
      <c r="DG287">
        <v>1</v>
      </c>
      <c r="DH287">
        <v>1</v>
      </c>
      <c r="DI287">
        <v>0</v>
      </c>
      <c r="DJ287">
        <v>2</v>
      </c>
      <c r="DK287">
        <v>0</v>
      </c>
      <c r="DL287">
        <v>0</v>
      </c>
      <c r="DM287">
        <v>0</v>
      </c>
      <c r="DN287">
        <v>0</v>
      </c>
      <c r="DO287">
        <v>0</v>
      </c>
      <c r="DP287">
        <v>0</v>
      </c>
      <c r="DQ287">
        <v>0</v>
      </c>
      <c r="DR287">
        <v>0</v>
      </c>
      <c r="DS287">
        <v>0</v>
      </c>
      <c r="DT287">
        <v>0</v>
      </c>
      <c r="DU287">
        <v>1</v>
      </c>
      <c r="DV287">
        <v>0</v>
      </c>
      <c r="DW287">
        <v>0</v>
      </c>
      <c r="DX287">
        <v>0</v>
      </c>
      <c r="DY287">
        <v>0</v>
      </c>
      <c r="DZ287">
        <v>3</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8</v>
      </c>
      <c r="ET287">
        <v>0</v>
      </c>
      <c r="EU287">
        <v>0</v>
      </c>
      <c r="EV287">
        <v>0</v>
      </c>
      <c r="EW287">
        <v>0</v>
      </c>
      <c r="EX287">
        <v>0</v>
      </c>
      <c r="EY287">
        <v>0</v>
      </c>
      <c r="EZ287">
        <v>0</v>
      </c>
      <c r="FA287">
        <v>2</v>
      </c>
      <c r="FB287">
        <v>0</v>
      </c>
      <c r="FC287">
        <v>0</v>
      </c>
      <c r="FD287">
        <v>0</v>
      </c>
      <c r="FE287">
        <v>0</v>
      </c>
      <c r="FF287">
        <v>0</v>
      </c>
      <c r="FG287">
        <v>2</v>
      </c>
      <c r="FH287">
        <v>0</v>
      </c>
      <c r="FI287">
        <v>0</v>
      </c>
      <c r="FJ287">
        <v>0</v>
      </c>
      <c r="FK287">
        <v>0</v>
      </c>
      <c r="FL287">
        <v>0</v>
      </c>
      <c r="FM287">
        <v>0</v>
      </c>
      <c r="FN287">
        <v>0</v>
      </c>
      <c r="FO287">
        <v>0</v>
      </c>
      <c r="FP287">
        <v>0</v>
      </c>
      <c r="FQ287">
        <v>0</v>
      </c>
      <c r="FR287">
        <v>6</v>
      </c>
      <c r="FS287">
        <v>0</v>
      </c>
      <c r="FT287">
        <v>0</v>
      </c>
      <c r="FU287">
        <v>1</v>
      </c>
      <c r="FV287">
        <v>0</v>
      </c>
      <c r="FW287">
        <v>0</v>
      </c>
      <c r="FX287">
        <v>0</v>
      </c>
      <c r="FY287">
        <v>0</v>
      </c>
      <c r="FZ287">
        <v>0</v>
      </c>
      <c r="GA287">
        <v>0</v>
      </c>
      <c r="GB287">
        <v>0</v>
      </c>
      <c r="GC287">
        <v>0</v>
      </c>
      <c r="GD287">
        <v>1</v>
      </c>
      <c r="GE287">
        <v>0</v>
      </c>
      <c r="GF287">
        <v>0</v>
      </c>
      <c r="GG287">
        <v>0</v>
      </c>
      <c r="GH287">
        <v>0</v>
      </c>
      <c r="GI287">
        <v>0</v>
      </c>
      <c r="GJ287">
        <v>0</v>
      </c>
      <c r="GK287">
        <v>0</v>
      </c>
      <c r="GL287">
        <v>0</v>
      </c>
      <c r="GM287">
        <v>0</v>
      </c>
      <c r="GN287">
        <v>0</v>
      </c>
      <c r="GO287">
        <v>0</v>
      </c>
      <c r="GP287">
        <v>0</v>
      </c>
      <c r="GQ287">
        <v>0</v>
      </c>
    </row>
    <row r="288" spans="1:199">
      <c r="A288">
        <v>0</v>
      </c>
      <c r="B288">
        <v>0</v>
      </c>
      <c r="C288">
        <v>0</v>
      </c>
      <c r="D288">
        <v>0</v>
      </c>
      <c r="E288">
        <v>0</v>
      </c>
      <c r="F288">
        <v>0</v>
      </c>
      <c r="G288">
        <v>6</v>
      </c>
      <c r="H288">
        <v>0</v>
      </c>
      <c r="I288">
        <v>0</v>
      </c>
      <c r="J288">
        <v>3</v>
      </c>
      <c r="K288">
        <v>0</v>
      </c>
      <c r="L288">
        <v>0</v>
      </c>
      <c r="M288">
        <v>0</v>
      </c>
      <c r="N288">
        <v>0</v>
      </c>
      <c r="O288">
        <v>0</v>
      </c>
      <c r="P288">
        <v>0</v>
      </c>
      <c r="Q288">
        <v>0</v>
      </c>
      <c r="R288">
        <v>0</v>
      </c>
      <c r="S288">
        <v>0</v>
      </c>
      <c r="T288">
        <v>0</v>
      </c>
      <c r="U288">
        <v>0</v>
      </c>
      <c r="V288">
        <v>0</v>
      </c>
      <c r="W288">
        <v>1</v>
      </c>
      <c r="X288">
        <v>0</v>
      </c>
      <c r="Y288">
        <v>0</v>
      </c>
      <c r="Z288">
        <v>0</v>
      </c>
      <c r="AA288">
        <v>0</v>
      </c>
      <c r="AB288">
        <v>0</v>
      </c>
      <c r="AC288">
        <v>0</v>
      </c>
      <c r="AD288">
        <v>0</v>
      </c>
      <c r="AE288">
        <v>1</v>
      </c>
      <c r="AF288">
        <v>0</v>
      </c>
      <c r="AG288">
        <v>0</v>
      </c>
      <c r="AH288">
        <v>1</v>
      </c>
      <c r="AI288">
        <v>0</v>
      </c>
      <c r="AJ288">
        <v>0</v>
      </c>
      <c r="AK288">
        <v>5</v>
      </c>
      <c r="AL288">
        <v>0</v>
      </c>
      <c r="AM288">
        <v>0</v>
      </c>
      <c r="AN288">
        <v>0</v>
      </c>
      <c r="AO288">
        <v>0</v>
      </c>
      <c r="AP288">
        <v>0</v>
      </c>
      <c r="AQ288">
        <v>0</v>
      </c>
      <c r="AR288">
        <v>0</v>
      </c>
      <c r="AS288">
        <v>1</v>
      </c>
      <c r="AT288">
        <v>0</v>
      </c>
      <c r="AU288">
        <v>0</v>
      </c>
      <c r="AV288">
        <v>0</v>
      </c>
      <c r="AW288">
        <v>3</v>
      </c>
      <c r="AX288">
        <v>0</v>
      </c>
      <c r="AY288">
        <v>0</v>
      </c>
      <c r="AZ288">
        <v>0</v>
      </c>
      <c r="BA288">
        <v>0</v>
      </c>
      <c r="BB288">
        <v>0</v>
      </c>
      <c r="BC288">
        <v>0</v>
      </c>
      <c r="BD288">
        <v>0</v>
      </c>
      <c r="BE288">
        <v>0</v>
      </c>
      <c r="BF288">
        <v>1</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2</v>
      </c>
      <c r="CC288">
        <v>0</v>
      </c>
      <c r="CD288">
        <v>0</v>
      </c>
      <c r="CE288">
        <v>0</v>
      </c>
      <c r="CF288">
        <v>0</v>
      </c>
      <c r="CG288">
        <v>0</v>
      </c>
      <c r="CH288">
        <v>0</v>
      </c>
      <c r="CI288">
        <v>0</v>
      </c>
      <c r="CJ288">
        <v>0</v>
      </c>
      <c r="CK288">
        <v>1</v>
      </c>
      <c r="CL288">
        <v>0</v>
      </c>
      <c r="CM288">
        <v>0</v>
      </c>
      <c r="CN288">
        <v>0</v>
      </c>
      <c r="CO288">
        <v>0</v>
      </c>
      <c r="CP288">
        <v>0</v>
      </c>
      <c r="CQ288">
        <v>0</v>
      </c>
      <c r="CR288">
        <v>0</v>
      </c>
      <c r="CS288">
        <v>0</v>
      </c>
      <c r="CT288">
        <v>0</v>
      </c>
      <c r="CU288">
        <v>5</v>
      </c>
      <c r="CV288">
        <v>0</v>
      </c>
      <c r="CW288">
        <v>0</v>
      </c>
      <c r="CX288">
        <v>0</v>
      </c>
      <c r="CY288">
        <v>0</v>
      </c>
      <c r="CZ288">
        <v>0</v>
      </c>
      <c r="DA288">
        <v>0</v>
      </c>
      <c r="DB288">
        <v>0</v>
      </c>
      <c r="DC288">
        <v>0</v>
      </c>
      <c r="DD288">
        <v>1</v>
      </c>
      <c r="DE288">
        <v>2</v>
      </c>
      <c r="DF288">
        <v>0</v>
      </c>
      <c r="DG288">
        <v>0</v>
      </c>
      <c r="DH288">
        <v>0</v>
      </c>
      <c r="DI288">
        <v>0</v>
      </c>
      <c r="DJ288">
        <v>1</v>
      </c>
      <c r="DK288">
        <v>0</v>
      </c>
      <c r="DL288">
        <v>0</v>
      </c>
      <c r="DM288">
        <v>0</v>
      </c>
      <c r="DN288">
        <v>0</v>
      </c>
      <c r="DO288">
        <v>0</v>
      </c>
      <c r="DP288">
        <v>1</v>
      </c>
      <c r="DQ288">
        <v>0</v>
      </c>
      <c r="DR288">
        <v>4</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2</v>
      </c>
      <c r="EV288">
        <v>0</v>
      </c>
      <c r="EW288">
        <v>0</v>
      </c>
      <c r="EX288">
        <v>0</v>
      </c>
      <c r="EY288">
        <v>0</v>
      </c>
      <c r="EZ288">
        <v>0</v>
      </c>
      <c r="FA288">
        <v>1</v>
      </c>
      <c r="FB288">
        <v>0</v>
      </c>
      <c r="FC288">
        <v>0</v>
      </c>
      <c r="FD288">
        <v>0</v>
      </c>
      <c r="FE288">
        <v>0</v>
      </c>
      <c r="FF288">
        <v>0</v>
      </c>
      <c r="FG288">
        <v>0</v>
      </c>
      <c r="FH288">
        <v>0</v>
      </c>
      <c r="FI288">
        <v>0</v>
      </c>
      <c r="FJ288">
        <v>0</v>
      </c>
      <c r="FK288">
        <v>0</v>
      </c>
      <c r="FL288">
        <v>0</v>
      </c>
      <c r="FM288">
        <v>0</v>
      </c>
      <c r="FN288">
        <v>0</v>
      </c>
      <c r="FO288">
        <v>0</v>
      </c>
      <c r="FP288">
        <v>0</v>
      </c>
      <c r="FQ288">
        <v>0</v>
      </c>
      <c r="FR288">
        <v>0</v>
      </c>
      <c r="FS288">
        <v>1</v>
      </c>
      <c r="FT288">
        <v>0</v>
      </c>
      <c r="FU288">
        <v>0</v>
      </c>
      <c r="FV288">
        <v>0</v>
      </c>
      <c r="FW288">
        <v>0</v>
      </c>
      <c r="FX288">
        <v>0</v>
      </c>
      <c r="FY288">
        <v>0</v>
      </c>
      <c r="FZ288">
        <v>0</v>
      </c>
      <c r="GA288">
        <v>1</v>
      </c>
      <c r="GB288">
        <v>0</v>
      </c>
      <c r="GC288">
        <v>0</v>
      </c>
      <c r="GD288">
        <v>1</v>
      </c>
      <c r="GE288">
        <v>0</v>
      </c>
      <c r="GF288">
        <v>0</v>
      </c>
      <c r="GG288">
        <v>0</v>
      </c>
      <c r="GH288">
        <v>0</v>
      </c>
      <c r="GI288">
        <v>0</v>
      </c>
      <c r="GJ288">
        <v>0</v>
      </c>
      <c r="GK288">
        <v>0</v>
      </c>
      <c r="GL288">
        <v>0</v>
      </c>
      <c r="GM288">
        <v>0</v>
      </c>
      <c r="GN288">
        <v>0</v>
      </c>
      <c r="GO288">
        <v>0</v>
      </c>
      <c r="GP288">
        <v>0</v>
      </c>
      <c r="GQ288">
        <v>0</v>
      </c>
    </row>
    <row r="289" spans="1:199">
      <c r="A289">
        <v>0</v>
      </c>
      <c r="B289">
        <v>0</v>
      </c>
      <c r="C289">
        <v>0</v>
      </c>
      <c r="D289">
        <v>0</v>
      </c>
      <c r="E289">
        <v>0</v>
      </c>
      <c r="F289">
        <v>1</v>
      </c>
      <c r="G289">
        <v>1</v>
      </c>
      <c r="H289">
        <v>0</v>
      </c>
      <c r="I289">
        <v>0</v>
      </c>
      <c r="J289">
        <v>4</v>
      </c>
      <c r="K289">
        <v>0</v>
      </c>
      <c r="L289">
        <v>0</v>
      </c>
      <c r="M289">
        <v>0</v>
      </c>
      <c r="N289">
        <v>0</v>
      </c>
      <c r="O289">
        <v>0</v>
      </c>
      <c r="P289">
        <v>0</v>
      </c>
      <c r="Q289">
        <v>0</v>
      </c>
      <c r="R289">
        <v>0</v>
      </c>
      <c r="S289">
        <v>0</v>
      </c>
      <c r="T289">
        <v>0</v>
      </c>
      <c r="U289">
        <v>0</v>
      </c>
      <c r="V289">
        <v>0</v>
      </c>
      <c r="W289">
        <v>1</v>
      </c>
      <c r="X289">
        <v>1</v>
      </c>
      <c r="Y289">
        <v>0</v>
      </c>
      <c r="Z289">
        <v>0</v>
      </c>
      <c r="AA289">
        <v>0</v>
      </c>
      <c r="AB289">
        <v>0</v>
      </c>
      <c r="AC289">
        <v>1</v>
      </c>
      <c r="AD289">
        <v>0</v>
      </c>
      <c r="AE289">
        <v>1</v>
      </c>
      <c r="AF289">
        <v>0</v>
      </c>
      <c r="AG289">
        <v>0</v>
      </c>
      <c r="AH289">
        <v>0</v>
      </c>
      <c r="AI289">
        <v>0</v>
      </c>
      <c r="AJ289">
        <v>1</v>
      </c>
      <c r="AK289">
        <v>1</v>
      </c>
      <c r="AL289">
        <v>0</v>
      </c>
      <c r="AM289">
        <v>0</v>
      </c>
      <c r="AN289">
        <v>0</v>
      </c>
      <c r="AO289">
        <v>0</v>
      </c>
      <c r="AP289">
        <v>0</v>
      </c>
      <c r="AQ289">
        <v>0</v>
      </c>
      <c r="AR289">
        <v>0</v>
      </c>
      <c r="AS289">
        <v>0</v>
      </c>
      <c r="AT289">
        <v>0</v>
      </c>
      <c r="AU289">
        <v>0</v>
      </c>
      <c r="AV289">
        <v>0</v>
      </c>
      <c r="AW289">
        <v>2</v>
      </c>
      <c r="AX289">
        <v>0</v>
      </c>
      <c r="AY289">
        <v>1</v>
      </c>
      <c r="AZ289">
        <v>1</v>
      </c>
      <c r="BA289">
        <v>0</v>
      </c>
      <c r="BB289">
        <v>0</v>
      </c>
      <c r="BC289">
        <v>7</v>
      </c>
      <c r="BD289">
        <v>0</v>
      </c>
      <c r="BE289">
        <v>4</v>
      </c>
      <c r="BF289">
        <v>1</v>
      </c>
      <c r="BG289">
        <v>0</v>
      </c>
      <c r="BH289">
        <v>0</v>
      </c>
      <c r="BI289">
        <v>0</v>
      </c>
      <c r="BJ289">
        <v>0</v>
      </c>
      <c r="BK289">
        <v>0</v>
      </c>
      <c r="BL289">
        <v>0</v>
      </c>
      <c r="BM289">
        <v>0</v>
      </c>
      <c r="BN289">
        <v>0</v>
      </c>
      <c r="BO289">
        <v>0</v>
      </c>
      <c r="BP289">
        <v>0</v>
      </c>
      <c r="BQ289">
        <v>0</v>
      </c>
      <c r="BR289">
        <v>0</v>
      </c>
      <c r="BS289">
        <v>0</v>
      </c>
      <c r="BT289">
        <v>0</v>
      </c>
      <c r="BU289">
        <v>1</v>
      </c>
      <c r="BV289">
        <v>2</v>
      </c>
      <c r="BW289">
        <v>0</v>
      </c>
      <c r="BX289">
        <v>0</v>
      </c>
      <c r="BY289">
        <v>0</v>
      </c>
      <c r="BZ289">
        <v>1</v>
      </c>
      <c r="CA289">
        <v>0</v>
      </c>
      <c r="CB289">
        <v>3</v>
      </c>
      <c r="CC289">
        <v>1</v>
      </c>
      <c r="CD289">
        <v>3</v>
      </c>
      <c r="CE289">
        <v>0</v>
      </c>
      <c r="CF289">
        <v>0</v>
      </c>
      <c r="CG289">
        <v>0</v>
      </c>
      <c r="CH289">
        <v>0</v>
      </c>
      <c r="CI289">
        <v>0</v>
      </c>
      <c r="CJ289">
        <v>2</v>
      </c>
      <c r="CK289">
        <v>1</v>
      </c>
      <c r="CL289">
        <v>0</v>
      </c>
      <c r="CM289">
        <v>0</v>
      </c>
      <c r="CN289">
        <v>0</v>
      </c>
      <c r="CO289">
        <v>0</v>
      </c>
      <c r="CP289">
        <v>1</v>
      </c>
      <c r="CQ289">
        <v>0</v>
      </c>
      <c r="CR289">
        <v>0</v>
      </c>
      <c r="CS289">
        <v>0</v>
      </c>
      <c r="CT289">
        <v>0</v>
      </c>
      <c r="CU289">
        <v>0</v>
      </c>
      <c r="CV289">
        <v>0</v>
      </c>
      <c r="CW289">
        <v>0</v>
      </c>
      <c r="CX289">
        <v>0</v>
      </c>
      <c r="CY289">
        <v>0</v>
      </c>
      <c r="CZ289">
        <v>0</v>
      </c>
      <c r="DA289">
        <v>0</v>
      </c>
      <c r="DB289">
        <v>0</v>
      </c>
      <c r="DC289">
        <v>0</v>
      </c>
      <c r="DD289">
        <v>4</v>
      </c>
      <c r="DE289">
        <v>3</v>
      </c>
      <c r="DF289">
        <v>0</v>
      </c>
      <c r="DG289">
        <v>0</v>
      </c>
      <c r="DH289">
        <v>2</v>
      </c>
      <c r="DI289">
        <v>0</v>
      </c>
      <c r="DJ289">
        <v>1</v>
      </c>
      <c r="DK289">
        <v>3</v>
      </c>
      <c r="DL289">
        <v>0</v>
      </c>
      <c r="DM289">
        <v>0</v>
      </c>
      <c r="DN289">
        <v>0</v>
      </c>
      <c r="DO289">
        <v>0</v>
      </c>
      <c r="DP289">
        <v>0</v>
      </c>
      <c r="DQ289">
        <v>0</v>
      </c>
      <c r="DR289">
        <v>3</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1</v>
      </c>
      <c r="EN289">
        <v>0</v>
      </c>
      <c r="EO289">
        <v>0</v>
      </c>
      <c r="EP289">
        <v>0</v>
      </c>
      <c r="EQ289">
        <v>0</v>
      </c>
      <c r="ER289">
        <v>0</v>
      </c>
      <c r="ES289">
        <v>2</v>
      </c>
      <c r="ET289">
        <v>1</v>
      </c>
      <c r="EU289">
        <v>3</v>
      </c>
      <c r="EV289">
        <v>0</v>
      </c>
      <c r="EW289">
        <v>0</v>
      </c>
      <c r="EX289">
        <v>0</v>
      </c>
      <c r="EY289">
        <v>2</v>
      </c>
      <c r="EZ289">
        <v>0</v>
      </c>
      <c r="FA289">
        <v>1</v>
      </c>
      <c r="FB289">
        <v>0</v>
      </c>
      <c r="FC289">
        <v>0</v>
      </c>
      <c r="FD289">
        <v>0</v>
      </c>
      <c r="FE289">
        <v>0</v>
      </c>
      <c r="FF289">
        <v>0</v>
      </c>
      <c r="FG289">
        <v>1</v>
      </c>
      <c r="FH289">
        <v>0</v>
      </c>
      <c r="FI289">
        <v>0</v>
      </c>
      <c r="FJ289">
        <v>0</v>
      </c>
      <c r="FK289">
        <v>0</v>
      </c>
      <c r="FL289">
        <v>0</v>
      </c>
      <c r="FM289">
        <v>1</v>
      </c>
      <c r="FN289">
        <v>0</v>
      </c>
      <c r="FO289">
        <v>0</v>
      </c>
      <c r="FP289">
        <v>0</v>
      </c>
      <c r="FQ289">
        <v>0</v>
      </c>
      <c r="FR289">
        <v>2</v>
      </c>
      <c r="FS289">
        <v>1</v>
      </c>
      <c r="FT289">
        <v>0</v>
      </c>
      <c r="FU289">
        <v>0</v>
      </c>
      <c r="FV289">
        <v>0</v>
      </c>
      <c r="FW289">
        <v>0</v>
      </c>
      <c r="FX289">
        <v>0</v>
      </c>
      <c r="FY289">
        <v>0</v>
      </c>
      <c r="FZ289">
        <v>0</v>
      </c>
      <c r="GA289">
        <v>0</v>
      </c>
      <c r="GB289">
        <v>0</v>
      </c>
      <c r="GC289">
        <v>0</v>
      </c>
      <c r="GD289">
        <v>2</v>
      </c>
      <c r="GE289">
        <v>0</v>
      </c>
      <c r="GF289">
        <v>0</v>
      </c>
      <c r="GG289">
        <v>0</v>
      </c>
      <c r="GH289">
        <v>0</v>
      </c>
      <c r="GI289">
        <v>0</v>
      </c>
      <c r="GJ289">
        <v>0</v>
      </c>
      <c r="GK289">
        <v>0</v>
      </c>
      <c r="GL289">
        <v>0</v>
      </c>
      <c r="GM289">
        <v>0</v>
      </c>
      <c r="GN289">
        <v>0</v>
      </c>
      <c r="GO289">
        <v>1</v>
      </c>
      <c r="GP289">
        <v>0</v>
      </c>
      <c r="GQ289">
        <v>0</v>
      </c>
    </row>
    <row r="290" spans="1:199">
      <c r="A290">
        <v>0</v>
      </c>
      <c r="B290">
        <v>0</v>
      </c>
      <c r="C290">
        <v>0</v>
      </c>
      <c r="D290">
        <v>0</v>
      </c>
      <c r="E290">
        <v>0</v>
      </c>
      <c r="F290">
        <v>4</v>
      </c>
      <c r="G290">
        <v>5</v>
      </c>
      <c r="H290">
        <v>0</v>
      </c>
      <c r="I290">
        <v>0</v>
      </c>
      <c r="J290">
        <v>0</v>
      </c>
      <c r="K290">
        <v>0</v>
      </c>
      <c r="L290">
        <v>0</v>
      </c>
      <c r="M290">
        <v>0</v>
      </c>
      <c r="N290">
        <v>0</v>
      </c>
      <c r="O290">
        <v>1</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7</v>
      </c>
      <c r="AL290">
        <v>4</v>
      </c>
      <c r="AM290">
        <v>0</v>
      </c>
      <c r="AN290">
        <v>0</v>
      </c>
      <c r="AO290">
        <v>0</v>
      </c>
      <c r="AP290">
        <v>0</v>
      </c>
      <c r="AQ290">
        <v>0</v>
      </c>
      <c r="AR290">
        <v>0</v>
      </c>
      <c r="AS290">
        <v>0</v>
      </c>
      <c r="AT290">
        <v>0</v>
      </c>
      <c r="AU290">
        <v>0</v>
      </c>
      <c r="AV290">
        <v>0</v>
      </c>
      <c r="AW290">
        <v>0</v>
      </c>
      <c r="AX290">
        <v>0</v>
      </c>
      <c r="AY290">
        <v>0</v>
      </c>
      <c r="AZ290">
        <v>0</v>
      </c>
      <c r="BA290">
        <v>1</v>
      </c>
      <c r="BB290">
        <v>0</v>
      </c>
      <c r="BC290">
        <v>0</v>
      </c>
      <c r="BD290">
        <v>0</v>
      </c>
      <c r="BE290">
        <v>0</v>
      </c>
      <c r="BF290">
        <v>0</v>
      </c>
      <c r="BG290">
        <v>0</v>
      </c>
      <c r="BH290">
        <v>0</v>
      </c>
      <c r="BI290">
        <v>0</v>
      </c>
      <c r="BJ290">
        <v>0</v>
      </c>
      <c r="BK290">
        <v>0</v>
      </c>
      <c r="BL290">
        <v>0</v>
      </c>
      <c r="BM290">
        <v>0</v>
      </c>
      <c r="BN290">
        <v>0</v>
      </c>
      <c r="BO290">
        <v>0</v>
      </c>
      <c r="BP290">
        <v>0</v>
      </c>
      <c r="BQ290">
        <v>2</v>
      </c>
      <c r="BR290">
        <v>0</v>
      </c>
      <c r="BS290">
        <v>0</v>
      </c>
      <c r="BT290">
        <v>2</v>
      </c>
      <c r="BU290">
        <v>0</v>
      </c>
      <c r="BV290">
        <v>0</v>
      </c>
      <c r="BW290">
        <v>0</v>
      </c>
      <c r="BX290">
        <v>0</v>
      </c>
      <c r="BY290">
        <v>0</v>
      </c>
      <c r="BZ290">
        <v>0</v>
      </c>
      <c r="CA290">
        <v>0</v>
      </c>
      <c r="CB290">
        <v>0</v>
      </c>
      <c r="CC290">
        <v>0</v>
      </c>
      <c r="CD290">
        <v>0</v>
      </c>
      <c r="CE290">
        <v>0</v>
      </c>
      <c r="CF290">
        <v>0</v>
      </c>
      <c r="CG290">
        <v>0</v>
      </c>
      <c r="CH290">
        <v>0</v>
      </c>
      <c r="CI290">
        <v>0</v>
      </c>
      <c r="CJ290">
        <v>0</v>
      </c>
      <c r="CK290">
        <v>1</v>
      </c>
      <c r="CL290">
        <v>0</v>
      </c>
      <c r="CM290">
        <v>0</v>
      </c>
      <c r="CN290">
        <v>0</v>
      </c>
      <c r="CO290">
        <v>0</v>
      </c>
      <c r="CP290">
        <v>2</v>
      </c>
      <c r="CQ290">
        <v>0</v>
      </c>
      <c r="CR290">
        <v>0</v>
      </c>
      <c r="CS290">
        <v>0</v>
      </c>
      <c r="CT290">
        <v>0</v>
      </c>
      <c r="CU290">
        <v>3</v>
      </c>
      <c r="CV290">
        <v>0</v>
      </c>
      <c r="CW290">
        <v>0</v>
      </c>
      <c r="CX290">
        <v>6</v>
      </c>
      <c r="CY290">
        <v>0</v>
      </c>
      <c r="CZ290">
        <v>0</v>
      </c>
      <c r="DA290">
        <v>0</v>
      </c>
      <c r="DB290">
        <v>0</v>
      </c>
      <c r="DC290">
        <v>0</v>
      </c>
      <c r="DD290">
        <v>0</v>
      </c>
      <c r="DE290">
        <v>1</v>
      </c>
      <c r="DF290">
        <v>0</v>
      </c>
      <c r="DG290">
        <v>0</v>
      </c>
      <c r="DH290">
        <v>0</v>
      </c>
      <c r="DI290">
        <v>0</v>
      </c>
      <c r="DJ290">
        <v>1</v>
      </c>
      <c r="DK290">
        <v>0</v>
      </c>
      <c r="DL290">
        <v>2</v>
      </c>
      <c r="DM290">
        <v>0</v>
      </c>
      <c r="DN290">
        <v>0</v>
      </c>
      <c r="DO290">
        <v>0</v>
      </c>
      <c r="DP290">
        <v>0</v>
      </c>
      <c r="DQ290">
        <v>0</v>
      </c>
      <c r="DR290">
        <v>0</v>
      </c>
      <c r="DS290">
        <v>2</v>
      </c>
      <c r="DT290">
        <v>0</v>
      </c>
      <c r="DU290">
        <v>0</v>
      </c>
      <c r="DV290">
        <v>0</v>
      </c>
      <c r="DW290">
        <v>0</v>
      </c>
      <c r="DX290">
        <v>0</v>
      </c>
      <c r="DY290">
        <v>0</v>
      </c>
      <c r="DZ290">
        <v>0</v>
      </c>
      <c r="EA290">
        <v>0</v>
      </c>
      <c r="EB290">
        <v>0</v>
      </c>
      <c r="EC290">
        <v>0</v>
      </c>
      <c r="ED290">
        <v>0</v>
      </c>
      <c r="EE290">
        <v>0</v>
      </c>
      <c r="EF290">
        <v>0</v>
      </c>
      <c r="EG290">
        <v>0</v>
      </c>
      <c r="EH290">
        <v>0</v>
      </c>
      <c r="EI290">
        <v>0</v>
      </c>
      <c r="EJ290">
        <v>3</v>
      </c>
      <c r="EK290">
        <v>0</v>
      </c>
      <c r="EL290">
        <v>0</v>
      </c>
      <c r="EM290">
        <v>0</v>
      </c>
      <c r="EN290">
        <v>0</v>
      </c>
      <c r="EO290">
        <v>0</v>
      </c>
      <c r="EP290">
        <v>0</v>
      </c>
      <c r="EQ290">
        <v>0</v>
      </c>
      <c r="ER290">
        <v>0</v>
      </c>
      <c r="ES290">
        <v>0</v>
      </c>
      <c r="ET290">
        <v>0</v>
      </c>
      <c r="EU290">
        <v>0</v>
      </c>
      <c r="EV290">
        <v>0</v>
      </c>
      <c r="EW290">
        <v>0</v>
      </c>
      <c r="EX290">
        <v>0</v>
      </c>
      <c r="EY290">
        <v>0</v>
      </c>
      <c r="EZ290">
        <v>0</v>
      </c>
      <c r="FA290">
        <v>0</v>
      </c>
      <c r="FB290">
        <v>2</v>
      </c>
      <c r="FC290">
        <v>0</v>
      </c>
      <c r="FD290">
        <v>5</v>
      </c>
      <c r="FE290">
        <v>0</v>
      </c>
      <c r="FF290">
        <v>0</v>
      </c>
      <c r="FG290">
        <v>1</v>
      </c>
      <c r="FH290">
        <v>0</v>
      </c>
      <c r="FI290">
        <v>0</v>
      </c>
      <c r="FJ290">
        <v>0</v>
      </c>
      <c r="FK290">
        <v>0</v>
      </c>
      <c r="FL290">
        <v>0</v>
      </c>
      <c r="FM290">
        <v>0</v>
      </c>
      <c r="FN290">
        <v>0</v>
      </c>
      <c r="FO290">
        <v>0</v>
      </c>
      <c r="FP290">
        <v>1</v>
      </c>
      <c r="FQ290">
        <v>0</v>
      </c>
      <c r="FR290">
        <v>0</v>
      </c>
      <c r="FS290">
        <v>0</v>
      </c>
      <c r="FT290">
        <v>2</v>
      </c>
      <c r="FU290">
        <v>1</v>
      </c>
      <c r="FV290">
        <v>0</v>
      </c>
      <c r="FW290">
        <v>0</v>
      </c>
      <c r="FX290">
        <v>0</v>
      </c>
      <c r="FY290">
        <v>0</v>
      </c>
      <c r="FZ290">
        <v>0</v>
      </c>
      <c r="GA290">
        <v>0</v>
      </c>
      <c r="GB290">
        <v>1</v>
      </c>
      <c r="GC290">
        <v>0</v>
      </c>
      <c r="GD290">
        <v>2</v>
      </c>
      <c r="GE290">
        <v>0</v>
      </c>
      <c r="GF290">
        <v>0</v>
      </c>
      <c r="GG290">
        <v>0</v>
      </c>
      <c r="GH290">
        <v>0</v>
      </c>
      <c r="GI290">
        <v>0</v>
      </c>
      <c r="GJ290">
        <v>0</v>
      </c>
      <c r="GK290">
        <v>0</v>
      </c>
      <c r="GL290">
        <v>0</v>
      </c>
      <c r="GM290">
        <v>0</v>
      </c>
      <c r="GN290">
        <v>0</v>
      </c>
      <c r="GO290">
        <v>0</v>
      </c>
      <c r="GP290">
        <v>0</v>
      </c>
      <c r="GQ290">
        <v>0</v>
      </c>
    </row>
    <row r="291" spans="1:199">
      <c r="A291">
        <v>0</v>
      </c>
      <c r="B291">
        <v>1</v>
      </c>
      <c r="C291">
        <v>0</v>
      </c>
      <c r="D291">
        <v>0</v>
      </c>
      <c r="E291">
        <v>0</v>
      </c>
      <c r="F291">
        <v>0</v>
      </c>
      <c r="G291">
        <v>0</v>
      </c>
      <c r="H291">
        <v>0</v>
      </c>
      <c r="I291">
        <v>0</v>
      </c>
      <c r="J291">
        <v>1</v>
      </c>
      <c r="K291">
        <v>0</v>
      </c>
      <c r="L291">
        <v>0</v>
      </c>
      <c r="M291">
        <v>0</v>
      </c>
      <c r="N291">
        <v>0</v>
      </c>
      <c r="O291">
        <v>0</v>
      </c>
      <c r="P291">
        <v>0</v>
      </c>
      <c r="Q291">
        <v>0</v>
      </c>
      <c r="R291">
        <v>0</v>
      </c>
      <c r="S291">
        <v>0</v>
      </c>
      <c r="T291">
        <v>0</v>
      </c>
      <c r="U291">
        <v>0</v>
      </c>
      <c r="V291">
        <v>0</v>
      </c>
      <c r="W291">
        <v>0</v>
      </c>
      <c r="X291">
        <v>0</v>
      </c>
      <c r="Y291">
        <v>1</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1</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3</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1</v>
      </c>
      <c r="DE291">
        <v>0</v>
      </c>
      <c r="DF291">
        <v>0</v>
      </c>
      <c r="DG291">
        <v>0</v>
      </c>
      <c r="DH291">
        <v>0</v>
      </c>
      <c r="DI291">
        <v>0</v>
      </c>
      <c r="DJ291">
        <v>0</v>
      </c>
      <c r="DK291">
        <v>0</v>
      </c>
      <c r="DL291">
        <v>0</v>
      </c>
      <c r="DM291">
        <v>0</v>
      </c>
      <c r="DN291">
        <v>1</v>
      </c>
      <c r="DO291">
        <v>0</v>
      </c>
      <c r="DP291">
        <v>1</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3</v>
      </c>
      <c r="EZ291">
        <v>0</v>
      </c>
      <c r="FA291">
        <v>0</v>
      </c>
      <c r="FB291">
        <v>0</v>
      </c>
      <c r="FC291">
        <v>0</v>
      </c>
      <c r="FD291">
        <v>1</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row>
    <row r="292" spans="1:199">
      <c r="A292">
        <v>0</v>
      </c>
      <c r="B292">
        <v>0</v>
      </c>
      <c r="C292">
        <v>0</v>
      </c>
      <c r="D292">
        <v>0</v>
      </c>
      <c r="E292">
        <v>0</v>
      </c>
      <c r="F292">
        <v>0</v>
      </c>
      <c r="G292">
        <v>1</v>
      </c>
      <c r="H292">
        <v>0</v>
      </c>
      <c r="I292">
        <v>0</v>
      </c>
      <c r="J292">
        <v>0</v>
      </c>
      <c r="K292">
        <v>0</v>
      </c>
      <c r="L292">
        <v>0</v>
      </c>
      <c r="M292">
        <v>0</v>
      </c>
      <c r="N292">
        <v>0</v>
      </c>
      <c r="O292">
        <v>0</v>
      </c>
      <c r="P292">
        <v>1</v>
      </c>
      <c r="Q292">
        <v>0</v>
      </c>
      <c r="R292">
        <v>0</v>
      </c>
      <c r="S292">
        <v>0</v>
      </c>
      <c r="T292">
        <v>0</v>
      </c>
      <c r="U292">
        <v>0</v>
      </c>
      <c r="V292">
        <v>0</v>
      </c>
      <c r="W292">
        <v>0</v>
      </c>
      <c r="X292">
        <v>0</v>
      </c>
      <c r="Y292">
        <v>3</v>
      </c>
      <c r="Z292">
        <v>0</v>
      </c>
      <c r="AA292">
        <v>0</v>
      </c>
      <c r="AB292">
        <v>0</v>
      </c>
      <c r="AC292">
        <v>0</v>
      </c>
      <c r="AD292">
        <v>0</v>
      </c>
      <c r="AE292">
        <v>0</v>
      </c>
      <c r="AF292">
        <v>0</v>
      </c>
      <c r="AG292">
        <v>0</v>
      </c>
      <c r="AH292">
        <v>0</v>
      </c>
      <c r="AI292">
        <v>0</v>
      </c>
      <c r="AJ292">
        <v>0</v>
      </c>
      <c r="AK292">
        <v>1</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1</v>
      </c>
      <c r="BG292">
        <v>1</v>
      </c>
      <c r="BH292">
        <v>0</v>
      </c>
      <c r="BI292">
        <v>0</v>
      </c>
      <c r="BJ292">
        <v>0</v>
      </c>
      <c r="BK292">
        <v>0</v>
      </c>
      <c r="BL292">
        <v>0</v>
      </c>
      <c r="BM292">
        <v>0</v>
      </c>
      <c r="BN292">
        <v>0</v>
      </c>
      <c r="BO292">
        <v>0</v>
      </c>
      <c r="BP292">
        <v>0</v>
      </c>
      <c r="BQ292">
        <v>1</v>
      </c>
      <c r="BR292">
        <v>0</v>
      </c>
      <c r="BS292">
        <v>0</v>
      </c>
      <c r="BT292">
        <v>0</v>
      </c>
      <c r="BU292">
        <v>0</v>
      </c>
      <c r="BV292">
        <v>1</v>
      </c>
      <c r="BW292">
        <v>0</v>
      </c>
      <c r="BX292">
        <v>0</v>
      </c>
      <c r="BY292">
        <v>0</v>
      </c>
      <c r="BZ292">
        <v>0</v>
      </c>
      <c r="CA292">
        <v>1</v>
      </c>
      <c r="CB292">
        <v>0</v>
      </c>
      <c r="CC292">
        <v>0</v>
      </c>
      <c r="CD292">
        <v>0</v>
      </c>
      <c r="CE292">
        <v>0</v>
      </c>
      <c r="CF292">
        <v>0</v>
      </c>
      <c r="CG292">
        <v>0</v>
      </c>
      <c r="CH292">
        <v>0</v>
      </c>
      <c r="CI292">
        <v>0</v>
      </c>
      <c r="CJ292">
        <v>0</v>
      </c>
      <c r="CK292">
        <v>0</v>
      </c>
      <c r="CL292">
        <v>0</v>
      </c>
      <c r="CM292">
        <v>0</v>
      </c>
      <c r="CN292">
        <v>0</v>
      </c>
      <c r="CO292">
        <v>0</v>
      </c>
      <c r="CP292">
        <v>1</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1</v>
      </c>
      <c r="DO292">
        <v>0</v>
      </c>
      <c r="DP292">
        <v>0</v>
      </c>
      <c r="DQ292">
        <v>0</v>
      </c>
      <c r="DR292">
        <v>0</v>
      </c>
      <c r="DS292">
        <v>0</v>
      </c>
      <c r="DT292">
        <v>0</v>
      </c>
      <c r="DU292">
        <v>2</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1</v>
      </c>
      <c r="EP292">
        <v>1</v>
      </c>
      <c r="EQ292">
        <v>0</v>
      </c>
      <c r="ER292">
        <v>0</v>
      </c>
      <c r="ES292">
        <v>0</v>
      </c>
      <c r="ET292">
        <v>0</v>
      </c>
      <c r="EU292">
        <v>0</v>
      </c>
      <c r="EV292">
        <v>0</v>
      </c>
      <c r="EW292">
        <v>1</v>
      </c>
      <c r="EX292">
        <v>0</v>
      </c>
      <c r="EY292">
        <v>0</v>
      </c>
      <c r="EZ292">
        <v>0</v>
      </c>
      <c r="FA292">
        <v>0</v>
      </c>
      <c r="FB292">
        <v>0</v>
      </c>
      <c r="FC292">
        <v>0</v>
      </c>
      <c r="FD292">
        <v>2</v>
      </c>
      <c r="FE292">
        <v>0</v>
      </c>
      <c r="FF292">
        <v>0</v>
      </c>
      <c r="FG292">
        <v>0</v>
      </c>
      <c r="FH292">
        <v>0</v>
      </c>
      <c r="FI292">
        <v>0</v>
      </c>
      <c r="FJ292">
        <v>0</v>
      </c>
      <c r="FK292">
        <v>0</v>
      </c>
      <c r="FL292">
        <v>0</v>
      </c>
      <c r="FM292">
        <v>0</v>
      </c>
      <c r="FN292">
        <v>0</v>
      </c>
      <c r="FO292">
        <v>0</v>
      </c>
      <c r="FP292">
        <v>0</v>
      </c>
      <c r="FQ292">
        <v>0</v>
      </c>
      <c r="FR292">
        <v>1</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row>
    <row r="293" spans="1:199">
      <c r="A293">
        <v>0</v>
      </c>
      <c r="B293">
        <v>0</v>
      </c>
      <c r="C293">
        <v>0</v>
      </c>
      <c r="D293">
        <v>0</v>
      </c>
      <c r="E293">
        <v>1</v>
      </c>
      <c r="F293">
        <v>0</v>
      </c>
      <c r="G293">
        <v>3</v>
      </c>
      <c r="H293">
        <v>0</v>
      </c>
      <c r="I293">
        <v>0</v>
      </c>
      <c r="J293">
        <v>1</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1</v>
      </c>
      <c r="AF293">
        <v>0</v>
      </c>
      <c r="AG293">
        <v>0</v>
      </c>
      <c r="AH293">
        <v>0</v>
      </c>
      <c r="AI293">
        <v>0</v>
      </c>
      <c r="AJ293">
        <v>0</v>
      </c>
      <c r="AK293">
        <v>3</v>
      </c>
      <c r="AL293">
        <v>0</v>
      </c>
      <c r="AM293">
        <v>0</v>
      </c>
      <c r="AN293">
        <v>1</v>
      </c>
      <c r="AO293">
        <v>0</v>
      </c>
      <c r="AP293">
        <v>0</v>
      </c>
      <c r="AQ293">
        <v>0</v>
      </c>
      <c r="AR293">
        <v>1</v>
      </c>
      <c r="AS293">
        <v>2</v>
      </c>
      <c r="AT293">
        <v>0</v>
      </c>
      <c r="AU293">
        <v>0</v>
      </c>
      <c r="AV293">
        <v>0</v>
      </c>
      <c r="AW293">
        <v>0</v>
      </c>
      <c r="AX293">
        <v>0</v>
      </c>
      <c r="AY293">
        <v>0</v>
      </c>
      <c r="AZ293">
        <v>0</v>
      </c>
      <c r="BA293">
        <v>0</v>
      </c>
      <c r="BB293">
        <v>0</v>
      </c>
      <c r="BC293">
        <v>0</v>
      </c>
      <c r="BD293">
        <v>0</v>
      </c>
      <c r="BE293">
        <v>1</v>
      </c>
      <c r="BF293">
        <v>0</v>
      </c>
      <c r="BG293">
        <v>1</v>
      </c>
      <c r="BH293">
        <v>0</v>
      </c>
      <c r="BI293">
        <v>0</v>
      </c>
      <c r="BJ293">
        <v>0</v>
      </c>
      <c r="BK293">
        <v>0</v>
      </c>
      <c r="BL293">
        <v>0</v>
      </c>
      <c r="BM293">
        <v>0</v>
      </c>
      <c r="BN293">
        <v>0</v>
      </c>
      <c r="BO293">
        <v>0</v>
      </c>
      <c r="BP293">
        <v>0</v>
      </c>
      <c r="BQ293">
        <v>1</v>
      </c>
      <c r="BR293">
        <v>1</v>
      </c>
      <c r="BS293">
        <v>1</v>
      </c>
      <c r="BT293">
        <v>1</v>
      </c>
      <c r="BU293">
        <v>0</v>
      </c>
      <c r="BV293">
        <v>0</v>
      </c>
      <c r="BW293">
        <v>0</v>
      </c>
      <c r="BX293">
        <v>0</v>
      </c>
      <c r="BY293">
        <v>0</v>
      </c>
      <c r="BZ293">
        <v>0</v>
      </c>
      <c r="CA293">
        <v>0</v>
      </c>
      <c r="CB293">
        <v>1</v>
      </c>
      <c r="CC293">
        <v>1</v>
      </c>
      <c r="CD293">
        <v>0</v>
      </c>
      <c r="CE293">
        <v>0</v>
      </c>
      <c r="CF293">
        <v>0</v>
      </c>
      <c r="CG293">
        <v>0</v>
      </c>
      <c r="CH293">
        <v>0</v>
      </c>
      <c r="CI293">
        <v>0</v>
      </c>
      <c r="CJ293">
        <v>3</v>
      </c>
      <c r="CK293">
        <v>1</v>
      </c>
      <c r="CL293">
        <v>0</v>
      </c>
      <c r="CM293">
        <v>0</v>
      </c>
      <c r="CN293">
        <v>0</v>
      </c>
      <c r="CO293">
        <v>1</v>
      </c>
      <c r="CP293">
        <v>1</v>
      </c>
      <c r="CQ293">
        <v>0</v>
      </c>
      <c r="CR293">
        <v>0</v>
      </c>
      <c r="CS293">
        <v>0</v>
      </c>
      <c r="CT293">
        <v>0</v>
      </c>
      <c r="CU293">
        <v>0</v>
      </c>
      <c r="CV293">
        <v>0</v>
      </c>
      <c r="CW293">
        <v>0</v>
      </c>
      <c r="CX293">
        <v>5</v>
      </c>
      <c r="CY293">
        <v>0</v>
      </c>
      <c r="CZ293">
        <v>2</v>
      </c>
      <c r="DA293">
        <v>0</v>
      </c>
      <c r="DB293">
        <v>0</v>
      </c>
      <c r="DC293">
        <v>0</v>
      </c>
      <c r="DD293">
        <v>1</v>
      </c>
      <c r="DE293">
        <v>0</v>
      </c>
      <c r="DF293">
        <v>0</v>
      </c>
      <c r="DG293">
        <v>0</v>
      </c>
      <c r="DH293">
        <v>0</v>
      </c>
      <c r="DI293">
        <v>0</v>
      </c>
      <c r="DJ293">
        <v>3</v>
      </c>
      <c r="DK293">
        <v>0</v>
      </c>
      <c r="DL293">
        <v>0</v>
      </c>
      <c r="DM293">
        <v>0</v>
      </c>
      <c r="DN293">
        <v>0</v>
      </c>
      <c r="DO293">
        <v>0</v>
      </c>
      <c r="DP293">
        <v>0</v>
      </c>
      <c r="DQ293">
        <v>0</v>
      </c>
      <c r="DR293">
        <v>1</v>
      </c>
      <c r="DS293">
        <v>2</v>
      </c>
      <c r="DT293">
        <v>0</v>
      </c>
      <c r="DU293">
        <v>4</v>
      </c>
      <c r="DV293">
        <v>0</v>
      </c>
      <c r="DW293">
        <v>0</v>
      </c>
      <c r="DX293">
        <v>0</v>
      </c>
      <c r="DY293">
        <v>0</v>
      </c>
      <c r="DZ293">
        <v>0</v>
      </c>
      <c r="EA293">
        <v>0</v>
      </c>
      <c r="EB293">
        <v>0</v>
      </c>
      <c r="EC293">
        <v>2</v>
      </c>
      <c r="ED293">
        <v>0</v>
      </c>
      <c r="EE293">
        <v>0</v>
      </c>
      <c r="EF293">
        <v>0</v>
      </c>
      <c r="EG293">
        <v>0</v>
      </c>
      <c r="EH293">
        <v>3</v>
      </c>
      <c r="EI293">
        <v>0</v>
      </c>
      <c r="EJ293">
        <v>2</v>
      </c>
      <c r="EK293">
        <v>0</v>
      </c>
      <c r="EL293">
        <v>0</v>
      </c>
      <c r="EM293">
        <v>0</v>
      </c>
      <c r="EN293">
        <v>0</v>
      </c>
      <c r="EO293">
        <v>0</v>
      </c>
      <c r="EP293">
        <v>0</v>
      </c>
      <c r="EQ293">
        <v>0</v>
      </c>
      <c r="ER293">
        <v>0</v>
      </c>
      <c r="ES293">
        <v>0</v>
      </c>
      <c r="ET293">
        <v>1</v>
      </c>
      <c r="EU293">
        <v>0</v>
      </c>
      <c r="EV293">
        <v>0</v>
      </c>
      <c r="EW293">
        <v>0</v>
      </c>
      <c r="EX293">
        <v>0</v>
      </c>
      <c r="EY293">
        <v>0</v>
      </c>
      <c r="EZ293">
        <v>0</v>
      </c>
      <c r="FA293">
        <v>0</v>
      </c>
      <c r="FB293">
        <v>1</v>
      </c>
      <c r="FC293">
        <v>0</v>
      </c>
      <c r="FD293">
        <v>3</v>
      </c>
      <c r="FE293">
        <v>0</v>
      </c>
      <c r="FF293">
        <v>0</v>
      </c>
      <c r="FG293">
        <v>2</v>
      </c>
      <c r="FH293">
        <v>0</v>
      </c>
      <c r="FI293">
        <v>0</v>
      </c>
      <c r="FJ293">
        <v>1</v>
      </c>
      <c r="FK293">
        <v>0</v>
      </c>
      <c r="FL293">
        <v>0</v>
      </c>
      <c r="FM293">
        <v>3</v>
      </c>
      <c r="FN293">
        <v>0</v>
      </c>
      <c r="FO293">
        <v>0</v>
      </c>
      <c r="FP293">
        <v>0</v>
      </c>
      <c r="FQ293">
        <v>0</v>
      </c>
      <c r="FR293">
        <v>2</v>
      </c>
      <c r="FS293">
        <v>2</v>
      </c>
      <c r="FT293">
        <v>0</v>
      </c>
      <c r="FU293">
        <v>0</v>
      </c>
      <c r="FV293">
        <v>0</v>
      </c>
      <c r="FW293">
        <v>0</v>
      </c>
      <c r="FX293">
        <v>0</v>
      </c>
      <c r="FY293">
        <v>0</v>
      </c>
      <c r="FZ293">
        <v>0</v>
      </c>
      <c r="GA293">
        <v>1</v>
      </c>
      <c r="GB293">
        <v>0</v>
      </c>
      <c r="GC293">
        <v>0</v>
      </c>
      <c r="GD293">
        <v>1</v>
      </c>
      <c r="GE293">
        <v>0</v>
      </c>
      <c r="GF293">
        <v>0</v>
      </c>
      <c r="GG293">
        <v>0</v>
      </c>
      <c r="GH293">
        <v>0</v>
      </c>
      <c r="GI293">
        <v>0</v>
      </c>
      <c r="GJ293">
        <v>0</v>
      </c>
      <c r="GK293">
        <v>0</v>
      </c>
      <c r="GL293">
        <v>0</v>
      </c>
      <c r="GM293">
        <v>0</v>
      </c>
      <c r="GN293">
        <v>1</v>
      </c>
      <c r="GO293">
        <v>0</v>
      </c>
      <c r="GP293">
        <v>0</v>
      </c>
      <c r="GQ293">
        <v>0</v>
      </c>
    </row>
    <row r="294" spans="1:199">
      <c r="A294">
        <v>0</v>
      </c>
      <c r="B294">
        <v>0</v>
      </c>
      <c r="C294">
        <v>0</v>
      </c>
      <c r="D294">
        <v>0</v>
      </c>
      <c r="E294">
        <v>0</v>
      </c>
      <c r="F294">
        <v>0</v>
      </c>
      <c r="G294">
        <v>0</v>
      </c>
      <c r="H294">
        <v>0</v>
      </c>
      <c r="I294">
        <v>0</v>
      </c>
      <c r="J294">
        <v>0</v>
      </c>
      <c r="K294">
        <v>1</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6</v>
      </c>
      <c r="DS294">
        <v>0</v>
      </c>
      <c r="DT294">
        <v>0</v>
      </c>
      <c r="DU294">
        <v>0</v>
      </c>
      <c r="DV294">
        <v>0</v>
      </c>
      <c r="DW294">
        <v>0</v>
      </c>
      <c r="DX294">
        <v>0</v>
      </c>
      <c r="DY294">
        <v>0</v>
      </c>
      <c r="DZ294">
        <v>0</v>
      </c>
      <c r="EA294">
        <v>0</v>
      </c>
      <c r="EB294">
        <v>0</v>
      </c>
      <c r="EC294">
        <v>1</v>
      </c>
      <c r="ED294">
        <v>0</v>
      </c>
      <c r="EE294">
        <v>0</v>
      </c>
      <c r="EF294">
        <v>0</v>
      </c>
      <c r="EG294">
        <v>0</v>
      </c>
      <c r="EH294">
        <v>0</v>
      </c>
      <c r="EI294">
        <v>0</v>
      </c>
      <c r="EJ294">
        <v>0</v>
      </c>
      <c r="EK294">
        <v>0</v>
      </c>
      <c r="EL294">
        <v>0</v>
      </c>
      <c r="EM294">
        <v>0</v>
      </c>
      <c r="EN294">
        <v>0</v>
      </c>
      <c r="EO294">
        <v>0</v>
      </c>
      <c r="EP294">
        <v>0</v>
      </c>
      <c r="EQ294">
        <v>0</v>
      </c>
      <c r="ER294">
        <v>0</v>
      </c>
      <c r="ES294">
        <v>0</v>
      </c>
      <c r="ET294">
        <v>0</v>
      </c>
      <c r="EU294">
        <v>1</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1</v>
      </c>
      <c r="GP294">
        <v>0</v>
      </c>
      <c r="GQ294">
        <v>0</v>
      </c>
    </row>
    <row r="295" spans="1:199">
      <c r="A295">
        <v>0</v>
      </c>
      <c r="B295">
        <v>3</v>
      </c>
      <c r="C295">
        <v>0</v>
      </c>
      <c r="D295">
        <v>0</v>
      </c>
      <c r="E295">
        <v>1</v>
      </c>
      <c r="F295">
        <v>3</v>
      </c>
      <c r="G295">
        <v>6</v>
      </c>
      <c r="H295">
        <v>0</v>
      </c>
      <c r="I295">
        <v>0</v>
      </c>
      <c r="J295">
        <v>0</v>
      </c>
      <c r="K295">
        <v>1</v>
      </c>
      <c r="L295">
        <v>0</v>
      </c>
      <c r="M295">
        <v>0</v>
      </c>
      <c r="N295">
        <v>0</v>
      </c>
      <c r="O295">
        <v>0</v>
      </c>
      <c r="P295">
        <v>2</v>
      </c>
      <c r="Q295">
        <v>0</v>
      </c>
      <c r="R295">
        <v>0</v>
      </c>
      <c r="S295">
        <v>0</v>
      </c>
      <c r="T295">
        <v>0</v>
      </c>
      <c r="U295">
        <v>0</v>
      </c>
      <c r="V295">
        <v>0</v>
      </c>
      <c r="W295">
        <v>0</v>
      </c>
      <c r="X295">
        <v>0</v>
      </c>
      <c r="Y295">
        <v>1</v>
      </c>
      <c r="Z295">
        <v>0</v>
      </c>
      <c r="AA295">
        <v>0</v>
      </c>
      <c r="AB295">
        <v>2</v>
      </c>
      <c r="AC295">
        <v>0</v>
      </c>
      <c r="AD295">
        <v>0</v>
      </c>
      <c r="AE295">
        <v>0</v>
      </c>
      <c r="AF295">
        <v>0</v>
      </c>
      <c r="AG295">
        <v>0</v>
      </c>
      <c r="AH295">
        <v>1</v>
      </c>
      <c r="AI295">
        <v>0</v>
      </c>
      <c r="AJ295">
        <v>0</v>
      </c>
      <c r="AK295">
        <v>2</v>
      </c>
      <c r="AL295">
        <v>0</v>
      </c>
      <c r="AM295">
        <v>0</v>
      </c>
      <c r="AN295">
        <v>0</v>
      </c>
      <c r="AO295">
        <v>0</v>
      </c>
      <c r="AP295">
        <v>0</v>
      </c>
      <c r="AQ295">
        <v>0</v>
      </c>
      <c r="AR295">
        <v>3</v>
      </c>
      <c r="AS295">
        <v>3</v>
      </c>
      <c r="AT295">
        <v>0</v>
      </c>
      <c r="AU295">
        <v>0</v>
      </c>
      <c r="AV295">
        <v>1</v>
      </c>
      <c r="AW295">
        <v>4</v>
      </c>
      <c r="AX295">
        <v>0</v>
      </c>
      <c r="AY295">
        <v>0</v>
      </c>
      <c r="AZ295">
        <v>0</v>
      </c>
      <c r="BA295">
        <v>0</v>
      </c>
      <c r="BB295">
        <v>0</v>
      </c>
      <c r="BC295">
        <v>0</v>
      </c>
      <c r="BD295">
        <v>0</v>
      </c>
      <c r="BE295">
        <v>0</v>
      </c>
      <c r="BF295">
        <v>0</v>
      </c>
      <c r="BG295">
        <v>0</v>
      </c>
      <c r="BH295">
        <v>1</v>
      </c>
      <c r="BI295">
        <v>0</v>
      </c>
      <c r="BJ295">
        <v>1</v>
      </c>
      <c r="BK295">
        <v>0</v>
      </c>
      <c r="BL295">
        <v>0</v>
      </c>
      <c r="BM295">
        <v>0</v>
      </c>
      <c r="BN295">
        <v>0</v>
      </c>
      <c r="BO295">
        <v>0</v>
      </c>
      <c r="BP295">
        <v>0</v>
      </c>
      <c r="BQ295">
        <v>3</v>
      </c>
      <c r="BR295">
        <v>0</v>
      </c>
      <c r="BS295">
        <v>0</v>
      </c>
      <c r="BT295">
        <v>2</v>
      </c>
      <c r="BU295">
        <v>0</v>
      </c>
      <c r="BV295">
        <v>0</v>
      </c>
      <c r="BW295">
        <v>0</v>
      </c>
      <c r="BX295">
        <v>0</v>
      </c>
      <c r="BY295">
        <v>0</v>
      </c>
      <c r="BZ295">
        <v>0</v>
      </c>
      <c r="CA295">
        <v>0</v>
      </c>
      <c r="CB295">
        <v>1</v>
      </c>
      <c r="CC295">
        <v>0</v>
      </c>
      <c r="CD295">
        <v>0</v>
      </c>
      <c r="CE295">
        <v>0</v>
      </c>
      <c r="CF295">
        <v>0</v>
      </c>
      <c r="CG295">
        <v>0</v>
      </c>
      <c r="CH295">
        <v>0</v>
      </c>
      <c r="CI295">
        <v>3</v>
      </c>
      <c r="CJ295">
        <v>0</v>
      </c>
      <c r="CK295">
        <v>4</v>
      </c>
      <c r="CL295">
        <v>2</v>
      </c>
      <c r="CM295">
        <v>0</v>
      </c>
      <c r="CN295">
        <v>0</v>
      </c>
      <c r="CO295">
        <v>0</v>
      </c>
      <c r="CP295">
        <v>0</v>
      </c>
      <c r="CQ295">
        <v>0</v>
      </c>
      <c r="CR295">
        <v>0</v>
      </c>
      <c r="CS295">
        <v>0</v>
      </c>
      <c r="CT295">
        <v>0</v>
      </c>
      <c r="CU295">
        <v>1</v>
      </c>
      <c r="CV295">
        <v>0</v>
      </c>
      <c r="CW295">
        <v>0</v>
      </c>
      <c r="CX295">
        <v>0</v>
      </c>
      <c r="CY295">
        <v>0</v>
      </c>
      <c r="CZ295">
        <v>3</v>
      </c>
      <c r="DA295">
        <v>0</v>
      </c>
      <c r="DB295">
        <v>0</v>
      </c>
      <c r="DC295">
        <v>1</v>
      </c>
      <c r="DD295">
        <v>0</v>
      </c>
      <c r="DE295">
        <v>1</v>
      </c>
      <c r="DF295">
        <v>0</v>
      </c>
      <c r="DG295">
        <v>0</v>
      </c>
      <c r="DH295">
        <v>0</v>
      </c>
      <c r="DI295">
        <v>0</v>
      </c>
      <c r="DJ295">
        <v>3</v>
      </c>
      <c r="DK295">
        <v>1</v>
      </c>
      <c r="DL295">
        <v>0</v>
      </c>
      <c r="DM295">
        <v>0</v>
      </c>
      <c r="DN295">
        <v>4</v>
      </c>
      <c r="DO295">
        <v>0</v>
      </c>
      <c r="DP295">
        <v>0</v>
      </c>
      <c r="DQ295">
        <v>0</v>
      </c>
      <c r="DR295">
        <v>0</v>
      </c>
      <c r="DS295">
        <v>0</v>
      </c>
      <c r="DT295">
        <v>0</v>
      </c>
      <c r="DU295">
        <v>3</v>
      </c>
      <c r="DV295">
        <v>1</v>
      </c>
      <c r="DW295">
        <v>0</v>
      </c>
      <c r="DX295">
        <v>0</v>
      </c>
      <c r="DY295">
        <v>1</v>
      </c>
      <c r="DZ295">
        <v>0</v>
      </c>
      <c r="EA295">
        <v>0</v>
      </c>
      <c r="EB295">
        <v>0</v>
      </c>
      <c r="EC295">
        <v>0</v>
      </c>
      <c r="ED295">
        <v>0</v>
      </c>
      <c r="EE295">
        <v>0</v>
      </c>
      <c r="EF295">
        <v>0</v>
      </c>
      <c r="EG295">
        <v>0</v>
      </c>
      <c r="EH295">
        <v>0</v>
      </c>
      <c r="EI295">
        <v>0</v>
      </c>
      <c r="EJ295">
        <v>0</v>
      </c>
      <c r="EK295">
        <v>0</v>
      </c>
      <c r="EL295">
        <v>0</v>
      </c>
      <c r="EM295">
        <v>0</v>
      </c>
      <c r="EN295">
        <v>0</v>
      </c>
      <c r="EO295">
        <v>1</v>
      </c>
      <c r="EP295">
        <v>0</v>
      </c>
      <c r="EQ295">
        <v>0</v>
      </c>
      <c r="ER295">
        <v>0</v>
      </c>
      <c r="ES295">
        <v>1</v>
      </c>
      <c r="ET295">
        <v>0</v>
      </c>
      <c r="EU295">
        <v>0</v>
      </c>
      <c r="EV295">
        <v>0</v>
      </c>
      <c r="EW295">
        <v>0</v>
      </c>
      <c r="EX295">
        <v>0</v>
      </c>
      <c r="EY295">
        <v>0</v>
      </c>
      <c r="EZ295">
        <v>0</v>
      </c>
      <c r="FA295">
        <v>0</v>
      </c>
      <c r="FB295">
        <v>0</v>
      </c>
      <c r="FC295">
        <v>0</v>
      </c>
      <c r="FD295">
        <v>8</v>
      </c>
      <c r="FE295">
        <v>0</v>
      </c>
      <c r="FF295">
        <v>2</v>
      </c>
      <c r="FG295">
        <v>2</v>
      </c>
      <c r="FH295">
        <v>0</v>
      </c>
      <c r="FI295">
        <v>0</v>
      </c>
      <c r="FJ295">
        <v>0</v>
      </c>
      <c r="FK295">
        <v>0</v>
      </c>
      <c r="FL295">
        <v>0</v>
      </c>
      <c r="FM295">
        <v>5</v>
      </c>
      <c r="FN295">
        <v>0</v>
      </c>
      <c r="FO295">
        <v>0</v>
      </c>
      <c r="FP295">
        <v>0</v>
      </c>
      <c r="FQ295">
        <v>0</v>
      </c>
      <c r="FR295">
        <v>0</v>
      </c>
      <c r="FS295">
        <v>0</v>
      </c>
      <c r="FT295">
        <v>0</v>
      </c>
      <c r="FU295">
        <v>1</v>
      </c>
      <c r="FV295">
        <v>0</v>
      </c>
      <c r="FW295">
        <v>0</v>
      </c>
      <c r="FX295">
        <v>0</v>
      </c>
      <c r="FY295">
        <v>0</v>
      </c>
      <c r="FZ295">
        <v>0</v>
      </c>
      <c r="GA295">
        <v>0</v>
      </c>
      <c r="GB295">
        <v>0</v>
      </c>
      <c r="GC295">
        <v>0</v>
      </c>
      <c r="GD295">
        <v>4</v>
      </c>
      <c r="GE295">
        <v>3</v>
      </c>
      <c r="GF295">
        <v>0</v>
      </c>
      <c r="GG295">
        <v>0</v>
      </c>
      <c r="GH295">
        <v>0</v>
      </c>
      <c r="GI295">
        <v>0</v>
      </c>
      <c r="GJ295">
        <v>0</v>
      </c>
      <c r="GK295">
        <v>0</v>
      </c>
      <c r="GL295">
        <v>0</v>
      </c>
      <c r="GM295">
        <v>0</v>
      </c>
      <c r="GN295">
        <v>0</v>
      </c>
      <c r="GO295">
        <v>0</v>
      </c>
      <c r="GP295">
        <v>0</v>
      </c>
      <c r="GQ295">
        <v>0</v>
      </c>
    </row>
    <row r="296" spans="1:199">
      <c r="A296">
        <v>0</v>
      </c>
      <c r="B296">
        <v>3</v>
      </c>
      <c r="C296">
        <v>2</v>
      </c>
      <c r="D296">
        <v>0</v>
      </c>
      <c r="E296">
        <v>0</v>
      </c>
      <c r="F296">
        <v>3</v>
      </c>
      <c r="G296">
        <v>3</v>
      </c>
      <c r="H296">
        <v>0</v>
      </c>
      <c r="I296">
        <v>1</v>
      </c>
      <c r="J296">
        <v>6</v>
      </c>
      <c r="K296">
        <v>2</v>
      </c>
      <c r="L296">
        <v>1</v>
      </c>
      <c r="M296">
        <v>0</v>
      </c>
      <c r="N296">
        <v>0</v>
      </c>
      <c r="O296">
        <v>0</v>
      </c>
      <c r="P296">
        <v>2</v>
      </c>
      <c r="Q296">
        <v>2</v>
      </c>
      <c r="R296">
        <v>0</v>
      </c>
      <c r="S296">
        <v>0</v>
      </c>
      <c r="T296">
        <v>0</v>
      </c>
      <c r="U296">
        <v>0</v>
      </c>
      <c r="V296">
        <v>1</v>
      </c>
      <c r="W296">
        <v>3</v>
      </c>
      <c r="X296">
        <v>0</v>
      </c>
      <c r="Y296">
        <v>3</v>
      </c>
      <c r="Z296">
        <v>6</v>
      </c>
      <c r="AA296">
        <v>0</v>
      </c>
      <c r="AB296">
        <v>2</v>
      </c>
      <c r="AC296">
        <v>1</v>
      </c>
      <c r="AD296">
        <v>2</v>
      </c>
      <c r="AE296">
        <v>3</v>
      </c>
      <c r="AF296">
        <v>4</v>
      </c>
      <c r="AG296">
        <v>0</v>
      </c>
      <c r="AH296">
        <v>3</v>
      </c>
      <c r="AI296">
        <v>0</v>
      </c>
      <c r="AJ296">
        <v>0</v>
      </c>
      <c r="AK296">
        <v>2</v>
      </c>
      <c r="AL296">
        <v>0</v>
      </c>
      <c r="AM296">
        <v>0</v>
      </c>
      <c r="AN296">
        <v>6</v>
      </c>
      <c r="AO296">
        <v>0</v>
      </c>
      <c r="AP296">
        <v>0</v>
      </c>
      <c r="AQ296">
        <v>0</v>
      </c>
      <c r="AR296">
        <v>3</v>
      </c>
      <c r="AS296">
        <v>3</v>
      </c>
      <c r="AT296">
        <v>0</v>
      </c>
      <c r="AU296">
        <v>0</v>
      </c>
      <c r="AV296">
        <v>3</v>
      </c>
      <c r="AW296">
        <v>6</v>
      </c>
      <c r="AX296">
        <v>0</v>
      </c>
      <c r="AY296">
        <v>2</v>
      </c>
      <c r="AZ296">
        <v>1</v>
      </c>
      <c r="BA296">
        <v>0</v>
      </c>
      <c r="BB296">
        <v>7</v>
      </c>
      <c r="BC296">
        <v>0</v>
      </c>
      <c r="BD296">
        <v>1</v>
      </c>
      <c r="BE296">
        <v>1</v>
      </c>
      <c r="BF296">
        <v>2</v>
      </c>
      <c r="BG296">
        <v>4</v>
      </c>
      <c r="BH296">
        <v>0</v>
      </c>
      <c r="BI296">
        <v>0</v>
      </c>
      <c r="BJ296">
        <v>1</v>
      </c>
      <c r="BK296">
        <v>0</v>
      </c>
      <c r="BL296">
        <v>0</v>
      </c>
      <c r="BM296">
        <v>0</v>
      </c>
      <c r="BN296">
        <v>0</v>
      </c>
      <c r="BO296">
        <v>0</v>
      </c>
      <c r="BP296">
        <v>0</v>
      </c>
      <c r="BQ296">
        <v>3</v>
      </c>
      <c r="BR296">
        <v>2</v>
      </c>
      <c r="BS296">
        <v>3</v>
      </c>
      <c r="BT296">
        <v>2</v>
      </c>
      <c r="BU296">
        <v>0</v>
      </c>
      <c r="BV296">
        <v>2</v>
      </c>
      <c r="BW296">
        <v>0</v>
      </c>
      <c r="BX296">
        <v>0</v>
      </c>
      <c r="BY296">
        <v>2</v>
      </c>
      <c r="BZ296">
        <v>1</v>
      </c>
      <c r="CA296">
        <v>3</v>
      </c>
      <c r="CB296">
        <v>4</v>
      </c>
      <c r="CC296">
        <v>1</v>
      </c>
      <c r="CD296">
        <v>5</v>
      </c>
      <c r="CE296">
        <v>1</v>
      </c>
      <c r="CF296">
        <v>2</v>
      </c>
      <c r="CG296">
        <v>3</v>
      </c>
      <c r="CH296">
        <v>0</v>
      </c>
      <c r="CI296">
        <v>6</v>
      </c>
      <c r="CJ296">
        <v>1</v>
      </c>
      <c r="CK296">
        <v>8</v>
      </c>
      <c r="CL296">
        <v>0</v>
      </c>
      <c r="CM296">
        <v>0</v>
      </c>
      <c r="CN296">
        <v>0</v>
      </c>
      <c r="CO296">
        <v>0</v>
      </c>
      <c r="CP296">
        <v>1</v>
      </c>
      <c r="CQ296">
        <v>2</v>
      </c>
      <c r="CR296">
        <v>0</v>
      </c>
      <c r="CS296">
        <v>0</v>
      </c>
      <c r="CT296">
        <v>0</v>
      </c>
      <c r="CU296">
        <v>5</v>
      </c>
      <c r="CV296">
        <v>0</v>
      </c>
      <c r="CW296">
        <v>0</v>
      </c>
      <c r="CX296">
        <v>0</v>
      </c>
      <c r="CY296">
        <v>0</v>
      </c>
      <c r="CZ296">
        <v>3</v>
      </c>
      <c r="DA296">
        <v>0</v>
      </c>
      <c r="DB296">
        <v>0</v>
      </c>
      <c r="DC296">
        <v>1</v>
      </c>
      <c r="DD296">
        <v>0</v>
      </c>
      <c r="DE296">
        <v>2</v>
      </c>
      <c r="DF296">
        <v>0</v>
      </c>
      <c r="DG296">
        <v>0</v>
      </c>
      <c r="DH296">
        <v>0</v>
      </c>
      <c r="DI296">
        <v>0</v>
      </c>
      <c r="DJ296">
        <v>1</v>
      </c>
      <c r="DK296">
        <v>0</v>
      </c>
      <c r="DL296">
        <v>0</v>
      </c>
      <c r="DM296">
        <v>0</v>
      </c>
      <c r="DN296">
        <v>9</v>
      </c>
      <c r="DO296">
        <v>0</v>
      </c>
      <c r="DP296">
        <v>2</v>
      </c>
      <c r="DQ296">
        <v>0</v>
      </c>
      <c r="DR296">
        <v>3</v>
      </c>
      <c r="DS296">
        <v>0</v>
      </c>
      <c r="DT296">
        <v>3</v>
      </c>
      <c r="DU296">
        <v>3</v>
      </c>
      <c r="DV296">
        <v>1</v>
      </c>
      <c r="DW296">
        <v>0</v>
      </c>
      <c r="DX296">
        <v>0</v>
      </c>
      <c r="DY296">
        <v>1</v>
      </c>
      <c r="DZ296">
        <v>5</v>
      </c>
      <c r="EA296">
        <v>2</v>
      </c>
      <c r="EB296">
        <v>0</v>
      </c>
      <c r="EC296">
        <v>0</v>
      </c>
      <c r="ED296">
        <v>0</v>
      </c>
      <c r="EE296">
        <v>0</v>
      </c>
      <c r="EF296">
        <v>0</v>
      </c>
      <c r="EG296">
        <v>1</v>
      </c>
      <c r="EH296">
        <v>1</v>
      </c>
      <c r="EI296">
        <v>1</v>
      </c>
      <c r="EJ296">
        <v>0</v>
      </c>
      <c r="EK296">
        <v>0</v>
      </c>
      <c r="EL296">
        <v>2</v>
      </c>
      <c r="EM296">
        <v>2</v>
      </c>
      <c r="EN296">
        <v>0</v>
      </c>
      <c r="EO296">
        <v>0</v>
      </c>
      <c r="EP296">
        <v>1</v>
      </c>
      <c r="EQ296">
        <v>1</v>
      </c>
      <c r="ER296">
        <v>0</v>
      </c>
      <c r="ES296">
        <v>5</v>
      </c>
      <c r="ET296">
        <v>0</v>
      </c>
      <c r="EU296">
        <v>5</v>
      </c>
      <c r="EV296">
        <v>0</v>
      </c>
      <c r="EW296">
        <v>1</v>
      </c>
      <c r="EX296">
        <v>0</v>
      </c>
      <c r="EY296">
        <v>2</v>
      </c>
      <c r="EZ296">
        <v>0</v>
      </c>
      <c r="FA296">
        <v>7</v>
      </c>
      <c r="FB296">
        <v>0</v>
      </c>
      <c r="FC296">
        <v>0</v>
      </c>
      <c r="FD296">
        <v>2</v>
      </c>
      <c r="FE296">
        <v>0</v>
      </c>
      <c r="FF296">
        <v>2</v>
      </c>
      <c r="FG296">
        <v>3</v>
      </c>
      <c r="FH296">
        <v>0</v>
      </c>
      <c r="FI296">
        <v>3</v>
      </c>
      <c r="FJ296">
        <v>0</v>
      </c>
      <c r="FK296">
        <v>0</v>
      </c>
      <c r="FL296">
        <v>0</v>
      </c>
      <c r="FM296">
        <v>3</v>
      </c>
      <c r="FN296">
        <v>1</v>
      </c>
      <c r="FO296">
        <v>1</v>
      </c>
      <c r="FP296">
        <v>2</v>
      </c>
      <c r="FQ296">
        <v>0</v>
      </c>
      <c r="FR296">
        <v>1</v>
      </c>
      <c r="FS296">
        <v>3</v>
      </c>
      <c r="FT296">
        <v>0</v>
      </c>
      <c r="FU296">
        <v>5</v>
      </c>
      <c r="FV296">
        <v>0</v>
      </c>
      <c r="FW296">
        <v>1</v>
      </c>
      <c r="FX296">
        <v>0</v>
      </c>
      <c r="FY296">
        <v>2</v>
      </c>
      <c r="FZ296">
        <v>2</v>
      </c>
      <c r="GA296">
        <v>0</v>
      </c>
      <c r="GB296">
        <v>5</v>
      </c>
      <c r="GC296">
        <v>0</v>
      </c>
      <c r="GD296">
        <v>1</v>
      </c>
      <c r="GE296">
        <v>0</v>
      </c>
      <c r="GF296">
        <v>0</v>
      </c>
      <c r="GG296">
        <v>0</v>
      </c>
      <c r="GH296">
        <v>2</v>
      </c>
      <c r="GI296">
        <v>2</v>
      </c>
      <c r="GJ296">
        <v>0</v>
      </c>
      <c r="GK296">
        <v>0</v>
      </c>
      <c r="GL296">
        <v>1</v>
      </c>
      <c r="GM296">
        <v>2</v>
      </c>
      <c r="GN296">
        <v>0</v>
      </c>
      <c r="GO296">
        <v>3</v>
      </c>
      <c r="GP296">
        <v>0</v>
      </c>
      <c r="GQ296">
        <v>0</v>
      </c>
    </row>
    <row r="297" spans="1:199">
      <c r="A297">
        <v>0</v>
      </c>
      <c r="B297">
        <v>3</v>
      </c>
      <c r="C297">
        <v>2</v>
      </c>
      <c r="D297">
        <v>0</v>
      </c>
      <c r="E297">
        <v>0</v>
      </c>
      <c r="F297">
        <v>3</v>
      </c>
      <c r="G297">
        <v>3</v>
      </c>
      <c r="H297">
        <v>0</v>
      </c>
      <c r="I297">
        <v>1</v>
      </c>
      <c r="J297">
        <v>1</v>
      </c>
      <c r="K297">
        <v>2</v>
      </c>
      <c r="L297">
        <v>1</v>
      </c>
      <c r="M297">
        <v>0</v>
      </c>
      <c r="N297">
        <v>0</v>
      </c>
      <c r="O297">
        <v>0</v>
      </c>
      <c r="P297">
        <v>3</v>
      </c>
      <c r="Q297">
        <v>2</v>
      </c>
      <c r="R297">
        <v>0</v>
      </c>
      <c r="S297">
        <v>0</v>
      </c>
      <c r="T297">
        <v>0</v>
      </c>
      <c r="U297">
        <v>0</v>
      </c>
      <c r="V297">
        <v>1</v>
      </c>
      <c r="W297">
        <v>2</v>
      </c>
      <c r="X297">
        <v>0</v>
      </c>
      <c r="Y297">
        <v>2</v>
      </c>
      <c r="Z297">
        <v>6</v>
      </c>
      <c r="AA297">
        <v>0</v>
      </c>
      <c r="AB297">
        <v>3</v>
      </c>
      <c r="AC297">
        <v>1</v>
      </c>
      <c r="AD297">
        <v>2</v>
      </c>
      <c r="AE297">
        <v>4</v>
      </c>
      <c r="AF297">
        <v>5</v>
      </c>
      <c r="AG297">
        <v>0</v>
      </c>
      <c r="AH297">
        <v>3</v>
      </c>
      <c r="AI297">
        <v>0</v>
      </c>
      <c r="AJ297">
        <v>0</v>
      </c>
      <c r="AK297">
        <v>1</v>
      </c>
      <c r="AL297">
        <v>0</v>
      </c>
      <c r="AM297">
        <v>0</v>
      </c>
      <c r="AN297">
        <v>6</v>
      </c>
      <c r="AO297">
        <v>0</v>
      </c>
      <c r="AP297">
        <v>0</v>
      </c>
      <c r="AQ297">
        <v>0</v>
      </c>
      <c r="AR297">
        <v>3</v>
      </c>
      <c r="AS297">
        <v>3</v>
      </c>
      <c r="AT297">
        <v>0</v>
      </c>
      <c r="AU297">
        <v>0</v>
      </c>
      <c r="AV297">
        <v>3</v>
      </c>
      <c r="AW297">
        <v>7</v>
      </c>
      <c r="AX297">
        <v>0</v>
      </c>
      <c r="AY297">
        <v>3</v>
      </c>
      <c r="AZ297">
        <v>2</v>
      </c>
      <c r="BA297">
        <v>0</v>
      </c>
      <c r="BB297">
        <v>6</v>
      </c>
      <c r="BC297">
        <v>1</v>
      </c>
      <c r="BD297">
        <v>1</v>
      </c>
      <c r="BE297">
        <v>1</v>
      </c>
      <c r="BF297">
        <v>2</v>
      </c>
      <c r="BG297">
        <v>4</v>
      </c>
      <c r="BH297">
        <v>0</v>
      </c>
      <c r="BI297">
        <v>0</v>
      </c>
      <c r="BJ297">
        <v>1</v>
      </c>
      <c r="BK297">
        <v>0</v>
      </c>
      <c r="BL297">
        <v>0</v>
      </c>
      <c r="BM297">
        <v>0</v>
      </c>
      <c r="BN297">
        <v>0</v>
      </c>
      <c r="BO297">
        <v>0</v>
      </c>
      <c r="BP297">
        <v>0</v>
      </c>
      <c r="BQ297">
        <v>3</v>
      </c>
      <c r="BR297">
        <v>0</v>
      </c>
      <c r="BS297">
        <v>1</v>
      </c>
      <c r="BT297">
        <v>3</v>
      </c>
      <c r="BU297">
        <v>0</v>
      </c>
      <c r="BV297">
        <v>2</v>
      </c>
      <c r="BW297">
        <v>0</v>
      </c>
      <c r="BX297">
        <v>0</v>
      </c>
      <c r="BY297">
        <v>2</v>
      </c>
      <c r="BZ297">
        <v>0</v>
      </c>
      <c r="CA297">
        <v>3</v>
      </c>
      <c r="CB297">
        <v>4</v>
      </c>
      <c r="CC297">
        <v>1</v>
      </c>
      <c r="CD297">
        <v>5</v>
      </c>
      <c r="CE297">
        <v>1</v>
      </c>
      <c r="CF297">
        <v>2</v>
      </c>
      <c r="CG297">
        <v>3</v>
      </c>
      <c r="CH297">
        <v>0</v>
      </c>
      <c r="CI297">
        <v>6</v>
      </c>
      <c r="CJ297">
        <v>1</v>
      </c>
      <c r="CK297">
        <v>6</v>
      </c>
      <c r="CL297">
        <v>0</v>
      </c>
      <c r="CM297">
        <v>0</v>
      </c>
      <c r="CN297">
        <v>0</v>
      </c>
      <c r="CO297">
        <v>0</v>
      </c>
      <c r="CP297">
        <v>1</v>
      </c>
      <c r="CQ297">
        <v>0</v>
      </c>
      <c r="CR297">
        <v>0</v>
      </c>
      <c r="CS297">
        <v>0</v>
      </c>
      <c r="CT297">
        <v>0</v>
      </c>
      <c r="CU297">
        <v>1</v>
      </c>
      <c r="CV297">
        <v>0</v>
      </c>
      <c r="CW297">
        <v>0</v>
      </c>
      <c r="CX297">
        <v>0</v>
      </c>
      <c r="CY297">
        <v>0</v>
      </c>
      <c r="CZ297">
        <v>3</v>
      </c>
      <c r="DA297">
        <v>0</v>
      </c>
      <c r="DB297">
        <v>0</v>
      </c>
      <c r="DC297">
        <v>0</v>
      </c>
      <c r="DD297">
        <v>0</v>
      </c>
      <c r="DE297">
        <v>3</v>
      </c>
      <c r="DF297">
        <v>0</v>
      </c>
      <c r="DG297">
        <v>0</v>
      </c>
      <c r="DH297">
        <v>0</v>
      </c>
      <c r="DI297">
        <v>0</v>
      </c>
      <c r="DJ297">
        <v>1</v>
      </c>
      <c r="DK297">
        <v>1</v>
      </c>
      <c r="DL297">
        <v>0</v>
      </c>
      <c r="DM297">
        <v>0</v>
      </c>
      <c r="DN297">
        <v>9</v>
      </c>
      <c r="DO297">
        <v>0</v>
      </c>
      <c r="DP297">
        <v>2</v>
      </c>
      <c r="DQ297">
        <v>0</v>
      </c>
      <c r="DR297">
        <v>0</v>
      </c>
      <c r="DS297">
        <v>0</v>
      </c>
      <c r="DT297">
        <v>3</v>
      </c>
      <c r="DU297">
        <v>3</v>
      </c>
      <c r="DV297">
        <v>1</v>
      </c>
      <c r="DW297">
        <v>0</v>
      </c>
      <c r="DX297">
        <v>0</v>
      </c>
      <c r="DY297">
        <v>1</v>
      </c>
      <c r="DZ297">
        <v>5</v>
      </c>
      <c r="EA297">
        <v>2</v>
      </c>
      <c r="EB297">
        <v>0</v>
      </c>
      <c r="EC297">
        <v>0</v>
      </c>
      <c r="ED297">
        <v>0</v>
      </c>
      <c r="EE297">
        <v>1</v>
      </c>
      <c r="EF297">
        <v>0</v>
      </c>
      <c r="EG297">
        <v>1</v>
      </c>
      <c r="EH297">
        <v>2</v>
      </c>
      <c r="EI297">
        <v>2</v>
      </c>
      <c r="EJ297">
        <v>0</v>
      </c>
      <c r="EK297">
        <v>0</v>
      </c>
      <c r="EL297">
        <v>2</v>
      </c>
      <c r="EM297">
        <v>2</v>
      </c>
      <c r="EN297">
        <v>0</v>
      </c>
      <c r="EO297">
        <v>0</v>
      </c>
      <c r="EP297">
        <v>1</v>
      </c>
      <c r="EQ297">
        <v>1</v>
      </c>
      <c r="ER297">
        <v>0</v>
      </c>
      <c r="ES297">
        <v>5</v>
      </c>
      <c r="ET297">
        <v>0</v>
      </c>
      <c r="EU297">
        <v>5</v>
      </c>
      <c r="EV297">
        <v>0</v>
      </c>
      <c r="EW297">
        <v>1</v>
      </c>
      <c r="EX297">
        <v>0</v>
      </c>
      <c r="EY297">
        <v>3</v>
      </c>
      <c r="EZ297">
        <v>0</v>
      </c>
      <c r="FA297">
        <v>4</v>
      </c>
      <c r="FB297">
        <v>0</v>
      </c>
      <c r="FC297">
        <v>0</v>
      </c>
      <c r="FD297">
        <v>2</v>
      </c>
      <c r="FE297">
        <v>0</v>
      </c>
      <c r="FF297">
        <v>3</v>
      </c>
      <c r="FG297">
        <v>3</v>
      </c>
      <c r="FH297">
        <v>1</v>
      </c>
      <c r="FI297">
        <v>3</v>
      </c>
      <c r="FJ297">
        <v>1</v>
      </c>
      <c r="FK297">
        <v>0</v>
      </c>
      <c r="FL297">
        <v>0</v>
      </c>
      <c r="FM297">
        <v>2</v>
      </c>
      <c r="FN297">
        <v>1</v>
      </c>
      <c r="FO297">
        <v>1</v>
      </c>
      <c r="FP297">
        <v>2</v>
      </c>
      <c r="FQ297">
        <v>0</v>
      </c>
      <c r="FR297">
        <v>1</v>
      </c>
      <c r="FS297">
        <v>2</v>
      </c>
      <c r="FT297">
        <v>0</v>
      </c>
      <c r="FU297">
        <v>5</v>
      </c>
      <c r="FV297">
        <v>0</v>
      </c>
      <c r="FW297">
        <v>1</v>
      </c>
      <c r="FX297">
        <v>0</v>
      </c>
      <c r="FY297">
        <v>2</v>
      </c>
      <c r="FZ297">
        <v>2</v>
      </c>
      <c r="GA297">
        <v>0</v>
      </c>
      <c r="GB297">
        <v>4</v>
      </c>
      <c r="GC297">
        <v>0</v>
      </c>
      <c r="GD297">
        <v>1</v>
      </c>
      <c r="GE297">
        <v>0</v>
      </c>
      <c r="GF297">
        <v>0</v>
      </c>
      <c r="GG297">
        <v>0</v>
      </c>
      <c r="GH297">
        <v>3</v>
      </c>
      <c r="GI297">
        <v>3</v>
      </c>
      <c r="GJ297">
        <v>0</v>
      </c>
      <c r="GK297">
        <v>0</v>
      </c>
      <c r="GL297">
        <v>1</v>
      </c>
      <c r="GM297">
        <v>2</v>
      </c>
      <c r="GN297">
        <v>0</v>
      </c>
      <c r="GO297">
        <v>3</v>
      </c>
      <c r="GP297">
        <v>0</v>
      </c>
      <c r="GQ297">
        <v>0</v>
      </c>
    </row>
    <row r="298" spans="1:199">
      <c r="A298">
        <v>0</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6</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row>
    <row r="299" spans="1:199">
      <c r="A299">
        <v>9</v>
      </c>
      <c r="B299">
        <v>2</v>
      </c>
      <c r="C299">
        <v>4</v>
      </c>
      <c r="D299">
        <v>0</v>
      </c>
      <c r="E299">
        <v>0</v>
      </c>
      <c r="F299">
        <v>4</v>
      </c>
      <c r="G299">
        <v>2</v>
      </c>
      <c r="H299">
        <v>2</v>
      </c>
      <c r="I299">
        <v>2</v>
      </c>
      <c r="J299">
        <v>8</v>
      </c>
      <c r="K299">
        <v>7</v>
      </c>
      <c r="L299">
        <v>3</v>
      </c>
      <c r="M299">
        <v>3</v>
      </c>
      <c r="N299">
        <v>0</v>
      </c>
      <c r="O299">
        <v>0</v>
      </c>
      <c r="P299">
        <v>2</v>
      </c>
      <c r="Q299">
        <v>0</v>
      </c>
      <c r="R299">
        <v>0</v>
      </c>
      <c r="S299">
        <v>0</v>
      </c>
      <c r="T299">
        <v>0</v>
      </c>
      <c r="U299">
        <v>0</v>
      </c>
      <c r="V299">
        <v>1</v>
      </c>
      <c r="W299">
        <v>3</v>
      </c>
      <c r="X299">
        <v>0</v>
      </c>
      <c r="Y299">
        <v>6</v>
      </c>
      <c r="Z299">
        <v>4</v>
      </c>
      <c r="AA299">
        <v>0</v>
      </c>
      <c r="AB299">
        <v>2</v>
      </c>
      <c r="AC299">
        <v>1</v>
      </c>
      <c r="AD299">
        <v>1</v>
      </c>
      <c r="AE299">
        <v>4</v>
      </c>
      <c r="AF299">
        <v>1</v>
      </c>
      <c r="AG299">
        <v>0</v>
      </c>
      <c r="AH299">
        <v>3</v>
      </c>
      <c r="AI299">
        <v>1</v>
      </c>
      <c r="AJ299">
        <v>0</v>
      </c>
      <c r="AK299">
        <v>4</v>
      </c>
      <c r="AL299">
        <v>0</v>
      </c>
      <c r="AM299">
        <v>1</v>
      </c>
      <c r="AN299">
        <v>6</v>
      </c>
      <c r="AO299">
        <v>0</v>
      </c>
      <c r="AP299">
        <v>0</v>
      </c>
      <c r="AQ299">
        <v>2</v>
      </c>
      <c r="AR299">
        <v>7</v>
      </c>
      <c r="AS299">
        <v>6</v>
      </c>
      <c r="AT299">
        <v>1</v>
      </c>
      <c r="AU299">
        <v>1</v>
      </c>
      <c r="AV299">
        <v>3</v>
      </c>
      <c r="AW299">
        <v>5</v>
      </c>
      <c r="AX299">
        <v>0</v>
      </c>
      <c r="AY299">
        <v>1</v>
      </c>
      <c r="AZ299">
        <v>1</v>
      </c>
      <c r="BA299">
        <v>0</v>
      </c>
      <c r="BB299">
        <v>7</v>
      </c>
      <c r="BC299">
        <v>6</v>
      </c>
      <c r="BD299">
        <v>3</v>
      </c>
      <c r="BE299">
        <v>3</v>
      </c>
      <c r="BF299">
        <v>3</v>
      </c>
      <c r="BG299">
        <v>5</v>
      </c>
      <c r="BH299">
        <v>2</v>
      </c>
      <c r="BI299">
        <v>0</v>
      </c>
      <c r="BJ299">
        <v>1</v>
      </c>
      <c r="BK299">
        <v>0</v>
      </c>
      <c r="BL299">
        <v>0</v>
      </c>
      <c r="BM299">
        <v>1</v>
      </c>
      <c r="BN299">
        <v>0</v>
      </c>
      <c r="BO299">
        <v>0</v>
      </c>
      <c r="BP299">
        <v>0</v>
      </c>
      <c r="BQ299">
        <v>2</v>
      </c>
      <c r="BR299">
        <v>3</v>
      </c>
      <c r="BS299">
        <v>3</v>
      </c>
      <c r="BT299">
        <v>3</v>
      </c>
      <c r="BU299">
        <v>5</v>
      </c>
      <c r="BV299">
        <v>3</v>
      </c>
      <c r="BW299">
        <v>0</v>
      </c>
      <c r="BX299">
        <v>5</v>
      </c>
      <c r="BY299">
        <v>0</v>
      </c>
      <c r="BZ299">
        <v>1</v>
      </c>
      <c r="CA299">
        <v>7</v>
      </c>
      <c r="CB299">
        <v>6</v>
      </c>
      <c r="CC299">
        <v>2</v>
      </c>
      <c r="CD299">
        <v>7</v>
      </c>
      <c r="CE299">
        <v>6</v>
      </c>
      <c r="CF299">
        <v>5</v>
      </c>
      <c r="CG299">
        <v>4</v>
      </c>
      <c r="CH299">
        <v>0</v>
      </c>
      <c r="CI299">
        <v>6</v>
      </c>
      <c r="CJ299">
        <v>4</v>
      </c>
      <c r="CK299">
        <v>4</v>
      </c>
      <c r="CL299">
        <v>0</v>
      </c>
      <c r="CM299">
        <v>0</v>
      </c>
      <c r="CN299">
        <v>0</v>
      </c>
      <c r="CO299">
        <v>1</v>
      </c>
      <c r="CP299">
        <v>1</v>
      </c>
      <c r="CQ299">
        <v>0</v>
      </c>
      <c r="CR299">
        <v>0</v>
      </c>
      <c r="CS299">
        <v>3</v>
      </c>
      <c r="CT299">
        <v>0</v>
      </c>
      <c r="CU299">
        <v>2</v>
      </c>
      <c r="CV299">
        <v>4</v>
      </c>
      <c r="CW299">
        <v>0</v>
      </c>
      <c r="CX299">
        <v>0</v>
      </c>
      <c r="CY299">
        <v>2</v>
      </c>
      <c r="CZ299">
        <v>1</v>
      </c>
      <c r="DA299">
        <v>0</v>
      </c>
      <c r="DB299">
        <v>0</v>
      </c>
      <c r="DC299">
        <v>8</v>
      </c>
      <c r="DD299">
        <v>4</v>
      </c>
      <c r="DE299">
        <v>3</v>
      </c>
      <c r="DF299">
        <v>0</v>
      </c>
      <c r="DG299">
        <v>1</v>
      </c>
      <c r="DH299">
        <v>0</v>
      </c>
      <c r="DI299">
        <v>0</v>
      </c>
      <c r="DJ299">
        <v>5</v>
      </c>
      <c r="DK299">
        <v>4</v>
      </c>
      <c r="DL299">
        <v>1</v>
      </c>
      <c r="DM299">
        <v>0</v>
      </c>
      <c r="DN299">
        <v>4</v>
      </c>
      <c r="DO299">
        <v>0</v>
      </c>
      <c r="DP299">
        <v>7</v>
      </c>
      <c r="DQ299">
        <v>1</v>
      </c>
      <c r="DR299">
        <v>5</v>
      </c>
      <c r="DS299">
        <v>0</v>
      </c>
      <c r="DT299">
        <v>3</v>
      </c>
      <c r="DU299">
        <v>0</v>
      </c>
      <c r="DV299">
        <v>0</v>
      </c>
      <c r="DW299">
        <v>0</v>
      </c>
      <c r="DX299">
        <v>0</v>
      </c>
      <c r="DY299">
        <v>0</v>
      </c>
      <c r="DZ299">
        <v>5</v>
      </c>
      <c r="EA299">
        <v>2</v>
      </c>
      <c r="EB299">
        <v>0</v>
      </c>
      <c r="EC299">
        <v>1</v>
      </c>
      <c r="ED299">
        <v>0</v>
      </c>
      <c r="EE299">
        <v>0</v>
      </c>
      <c r="EF299">
        <v>0</v>
      </c>
      <c r="EG299">
        <v>1</v>
      </c>
      <c r="EH299">
        <v>0</v>
      </c>
      <c r="EI299">
        <v>0</v>
      </c>
      <c r="EJ299">
        <v>0</v>
      </c>
      <c r="EK299">
        <v>0</v>
      </c>
      <c r="EL299">
        <v>0</v>
      </c>
      <c r="EM299">
        <v>2</v>
      </c>
      <c r="EN299">
        <v>0</v>
      </c>
      <c r="EO299">
        <v>2</v>
      </c>
      <c r="EP299">
        <v>3</v>
      </c>
      <c r="EQ299">
        <v>1</v>
      </c>
      <c r="ER299">
        <v>0</v>
      </c>
      <c r="ES299">
        <v>7</v>
      </c>
      <c r="ET299">
        <v>2</v>
      </c>
      <c r="EU299">
        <v>3</v>
      </c>
      <c r="EV299">
        <v>0</v>
      </c>
      <c r="EW299">
        <v>1</v>
      </c>
      <c r="EX299">
        <v>0</v>
      </c>
      <c r="EY299">
        <v>4</v>
      </c>
      <c r="EZ299">
        <v>0</v>
      </c>
      <c r="FA299">
        <v>4</v>
      </c>
      <c r="FB299">
        <v>0</v>
      </c>
      <c r="FC299">
        <v>0</v>
      </c>
      <c r="FD299">
        <v>0</v>
      </c>
      <c r="FE299">
        <v>9</v>
      </c>
      <c r="FF299">
        <v>0</v>
      </c>
      <c r="FG299">
        <v>2</v>
      </c>
      <c r="FH299">
        <v>1</v>
      </c>
      <c r="FI299">
        <v>4</v>
      </c>
      <c r="FJ299">
        <v>1</v>
      </c>
      <c r="FK299">
        <v>1</v>
      </c>
      <c r="FL299">
        <v>1</v>
      </c>
      <c r="FM299">
        <v>2</v>
      </c>
      <c r="FN299">
        <v>0</v>
      </c>
      <c r="FO299">
        <v>1</v>
      </c>
      <c r="FP299">
        <v>0</v>
      </c>
      <c r="FQ299">
        <v>0</v>
      </c>
      <c r="FR299">
        <v>5</v>
      </c>
      <c r="FS299">
        <v>4</v>
      </c>
      <c r="FT299">
        <v>0</v>
      </c>
      <c r="FU299">
        <v>2</v>
      </c>
      <c r="FV299">
        <v>1</v>
      </c>
      <c r="FW299">
        <v>2</v>
      </c>
      <c r="FX299">
        <v>0</v>
      </c>
      <c r="FY299">
        <v>3</v>
      </c>
      <c r="FZ299">
        <v>2</v>
      </c>
      <c r="GA299">
        <v>3</v>
      </c>
      <c r="GB299">
        <v>1</v>
      </c>
      <c r="GC299">
        <v>0</v>
      </c>
      <c r="GD299">
        <v>2</v>
      </c>
      <c r="GE299">
        <v>0</v>
      </c>
      <c r="GF299">
        <v>0</v>
      </c>
      <c r="GG299">
        <v>0</v>
      </c>
      <c r="GH299">
        <v>0</v>
      </c>
      <c r="GI299">
        <v>3</v>
      </c>
      <c r="GJ299">
        <v>4</v>
      </c>
      <c r="GK299">
        <v>2</v>
      </c>
      <c r="GL299">
        <v>2</v>
      </c>
      <c r="GM299">
        <v>4</v>
      </c>
      <c r="GN299">
        <v>1</v>
      </c>
      <c r="GO299">
        <v>3</v>
      </c>
      <c r="GP299">
        <v>0</v>
      </c>
      <c r="GQ299">
        <v>5</v>
      </c>
    </row>
    <row r="300" spans="1:199">
      <c r="A300">
        <v>0</v>
      </c>
      <c r="B300">
        <v>0</v>
      </c>
      <c r="C300">
        <v>0</v>
      </c>
      <c r="D300">
        <v>0</v>
      </c>
      <c r="E300">
        <v>0</v>
      </c>
      <c r="F300">
        <v>1</v>
      </c>
      <c r="G300">
        <v>4</v>
      </c>
      <c r="H300">
        <v>0</v>
      </c>
      <c r="I300">
        <v>0</v>
      </c>
      <c r="J300">
        <v>2</v>
      </c>
      <c r="K300">
        <v>0</v>
      </c>
      <c r="L300">
        <v>0</v>
      </c>
      <c r="M300">
        <v>0</v>
      </c>
      <c r="N300">
        <v>0</v>
      </c>
      <c r="O300">
        <v>1</v>
      </c>
      <c r="P300">
        <v>0</v>
      </c>
      <c r="Q300">
        <v>1</v>
      </c>
      <c r="R300">
        <v>0</v>
      </c>
      <c r="S300">
        <v>0</v>
      </c>
      <c r="T300">
        <v>0</v>
      </c>
      <c r="U300">
        <v>0</v>
      </c>
      <c r="V300">
        <v>0</v>
      </c>
      <c r="W300">
        <v>0</v>
      </c>
      <c r="X300">
        <v>0</v>
      </c>
      <c r="Y300">
        <v>0</v>
      </c>
      <c r="Z300">
        <v>1</v>
      </c>
      <c r="AA300">
        <v>0</v>
      </c>
      <c r="AB300">
        <v>0</v>
      </c>
      <c r="AC300">
        <v>0</v>
      </c>
      <c r="AD300">
        <v>0</v>
      </c>
      <c r="AE300">
        <v>0</v>
      </c>
      <c r="AF300">
        <v>0</v>
      </c>
      <c r="AG300">
        <v>0</v>
      </c>
      <c r="AH300">
        <v>0</v>
      </c>
      <c r="AI300">
        <v>0</v>
      </c>
      <c r="AJ300">
        <v>0</v>
      </c>
      <c r="AK300">
        <v>1</v>
      </c>
      <c r="AL300">
        <v>0</v>
      </c>
      <c r="AM300">
        <v>0</v>
      </c>
      <c r="AN300">
        <v>0</v>
      </c>
      <c r="AO300">
        <v>0</v>
      </c>
      <c r="AP300">
        <v>0</v>
      </c>
      <c r="AQ300">
        <v>0</v>
      </c>
      <c r="AR300">
        <v>1</v>
      </c>
      <c r="AS300">
        <v>1</v>
      </c>
      <c r="AT300">
        <v>0</v>
      </c>
      <c r="AU300">
        <v>0</v>
      </c>
      <c r="AV300">
        <v>0</v>
      </c>
      <c r="AW300">
        <v>0</v>
      </c>
      <c r="AX300">
        <v>0</v>
      </c>
      <c r="AY300">
        <v>0</v>
      </c>
      <c r="AZ300">
        <v>0</v>
      </c>
      <c r="BA300">
        <v>0</v>
      </c>
      <c r="BB300">
        <v>0</v>
      </c>
      <c r="BC300">
        <v>0</v>
      </c>
      <c r="BD300">
        <v>3</v>
      </c>
      <c r="BE300">
        <v>0</v>
      </c>
      <c r="BF300">
        <v>0</v>
      </c>
      <c r="BG300">
        <v>2</v>
      </c>
      <c r="BH300">
        <v>0</v>
      </c>
      <c r="BI300">
        <v>0</v>
      </c>
      <c r="BJ300">
        <v>1</v>
      </c>
      <c r="BK300">
        <v>0</v>
      </c>
      <c r="BL300">
        <v>0</v>
      </c>
      <c r="BM300">
        <v>0</v>
      </c>
      <c r="BN300">
        <v>0</v>
      </c>
      <c r="BO300">
        <v>0</v>
      </c>
      <c r="BP300">
        <v>0</v>
      </c>
      <c r="BQ300">
        <v>0</v>
      </c>
      <c r="BR300">
        <v>1</v>
      </c>
      <c r="BS300">
        <v>0</v>
      </c>
      <c r="BT300">
        <v>4</v>
      </c>
      <c r="BU300">
        <v>0</v>
      </c>
      <c r="BV300">
        <v>0</v>
      </c>
      <c r="BW300">
        <v>0</v>
      </c>
      <c r="BX300">
        <v>0</v>
      </c>
      <c r="BY300">
        <v>0</v>
      </c>
      <c r="BZ300">
        <v>0</v>
      </c>
      <c r="CA300">
        <v>0</v>
      </c>
      <c r="CB300">
        <v>0</v>
      </c>
      <c r="CC300">
        <v>0</v>
      </c>
      <c r="CD300">
        <v>0</v>
      </c>
      <c r="CE300">
        <v>2</v>
      </c>
      <c r="CF300">
        <v>0</v>
      </c>
      <c r="CG300">
        <v>0</v>
      </c>
      <c r="CH300">
        <v>0</v>
      </c>
      <c r="CI300">
        <v>0</v>
      </c>
      <c r="CJ300">
        <v>4</v>
      </c>
      <c r="CK300">
        <v>1</v>
      </c>
      <c r="CL300">
        <v>0</v>
      </c>
      <c r="CM300">
        <v>0</v>
      </c>
      <c r="CN300">
        <v>0</v>
      </c>
      <c r="CO300">
        <v>0</v>
      </c>
      <c r="CP300">
        <v>3</v>
      </c>
      <c r="CQ300">
        <v>0</v>
      </c>
      <c r="CR300">
        <v>0</v>
      </c>
      <c r="CS300">
        <v>0</v>
      </c>
      <c r="CT300">
        <v>0</v>
      </c>
      <c r="CU300">
        <v>0</v>
      </c>
      <c r="CV300">
        <v>0</v>
      </c>
      <c r="CW300">
        <v>0</v>
      </c>
      <c r="CX300">
        <v>1</v>
      </c>
      <c r="CY300">
        <v>4</v>
      </c>
      <c r="CZ300">
        <v>0</v>
      </c>
      <c r="DA300">
        <v>0</v>
      </c>
      <c r="DB300">
        <v>0</v>
      </c>
      <c r="DC300">
        <v>1</v>
      </c>
      <c r="DD300">
        <v>0</v>
      </c>
      <c r="DE300">
        <v>1</v>
      </c>
      <c r="DF300">
        <v>0</v>
      </c>
      <c r="DG300">
        <v>0</v>
      </c>
      <c r="DH300">
        <v>0</v>
      </c>
      <c r="DI300">
        <v>0</v>
      </c>
      <c r="DJ300">
        <v>1</v>
      </c>
      <c r="DK300">
        <v>0</v>
      </c>
      <c r="DL300">
        <v>0</v>
      </c>
      <c r="DM300">
        <v>0</v>
      </c>
      <c r="DN300">
        <v>0</v>
      </c>
      <c r="DO300">
        <v>0</v>
      </c>
      <c r="DP300">
        <v>1</v>
      </c>
      <c r="DQ300">
        <v>1</v>
      </c>
      <c r="DR300">
        <v>0</v>
      </c>
      <c r="DS300">
        <v>0</v>
      </c>
      <c r="DT300">
        <v>0</v>
      </c>
      <c r="DU300">
        <v>1</v>
      </c>
      <c r="DV300">
        <v>0</v>
      </c>
      <c r="DW300">
        <v>0</v>
      </c>
      <c r="DX300">
        <v>0</v>
      </c>
      <c r="DY300">
        <v>0</v>
      </c>
      <c r="DZ300">
        <v>3</v>
      </c>
      <c r="EA300">
        <v>0</v>
      </c>
      <c r="EB300">
        <v>0</v>
      </c>
      <c r="EC300">
        <v>0</v>
      </c>
      <c r="ED300">
        <v>0</v>
      </c>
      <c r="EE300">
        <v>0</v>
      </c>
      <c r="EF300">
        <v>0</v>
      </c>
      <c r="EG300">
        <v>0</v>
      </c>
      <c r="EH300">
        <v>0</v>
      </c>
      <c r="EI300">
        <v>0</v>
      </c>
      <c r="EJ300">
        <v>1</v>
      </c>
      <c r="EK300">
        <v>0</v>
      </c>
      <c r="EL300">
        <v>0</v>
      </c>
      <c r="EM300">
        <v>0</v>
      </c>
      <c r="EN300">
        <v>0</v>
      </c>
      <c r="EO300">
        <v>1</v>
      </c>
      <c r="EP300">
        <v>0</v>
      </c>
      <c r="EQ300">
        <v>0</v>
      </c>
      <c r="ER300">
        <v>0</v>
      </c>
      <c r="ES300">
        <v>0</v>
      </c>
      <c r="ET300">
        <v>0</v>
      </c>
      <c r="EU300">
        <v>0</v>
      </c>
      <c r="EV300">
        <v>0</v>
      </c>
      <c r="EW300">
        <v>0</v>
      </c>
      <c r="EX300">
        <v>0</v>
      </c>
      <c r="EY300">
        <v>0</v>
      </c>
      <c r="EZ300">
        <v>0</v>
      </c>
      <c r="FA300">
        <v>0</v>
      </c>
      <c r="FB300">
        <v>0</v>
      </c>
      <c r="FC300">
        <v>0</v>
      </c>
      <c r="FD300">
        <v>3</v>
      </c>
      <c r="FE300">
        <v>0</v>
      </c>
      <c r="FF300">
        <v>0</v>
      </c>
      <c r="FG300">
        <v>3</v>
      </c>
      <c r="FH300">
        <v>0</v>
      </c>
      <c r="FI300">
        <v>1</v>
      </c>
      <c r="FJ300">
        <v>1</v>
      </c>
      <c r="FK300">
        <v>0</v>
      </c>
      <c r="FL300">
        <v>0</v>
      </c>
      <c r="FM300">
        <v>2</v>
      </c>
      <c r="FN300">
        <v>1</v>
      </c>
      <c r="FO300">
        <v>0</v>
      </c>
      <c r="FP300">
        <v>1</v>
      </c>
      <c r="FQ300">
        <v>1</v>
      </c>
      <c r="FR300">
        <v>2</v>
      </c>
      <c r="FS300">
        <v>0</v>
      </c>
      <c r="FT300">
        <v>0</v>
      </c>
      <c r="FU300">
        <v>1</v>
      </c>
      <c r="FV300">
        <v>0</v>
      </c>
      <c r="FW300">
        <v>0</v>
      </c>
      <c r="FX300">
        <v>0</v>
      </c>
      <c r="FY300">
        <v>0</v>
      </c>
      <c r="FZ300">
        <v>0</v>
      </c>
      <c r="GA300">
        <v>0</v>
      </c>
      <c r="GB300">
        <v>3</v>
      </c>
      <c r="GC300">
        <v>0</v>
      </c>
      <c r="GD300">
        <v>1</v>
      </c>
      <c r="GE300">
        <v>0</v>
      </c>
      <c r="GF300">
        <v>0</v>
      </c>
      <c r="GG300">
        <v>0</v>
      </c>
      <c r="GH300">
        <v>0</v>
      </c>
      <c r="GI300">
        <v>0</v>
      </c>
      <c r="GJ300">
        <v>0</v>
      </c>
      <c r="GK300">
        <v>0</v>
      </c>
      <c r="GL300">
        <v>0</v>
      </c>
      <c r="GM300">
        <v>1</v>
      </c>
      <c r="GN300">
        <v>0</v>
      </c>
      <c r="GO300">
        <v>1</v>
      </c>
      <c r="GP300">
        <v>0</v>
      </c>
      <c r="GQ300">
        <v>5</v>
      </c>
    </row>
    <row r="301" spans="1:199">
      <c r="A301">
        <v>0</v>
      </c>
      <c r="B301">
        <v>0</v>
      </c>
      <c r="C301">
        <v>0</v>
      </c>
      <c r="D301">
        <v>0</v>
      </c>
      <c r="E301">
        <v>0</v>
      </c>
      <c r="F301">
        <v>1</v>
      </c>
      <c r="G301">
        <v>1</v>
      </c>
      <c r="H301">
        <v>0</v>
      </c>
      <c r="I301">
        <v>0</v>
      </c>
      <c r="J301">
        <v>8</v>
      </c>
      <c r="K301">
        <v>0</v>
      </c>
      <c r="L301">
        <v>0</v>
      </c>
      <c r="M301">
        <v>0</v>
      </c>
      <c r="N301">
        <v>0</v>
      </c>
      <c r="O301">
        <v>0</v>
      </c>
      <c r="P301">
        <v>0</v>
      </c>
      <c r="Q301">
        <v>0</v>
      </c>
      <c r="R301">
        <v>0</v>
      </c>
      <c r="S301">
        <v>0</v>
      </c>
      <c r="T301">
        <v>0</v>
      </c>
      <c r="U301">
        <v>0</v>
      </c>
      <c r="V301">
        <v>0</v>
      </c>
      <c r="W301">
        <v>0</v>
      </c>
      <c r="X301">
        <v>0</v>
      </c>
      <c r="Y301">
        <v>0</v>
      </c>
      <c r="Z301">
        <v>1</v>
      </c>
      <c r="AA301">
        <v>0</v>
      </c>
      <c r="AB301">
        <v>0</v>
      </c>
      <c r="AC301">
        <v>0</v>
      </c>
      <c r="AD301">
        <v>0</v>
      </c>
      <c r="AE301">
        <v>1</v>
      </c>
      <c r="AF301">
        <v>2</v>
      </c>
      <c r="AG301">
        <v>0</v>
      </c>
      <c r="AH301">
        <v>0</v>
      </c>
      <c r="AI301">
        <v>0</v>
      </c>
      <c r="AJ301">
        <v>0</v>
      </c>
      <c r="AK301">
        <v>1</v>
      </c>
      <c r="AL301">
        <v>0</v>
      </c>
      <c r="AM301">
        <v>0</v>
      </c>
      <c r="AN301">
        <v>0</v>
      </c>
      <c r="AO301">
        <v>0</v>
      </c>
      <c r="AP301">
        <v>0</v>
      </c>
      <c r="AQ301">
        <v>0</v>
      </c>
      <c r="AR301">
        <v>0</v>
      </c>
      <c r="AS301">
        <v>1</v>
      </c>
      <c r="AT301">
        <v>0</v>
      </c>
      <c r="AU301">
        <v>0</v>
      </c>
      <c r="AV301">
        <v>4</v>
      </c>
      <c r="AW301">
        <v>1</v>
      </c>
      <c r="AX301">
        <v>0</v>
      </c>
      <c r="AY301">
        <v>0</v>
      </c>
      <c r="AZ301">
        <v>0</v>
      </c>
      <c r="BA301">
        <v>0</v>
      </c>
      <c r="BB301">
        <v>0</v>
      </c>
      <c r="BC301">
        <v>0</v>
      </c>
      <c r="BD301">
        <v>4</v>
      </c>
      <c r="BE301">
        <v>0</v>
      </c>
      <c r="BF301">
        <v>0</v>
      </c>
      <c r="BG301">
        <v>4</v>
      </c>
      <c r="BH301">
        <v>0</v>
      </c>
      <c r="BI301">
        <v>0</v>
      </c>
      <c r="BJ301">
        <v>1</v>
      </c>
      <c r="BK301">
        <v>0</v>
      </c>
      <c r="BL301">
        <v>0</v>
      </c>
      <c r="BM301">
        <v>0</v>
      </c>
      <c r="BN301">
        <v>0</v>
      </c>
      <c r="BO301">
        <v>0</v>
      </c>
      <c r="BP301">
        <v>0</v>
      </c>
      <c r="BQ301">
        <v>0</v>
      </c>
      <c r="BR301">
        <v>0</v>
      </c>
      <c r="BS301">
        <v>0</v>
      </c>
      <c r="BT301">
        <v>5</v>
      </c>
      <c r="BU301">
        <v>0</v>
      </c>
      <c r="BV301">
        <v>0</v>
      </c>
      <c r="BW301">
        <v>0</v>
      </c>
      <c r="BX301">
        <v>0</v>
      </c>
      <c r="BY301">
        <v>0</v>
      </c>
      <c r="BZ301">
        <v>0</v>
      </c>
      <c r="CA301">
        <v>0</v>
      </c>
      <c r="CB301">
        <v>3</v>
      </c>
      <c r="CC301">
        <v>0</v>
      </c>
      <c r="CD301">
        <v>0</v>
      </c>
      <c r="CE301">
        <v>2</v>
      </c>
      <c r="CF301">
        <v>0</v>
      </c>
      <c r="CG301">
        <v>0</v>
      </c>
      <c r="CH301">
        <v>0</v>
      </c>
      <c r="CI301">
        <v>0</v>
      </c>
      <c r="CJ301">
        <v>6</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1</v>
      </c>
      <c r="DF301">
        <v>0</v>
      </c>
      <c r="DG301">
        <v>0</v>
      </c>
      <c r="DH301">
        <v>0</v>
      </c>
      <c r="DI301">
        <v>0</v>
      </c>
      <c r="DJ301">
        <v>4</v>
      </c>
      <c r="DK301">
        <v>0</v>
      </c>
      <c r="DL301">
        <v>0</v>
      </c>
      <c r="DM301">
        <v>0</v>
      </c>
      <c r="DN301">
        <v>0</v>
      </c>
      <c r="DO301">
        <v>0</v>
      </c>
      <c r="DP301">
        <v>1</v>
      </c>
      <c r="DQ301">
        <v>2</v>
      </c>
      <c r="DR301">
        <v>8</v>
      </c>
      <c r="DS301">
        <v>0</v>
      </c>
      <c r="DT301">
        <v>0</v>
      </c>
      <c r="DU301">
        <v>2</v>
      </c>
      <c r="DV301">
        <v>0</v>
      </c>
      <c r="DW301">
        <v>0</v>
      </c>
      <c r="DX301">
        <v>2</v>
      </c>
      <c r="DY301">
        <v>0</v>
      </c>
      <c r="DZ301">
        <v>1</v>
      </c>
      <c r="EA301">
        <v>0</v>
      </c>
      <c r="EB301">
        <v>0</v>
      </c>
      <c r="EC301">
        <v>0</v>
      </c>
      <c r="ED301">
        <v>0</v>
      </c>
      <c r="EE301">
        <v>0</v>
      </c>
      <c r="EF301">
        <v>0</v>
      </c>
      <c r="EG301">
        <v>0</v>
      </c>
      <c r="EH301">
        <v>0</v>
      </c>
      <c r="EI301">
        <v>0</v>
      </c>
      <c r="EJ301">
        <v>0</v>
      </c>
      <c r="EK301">
        <v>0</v>
      </c>
      <c r="EL301">
        <v>0</v>
      </c>
      <c r="EM301">
        <v>0</v>
      </c>
      <c r="EN301">
        <v>0</v>
      </c>
      <c r="EO301">
        <v>0</v>
      </c>
      <c r="EP301">
        <v>0</v>
      </c>
      <c r="EQ301">
        <v>1</v>
      </c>
      <c r="ER301">
        <v>0</v>
      </c>
      <c r="ES301">
        <v>1</v>
      </c>
      <c r="ET301">
        <v>1</v>
      </c>
      <c r="EU301">
        <v>2</v>
      </c>
      <c r="EV301">
        <v>0</v>
      </c>
      <c r="EW301">
        <v>0</v>
      </c>
      <c r="EX301">
        <v>0</v>
      </c>
      <c r="EY301">
        <v>0</v>
      </c>
      <c r="EZ301">
        <v>0</v>
      </c>
      <c r="FA301">
        <v>0</v>
      </c>
      <c r="FB301">
        <v>0</v>
      </c>
      <c r="FC301">
        <v>0</v>
      </c>
      <c r="FD301">
        <v>0</v>
      </c>
      <c r="FE301">
        <v>5</v>
      </c>
      <c r="FF301">
        <v>0</v>
      </c>
      <c r="FG301">
        <v>1</v>
      </c>
      <c r="FH301">
        <v>1</v>
      </c>
      <c r="FI301">
        <v>1</v>
      </c>
      <c r="FJ301">
        <v>6</v>
      </c>
      <c r="FK301">
        <v>0</v>
      </c>
      <c r="FL301">
        <v>0</v>
      </c>
      <c r="FM301">
        <v>4</v>
      </c>
      <c r="FN301">
        <v>0</v>
      </c>
      <c r="FO301">
        <v>0</v>
      </c>
      <c r="FP301">
        <v>1</v>
      </c>
      <c r="FQ301">
        <v>0</v>
      </c>
      <c r="FR301">
        <v>1</v>
      </c>
      <c r="FS301">
        <v>1</v>
      </c>
      <c r="FT301">
        <v>0</v>
      </c>
      <c r="FU301">
        <v>2</v>
      </c>
      <c r="FV301">
        <v>0</v>
      </c>
      <c r="FW301">
        <v>0</v>
      </c>
      <c r="FX301">
        <v>0</v>
      </c>
      <c r="FY301">
        <v>0</v>
      </c>
      <c r="FZ301">
        <v>0</v>
      </c>
      <c r="GA301">
        <v>0</v>
      </c>
      <c r="GB301">
        <v>7</v>
      </c>
      <c r="GC301">
        <v>0</v>
      </c>
      <c r="GD301">
        <v>0</v>
      </c>
      <c r="GE301">
        <v>0</v>
      </c>
      <c r="GF301">
        <v>0</v>
      </c>
      <c r="GG301">
        <v>0</v>
      </c>
      <c r="GH301">
        <v>0</v>
      </c>
      <c r="GI301">
        <v>0</v>
      </c>
      <c r="GJ301">
        <v>0</v>
      </c>
      <c r="GK301">
        <v>0</v>
      </c>
      <c r="GL301">
        <v>0</v>
      </c>
      <c r="GM301">
        <v>1</v>
      </c>
      <c r="GN301">
        <v>0</v>
      </c>
      <c r="GO301">
        <v>1</v>
      </c>
      <c r="GP301">
        <v>0</v>
      </c>
      <c r="GQ301">
        <v>5</v>
      </c>
    </row>
    <row r="302" spans="1:199">
      <c r="A302">
        <v>0</v>
      </c>
      <c r="B302">
        <v>3</v>
      </c>
      <c r="C302">
        <v>1</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1</v>
      </c>
      <c r="Z302">
        <v>0</v>
      </c>
      <c r="AA302">
        <v>0</v>
      </c>
      <c r="AB302">
        <v>0</v>
      </c>
      <c r="AC302">
        <v>0</v>
      </c>
      <c r="AD302">
        <v>0</v>
      </c>
      <c r="AE302">
        <v>0</v>
      </c>
      <c r="AF302">
        <v>0</v>
      </c>
      <c r="AG302">
        <v>0</v>
      </c>
      <c r="AH302">
        <v>0</v>
      </c>
      <c r="AI302">
        <v>0</v>
      </c>
      <c r="AJ302">
        <v>0</v>
      </c>
      <c r="AK302">
        <v>1</v>
      </c>
      <c r="AL302">
        <v>0</v>
      </c>
      <c r="AM302">
        <v>0</v>
      </c>
      <c r="AN302">
        <v>1</v>
      </c>
      <c r="AO302">
        <v>0</v>
      </c>
      <c r="AP302">
        <v>0</v>
      </c>
      <c r="AQ302">
        <v>0</v>
      </c>
      <c r="AR302">
        <v>0</v>
      </c>
      <c r="AS302">
        <v>0</v>
      </c>
      <c r="AT302">
        <v>0</v>
      </c>
      <c r="AU302">
        <v>0</v>
      </c>
      <c r="AV302">
        <v>0</v>
      </c>
      <c r="AW302">
        <v>1</v>
      </c>
      <c r="AX302">
        <v>0</v>
      </c>
      <c r="AY302">
        <v>0</v>
      </c>
      <c r="AZ302">
        <v>0</v>
      </c>
      <c r="BA302">
        <v>0</v>
      </c>
      <c r="BB302">
        <v>0</v>
      </c>
      <c r="BC302">
        <v>0</v>
      </c>
      <c r="BD302">
        <v>0</v>
      </c>
      <c r="BE302">
        <v>0</v>
      </c>
      <c r="BF302">
        <v>0</v>
      </c>
      <c r="BG302">
        <v>0</v>
      </c>
      <c r="BH302">
        <v>1</v>
      </c>
      <c r="BI302">
        <v>0</v>
      </c>
      <c r="BJ302">
        <v>0</v>
      </c>
      <c r="BK302">
        <v>0</v>
      </c>
      <c r="BL302">
        <v>0</v>
      </c>
      <c r="BM302">
        <v>0</v>
      </c>
      <c r="BN302">
        <v>0</v>
      </c>
      <c r="BO302">
        <v>0</v>
      </c>
      <c r="BP302">
        <v>0</v>
      </c>
      <c r="BQ302">
        <v>3</v>
      </c>
      <c r="BR302">
        <v>0</v>
      </c>
      <c r="BS302">
        <v>0</v>
      </c>
      <c r="BT302">
        <v>0</v>
      </c>
      <c r="BU302">
        <v>0</v>
      </c>
      <c r="BV302">
        <v>0</v>
      </c>
      <c r="BW302">
        <v>0</v>
      </c>
      <c r="BX302">
        <v>7</v>
      </c>
      <c r="BY302">
        <v>0</v>
      </c>
      <c r="BZ302">
        <v>0</v>
      </c>
      <c r="CA302">
        <v>0</v>
      </c>
      <c r="CB302">
        <v>0</v>
      </c>
      <c r="CC302">
        <v>0</v>
      </c>
      <c r="CD302">
        <v>3</v>
      </c>
      <c r="CE302">
        <v>0</v>
      </c>
      <c r="CF302">
        <v>0</v>
      </c>
      <c r="CG302">
        <v>0</v>
      </c>
      <c r="CH302">
        <v>0</v>
      </c>
      <c r="CI302">
        <v>1</v>
      </c>
      <c r="CJ302">
        <v>0</v>
      </c>
      <c r="CK302">
        <v>3</v>
      </c>
      <c r="CL302">
        <v>0</v>
      </c>
      <c r="CM302">
        <v>0</v>
      </c>
      <c r="CN302">
        <v>0</v>
      </c>
      <c r="CO302">
        <v>0</v>
      </c>
      <c r="CP302">
        <v>0</v>
      </c>
      <c r="CQ302">
        <v>0</v>
      </c>
      <c r="CR302">
        <v>0</v>
      </c>
      <c r="CS302">
        <v>0</v>
      </c>
      <c r="CT302">
        <v>0</v>
      </c>
      <c r="CU302">
        <v>0</v>
      </c>
      <c r="CV302">
        <v>0</v>
      </c>
      <c r="CW302">
        <v>0</v>
      </c>
      <c r="CX302">
        <v>0</v>
      </c>
      <c r="CY302">
        <v>0</v>
      </c>
      <c r="CZ302">
        <v>0</v>
      </c>
      <c r="DA302">
        <v>0</v>
      </c>
      <c r="DB302">
        <v>0</v>
      </c>
      <c r="DC302">
        <v>1</v>
      </c>
      <c r="DD302">
        <v>0</v>
      </c>
      <c r="DE302">
        <v>1</v>
      </c>
      <c r="DF302">
        <v>0</v>
      </c>
      <c r="DG302">
        <v>0</v>
      </c>
      <c r="DH302">
        <v>0</v>
      </c>
      <c r="DI302">
        <v>0</v>
      </c>
      <c r="DJ302">
        <v>1</v>
      </c>
      <c r="DK302">
        <v>1</v>
      </c>
      <c r="DL302">
        <v>1</v>
      </c>
      <c r="DM302">
        <v>0</v>
      </c>
      <c r="DN302">
        <v>2</v>
      </c>
      <c r="DO302">
        <v>0</v>
      </c>
      <c r="DP302">
        <v>1</v>
      </c>
      <c r="DQ302">
        <v>0</v>
      </c>
      <c r="DR302">
        <v>1</v>
      </c>
      <c r="DS302">
        <v>0</v>
      </c>
      <c r="DT302">
        <v>0</v>
      </c>
      <c r="DU302">
        <v>0</v>
      </c>
      <c r="DV302">
        <v>0</v>
      </c>
      <c r="DW302">
        <v>0</v>
      </c>
      <c r="DX302">
        <v>0</v>
      </c>
      <c r="DY302">
        <v>0</v>
      </c>
      <c r="DZ302">
        <v>1</v>
      </c>
      <c r="EA302">
        <v>0</v>
      </c>
      <c r="EB302">
        <v>0</v>
      </c>
      <c r="EC302">
        <v>1</v>
      </c>
      <c r="ED302">
        <v>0</v>
      </c>
      <c r="EE302">
        <v>0</v>
      </c>
      <c r="EF302">
        <v>0</v>
      </c>
      <c r="EG302">
        <v>0</v>
      </c>
      <c r="EH302">
        <v>0</v>
      </c>
      <c r="EI302">
        <v>0</v>
      </c>
      <c r="EJ302">
        <v>0</v>
      </c>
      <c r="EK302">
        <v>0</v>
      </c>
      <c r="EL302">
        <v>0</v>
      </c>
      <c r="EM302">
        <v>0</v>
      </c>
      <c r="EN302">
        <v>0</v>
      </c>
      <c r="EO302">
        <v>1</v>
      </c>
      <c r="EP302">
        <v>0</v>
      </c>
      <c r="EQ302">
        <v>0</v>
      </c>
      <c r="ER302">
        <v>0</v>
      </c>
      <c r="ES302">
        <v>0</v>
      </c>
      <c r="ET302">
        <v>0</v>
      </c>
      <c r="EU302">
        <v>0</v>
      </c>
      <c r="EV302">
        <v>0</v>
      </c>
      <c r="EW302">
        <v>0</v>
      </c>
      <c r="EX302">
        <v>0</v>
      </c>
      <c r="EY302">
        <v>0</v>
      </c>
      <c r="EZ302">
        <v>0</v>
      </c>
      <c r="FA302">
        <v>0</v>
      </c>
      <c r="FB302">
        <v>0</v>
      </c>
      <c r="FC302">
        <v>0</v>
      </c>
      <c r="FD302">
        <v>0</v>
      </c>
      <c r="FE302">
        <v>5</v>
      </c>
      <c r="FF302">
        <v>0</v>
      </c>
      <c r="FG302">
        <v>0</v>
      </c>
      <c r="FH302">
        <v>0</v>
      </c>
      <c r="FI302">
        <v>2</v>
      </c>
      <c r="FJ302">
        <v>0</v>
      </c>
      <c r="FK302">
        <v>0</v>
      </c>
      <c r="FL302">
        <v>0</v>
      </c>
      <c r="FM302">
        <v>0</v>
      </c>
      <c r="FN302">
        <v>0</v>
      </c>
      <c r="FO302">
        <v>1</v>
      </c>
      <c r="FP302">
        <v>0</v>
      </c>
      <c r="FQ302">
        <v>0</v>
      </c>
      <c r="FR302">
        <v>0</v>
      </c>
      <c r="FS302">
        <v>1</v>
      </c>
      <c r="FT302">
        <v>0</v>
      </c>
      <c r="FU302">
        <v>1</v>
      </c>
      <c r="FV302">
        <v>0</v>
      </c>
      <c r="FW302">
        <v>0</v>
      </c>
      <c r="FX302">
        <v>0</v>
      </c>
      <c r="FY302">
        <v>0</v>
      </c>
      <c r="FZ302">
        <v>0</v>
      </c>
      <c r="GA302">
        <v>0</v>
      </c>
      <c r="GB302">
        <v>0</v>
      </c>
      <c r="GC302">
        <v>0</v>
      </c>
      <c r="GD302">
        <v>1</v>
      </c>
      <c r="GE302">
        <v>0</v>
      </c>
      <c r="GF302">
        <v>0</v>
      </c>
      <c r="GG302">
        <v>0</v>
      </c>
      <c r="GH302">
        <v>0</v>
      </c>
      <c r="GI302">
        <v>0</v>
      </c>
      <c r="GJ302">
        <v>0</v>
      </c>
      <c r="GK302">
        <v>0</v>
      </c>
      <c r="GL302">
        <v>0</v>
      </c>
      <c r="GM302">
        <v>0</v>
      </c>
      <c r="GN302">
        <v>0</v>
      </c>
      <c r="GO302">
        <v>0</v>
      </c>
      <c r="GP302">
        <v>0</v>
      </c>
      <c r="GQ302">
        <v>0</v>
      </c>
    </row>
    <row r="303" spans="1:199">
      <c r="A303">
        <v>0</v>
      </c>
      <c r="B303">
        <v>3</v>
      </c>
      <c r="C303">
        <v>0</v>
      </c>
      <c r="D303">
        <v>0</v>
      </c>
      <c r="E303">
        <v>1</v>
      </c>
      <c r="F303">
        <v>4</v>
      </c>
      <c r="G303">
        <v>5</v>
      </c>
      <c r="H303">
        <v>0</v>
      </c>
      <c r="I303">
        <v>0</v>
      </c>
      <c r="J303">
        <v>1</v>
      </c>
      <c r="K303">
        <v>6</v>
      </c>
      <c r="L303">
        <v>0</v>
      </c>
      <c r="M303">
        <v>0</v>
      </c>
      <c r="N303">
        <v>0</v>
      </c>
      <c r="O303">
        <v>6</v>
      </c>
      <c r="P303">
        <v>8</v>
      </c>
      <c r="Q303">
        <v>1</v>
      </c>
      <c r="R303">
        <v>0</v>
      </c>
      <c r="S303">
        <v>0</v>
      </c>
      <c r="T303">
        <v>0</v>
      </c>
      <c r="U303">
        <v>0</v>
      </c>
      <c r="V303">
        <v>0</v>
      </c>
      <c r="W303">
        <v>0</v>
      </c>
      <c r="X303">
        <v>0</v>
      </c>
      <c r="Y303">
        <v>6</v>
      </c>
      <c r="Z303">
        <v>1</v>
      </c>
      <c r="AA303">
        <v>0</v>
      </c>
      <c r="AB303">
        <v>4</v>
      </c>
      <c r="AC303">
        <v>1</v>
      </c>
      <c r="AD303">
        <v>0</v>
      </c>
      <c r="AE303">
        <v>1</v>
      </c>
      <c r="AF303">
        <v>2</v>
      </c>
      <c r="AG303">
        <v>0</v>
      </c>
      <c r="AH303">
        <v>1</v>
      </c>
      <c r="AI303">
        <v>2</v>
      </c>
      <c r="AJ303">
        <v>0</v>
      </c>
      <c r="AK303">
        <v>5</v>
      </c>
      <c r="AL303">
        <v>1</v>
      </c>
      <c r="AM303">
        <v>0</v>
      </c>
      <c r="AN303">
        <v>2</v>
      </c>
      <c r="AO303">
        <v>2</v>
      </c>
      <c r="AP303">
        <v>0</v>
      </c>
      <c r="AQ303">
        <v>0</v>
      </c>
      <c r="AR303">
        <v>0</v>
      </c>
      <c r="AS303">
        <v>7</v>
      </c>
      <c r="AT303">
        <v>0</v>
      </c>
      <c r="AU303">
        <v>0</v>
      </c>
      <c r="AV303">
        <v>3</v>
      </c>
      <c r="AW303">
        <v>2</v>
      </c>
      <c r="AX303">
        <v>3</v>
      </c>
      <c r="AY303">
        <v>2</v>
      </c>
      <c r="AZ303">
        <v>5</v>
      </c>
      <c r="BA303">
        <v>0</v>
      </c>
      <c r="BB303">
        <v>0</v>
      </c>
      <c r="BC303">
        <v>0</v>
      </c>
      <c r="BD303">
        <v>0</v>
      </c>
      <c r="BE303">
        <v>1</v>
      </c>
      <c r="BF303">
        <v>2</v>
      </c>
      <c r="BG303">
        <v>8</v>
      </c>
      <c r="BH303">
        <v>0</v>
      </c>
      <c r="BI303">
        <v>0</v>
      </c>
      <c r="BJ303">
        <v>0</v>
      </c>
      <c r="BK303">
        <v>0</v>
      </c>
      <c r="BL303">
        <v>0</v>
      </c>
      <c r="BM303">
        <v>1</v>
      </c>
      <c r="BN303">
        <v>0</v>
      </c>
      <c r="BO303">
        <v>0</v>
      </c>
      <c r="BP303">
        <v>0</v>
      </c>
      <c r="BQ303">
        <v>5</v>
      </c>
      <c r="BR303">
        <v>3</v>
      </c>
      <c r="BS303">
        <v>0</v>
      </c>
      <c r="BT303">
        <v>3</v>
      </c>
      <c r="BU303">
        <v>0</v>
      </c>
      <c r="BV303">
        <v>1</v>
      </c>
      <c r="BW303">
        <v>0</v>
      </c>
      <c r="BX303">
        <v>1</v>
      </c>
      <c r="BY303">
        <v>0</v>
      </c>
      <c r="BZ303">
        <v>0</v>
      </c>
      <c r="CA303">
        <v>1</v>
      </c>
      <c r="CB303">
        <v>2</v>
      </c>
      <c r="CC303">
        <v>0</v>
      </c>
      <c r="CD303">
        <v>0</v>
      </c>
      <c r="CE303">
        <v>6</v>
      </c>
      <c r="CF303">
        <v>1</v>
      </c>
      <c r="CG303">
        <v>0</v>
      </c>
      <c r="CH303">
        <v>0</v>
      </c>
      <c r="CI303">
        <v>0</v>
      </c>
      <c r="CJ303">
        <v>0</v>
      </c>
      <c r="CK303">
        <v>5</v>
      </c>
      <c r="CL303">
        <v>0</v>
      </c>
      <c r="CM303">
        <v>0</v>
      </c>
      <c r="CN303">
        <v>0</v>
      </c>
      <c r="CO303">
        <v>0</v>
      </c>
      <c r="CP303">
        <v>4</v>
      </c>
      <c r="CQ303">
        <v>0</v>
      </c>
      <c r="CR303">
        <v>0</v>
      </c>
      <c r="CS303">
        <v>1</v>
      </c>
      <c r="CT303">
        <v>0</v>
      </c>
      <c r="CU303">
        <v>1</v>
      </c>
      <c r="CV303">
        <v>0</v>
      </c>
      <c r="CW303">
        <v>0</v>
      </c>
      <c r="CX303">
        <v>1</v>
      </c>
      <c r="CY303">
        <v>0</v>
      </c>
      <c r="CZ303">
        <v>0</v>
      </c>
      <c r="DA303">
        <v>0</v>
      </c>
      <c r="DB303">
        <v>0</v>
      </c>
      <c r="DC303">
        <v>0</v>
      </c>
      <c r="DD303">
        <v>0</v>
      </c>
      <c r="DE303">
        <v>5</v>
      </c>
      <c r="DF303">
        <v>3</v>
      </c>
      <c r="DG303">
        <v>0</v>
      </c>
      <c r="DH303">
        <v>0</v>
      </c>
      <c r="DI303">
        <v>0</v>
      </c>
      <c r="DJ303">
        <v>2</v>
      </c>
      <c r="DK303">
        <v>0</v>
      </c>
      <c r="DL303">
        <v>0</v>
      </c>
      <c r="DM303">
        <v>0</v>
      </c>
      <c r="DN303">
        <v>0</v>
      </c>
      <c r="DO303">
        <v>0</v>
      </c>
      <c r="DP303">
        <v>1</v>
      </c>
      <c r="DQ303">
        <v>1</v>
      </c>
      <c r="DR303">
        <v>1</v>
      </c>
      <c r="DS303">
        <v>5</v>
      </c>
      <c r="DT303">
        <v>1</v>
      </c>
      <c r="DU303">
        <v>1</v>
      </c>
      <c r="DV303">
        <v>0</v>
      </c>
      <c r="DW303">
        <v>0</v>
      </c>
      <c r="DX303">
        <v>1</v>
      </c>
      <c r="DY303">
        <v>0</v>
      </c>
      <c r="DZ303">
        <v>1</v>
      </c>
      <c r="EA303">
        <v>4</v>
      </c>
      <c r="EB303">
        <v>1</v>
      </c>
      <c r="EC303">
        <v>3</v>
      </c>
      <c r="ED303">
        <v>0</v>
      </c>
      <c r="EE303">
        <v>0</v>
      </c>
      <c r="EF303">
        <v>0</v>
      </c>
      <c r="EG303">
        <v>0</v>
      </c>
      <c r="EH303">
        <v>2</v>
      </c>
      <c r="EI303">
        <v>0</v>
      </c>
      <c r="EJ303">
        <v>0</v>
      </c>
      <c r="EK303">
        <v>0</v>
      </c>
      <c r="EL303">
        <v>1</v>
      </c>
      <c r="EM303">
        <v>0</v>
      </c>
      <c r="EN303">
        <v>0</v>
      </c>
      <c r="EO303">
        <v>0</v>
      </c>
      <c r="EP303">
        <v>0</v>
      </c>
      <c r="EQ303">
        <v>2</v>
      </c>
      <c r="ER303">
        <v>0</v>
      </c>
      <c r="ES303">
        <v>1</v>
      </c>
      <c r="ET303">
        <v>0</v>
      </c>
      <c r="EU303">
        <v>3</v>
      </c>
      <c r="EV303">
        <v>0</v>
      </c>
      <c r="EW303">
        <v>2</v>
      </c>
      <c r="EX303">
        <v>0</v>
      </c>
      <c r="EY303">
        <v>0</v>
      </c>
      <c r="EZ303">
        <v>0</v>
      </c>
      <c r="FA303">
        <v>2</v>
      </c>
      <c r="FB303">
        <v>0</v>
      </c>
      <c r="FC303">
        <v>0</v>
      </c>
      <c r="FD303">
        <v>5</v>
      </c>
      <c r="FE303">
        <v>0</v>
      </c>
      <c r="FF303">
        <v>0</v>
      </c>
      <c r="FG303">
        <v>3</v>
      </c>
      <c r="FH303">
        <v>4</v>
      </c>
      <c r="FI303">
        <v>5</v>
      </c>
      <c r="FJ303">
        <v>3</v>
      </c>
      <c r="FK303">
        <v>1</v>
      </c>
      <c r="FL303">
        <v>1</v>
      </c>
      <c r="FM303">
        <v>8</v>
      </c>
      <c r="FN303">
        <v>1</v>
      </c>
      <c r="FO303">
        <v>0</v>
      </c>
      <c r="FP303">
        <v>1</v>
      </c>
      <c r="FQ303">
        <v>3</v>
      </c>
      <c r="FR303">
        <v>4</v>
      </c>
      <c r="FS303">
        <v>3</v>
      </c>
      <c r="FT303">
        <v>2</v>
      </c>
      <c r="FU303">
        <v>5</v>
      </c>
      <c r="FV303">
        <v>0</v>
      </c>
      <c r="FW303">
        <v>0</v>
      </c>
      <c r="FX303">
        <v>0</v>
      </c>
      <c r="FY303">
        <v>0</v>
      </c>
      <c r="FZ303">
        <v>2</v>
      </c>
      <c r="GA303">
        <v>1</v>
      </c>
      <c r="GB303">
        <v>7</v>
      </c>
      <c r="GC303">
        <v>1</v>
      </c>
      <c r="GD303">
        <v>2</v>
      </c>
      <c r="GE303">
        <v>1</v>
      </c>
      <c r="GF303">
        <v>0</v>
      </c>
      <c r="GG303">
        <v>0</v>
      </c>
      <c r="GH303">
        <v>3</v>
      </c>
      <c r="GI303">
        <v>0</v>
      </c>
      <c r="GJ303">
        <v>3</v>
      </c>
      <c r="GK303">
        <v>0</v>
      </c>
      <c r="GL303">
        <v>1</v>
      </c>
      <c r="GM303">
        <v>2</v>
      </c>
      <c r="GN303">
        <v>1</v>
      </c>
      <c r="GO303">
        <v>4</v>
      </c>
      <c r="GP303">
        <v>0</v>
      </c>
      <c r="GQ303">
        <v>0</v>
      </c>
    </row>
    <row r="304" spans="1:199">
      <c r="A304">
        <v>4</v>
      </c>
      <c r="B304">
        <v>2</v>
      </c>
      <c r="C304">
        <v>1</v>
      </c>
      <c r="D304">
        <v>0</v>
      </c>
      <c r="E304">
        <v>2</v>
      </c>
      <c r="F304">
        <v>0</v>
      </c>
      <c r="G304">
        <v>4</v>
      </c>
      <c r="H304">
        <v>0</v>
      </c>
      <c r="I304">
        <v>1</v>
      </c>
      <c r="J304">
        <v>0</v>
      </c>
      <c r="K304">
        <v>0</v>
      </c>
      <c r="L304">
        <v>0</v>
      </c>
      <c r="M304">
        <v>0</v>
      </c>
      <c r="N304">
        <v>0</v>
      </c>
      <c r="O304">
        <v>6</v>
      </c>
      <c r="P304">
        <v>0</v>
      </c>
      <c r="Q304">
        <v>1</v>
      </c>
      <c r="R304">
        <v>0</v>
      </c>
      <c r="S304">
        <v>0</v>
      </c>
      <c r="T304">
        <v>0</v>
      </c>
      <c r="U304">
        <v>0</v>
      </c>
      <c r="V304">
        <v>1</v>
      </c>
      <c r="W304">
        <v>0</v>
      </c>
      <c r="X304">
        <v>2</v>
      </c>
      <c r="Y304">
        <v>5</v>
      </c>
      <c r="Z304">
        <v>1</v>
      </c>
      <c r="AA304">
        <v>0</v>
      </c>
      <c r="AB304">
        <v>0</v>
      </c>
      <c r="AC304">
        <v>0</v>
      </c>
      <c r="AD304">
        <v>0</v>
      </c>
      <c r="AE304">
        <v>4</v>
      </c>
      <c r="AF304">
        <v>2</v>
      </c>
      <c r="AG304">
        <v>0</v>
      </c>
      <c r="AH304">
        <v>1</v>
      </c>
      <c r="AI304">
        <v>0</v>
      </c>
      <c r="AJ304">
        <v>0</v>
      </c>
      <c r="AK304">
        <v>2</v>
      </c>
      <c r="AL304">
        <v>0</v>
      </c>
      <c r="AM304">
        <v>0</v>
      </c>
      <c r="AN304">
        <v>6</v>
      </c>
      <c r="AO304">
        <v>0</v>
      </c>
      <c r="AP304">
        <v>0</v>
      </c>
      <c r="AQ304">
        <v>1</v>
      </c>
      <c r="AR304">
        <v>4</v>
      </c>
      <c r="AS304">
        <v>2</v>
      </c>
      <c r="AT304">
        <v>0</v>
      </c>
      <c r="AU304">
        <v>2</v>
      </c>
      <c r="AV304">
        <v>2</v>
      </c>
      <c r="AW304">
        <v>2</v>
      </c>
      <c r="AX304">
        <v>1</v>
      </c>
      <c r="AY304">
        <v>0</v>
      </c>
      <c r="AZ304">
        <v>0</v>
      </c>
      <c r="BA304">
        <v>0</v>
      </c>
      <c r="BB304">
        <v>0</v>
      </c>
      <c r="BC304">
        <v>0</v>
      </c>
      <c r="BD304">
        <v>2</v>
      </c>
      <c r="BE304">
        <v>0</v>
      </c>
      <c r="BF304">
        <v>0</v>
      </c>
      <c r="BG304">
        <v>2</v>
      </c>
      <c r="BH304">
        <v>0</v>
      </c>
      <c r="BI304">
        <v>0</v>
      </c>
      <c r="BJ304">
        <v>1</v>
      </c>
      <c r="BK304">
        <v>0</v>
      </c>
      <c r="BL304">
        <v>0</v>
      </c>
      <c r="BM304">
        <v>1</v>
      </c>
      <c r="BN304">
        <v>4</v>
      </c>
      <c r="BO304">
        <v>0</v>
      </c>
      <c r="BP304">
        <v>0</v>
      </c>
      <c r="BQ304">
        <v>4</v>
      </c>
      <c r="BR304">
        <v>0</v>
      </c>
      <c r="BS304">
        <v>0</v>
      </c>
      <c r="BT304">
        <v>0</v>
      </c>
      <c r="BU304">
        <v>1</v>
      </c>
      <c r="BV304">
        <v>3</v>
      </c>
      <c r="BW304">
        <v>0</v>
      </c>
      <c r="BX304">
        <v>0</v>
      </c>
      <c r="BY304">
        <v>9</v>
      </c>
      <c r="BZ304">
        <v>0</v>
      </c>
      <c r="CA304">
        <v>4</v>
      </c>
      <c r="CB304">
        <v>0</v>
      </c>
      <c r="CC304">
        <v>1</v>
      </c>
      <c r="CD304">
        <v>2</v>
      </c>
      <c r="CE304">
        <v>2</v>
      </c>
      <c r="CF304">
        <v>7</v>
      </c>
      <c r="CG304">
        <v>0</v>
      </c>
      <c r="CH304">
        <v>9</v>
      </c>
      <c r="CI304">
        <v>2</v>
      </c>
      <c r="CJ304">
        <v>7</v>
      </c>
      <c r="CK304">
        <v>0</v>
      </c>
      <c r="CL304">
        <v>0</v>
      </c>
      <c r="CM304">
        <v>0</v>
      </c>
      <c r="CN304">
        <v>0</v>
      </c>
      <c r="CO304">
        <v>4</v>
      </c>
      <c r="CP304">
        <v>7</v>
      </c>
      <c r="CQ304">
        <v>0</v>
      </c>
      <c r="CR304">
        <v>0</v>
      </c>
      <c r="CS304">
        <v>0</v>
      </c>
      <c r="CT304">
        <v>0</v>
      </c>
      <c r="CU304">
        <v>0</v>
      </c>
      <c r="CV304">
        <v>0</v>
      </c>
      <c r="CW304">
        <v>0</v>
      </c>
      <c r="CX304">
        <v>0</v>
      </c>
      <c r="CY304">
        <v>4</v>
      </c>
      <c r="CZ304">
        <v>1</v>
      </c>
      <c r="DA304">
        <v>0</v>
      </c>
      <c r="DB304">
        <v>0</v>
      </c>
      <c r="DC304">
        <v>2</v>
      </c>
      <c r="DD304">
        <v>6</v>
      </c>
      <c r="DE304">
        <v>2</v>
      </c>
      <c r="DF304">
        <v>1</v>
      </c>
      <c r="DG304">
        <v>1</v>
      </c>
      <c r="DH304">
        <v>4</v>
      </c>
      <c r="DI304">
        <v>0</v>
      </c>
      <c r="DJ304">
        <v>0</v>
      </c>
      <c r="DK304">
        <v>4</v>
      </c>
      <c r="DL304">
        <v>0</v>
      </c>
      <c r="DM304">
        <v>0</v>
      </c>
      <c r="DN304">
        <v>0</v>
      </c>
      <c r="DO304">
        <v>0</v>
      </c>
      <c r="DP304">
        <v>2</v>
      </c>
      <c r="DQ304">
        <v>1</v>
      </c>
      <c r="DR304">
        <v>0</v>
      </c>
      <c r="DS304">
        <v>4</v>
      </c>
      <c r="DT304">
        <v>0</v>
      </c>
      <c r="DU304">
        <v>7</v>
      </c>
      <c r="DV304">
        <v>0</v>
      </c>
      <c r="DW304">
        <v>0</v>
      </c>
      <c r="DX304">
        <v>0</v>
      </c>
      <c r="DY304">
        <v>0</v>
      </c>
      <c r="DZ304">
        <v>4</v>
      </c>
      <c r="EA304">
        <v>0</v>
      </c>
      <c r="EB304">
        <v>0</v>
      </c>
      <c r="EC304">
        <v>4</v>
      </c>
      <c r="ED304">
        <v>0</v>
      </c>
      <c r="EE304">
        <v>0</v>
      </c>
      <c r="EF304">
        <v>0</v>
      </c>
      <c r="EG304">
        <v>0</v>
      </c>
      <c r="EH304">
        <v>0</v>
      </c>
      <c r="EI304">
        <v>0</v>
      </c>
      <c r="EJ304">
        <v>0</v>
      </c>
      <c r="EK304">
        <v>0</v>
      </c>
      <c r="EL304">
        <v>1</v>
      </c>
      <c r="EM304">
        <v>0</v>
      </c>
      <c r="EN304">
        <v>0</v>
      </c>
      <c r="EO304">
        <v>2</v>
      </c>
      <c r="EP304">
        <v>0</v>
      </c>
      <c r="EQ304">
        <v>0</v>
      </c>
      <c r="ER304">
        <v>0</v>
      </c>
      <c r="ES304">
        <v>1</v>
      </c>
      <c r="ET304">
        <v>2</v>
      </c>
      <c r="EU304">
        <v>1</v>
      </c>
      <c r="EV304">
        <v>0</v>
      </c>
      <c r="EW304">
        <v>0</v>
      </c>
      <c r="EX304">
        <v>0</v>
      </c>
      <c r="EY304">
        <v>0</v>
      </c>
      <c r="EZ304">
        <v>0</v>
      </c>
      <c r="FA304">
        <v>3</v>
      </c>
      <c r="FB304">
        <v>0</v>
      </c>
      <c r="FC304">
        <v>0</v>
      </c>
      <c r="FD304">
        <v>1</v>
      </c>
      <c r="FE304">
        <v>0</v>
      </c>
      <c r="FF304">
        <v>0</v>
      </c>
      <c r="FG304">
        <v>1</v>
      </c>
      <c r="FH304">
        <v>0</v>
      </c>
      <c r="FI304">
        <v>3</v>
      </c>
      <c r="FJ304">
        <v>1</v>
      </c>
      <c r="FK304">
        <v>2</v>
      </c>
      <c r="FL304">
        <v>1</v>
      </c>
      <c r="FM304">
        <v>2</v>
      </c>
      <c r="FN304">
        <v>1</v>
      </c>
      <c r="FO304">
        <v>3</v>
      </c>
      <c r="FP304">
        <v>0</v>
      </c>
      <c r="FQ304">
        <v>0</v>
      </c>
      <c r="FR304">
        <v>0</v>
      </c>
      <c r="FS304">
        <v>2</v>
      </c>
      <c r="FT304">
        <v>0</v>
      </c>
      <c r="FU304">
        <v>0</v>
      </c>
      <c r="FV304">
        <v>0</v>
      </c>
      <c r="FW304">
        <v>0</v>
      </c>
      <c r="FX304">
        <v>0</v>
      </c>
      <c r="FY304">
        <v>0</v>
      </c>
      <c r="FZ304">
        <v>0</v>
      </c>
      <c r="GA304">
        <v>0</v>
      </c>
      <c r="GB304">
        <v>0</v>
      </c>
      <c r="GC304">
        <v>0</v>
      </c>
      <c r="GD304">
        <v>4</v>
      </c>
      <c r="GE304">
        <v>0</v>
      </c>
      <c r="GF304">
        <v>0</v>
      </c>
      <c r="GG304">
        <v>0</v>
      </c>
      <c r="GH304">
        <v>0</v>
      </c>
      <c r="GI304">
        <v>4</v>
      </c>
      <c r="GJ304">
        <v>0</v>
      </c>
      <c r="GK304">
        <v>0</v>
      </c>
      <c r="GL304">
        <v>0</v>
      </c>
      <c r="GM304">
        <v>2</v>
      </c>
      <c r="GN304">
        <v>0</v>
      </c>
      <c r="GO304">
        <v>5</v>
      </c>
      <c r="GP304">
        <v>0</v>
      </c>
      <c r="GQ304">
        <v>0</v>
      </c>
    </row>
    <row r="305" spans="1:199">
      <c r="A305">
        <v>0</v>
      </c>
      <c r="B305">
        <v>0</v>
      </c>
      <c r="C305">
        <v>0</v>
      </c>
      <c r="D305">
        <v>0</v>
      </c>
      <c r="E305">
        <v>0</v>
      </c>
      <c r="F305">
        <v>0</v>
      </c>
      <c r="G305">
        <v>0</v>
      </c>
      <c r="H305">
        <v>0</v>
      </c>
      <c r="I305">
        <v>0</v>
      </c>
      <c r="J305">
        <v>0</v>
      </c>
      <c r="K305">
        <v>5</v>
      </c>
      <c r="L305">
        <v>0</v>
      </c>
      <c r="M305">
        <v>0</v>
      </c>
      <c r="N305">
        <v>0</v>
      </c>
      <c r="O305">
        <v>0</v>
      </c>
      <c r="P305">
        <v>0</v>
      </c>
      <c r="Q305">
        <v>0</v>
      </c>
      <c r="R305">
        <v>0</v>
      </c>
      <c r="S305">
        <v>0</v>
      </c>
      <c r="T305">
        <v>0</v>
      </c>
      <c r="U305">
        <v>0</v>
      </c>
      <c r="V305">
        <v>0</v>
      </c>
      <c r="W305">
        <v>0</v>
      </c>
      <c r="X305">
        <v>0</v>
      </c>
      <c r="Y305">
        <v>2</v>
      </c>
      <c r="Z305">
        <v>2</v>
      </c>
      <c r="AA305">
        <v>0</v>
      </c>
      <c r="AB305">
        <v>0</v>
      </c>
      <c r="AC305">
        <v>0</v>
      </c>
      <c r="AD305">
        <v>0</v>
      </c>
      <c r="AE305">
        <v>3</v>
      </c>
      <c r="AF305">
        <v>3</v>
      </c>
      <c r="AG305">
        <v>0</v>
      </c>
      <c r="AH305">
        <v>0</v>
      </c>
      <c r="AI305">
        <v>1</v>
      </c>
      <c r="AJ305">
        <v>0</v>
      </c>
      <c r="AK305">
        <v>0</v>
      </c>
      <c r="AL305">
        <v>0</v>
      </c>
      <c r="AM305">
        <v>1</v>
      </c>
      <c r="AN305">
        <v>4</v>
      </c>
      <c r="AO305">
        <v>0</v>
      </c>
      <c r="AP305">
        <v>0</v>
      </c>
      <c r="AQ305">
        <v>0</v>
      </c>
      <c r="AR305">
        <v>0</v>
      </c>
      <c r="AS305">
        <v>1</v>
      </c>
      <c r="AT305">
        <v>0</v>
      </c>
      <c r="AU305">
        <v>0</v>
      </c>
      <c r="AV305">
        <v>1</v>
      </c>
      <c r="AW305">
        <v>4</v>
      </c>
      <c r="AX305">
        <v>0</v>
      </c>
      <c r="AY305">
        <v>0</v>
      </c>
      <c r="AZ305">
        <v>0</v>
      </c>
      <c r="BA305">
        <v>0</v>
      </c>
      <c r="BB305">
        <v>0</v>
      </c>
      <c r="BC305">
        <v>4</v>
      </c>
      <c r="BD305">
        <v>0</v>
      </c>
      <c r="BE305">
        <v>0</v>
      </c>
      <c r="BF305">
        <v>0</v>
      </c>
      <c r="BG305">
        <v>0</v>
      </c>
      <c r="BH305">
        <v>1</v>
      </c>
      <c r="BI305">
        <v>0</v>
      </c>
      <c r="BJ305">
        <v>0</v>
      </c>
      <c r="BK305">
        <v>0</v>
      </c>
      <c r="BL305">
        <v>0</v>
      </c>
      <c r="BM305">
        <v>0</v>
      </c>
      <c r="BN305">
        <v>0</v>
      </c>
      <c r="BO305">
        <v>0</v>
      </c>
      <c r="BP305">
        <v>0</v>
      </c>
      <c r="BQ305">
        <v>2</v>
      </c>
      <c r="BR305">
        <v>0</v>
      </c>
      <c r="BS305">
        <v>1</v>
      </c>
      <c r="BT305">
        <v>0</v>
      </c>
      <c r="BU305">
        <v>0</v>
      </c>
      <c r="BV305">
        <v>0</v>
      </c>
      <c r="BW305">
        <v>0</v>
      </c>
      <c r="BX305">
        <v>1</v>
      </c>
      <c r="BY305">
        <v>0</v>
      </c>
      <c r="BZ305">
        <v>0</v>
      </c>
      <c r="CA305">
        <v>1</v>
      </c>
      <c r="CB305">
        <v>1</v>
      </c>
      <c r="CC305">
        <v>2</v>
      </c>
      <c r="CD305">
        <v>2</v>
      </c>
      <c r="CE305">
        <v>0</v>
      </c>
      <c r="CF305">
        <v>0</v>
      </c>
      <c r="CG305">
        <v>0</v>
      </c>
      <c r="CH305">
        <v>0</v>
      </c>
      <c r="CI305">
        <v>0</v>
      </c>
      <c r="CJ305">
        <v>0</v>
      </c>
      <c r="CK305">
        <v>1</v>
      </c>
      <c r="CL305">
        <v>0</v>
      </c>
      <c r="CM305">
        <v>0</v>
      </c>
      <c r="CN305">
        <v>0</v>
      </c>
      <c r="CO305">
        <v>0</v>
      </c>
      <c r="CP305">
        <v>1</v>
      </c>
      <c r="CQ305">
        <v>0</v>
      </c>
      <c r="CR305">
        <v>0</v>
      </c>
      <c r="CS305">
        <v>0</v>
      </c>
      <c r="CT305">
        <v>0</v>
      </c>
      <c r="CU305">
        <v>0</v>
      </c>
      <c r="CV305">
        <v>0</v>
      </c>
      <c r="CW305">
        <v>0</v>
      </c>
      <c r="CX305">
        <v>0</v>
      </c>
      <c r="CY305">
        <v>0</v>
      </c>
      <c r="CZ305">
        <v>1</v>
      </c>
      <c r="DA305">
        <v>0</v>
      </c>
      <c r="DB305">
        <v>0</v>
      </c>
      <c r="DC305">
        <v>0</v>
      </c>
      <c r="DD305">
        <v>2</v>
      </c>
      <c r="DE305">
        <v>1</v>
      </c>
      <c r="DF305">
        <v>0</v>
      </c>
      <c r="DG305">
        <v>0</v>
      </c>
      <c r="DH305">
        <v>4</v>
      </c>
      <c r="DI305">
        <v>0</v>
      </c>
      <c r="DJ305">
        <v>0</v>
      </c>
      <c r="DK305">
        <v>1</v>
      </c>
      <c r="DL305">
        <v>0</v>
      </c>
      <c r="DM305">
        <v>0</v>
      </c>
      <c r="DN305">
        <v>0</v>
      </c>
      <c r="DO305">
        <v>0</v>
      </c>
      <c r="DP305">
        <v>3</v>
      </c>
      <c r="DQ305">
        <v>0</v>
      </c>
      <c r="DR305">
        <v>8</v>
      </c>
      <c r="DS305">
        <v>0</v>
      </c>
      <c r="DT305">
        <v>0</v>
      </c>
      <c r="DU305">
        <v>0</v>
      </c>
      <c r="DV305">
        <v>0</v>
      </c>
      <c r="DW305">
        <v>0</v>
      </c>
      <c r="DX305">
        <v>0</v>
      </c>
      <c r="DY305">
        <v>0</v>
      </c>
      <c r="DZ305">
        <v>2</v>
      </c>
      <c r="EA305">
        <v>0</v>
      </c>
      <c r="EB305">
        <v>0</v>
      </c>
      <c r="EC305">
        <v>1</v>
      </c>
      <c r="ED305">
        <v>0</v>
      </c>
      <c r="EE305">
        <v>0</v>
      </c>
      <c r="EF305">
        <v>0</v>
      </c>
      <c r="EG305">
        <v>0</v>
      </c>
      <c r="EH305">
        <v>1</v>
      </c>
      <c r="EI305">
        <v>0</v>
      </c>
      <c r="EJ305">
        <v>0</v>
      </c>
      <c r="EK305">
        <v>0</v>
      </c>
      <c r="EL305">
        <v>0</v>
      </c>
      <c r="EM305">
        <v>2</v>
      </c>
      <c r="EN305">
        <v>0</v>
      </c>
      <c r="EO305">
        <v>1</v>
      </c>
      <c r="EP305">
        <v>1</v>
      </c>
      <c r="EQ305">
        <v>0</v>
      </c>
      <c r="ER305">
        <v>0</v>
      </c>
      <c r="ES305">
        <v>1</v>
      </c>
      <c r="ET305">
        <v>1</v>
      </c>
      <c r="EU305">
        <v>7</v>
      </c>
      <c r="EV305">
        <v>0</v>
      </c>
      <c r="EW305">
        <v>0</v>
      </c>
      <c r="EX305">
        <v>0</v>
      </c>
      <c r="EY305">
        <v>2</v>
      </c>
      <c r="EZ305">
        <v>0</v>
      </c>
      <c r="FA305">
        <v>3</v>
      </c>
      <c r="FB305">
        <v>0</v>
      </c>
      <c r="FC305">
        <v>0</v>
      </c>
      <c r="FD305">
        <v>0</v>
      </c>
      <c r="FE305">
        <v>0</v>
      </c>
      <c r="FF305">
        <v>0</v>
      </c>
      <c r="FG305">
        <v>1</v>
      </c>
      <c r="FH305">
        <v>0</v>
      </c>
      <c r="FI305">
        <v>0</v>
      </c>
      <c r="FJ305">
        <v>0</v>
      </c>
      <c r="FK305">
        <v>0</v>
      </c>
      <c r="FL305">
        <v>0</v>
      </c>
      <c r="FM305">
        <v>0</v>
      </c>
      <c r="FN305">
        <v>0</v>
      </c>
      <c r="FO305">
        <v>0</v>
      </c>
      <c r="FP305">
        <v>0</v>
      </c>
      <c r="FQ305">
        <v>0</v>
      </c>
      <c r="FR305">
        <v>5</v>
      </c>
      <c r="FS305">
        <v>1</v>
      </c>
      <c r="FT305">
        <v>0</v>
      </c>
      <c r="FU305">
        <v>1</v>
      </c>
      <c r="FV305">
        <v>0</v>
      </c>
      <c r="FW305">
        <v>0</v>
      </c>
      <c r="FX305">
        <v>0</v>
      </c>
      <c r="FY305">
        <v>0</v>
      </c>
      <c r="FZ305">
        <v>0</v>
      </c>
      <c r="GA305">
        <v>0</v>
      </c>
      <c r="GB305">
        <v>0</v>
      </c>
      <c r="GC305">
        <v>0</v>
      </c>
      <c r="GD305">
        <v>1</v>
      </c>
      <c r="GE305">
        <v>0</v>
      </c>
      <c r="GF305">
        <v>0</v>
      </c>
      <c r="GG305">
        <v>0</v>
      </c>
      <c r="GH305">
        <v>0</v>
      </c>
      <c r="GI305">
        <v>2</v>
      </c>
      <c r="GJ305">
        <v>0</v>
      </c>
      <c r="GK305">
        <v>0</v>
      </c>
      <c r="GL305">
        <v>0</v>
      </c>
      <c r="GM305">
        <v>1</v>
      </c>
      <c r="GN305">
        <v>0</v>
      </c>
      <c r="GO305">
        <v>1</v>
      </c>
      <c r="GP305">
        <v>0</v>
      </c>
      <c r="GQ305">
        <v>0</v>
      </c>
    </row>
    <row r="306" spans="1:199">
      <c r="A306">
        <v>0</v>
      </c>
      <c r="B306">
        <v>3</v>
      </c>
      <c r="C306">
        <v>1</v>
      </c>
      <c r="D306">
        <v>0</v>
      </c>
      <c r="E306">
        <v>0</v>
      </c>
      <c r="F306">
        <v>0</v>
      </c>
      <c r="G306">
        <v>1</v>
      </c>
      <c r="H306">
        <v>0</v>
      </c>
      <c r="I306">
        <v>1</v>
      </c>
      <c r="J306">
        <v>0</v>
      </c>
      <c r="K306">
        <v>0</v>
      </c>
      <c r="L306">
        <v>1</v>
      </c>
      <c r="M306">
        <v>0</v>
      </c>
      <c r="N306">
        <v>0</v>
      </c>
      <c r="O306">
        <v>0</v>
      </c>
      <c r="P306">
        <v>1</v>
      </c>
      <c r="Q306">
        <v>0</v>
      </c>
      <c r="R306">
        <v>0</v>
      </c>
      <c r="S306">
        <v>0</v>
      </c>
      <c r="T306">
        <v>0</v>
      </c>
      <c r="U306">
        <v>0</v>
      </c>
      <c r="V306">
        <v>0</v>
      </c>
      <c r="W306">
        <v>0</v>
      </c>
      <c r="X306">
        <v>0</v>
      </c>
      <c r="Y306">
        <v>9</v>
      </c>
      <c r="Z306">
        <v>2</v>
      </c>
      <c r="AA306">
        <v>0</v>
      </c>
      <c r="AB306">
        <v>1</v>
      </c>
      <c r="AC306">
        <v>0</v>
      </c>
      <c r="AD306">
        <v>0</v>
      </c>
      <c r="AE306">
        <v>5</v>
      </c>
      <c r="AF306">
        <v>1</v>
      </c>
      <c r="AG306">
        <v>0</v>
      </c>
      <c r="AH306">
        <v>1</v>
      </c>
      <c r="AI306">
        <v>3</v>
      </c>
      <c r="AJ306">
        <v>0</v>
      </c>
      <c r="AK306">
        <v>1</v>
      </c>
      <c r="AL306">
        <v>0</v>
      </c>
      <c r="AM306">
        <v>0</v>
      </c>
      <c r="AN306">
        <v>0</v>
      </c>
      <c r="AO306">
        <v>1</v>
      </c>
      <c r="AP306">
        <v>0</v>
      </c>
      <c r="AQ306">
        <v>0</v>
      </c>
      <c r="AR306">
        <v>7</v>
      </c>
      <c r="AS306">
        <v>3</v>
      </c>
      <c r="AT306">
        <v>1</v>
      </c>
      <c r="AU306">
        <v>0</v>
      </c>
      <c r="AV306">
        <v>5</v>
      </c>
      <c r="AW306">
        <v>3</v>
      </c>
      <c r="AX306">
        <v>0</v>
      </c>
      <c r="AY306">
        <v>0</v>
      </c>
      <c r="AZ306">
        <v>0</v>
      </c>
      <c r="BA306">
        <v>0</v>
      </c>
      <c r="BB306">
        <v>0</v>
      </c>
      <c r="BC306">
        <v>1</v>
      </c>
      <c r="BD306">
        <v>4</v>
      </c>
      <c r="BE306">
        <v>1</v>
      </c>
      <c r="BF306">
        <v>1</v>
      </c>
      <c r="BG306">
        <v>5</v>
      </c>
      <c r="BH306">
        <v>0</v>
      </c>
      <c r="BI306">
        <v>0</v>
      </c>
      <c r="BJ306">
        <v>0</v>
      </c>
      <c r="BK306">
        <v>0</v>
      </c>
      <c r="BL306">
        <v>0</v>
      </c>
      <c r="BM306">
        <v>0</v>
      </c>
      <c r="BN306">
        <v>0</v>
      </c>
      <c r="BO306">
        <v>0</v>
      </c>
      <c r="BP306">
        <v>0</v>
      </c>
      <c r="BQ306">
        <v>3</v>
      </c>
      <c r="BR306">
        <v>3</v>
      </c>
      <c r="BS306">
        <v>2</v>
      </c>
      <c r="BT306">
        <v>0</v>
      </c>
      <c r="BU306">
        <v>0</v>
      </c>
      <c r="BV306">
        <v>0</v>
      </c>
      <c r="BW306">
        <v>0</v>
      </c>
      <c r="BX306">
        <v>1</v>
      </c>
      <c r="BY306">
        <v>9</v>
      </c>
      <c r="BZ306">
        <v>0</v>
      </c>
      <c r="CA306">
        <v>5</v>
      </c>
      <c r="CB306">
        <v>2</v>
      </c>
      <c r="CC306">
        <v>1</v>
      </c>
      <c r="CD306">
        <v>2</v>
      </c>
      <c r="CE306">
        <v>0</v>
      </c>
      <c r="CF306">
        <v>7</v>
      </c>
      <c r="CG306">
        <v>0</v>
      </c>
      <c r="CH306">
        <v>0</v>
      </c>
      <c r="CI306">
        <v>1</v>
      </c>
      <c r="CJ306">
        <v>4</v>
      </c>
      <c r="CK306">
        <v>2</v>
      </c>
      <c r="CL306">
        <v>0</v>
      </c>
      <c r="CM306">
        <v>0</v>
      </c>
      <c r="CN306">
        <v>0</v>
      </c>
      <c r="CO306">
        <v>3</v>
      </c>
      <c r="CP306">
        <v>0</v>
      </c>
      <c r="CQ306">
        <v>0</v>
      </c>
      <c r="CR306">
        <v>0</v>
      </c>
      <c r="CS306">
        <v>2</v>
      </c>
      <c r="CT306">
        <v>0</v>
      </c>
      <c r="CU306">
        <v>1</v>
      </c>
      <c r="CV306">
        <v>0</v>
      </c>
      <c r="CW306">
        <v>0</v>
      </c>
      <c r="CX306">
        <v>0</v>
      </c>
      <c r="CY306">
        <v>4</v>
      </c>
      <c r="CZ306">
        <v>4</v>
      </c>
      <c r="DA306">
        <v>0</v>
      </c>
      <c r="DB306">
        <v>0</v>
      </c>
      <c r="DC306">
        <v>2</v>
      </c>
      <c r="DD306">
        <v>7</v>
      </c>
      <c r="DE306">
        <v>3</v>
      </c>
      <c r="DF306">
        <v>0</v>
      </c>
      <c r="DG306">
        <v>0</v>
      </c>
      <c r="DH306">
        <v>4</v>
      </c>
      <c r="DI306">
        <v>0</v>
      </c>
      <c r="DJ306">
        <v>0</v>
      </c>
      <c r="DK306">
        <v>4</v>
      </c>
      <c r="DL306">
        <v>0</v>
      </c>
      <c r="DM306">
        <v>0</v>
      </c>
      <c r="DN306">
        <v>0</v>
      </c>
      <c r="DO306">
        <v>0</v>
      </c>
      <c r="DP306">
        <v>2</v>
      </c>
      <c r="DQ306">
        <v>1</v>
      </c>
      <c r="DR306">
        <v>0</v>
      </c>
      <c r="DS306">
        <v>0</v>
      </c>
      <c r="DT306">
        <v>1</v>
      </c>
      <c r="DU306">
        <v>4</v>
      </c>
      <c r="DV306">
        <v>0</v>
      </c>
      <c r="DW306">
        <v>0</v>
      </c>
      <c r="DX306">
        <v>0</v>
      </c>
      <c r="DY306">
        <v>0</v>
      </c>
      <c r="DZ306">
        <v>4</v>
      </c>
      <c r="EA306">
        <v>0</v>
      </c>
      <c r="EB306">
        <v>1</v>
      </c>
      <c r="EC306">
        <v>0</v>
      </c>
      <c r="ED306">
        <v>0</v>
      </c>
      <c r="EE306">
        <v>0</v>
      </c>
      <c r="EF306">
        <v>0</v>
      </c>
      <c r="EG306">
        <v>0</v>
      </c>
      <c r="EH306">
        <v>0</v>
      </c>
      <c r="EI306">
        <v>0</v>
      </c>
      <c r="EJ306">
        <v>0</v>
      </c>
      <c r="EK306">
        <v>0</v>
      </c>
      <c r="EL306">
        <v>1</v>
      </c>
      <c r="EM306">
        <v>0</v>
      </c>
      <c r="EN306">
        <v>0</v>
      </c>
      <c r="EO306">
        <v>1</v>
      </c>
      <c r="EP306">
        <v>5</v>
      </c>
      <c r="EQ306">
        <v>1</v>
      </c>
      <c r="ER306">
        <v>0</v>
      </c>
      <c r="ES306">
        <v>2</v>
      </c>
      <c r="ET306">
        <v>6</v>
      </c>
      <c r="EU306">
        <v>3</v>
      </c>
      <c r="EV306">
        <v>0</v>
      </c>
      <c r="EW306">
        <v>1</v>
      </c>
      <c r="EX306">
        <v>0</v>
      </c>
      <c r="EY306">
        <v>0</v>
      </c>
      <c r="EZ306">
        <v>0</v>
      </c>
      <c r="FA306">
        <v>3</v>
      </c>
      <c r="FB306">
        <v>0</v>
      </c>
      <c r="FC306">
        <v>0</v>
      </c>
      <c r="FD306">
        <v>0</v>
      </c>
      <c r="FE306">
        <v>0</v>
      </c>
      <c r="FF306">
        <v>2</v>
      </c>
      <c r="FG306">
        <v>1</v>
      </c>
      <c r="FH306">
        <v>0</v>
      </c>
      <c r="FI306">
        <v>0</v>
      </c>
      <c r="FJ306">
        <v>0</v>
      </c>
      <c r="FK306">
        <v>3</v>
      </c>
      <c r="FL306">
        <v>1</v>
      </c>
      <c r="FM306">
        <v>1</v>
      </c>
      <c r="FN306">
        <v>2</v>
      </c>
      <c r="FO306">
        <v>0</v>
      </c>
      <c r="FP306">
        <v>1</v>
      </c>
      <c r="FQ306">
        <v>0</v>
      </c>
      <c r="FR306">
        <v>4</v>
      </c>
      <c r="FS306">
        <v>1</v>
      </c>
      <c r="FT306">
        <v>0</v>
      </c>
      <c r="FU306">
        <v>1</v>
      </c>
      <c r="FV306">
        <v>0</v>
      </c>
      <c r="FW306">
        <v>0</v>
      </c>
      <c r="FX306">
        <v>0</v>
      </c>
      <c r="FY306">
        <v>0</v>
      </c>
      <c r="FZ306">
        <v>2</v>
      </c>
      <c r="GA306">
        <v>1</v>
      </c>
      <c r="GB306">
        <v>0</v>
      </c>
      <c r="GC306">
        <v>0</v>
      </c>
      <c r="GD306">
        <v>0</v>
      </c>
      <c r="GE306">
        <v>0</v>
      </c>
      <c r="GF306">
        <v>0</v>
      </c>
      <c r="GG306">
        <v>0</v>
      </c>
      <c r="GH306">
        <v>0</v>
      </c>
      <c r="GI306">
        <v>0</v>
      </c>
      <c r="GJ306">
        <v>0</v>
      </c>
      <c r="GK306">
        <v>0</v>
      </c>
      <c r="GL306">
        <v>0</v>
      </c>
      <c r="GM306">
        <v>0</v>
      </c>
      <c r="GN306">
        <v>0</v>
      </c>
      <c r="GO306">
        <v>4</v>
      </c>
      <c r="GP306">
        <v>0</v>
      </c>
      <c r="GQ306">
        <v>0</v>
      </c>
    </row>
    <row r="307" spans="1:199">
      <c r="A307">
        <v>0</v>
      </c>
      <c r="B307">
        <v>0</v>
      </c>
      <c r="C307">
        <v>2</v>
      </c>
      <c r="D307">
        <v>0</v>
      </c>
      <c r="E307">
        <v>0</v>
      </c>
      <c r="F307">
        <v>0</v>
      </c>
      <c r="G307">
        <v>1</v>
      </c>
      <c r="H307">
        <v>0</v>
      </c>
      <c r="I307">
        <v>0</v>
      </c>
      <c r="J307">
        <v>0</v>
      </c>
      <c r="K307">
        <v>0</v>
      </c>
      <c r="L307">
        <v>1</v>
      </c>
      <c r="M307">
        <v>0</v>
      </c>
      <c r="N307">
        <v>0</v>
      </c>
      <c r="O307">
        <v>0</v>
      </c>
      <c r="P307">
        <v>1</v>
      </c>
      <c r="Q307">
        <v>0</v>
      </c>
      <c r="R307">
        <v>0</v>
      </c>
      <c r="S307">
        <v>0</v>
      </c>
      <c r="T307">
        <v>0</v>
      </c>
      <c r="U307">
        <v>0</v>
      </c>
      <c r="V307">
        <v>1</v>
      </c>
      <c r="W307">
        <v>0</v>
      </c>
      <c r="X307">
        <v>1</v>
      </c>
      <c r="Y307">
        <v>1</v>
      </c>
      <c r="Z307">
        <v>1</v>
      </c>
      <c r="AA307">
        <v>0</v>
      </c>
      <c r="AB307">
        <v>0</v>
      </c>
      <c r="AC307">
        <v>0</v>
      </c>
      <c r="AD307">
        <v>0</v>
      </c>
      <c r="AE307">
        <v>3</v>
      </c>
      <c r="AF307">
        <v>0</v>
      </c>
      <c r="AG307">
        <v>0</v>
      </c>
      <c r="AH307">
        <v>0</v>
      </c>
      <c r="AI307">
        <v>0</v>
      </c>
      <c r="AJ307">
        <v>0</v>
      </c>
      <c r="AK307">
        <v>0</v>
      </c>
      <c r="AL307">
        <v>0</v>
      </c>
      <c r="AM307">
        <v>2</v>
      </c>
      <c r="AN307">
        <v>1</v>
      </c>
      <c r="AO307">
        <v>0</v>
      </c>
      <c r="AP307">
        <v>0</v>
      </c>
      <c r="AQ307">
        <v>0</v>
      </c>
      <c r="AR307">
        <v>2</v>
      </c>
      <c r="AS307">
        <v>0</v>
      </c>
      <c r="AT307">
        <v>0</v>
      </c>
      <c r="AU307">
        <v>0</v>
      </c>
      <c r="AV307">
        <v>1</v>
      </c>
      <c r="AW307">
        <v>2</v>
      </c>
      <c r="AX307">
        <v>0</v>
      </c>
      <c r="AY307">
        <v>0</v>
      </c>
      <c r="AZ307">
        <v>0</v>
      </c>
      <c r="BA307">
        <v>0</v>
      </c>
      <c r="BB307">
        <v>0</v>
      </c>
      <c r="BC307">
        <v>6</v>
      </c>
      <c r="BD307">
        <v>0</v>
      </c>
      <c r="BE307">
        <v>0</v>
      </c>
      <c r="BF307">
        <v>0</v>
      </c>
      <c r="BG307">
        <v>2</v>
      </c>
      <c r="BH307">
        <v>0</v>
      </c>
      <c r="BI307">
        <v>0</v>
      </c>
      <c r="BJ307">
        <v>1</v>
      </c>
      <c r="BK307">
        <v>0</v>
      </c>
      <c r="BL307">
        <v>0</v>
      </c>
      <c r="BM307">
        <v>0</v>
      </c>
      <c r="BN307">
        <v>0</v>
      </c>
      <c r="BO307">
        <v>0</v>
      </c>
      <c r="BP307">
        <v>0</v>
      </c>
      <c r="BQ307">
        <v>2</v>
      </c>
      <c r="BR307">
        <v>0</v>
      </c>
      <c r="BS307">
        <v>0</v>
      </c>
      <c r="BT307">
        <v>0</v>
      </c>
      <c r="BU307">
        <v>0</v>
      </c>
      <c r="BV307">
        <v>0</v>
      </c>
      <c r="BW307">
        <v>0</v>
      </c>
      <c r="BX307">
        <v>1</v>
      </c>
      <c r="BY307">
        <v>0</v>
      </c>
      <c r="BZ307">
        <v>1</v>
      </c>
      <c r="CA307">
        <v>4</v>
      </c>
      <c r="CB307">
        <v>1</v>
      </c>
      <c r="CC307">
        <v>1</v>
      </c>
      <c r="CD307">
        <v>1</v>
      </c>
      <c r="CE307">
        <v>0</v>
      </c>
      <c r="CF307">
        <v>4</v>
      </c>
      <c r="CG307">
        <v>0</v>
      </c>
      <c r="CH307">
        <v>0</v>
      </c>
      <c r="CI307">
        <v>0</v>
      </c>
      <c r="CJ307">
        <v>0</v>
      </c>
      <c r="CK307">
        <v>3</v>
      </c>
      <c r="CL307">
        <v>0</v>
      </c>
      <c r="CM307">
        <v>0</v>
      </c>
      <c r="CN307">
        <v>0</v>
      </c>
      <c r="CO307">
        <v>0</v>
      </c>
      <c r="CP307">
        <v>0</v>
      </c>
      <c r="CQ307">
        <v>0</v>
      </c>
      <c r="CR307">
        <v>0</v>
      </c>
      <c r="CS307">
        <v>0</v>
      </c>
      <c r="CT307">
        <v>0</v>
      </c>
      <c r="CU307">
        <v>1</v>
      </c>
      <c r="CV307">
        <v>0</v>
      </c>
      <c r="CW307">
        <v>0</v>
      </c>
      <c r="CX307">
        <v>1</v>
      </c>
      <c r="CY307">
        <v>0</v>
      </c>
      <c r="CZ307">
        <v>0</v>
      </c>
      <c r="DA307">
        <v>0</v>
      </c>
      <c r="DB307">
        <v>0</v>
      </c>
      <c r="DC307">
        <v>0</v>
      </c>
      <c r="DD307">
        <v>3</v>
      </c>
      <c r="DE307">
        <v>4</v>
      </c>
      <c r="DF307">
        <v>0</v>
      </c>
      <c r="DG307">
        <v>0</v>
      </c>
      <c r="DH307">
        <v>4</v>
      </c>
      <c r="DI307">
        <v>3</v>
      </c>
      <c r="DJ307">
        <v>0</v>
      </c>
      <c r="DK307">
        <v>1</v>
      </c>
      <c r="DL307">
        <v>0</v>
      </c>
      <c r="DM307">
        <v>0</v>
      </c>
      <c r="DN307">
        <v>0</v>
      </c>
      <c r="DO307">
        <v>0</v>
      </c>
      <c r="DP307">
        <v>1</v>
      </c>
      <c r="DQ307">
        <v>0</v>
      </c>
      <c r="DR307">
        <v>0</v>
      </c>
      <c r="DS307">
        <v>0</v>
      </c>
      <c r="DT307">
        <v>0</v>
      </c>
      <c r="DU307">
        <v>0</v>
      </c>
      <c r="DV307">
        <v>0</v>
      </c>
      <c r="DW307">
        <v>0</v>
      </c>
      <c r="DX307">
        <v>0</v>
      </c>
      <c r="DY307">
        <v>0</v>
      </c>
      <c r="DZ307">
        <v>5</v>
      </c>
      <c r="EA307">
        <v>0</v>
      </c>
      <c r="EB307">
        <v>0</v>
      </c>
      <c r="EC307">
        <v>0</v>
      </c>
      <c r="ED307">
        <v>0</v>
      </c>
      <c r="EE307">
        <v>0</v>
      </c>
      <c r="EF307">
        <v>0</v>
      </c>
      <c r="EG307">
        <v>0</v>
      </c>
      <c r="EH307">
        <v>0</v>
      </c>
      <c r="EI307">
        <v>0</v>
      </c>
      <c r="EJ307">
        <v>0</v>
      </c>
      <c r="EK307">
        <v>0</v>
      </c>
      <c r="EL307">
        <v>0</v>
      </c>
      <c r="EM307">
        <v>0</v>
      </c>
      <c r="EN307">
        <v>0</v>
      </c>
      <c r="EO307">
        <v>0</v>
      </c>
      <c r="EP307">
        <v>1</v>
      </c>
      <c r="EQ307">
        <v>0</v>
      </c>
      <c r="ER307">
        <v>0</v>
      </c>
      <c r="ES307">
        <v>1</v>
      </c>
      <c r="ET307">
        <v>1</v>
      </c>
      <c r="EU307">
        <v>2</v>
      </c>
      <c r="EV307">
        <v>0</v>
      </c>
      <c r="EW307">
        <v>1</v>
      </c>
      <c r="EX307">
        <v>0</v>
      </c>
      <c r="EY307">
        <v>2</v>
      </c>
      <c r="EZ307">
        <v>0</v>
      </c>
      <c r="FA307">
        <v>0</v>
      </c>
      <c r="FB307">
        <v>0</v>
      </c>
      <c r="FC307">
        <v>0</v>
      </c>
      <c r="FD307">
        <v>0</v>
      </c>
      <c r="FE307">
        <v>0</v>
      </c>
      <c r="FF307">
        <v>0</v>
      </c>
      <c r="FG307">
        <v>3</v>
      </c>
      <c r="FH307">
        <v>0</v>
      </c>
      <c r="FI307">
        <v>0</v>
      </c>
      <c r="FJ307">
        <v>0</v>
      </c>
      <c r="FK307">
        <v>0</v>
      </c>
      <c r="FL307">
        <v>1</v>
      </c>
      <c r="FM307">
        <v>0</v>
      </c>
      <c r="FN307">
        <v>1</v>
      </c>
      <c r="FO307">
        <v>0</v>
      </c>
      <c r="FP307">
        <v>0</v>
      </c>
      <c r="FQ307">
        <v>0</v>
      </c>
      <c r="FR307">
        <v>0</v>
      </c>
      <c r="FS307">
        <v>0</v>
      </c>
      <c r="FT307">
        <v>0</v>
      </c>
      <c r="FU307">
        <v>2</v>
      </c>
      <c r="FV307">
        <v>0</v>
      </c>
      <c r="FW307">
        <v>0</v>
      </c>
      <c r="FX307">
        <v>0</v>
      </c>
      <c r="FY307">
        <v>0</v>
      </c>
      <c r="FZ307">
        <v>2</v>
      </c>
      <c r="GA307">
        <v>0</v>
      </c>
      <c r="GB307">
        <v>0</v>
      </c>
      <c r="GC307">
        <v>0</v>
      </c>
      <c r="GD307">
        <v>0</v>
      </c>
      <c r="GE307">
        <v>0</v>
      </c>
      <c r="GF307">
        <v>0</v>
      </c>
      <c r="GG307">
        <v>0</v>
      </c>
      <c r="GH307">
        <v>0</v>
      </c>
      <c r="GI307">
        <v>0</v>
      </c>
      <c r="GJ307">
        <v>0</v>
      </c>
      <c r="GK307">
        <v>0</v>
      </c>
      <c r="GL307">
        <v>0</v>
      </c>
      <c r="GM307">
        <v>1</v>
      </c>
      <c r="GN307">
        <v>0</v>
      </c>
      <c r="GO307">
        <v>2</v>
      </c>
      <c r="GP307">
        <v>0</v>
      </c>
      <c r="GQ307">
        <v>0</v>
      </c>
    </row>
    <row r="308" spans="1:199">
      <c r="A308">
        <v>0</v>
      </c>
      <c r="B308">
        <v>3</v>
      </c>
      <c r="C308">
        <v>0</v>
      </c>
      <c r="D308">
        <v>0</v>
      </c>
      <c r="E308">
        <v>0</v>
      </c>
      <c r="F308">
        <v>0</v>
      </c>
      <c r="G308">
        <v>1</v>
      </c>
      <c r="H308">
        <v>0</v>
      </c>
      <c r="I308">
        <v>0</v>
      </c>
      <c r="J308">
        <v>3</v>
      </c>
      <c r="K308">
        <v>0</v>
      </c>
      <c r="L308">
        <v>0</v>
      </c>
      <c r="M308">
        <v>0</v>
      </c>
      <c r="N308">
        <v>0</v>
      </c>
      <c r="O308">
        <v>0</v>
      </c>
      <c r="P308">
        <v>1</v>
      </c>
      <c r="Q308">
        <v>0</v>
      </c>
      <c r="R308">
        <v>0</v>
      </c>
      <c r="S308">
        <v>0</v>
      </c>
      <c r="T308">
        <v>0</v>
      </c>
      <c r="U308">
        <v>0</v>
      </c>
      <c r="V308">
        <v>0</v>
      </c>
      <c r="W308">
        <v>0</v>
      </c>
      <c r="X308">
        <v>0</v>
      </c>
      <c r="Y308">
        <v>1</v>
      </c>
      <c r="Z308">
        <v>1</v>
      </c>
      <c r="AA308">
        <v>0</v>
      </c>
      <c r="AB308">
        <v>0</v>
      </c>
      <c r="AC308">
        <v>0</v>
      </c>
      <c r="AD308">
        <v>0</v>
      </c>
      <c r="AE308">
        <v>1</v>
      </c>
      <c r="AF308">
        <v>0</v>
      </c>
      <c r="AG308">
        <v>0</v>
      </c>
      <c r="AH308">
        <v>0</v>
      </c>
      <c r="AI308">
        <v>0</v>
      </c>
      <c r="AJ308">
        <v>0</v>
      </c>
      <c r="AK308">
        <v>2</v>
      </c>
      <c r="AL308">
        <v>0</v>
      </c>
      <c r="AM308">
        <v>0</v>
      </c>
      <c r="AN308">
        <v>0</v>
      </c>
      <c r="AO308">
        <v>0</v>
      </c>
      <c r="AP308">
        <v>0</v>
      </c>
      <c r="AQ308">
        <v>0</v>
      </c>
      <c r="AR308">
        <v>1</v>
      </c>
      <c r="AS308">
        <v>6</v>
      </c>
      <c r="AT308">
        <v>0</v>
      </c>
      <c r="AU308">
        <v>0</v>
      </c>
      <c r="AV308">
        <v>4</v>
      </c>
      <c r="AW308">
        <v>0</v>
      </c>
      <c r="AX308">
        <v>0</v>
      </c>
      <c r="AY308">
        <v>0</v>
      </c>
      <c r="AZ308">
        <v>1</v>
      </c>
      <c r="BA308">
        <v>0</v>
      </c>
      <c r="BB308">
        <v>0</v>
      </c>
      <c r="BC308">
        <v>3</v>
      </c>
      <c r="BD308">
        <v>0</v>
      </c>
      <c r="BE308">
        <v>0</v>
      </c>
      <c r="BF308">
        <v>1</v>
      </c>
      <c r="BG308">
        <v>0</v>
      </c>
      <c r="BH308">
        <v>0</v>
      </c>
      <c r="BI308">
        <v>0</v>
      </c>
      <c r="BJ308">
        <v>0</v>
      </c>
      <c r="BK308">
        <v>0</v>
      </c>
      <c r="BL308">
        <v>0</v>
      </c>
      <c r="BM308">
        <v>0</v>
      </c>
      <c r="BN308">
        <v>0</v>
      </c>
      <c r="BO308">
        <v>0</v>
      </c>
      <c r="BP308">
        <v>0</v>
      </c>
      <c r="BQ308">
        <v>2</v>
      </c>
      <c r="BR308">
        <v>0</v>
      </c>
      <c r="BS308">
        <v>0</v>
      </c>
      <c r="BT308">
        <v>0</v>
      </c>
      <c r="BU308">
        <v>0</v>
      </c>
      <c r="BV308">
        <v>0</v>
      </c>
      <c r="BW308">
        <v>0</v>
      </c>
      <c r="BX308">
        <v>1</v>
      </c>
      <c r="BY308">
        <v>0</v>
      </c>
      <c r="BZ308">
        <v>0</v>
      </c>
      <c r="CA308">
        <v>1</v>
      </c>
      <c r="CB308">
        <v>3</v>
      </c>
      <c r="CC308">
        <v>1</v>
      </c>
      <c r="CD308">
        <v>1</v>
      </c>
      <c r="CE308">
        <v>0</v>
      </c>
      <c r="CF308">
        <v>0</v>
      </c>
      <c r="CG308">
        <v>0</v>
      </c>
      <c r="CH308">
        <v>0</v>
      </c>
      <c r="CI308">
        <v>1</v>
      </c>
      <c r="CJ308">
        <v>0</v>
      </c>
      <c r="CK308">
        <v>1</v>
      </c>
      <c r="CL308">
        <v>0</v>
      </c>
      <c r="CM308">
        <v>0</v>
      </c>
      <c r="CN308">
        <v>0</v>
      </c>
      <c r="CO308">
        <v>0</v>
      </c>
      <c r="CP308">
        <v>0</v>
      </c>
      <c r="CQ308">
        <v>4</v>
      </c>
      <c r="CR308">
        <v>0</v>
      </c>
      <c r="CS308">
        <v>0</v>
      </c>
      <c r="CT308">
        <v>0</v>
      </c>
      <c r="CU308">
        <v>0</v>
      </c>
      <c r="CV308">
        <v>2</v>
      </c>
      <c r="CW308">
        <v>0</v>
      </c>
      <c r="CX308">
        <v>0</v>
      </c>
      <c r="CY308">
        <v>0</v>
      </c>
      <c r="CZ308">
        <v>0</v>
      </c>
      <c r="DA308">
        <v>0</v>
      </c>
      <c r="DB308">
        <v>0</v>
      </c>
      <c r="DC308">
        <v>0</v>
      </c>
      <c r="DD308">
        <v>0</v>
      </c>
      <c r="DE308">
        <v>0</v>
      </c>
      <c r="DF308">
        <v>0</v>
      </c>
      <c r="DG308">
        <v>0</v>
      </c>
      <c r="DH308">
        <v>0</v>
      </c>
      <c r="DI308">
        <v>0</v>
      </c>
      <c r="DJ308">
        <v>3</v>
      </c>
      <c r="DK308">
        <v>1</v>
      </c>
      <c r="DL308">
        <v>0</v>
      </c>
      <c r="DM308">
        <v>0</v>
      </c>
      <c r="DN308">
        <v>4</v>
      </c>
      <c r="DO308">
        <v>0</v>
      </c>
      <c r="DP308">
        <v>1</v>
      </c>
      <c r="DQ308">
        <v>0</v>
      </c>
      <c r="DR308">
        <v>1</v>
      </c>
      <c r="DS308">
        <v>0</v>
      </c>
      <c r="DT308">
        <v>0</v>
      </c>
      <c r="DU308">
        <v>1</v>
      </c>
      <c r="DV308">
        <v>0</v>
      </c>
      <c r="DW308">
        <v>0</v>
      </c>
      <c r="DX308">
        <v>0</v>
      </c>
      <c r="DY308">
        <v>0</v>
      </c>
      <c r="DZ308">
        <v>0</v>
      </c>
      <c r="EA308">
        <v>0</v>
      </c>
      <c r="EB308">
        <v>0</v>
      </c>
      <c r="EC308">
        <v>1</v>
      </c>
      <c r="ED308">
        <v>0</v>
      </c>
      <c r="EE308">
        <v>0</v>
      </c>
      <c r="EF308">
        <v>0</v>
      </c>
      <c r="EG308">
        <v>0</v>
      </c>
      <c r="EH308">
        <v>0</v>
      </c>
      <c r="EI308">
        <v>0</v>
      </c>
      <c r="EJ308">
        <v>0</v>
      </c>
      <c r="EK308">
        <v>0</v>
      </c>
      <c r="EL308">
        <v>0</v>
      </c>
      <c r="EM308">
        <v>0</v>
      </c>
      <c r="EN308">
        <v>0</v>
      </c>
      <c r="EO308">
        <v>0</v>
      </c>
      <c r="EP308">
        <v>1</v>
      </c>
      <c r="EQ308">
        <v>0</v>
      </c>
      <c r="ER308">
        <v>0</v>
      </c>
      <c r="ES308">
        <v>0</v>
      </c>
      <c r="ET308">
        <v>0</v>
      </c>
      <c r="EU308">
        <v>4</v>
      </c>
      <c r="EV308">
        <v>0</v>
      </c>
      <c r="EW308">
        <v>2</v>
      </c>
      <c r="EX308">
        <v>0</v>
      </c>
      <c r="EY308">
        <v>0</v>
      </c>
      <c r="EZ308">
        <v>0</v>
      </c>
      <c r="FA308">
        <v>4</v>
      </c>
      <c r="FB308">
        <v>0</v>
      </c>
      <c r="FC308">
        <v>0</v>
      </c>
      <c r="FD308">
        <v>0</v>
      </c>
      <c r="FE308">
        <v>9</v>
      </c>
      <c r="FF308">
        <v>0</v>
      </c>
      <c r="FG308">
        <v>0</v>
      </c>
      <c r="FH308">
        <v>0</v>
      </c>
      <c r="FI308">
        <v>0</v>
      </c>
      <c r="FJ308">
        <v>0</v>
      </c>
      <c r="FK308">
        <v>0</v>
      </c>
      <c r="FL308">
        <v>0</v>
      </c>
      <c r="FM308">
        <v>0</v>
      </c>
      <c r="FN308">
        <v>0</v>
      </c>
      <c r="FO308">
        <v>0</v>
      </c>
      <c r="FP308">
        <v>0</v>
      </c>
      <c r="FQ308">
        <v>0</v>
      </c>
      <c r="FR308">
        <v>0</v>
      </c>
      <c r="FS308">
        <v>8</v>
      </c>
      <c r="FT308">
        <v>0</v>
      </c>
      <c r="FU308">
        <v>0</v>
      </c>
      <c r="FV308">
        <v>0</v>
      </c>
      <c r="FW308">
        <v>0</v>
      </c>
      <c r="FX308">
        <v>0</v>
      </c>
      <c r="FY308">
        <v>0</v>
      </c>
      <c r="FZ308">
        <v>2</v>
      </c>
      <c r="GA308">
        <v>1</v>
      </c>
      <c r="GB308">
        <v>0</v>
      </c>
      <c r="GC308">
        <v>1</v>
      </c>
      <c r="GD308">
        <v>1</v>
      </c>
      <c r="GE308">
        <v>0</v>
      </c>
      <c r="GF308">
        <v>0</v>
      </c>
      <c r="GG308">
        <v>0</v>
      </c>
      <c r="GH308">
        <v>0</v>
      </c>
      <c r="GI308">
        <v>0</v>
      </c>
      <c r="GJ308">
        <v>0</v>
      </c>
      <c r="GK308">
        <v>0</v>
      </c>
      <c r="GL308">
        <v>0</v>
      </c>
      <c r="GM308">
        <v>4</v>
      </c>
      <c r="GN308">
        <v>0</v>
      </c>
      <c r="GO308">
        <v>0</v>
      </c>
      <c r="GP308">
        <v>0</v>
      </c>
      <c r="GQ308">
        <v>0</v>
      </c>
    </row>
    <row r="309" spans="1:199">
      <c r="A309">
        <v>0</v>
      </c>
      <c r="B309">
        <v>0</v>
      </c>
      <c r="C309">
        <v>0</v>
      </c>
      <c r="D309">
        <v>0</v>
      </c>
      <c r="E309">
        <v>0</v>
      </c>
      <c r="F309">
        <v>1</v>
      </c>
      <c r="G309">
        <v>3</v>
      </c>
      <c r="H309">
        <v>0</v>
      </c>
      <c r="I309">
        <v>0</v>
      </c>
      <c r="J309">
        <v>3</v>
      </c>
      <c r="K309">
        <v>2</v>
      </c>
      <c r="L309">
        <v>0</v>
      </c>
      <c r="M309">
        <v>0</v>
      </c>
      <c r="N309">
        <v>0</v>
      </c>
      <c r="O309">
        <v>0</v>
      </c>
      <c r="P309">
        <v>0</v>
      </c>
      <c r="Q309">
        <v>0</v>
      </c>
      <c r="R309">
        <v>0</v>
      </c>
      <c r="S309">
        <v>0</v>
      </c>
      <c r="T309">
        <v>0</v>
      </c>
      <c r="U309">
        <v>0</v>
      </c>
      <c r="V309">
        <v>0</v>
      </c>
      <c r="W309">
        <v>0</v>
      </c>
      <c r="X309">
        <v>0</v>
      </c>
      <c r="Y309">
        <v>3</v>
      </c>
      <c r="Z309">
        <v>3</v>
      </c>
      <c r="AA309">
        <v>0</v>
      </c>
      <c r="AB309">
        <v>0</v>
      </c>
      <c r="AC309">
        <v>0</v>
      </c>
      <c r="AD309">
        <v>0</v>
      </c>
      <c r="AE309">
        <v>4</v>
      </c>
      <c r="AF309">
        <v>1</v>
      </c>
      <c r="AG309">
        <v>0</v>
      </c>
      <c r="AH309">
        <v>1</v>
      </c>
      <c r="AI309">
        <v>0</v>
      </c>
      <c r="AJ309">
        <v>0</v>
      </c>
      <c r="AK309">
        <v>0</v>
      </c>
      <c r="AL309">
        <v>0</v>
      </c>
      <c r="AM309">
        <v>0</v>
      </c>
      <c r="AN309">
        <v>0</v>
      </c>
      <c r="AO309">
        <v>0</v>
      </c>
      <c r="AP309">
        <v>0</v>
      </c>
      <c r="AQ309">
        <v>0</v>
      </c>
      <c r="AR309">
        <v>0</v>
      </c>
      <c r="AS309">
        <v>0</v>
      </c>
      <c r="AT309">
        <v>0</v>
      </c>
      <c r="AU309">
        <v>0</v>
      </c>
      <c r="AV309">
        <v>0</v>
      </c>
      <c r="AW309">
        <v>1</v>
      </c>
      <c r="AX309">
        <v>0</v>
      </c>
      <c r="AY309">
        <v>1</v>
      </c>
      <c r="AZ309">
        <v>1</v>
      </c>
      <c r="BA309">
        <v>0</v>
      </c>
      <c r="BB309">
        <v>0</v>
      </c>
      <c r="BC309">
        <v>0</v>
      </c>
      <c r="BD309">
        <v>0</v>
      </c>
      <c r="BE309">
        <v>0</v>
      </c>
      <c r="BF309">
        <v>0</v>
      </c>
      <c r="BG309">
        <v>2</v>
      </c>
      <c r="BH309">
        <v>0</v>
      </c>
      <c r="BI309">
        <v>0</v>
      </c>
      <c r="BJ309">
        <v>0</v>
      </c>
      <c r="BK309">
        <v>0</v>
      </c>
      <c r="BL309">
        <v>0</v>
      </c>
      <c r="BM309">
        <v>0</v>
      </c>
      <c r="BN309">
        <v>0</v>
      </c>
      <c r="BO309">
        <v>0</v>
      </c>
      <c r="BP309">
        <v>0</v>
      </c>
      <c r="BQ309">
        <v>1</v>
      </c>
      <c r="BR309">
        <v>0</v>
      </c>
      <c r="BS309">
        <v>0</v>
      </c>
      <c r="BT309">
        <v>1</v>
      </c>
      <c r="BU309">
        <v>1</v>
      </c>
      <c r="BV309">
        <v>0</v>
      </c>
      <c r="BW309">
        <v>0</v>
      </c>
      <c r="BX309">
        <v>0</v>
      </c>
      <c r="BY309">
        <v>0</v>
      </c>
      <c r="BZ309">
        <v>0</v>
      </c>
      <c r="CA309">
        <v>3</v>
      </c>
      <c r="CB309">
        <v>1</v>
      </c>
      <c r="CC309">
        <v>1</v>
      </c>
      <c r="CD309">
        <v>1</v>
      </c>
      <c r="CE309">
        <v>0</v>
      </c>
      <c r="CF309">
        <v>0</v>
      </c>
      <c r="CG309">
        <v>0</v>
      </c>
      <c r="CH309">
        <v>0</v>
      </c>
      <c r="CI309">
        <v>1</v>
      </c>
      <c r="CJ309">
        <v>0</v>
      </c>
      <c r="CK309">
        <v>0</v>
      </c>
      <c r="CL309">
        <v>0</v>
      </c>
      <c r="CM309">
        <v>0</v>
      </c>
      <c r="CN309">
        <v>0</v>
      </c>
      <c r="CO309">
        <v>0</v>
      </c>
      <c r="CP309">
        <v>4</v>
      </c>
      <c r="CQ309">
        <v>1</v>
      </c>
      <c r="CR309">
        <v>0</v>
      </c>
      <c r="CS309">
        <v>0</v>
      </c>
      <c r="CT309">
        <v>0</v>
      </c>
      <c r="CU309">
        <v>0</v>
      </c>
      <c r="CV309">
        <v>0</v>
      </c>
      <c r="CW309">
        <v>0</v>
      </c>
      <c r="CX309">
        <v>0</v>
      </c>
      <c r="CY309">
        <v>0</v>
      </c>
      <c r="CZ309">
        <v>0</v>
      </c>
      <c r="DA309">
        <v>0</v>
      </c>
      <c r="DB309">
        <v>1</v>
      </c>
      <c r="DC309">
        <v>0</v>
      </c>
      <c r="DD309">
        <v>0</v>
      </c>
      <c r="DE309">
        <v>3</v>
      </c>
      <c r="DF309">
        <v>1</v>
      </c>
      <c r="DG309">
        <v>0</v>
      </c>
      <c r="DH309">
        <v>0</v>
      </c>
      <c r="DI309">
        <v>0</v>
      </c>
      <c r="DJ309">
        <v>2</v>
      </c>
      <c r="DK309">
        <v>0</v>
      </c>
      <c r="DL309">
        <v>0</v>
      </c>
      <c r="DM309">
        <v>0</v>
      </c>
      <c r="DN309">
        <v>2</v>
      </c>
      <c r="DO309">
        <v>0</v>
      </c>
      <c r="DP309">
        <v>1</v>
      </c>
      <c r="DQ309">
        <v>0</v>
      </c>
      <c r="DR309">
        <v>0</v>
      </c>
      <c r="DS309">
        <v>0</v>
      </c>
      <c r="DT309">
        <v>0</v>
      </c>
      <c r="DU309">
        <v>2</v>
      </c>
      <c r="DV309">
        <v>0</v>
      </c>
      <c r="DW309">
        <v>0</v>
      </c>
      <c r="DX309">
        <v>0</v>
      </c>
      <c r="DY309">
        <v>0</v>
      </c>
      <c r="DZ309">
        <v>0</v>
      </c>
      <c r="EA309">
        <v>0</v>
      </c>
      <c r="EB309">
        <v>2</v>
      </c>
      <c r="EC309">
        <v>0</v>
      </c>
      <c r="ED309">
        <v>0</v>
      </c>
      <c r="EE309">
        <v>0</v>
      </c>
      <c r="EF309">
        <v>0</v>
      </c>
      <c r="EG309">
        <v>0</v>
      </c>
      <c r="EH309">
        <v>0</v>
      </c>
      <c r="EI309">
        <v>0</v>
      </c>
      <c r="EJ309">
        <v>0</v>
      </c>
      <c r="EK309">
        <v>1</v>
      </c>
      <c r="EL309">
        <v>0</v>
      </c>
      <c r="EM309">
        <v>0</v>
      </c>
      <c r="EN309">
        <v>0</v>
      </c>
      <c r="EO309">
        <v>0</v>
      </c>
      <c r="EP309">
        <v>0</v>
      </c>
      <c r="EQ309">
        <v>0</v>
      </c>
      <c r="ER309">
        <v>0</v>
      </c>
      <c r="ES309">
        <v>1</v>
      </c>
      <c r="ET309">
        <v>0</v>
      </c>
      <c r="EU309">
        <v>2</v>
      </c>
      <c r="EV309">
        <v>0</v>
      </c>
      <c r="EW309">
        <v>0</v>
      </c>
      <c r="EX309">
        <v>1</v>
      </c>
      <c r="EY309">
        <v>1</v>
      </c>
      <c r="EZ309">
        <v>0</v>
      </c>
      <c r="FA309">
        <v>1</v>
      </c>
      <c r="FB309">
        <v>0</v>
      </c>
      <c r="FC309">
        <v>0</v>
      </c>
      <c r="FD309">
        <v>4</v>
      </c>
      <c r="FE309">
        <v>0</v>
      </c>
      <c r="FF309">
        <v>1</v>
      </c>
      <c r="FG309">
        <v>1</v>
      </c>
      <c r="FH309">
        <v>0</v>
      </c>
      <c r="FI309">
        <v>0</v>
      </c>
      <c r="FJ309">
        <v>0</v>
      </c>
      <c r="FK309">
        <v>0</v>
      </c>
      <c r="FL309">
        <v>0</v>
      </c>
      <c r="FM309">
        <v>1</v>
      </c>
      <c r="FN309">
        <v>0</v>
      </c>
      <c r="FO309">
        <v>0</v>
      </c>
      <c r="FP309">
        <v>0</v>
      </c>
      <c r="FQ309">
        <v>0</v>
      </c>
      <c r="FR309">
        <v>0</v>
      </c>
      <c r="FS309">
        <v>1</v>
      </c>
      <c r="FT309">
        <v>0</v>
      </c>
      <c r="FU309">
        <v>1</v>
      </c>
      <c r="FV309">
        <v>0</v>
      </c>
      <c r="FW309">
        <v>0</v>
      </c>
      <c r="FX309">
        <v>0</v>
      </c>
      <c r="FY309">
        <v>0</v>
      </c>
      <c r="FZ309">
        <v>0</v>
      </c>
      <c r="GA309">
        <v>0</v>
      </c>
      <c r="GB309">
        <v>0</v>
      </c>
      <c r="GC309">
        <v>0</v>
      </c>
      <c r="GD309">
        <v>2</v>
      </c>
      <c r="GE309">
        <v>0</v>
      </c>
      <c r="GF309">
        <v>0</v>
      </c>
      <c r="GG309">
        <v>0</v>
      </c>
      <c r="GH309">
        <v>0</v>
      </c>
      <c r="GI309">
        <v>0</v>
      </c>
      <c r="GJ309">
        <v>0</v>
      </c>
      <c r="GK309">
        <v>0</v>
      </c>
      <c r="GL309">
        <v>0</v>
      </c>
      <c r="GM309">
        <v>0</v>
      </c>
      <c r="GN309">
        <v>1</v>
      </c>
      <c r="GO309">
        <v>3</v>
      </c>
      <c r="GP309">
        <v>0</v>
      </c>
      <c r="GQ309">
        <v>0</v>
      </c>
    </row>
    <row r="310" spans="1:199">
      <c r="A310">
        <v>0</v>
      </c>
      <c r="B310">
        <v>3</v>
      </c>
      <c r="C310">
        <v>0</v>
      </c>
      <c r="D310">
        <v>0</v>
      </c>
      <c r="E310">
        <v>4</v>
      </c>
      <c r="F310">
        <v>5</v>
      </c>
      <c r="G310">
        <v>2</v>
      </c>
      <c r="H310">
        <v>2</v>
      </c>
      <c r="I310">
        <v>1</v>
      </c>
      <c r="J310">
        <v>2</v>
      </c>
      <c r="K310">
        <v>1</v>
      </c>
      <c r="L310">
        <v>0</v>
      </c>
      <c r="M310">
        <v>0</v>
      </c>
      <c r="N310">
        <v>0</v>
      </c>
      <c r="O310">
        <v>1</v>
      </c>
      <c r="P310">
        <v>4</v>
      </c>
      <c r="Q310">
        <v>0</v>
      </c>
      <c r="R310">
        <v>0</v>
      </c>
      <c r="S310">
        <v>0</v>
      </c>
      <c r="T310">
        <v>0</v>
      </c>
      <c r="U310">
        <v>0</v>
      </c>
      <c r="V310">
        <v>1</v>
      </c>
      <c r="W310">
        <v>0</v>
      </c>
      <c r="X310">
        <v>0</v>
      </c>
      <c r="Y310">
        <v>3</v>
      </c>
      <c r="Z310">
        <v>3</v>
      </c>
      <c r="AA310">
        <v>0</v>
      </c>
      <c r="AB310">
        <v>1</v>
      </c>
      <c r="AC310">
        <v>1</v>
      </c>
      <c r="AD310">
        <v>0</v>
      </c>
      <c r="AE310">
        <v>3</v>
      </c>
      <c r="AF310">
        <v>3</v>
      </c>
      <c r="AG310">
        <v>0</v>
      </c>
      <c r="AH310">
        <v>0</v>
      </c>
      <c r="AI310">
        <v>2</v>
      </c>
      <c r="AJ310">
        <v>0</v>
      </c>
      <c r="AK310">
        <v>3</v>
      </c>
      <c r="AL310">
        <v>0</v>
      </c>
      <c r="AM310">
        <v>0</v>
      </c>
      <c r="AN310">
        <v>3</v>
      </c>
      <c r="AO310">
        <v>3</v>
      </c>
      <c r="AP310">
        <v>0</v>
      </c>
      <c r="AQ310">
        <v>0</v>
      </c>
      <c r="AR310">
        <v>3</v>
      </c>
      <c r="AS310">
        <v>3</v>
      </c>
      <c r="AT310">
        <v>0</v>
      </c>
      <c r="AU310">
        <v>3</v>
      </c>
      <c r="AV310">
        <v>2</v>
      </c>
      <c r="AW310">
        <v>1</v>
      </c>
      <c r="AX310">
        <v>0</v>
      </c>
      <c r="AY310">
        <v>1</v>
      </c>
      <c r="AZ310">
        <v>3</v>
      </c>
      <c r="BA310">
        <v>0</v>
      </c>
      <c r="BB310">
        <v>1</v>
      </c>
      <c r="BC310">
        <v>0</v>
      </c>
      <c r="BD310">
        <v>0</v>
      </c>
      <c r="BE310">
        <v>1</v>
      </c>
      <c r="BF310">
        <v>4</v>
      </c>
      <c r="BG310">
        <v>3</v>
      </c>
      <c r="BH310">
        <v>1</v>
      </c>
      <c r="BI310">
        <v>2</v>
      </c>
      <c r="BJ310">
        <v>1</v>
      </c>
      <c r="BK310">
        <v>0</v>
      </c>
      <c r="BL310">
        <v>0</v>
      </c>
      <c r="BM310">
        <v>0</v>
      </c>
      <c r="BN310">
        <v>0</v>
      </c>
      <c r="BO310">
        <v>0</v>
      </c>
      <c r="BP310">
        <v>0</v>
      </c>
      <c r="BQ310">
        <v>1</v>
      </c>
      <c r="BR310">
        <v>0</v>
      </c>
      <c r="BS310">
        <v>2</v>
      </c>
      <c r="BT310">
        <v>5</v>
      </c>
      <c r="BU310">
        <v>1</v>
      </c>
      <c r="BV310">
        <v>0</v>
      </c>
      <c r="BW310">
        <v>0</v>
      </c>
      <c r="BX310">
        <v>5</v>
      </c>
      <c r="BY310">
        <v>0</v>
      </c>
      <c r="BZ310">
        <v>0</v>
      </c>
      <c r="CA310">
        <v>1</v>
      </c>
      <c r="CB310">
        <v>2</v>
      </c>
      <c r="CC310">
        <v>3</v>
      </c>
      <c r="CD310">
        <v>1</v>
      </c>
      <c r="CE310">
        <v>3</v>
      </c>
      <c r="CF310">
        <v>1</v>
      </c>
      <c r="CG310">
        <v>1</v>
      </c>
      <c r="CH310">
        <v>0</v>
      </c>
      <c r="CI310">
        <v>1</v>
      </c>
      <c r="CJ310">
        <v>0</v>
      </c>
      <c r="CK310">
        <v>1</v>
      </c>
      <c r="CL310">
        <v>0</v>
      </c>
      <c r="CM310">
        <v>0</v>
      </c>
      <c r="CN310">
        <v>0</v>
      </c>
      <c r="CO310">
        <v>2</v>
      </c>
      <c r="CP310">
        <v>1</v>
      </c>
      <c r="CQ310">
        <v>2</v>
      </c>
      <c r="CR310">
        <v>0</v>
      </c>
      <c r="CS310">
        <v>0</v>
      </c>
      <c r="CT310">
        <v>0</v>
      </c>
      <c r="CU310">
        <v>1</v>
      </c>
      <c r="CV310">
        <v>0</v>
      </c>
      <c r="CW310">
        <v>0</v>
      </c>
      <c r="CX310">
        <v>0</v>
      </c>
      <c r="CY310">
        <v>7</v>
      </c>
      <c r="CZ310">
        <v>1</v>
      </c>
      <c r="DA310">
        <v>0</v>
      </c>
      <c r="DB310">
        <v>1</v>
      </c>
      <c r="DC310">
        <v>0</v>
      </c>
      <c r="DD310">
        <v>2</v>
      </c>
      <c r="DE310">
        <v>4</v>
      </c>
      <c r="DF310">
        <v>0</v>
      </c>
      <c r="DG310">
        <v>0</v>
      </c>
      <c r="DH310">
        <v>0</v>
      </c>
      <c r="DI310">
        <v>0</v>
      </c>
      <c r="DJ310">
        <v>1</v>
      </c>
      <c r="DK310">
        <v>1</v>
      </c>
      <c r="DL310">
        <v>0</v>
      </c>
      <c r="DM310">
        <v>0</v>
      </c>
      <c r="DN310">
        <v>2</v>
      </c>
      <c r="DO310">
        <v>1</v>
      </c>
      <c r="DP310">
        <v>1</v>
      </c>
      <c r="DQ310">
        <v>0</v>
      </c>
      <c r="DR310">
        <v>2</v>
      </c>
      <c r="DS310">
        <v>3</v>
      </c>
      <c r="DT310">
        <v>2</v>
      </c>
      <c r="DU310">
        <v>2</v>
      </c>
      <c r="DV310">
        <v>2</v>
      </c>
      <c r="DW310">
        <v>0</v>
      </c>
      <c r="DX310">
        <v>0</v>
      </c>
      <c r="DY310">
        <v>0</v>
      </c>
      <c r="DZ310">
        <v>2</v>
      </c>
      <c r="EA310">
        <v>0</v>
      </c>
      <c r="EB310">
        <v>0</v>
      </c>
      <c r="EC310">
        <v>2</v>
      </c>
      <c r="ED310">
        <v>0</v>
      </c>
      <c r="EE310">
        <v>0</v>
      </c>
      <c r="EF310">
        <v>0</v>
      </c>
      <c r="EG310">
        <v>0</v>
      </c>
      <c r="EH310">
        <v>0</v>
      </c>
      <c r="EI310">
        <v>0</v>
      </c>
      <c r="EJ310">
        <v>0</v>
      </c>
      <c r="EK310">
        <v>2</v>
      </c>
      <c r="EL310">
        <v>1</v>
      </c>
      <c r="EM310">
        <v>0</v>
      </c>
      <c r="EN310">
        <v>0</v>
      </c>
      <c r="EO310">
        <v>2</v>
      </c>
      <c r="EP310">
        <v>0</v>
      </c>
      <c r="EQ310">
        <v>0</v>
      </c>
      <c r="ER310">
        <v>0</v>
      </c>
      <c r="ES310">
        <v>1</v>
      </c>
      <c r="ET310">
        <v>2</v>
      </c>
      <c r="EU310">
        <v>2</v>
      </c>
      <c r="EV310">
        <v>0</v>
      </c>
      <c r="EW310">
        <v>3</v>
      </c>
      <c r="EX310">
        <v>5</v>
      </c>
      <c r="EY310">
        <v>1</v>
      </c>
      <c r="EZ310">
        <v>0</v>
      </c>
      <c r="FA310">
        <v>1</v>
      </c>
      <c r="FB310">
        <v>0</v>
      </c>
      <c r="FC310">
        <v>0</v>
      </c>
      <c r="FD310">
        <v>4</v>
      </c>
      <c r="FE310">
        <v>0</v>
      </c>
      <c r="FF310">
        <v>0</v>
      </c>
      <c r="FG310">
        <v>1</v>
      </c>
      <c r="FH310">
        <v>0</v>
      </c>
      <c r="FI310">
        <v>0</v>
      </c>
      <c r="FJ310">
        <v>2</v>
      </c>
      <c r="FK310">
        <v>1</v>
      </c>
      <c r="FL310">
        <v>0</v>
      </c>
      <c r="FM310">
        <v>4</v>
      </c>
      <c r="FN310">
        <v>0</v>
      </c>
      <c r="FO310">
        <v>0</v>
      </c>
      <c r="FP310">
        <v>0</v>
      </c>
      <c r="FQ310">
        <v>0</v>
      </c>
      <c r="FR310">
        <v>6</v>
      </c>
      <c r="FS310">
        <v>2</v>
      </c>
      <c r="FT310">
        <v>0</v>
      </c>
      <c r="FU310">
        <v>2</v>
      </c>
      <c r="FV310">
        <v>0</v>
      </c>
      <c r="FW310">
        <v>0</v>
      </c>
      <c r="FX310">
        <v>0</v>
      </c>
      <c r="FY310">
        <v>0</v>
      </c>
      <c r="FZ310">
        <v>2</v>
      </c>
      <c r="GA310">
        <v>0</v>
      </c>
      <c r="GB310">
        <v>1</v>
      </c>
      <c r="GC310">
        <v>1</v>
      </c>
      <c r="GD310">
        <v>3</v>
      </c>
      <c r="GE310">
        <v>0</v>
      </c>
      <c r="GF310">
        <v>0</v>
      </c>
      <c r="GG310">
        <v>0</v>
      </c>
      <c r="GH310">
        <v>0</v>
      </c>
      <c r="GI310">
        <v>0</v>
      </c>
      <c r="GJ310">
        <v>0</v>
      </c>
      <c r="GK310">
        <v>0</v>
      </c>
      <c r="GL310">
        <v>1</v>
      </c>
      <c r="GM310">
        <v>1</v>
      </c>
      <c r="GN310">
        <v>0</v>
      </c>
      <c r="GO310">
        <v>1</v>
      </c>
      <c r="GP310">
        <v>0</v>
      </c>
      <c r="GQ310">
        <v>0</v>
      </c>
    </row>
    <row r="311" spans="1:199">
      <c r="A311">
        <v>0</v>
      </c>
      <c r="B311">
        <v>3</v>
      </c>
      <c r="C311">
        <v>0</v>
      </c>
      <c r="D311">
        <v>0</v>
      </c>
      <c r="E311">
        <v>0</v>
      </c>
      <c r="F311">
        <v>4</v>
      </c>
      <c r="G311">
        <v>4</v>
      </c>
      <c r="H311">
        <v>0</v>
      </c>
      <c r="I311">
        <v>0</v>
      </c>
      <c r="J311">
        <v>2</v>
      </c>
      <c r="K311">
        <v>0</v>
      </c>
      <c r="L311">
        <v>0</v>
      </c>
      <c r="M311">
        <v>0</v>
      </c>
      <c r="N311">
        <v>0</v>
      </c>
      <c r="O311">
        <v>0</v>
      </c>
      <c r="P311">
        <v>5</v>
      </c>
      <c r="Q311">
        <v>0</v>
      </c>
      <c r="R311">
        <v>0</v>
      </c>
      <c r="S311">
        <v>0</v>
      </c>
      <c r="T311">
        <v>0</v>
      </c>
      <c r="U311">
        <v>0</v>
      </c>
      <c r="V311">
        <v>0</v>
      </c>
      <c r="W311">
        <v>1</v>
      </c>
      <c r="X311">
        <v>0</v>
      </c>
      <c r="Y311">
        <v>1</v>
      </c>
      <c r="Z311">
        <v>5</v>
      </c>
      <c r="AA311">
        <v>0</v>
      </c>
      <c r="AB311">
        <v>0</v>
      </c>
      <c r="AC311">
        <v>0</v>
      </c>
      <c r="AD311">
        <v>0</v>
      </c>
      <c r="AE311">
        <v>4</v>
      </c>
      <c r="AF311">
        <v>2</v>
      </c>
      <c r="AG311">
        <v>0</v>
      </c>
      <c r="AH311">
        <v>1</v>
      </c>
      <c r="AI311">
        <v>1</v>
      </c>
      <c r="AJ311">
        <v>0</v>
      </c>
      <c r="AK311">
        <v>4</v>
      </c>
      <c r="AL311">
        <v>0</v>
      </c>
      <c r="AM311">
        <v>0</v>
      </c>
      <c r="AN311">
        <v>0</v>
      </c>
      <c r="AO311">
        <v>0</v>
      </c>
      <c r="AP311">
        <v>0</v>
      </c>
      <c r="AQ311">
        <v>0</v>
      </c>
      <c r="AR311">
        <v>8</v>
      </c>
      <c r="AS311">
        <v>4</v>
      </c>
      <c r="AT311">
        <v>0</v>
      </c>
      <c r="AU311">
        <v>0</v>
      </c>
      <c r="AV311">
        <v>6</v>
      </c>
      <c r="AW311">
        <v>3</v>
      </c>
      <c r="AX311">
        <v>0</v>
      </c>
      <c r="AY311">
        <v>1</v>
      </c>
      <c r="AZ311">
        <v>3</v>
      </c>
      <c r="BA311">
        <v>0</v>
      </c>
      <c r="BB311">
        <v>3</v>
      </c>
      <c r="BC311">
        <v>4</v>
      </c>
      <c r="BD311">
        <v>0</v>
      </c>
      <c r="BE311">
        <v>1</v>
      </c>
      <c r="BF311">
        <v>3</v>
      </c>
      <c r="BG311">
        <v>2</v>
      </c>
      <c r="BH311">
        <v>0</v>
      </c>
      <c r="BI311">
        <v>0</v>
      </c>
      <c r="BJ311">
        <v>0</v>
      </c>
      <c r="BK311">
        <v>0</v>
      </c>
      <c r="BL311">
        <v>0</v>
      </c>
      <c r="BM311">
        <v>1</v>
      </c>
      <c r="BN311">
        <v>0</v>
      </c>
      <c r="BO311">
        <v>0</v>
      </c>
      <c r="BP311">
        <v>0</v>
      </c>
      <c r="BQ311">
        <v>3</v>
      </c>
      <c r="BR311">
        <v>0</v>
      </c>
      <c r="BS311">
        <v>1</v>
      </c>
      <c r="BT311">
        <v>1</v>
      </c>
      <c r="BU311">
        <v>0</v>
      </c>
      <c r="BV311">
        <v>0</v>
      </c>
      <c r="BW311">
        <v>0</v>
      </c>
      <c r="BX311">
        <v>1</v>
      </c>
      <c r="BY311">
        <v>0</v>
      </c>
      <c r="BZ311">
        <v>0</v>
      </c>
      <c r="CA311">
        <v>2</v>
      </c>
      <c r="CB311">
        <v>2</v>
      </c>
      <c r="CC311">
        <v>1</v>
      </c>
      <c r="CD311">
        <v>1</v>
      </c>
      <c r="CE311">
        <v>0</v>
      </c>
      <c r="CF311">
        <v>0</v>
      </c>
      <c r="CG311">
        <v>0</v>
      </c>
      <c r="CH311">
        <v>0</v>
      </c>
      <c r="CI311">
        <v>4</v>
      </c>
      <c r="CJ311">
        <v>0</v>
      </c>
      <c r="CK311">
        <v>3</v>
      </c>
      <c r="CL311">
        <v>0</v>
      </c>
      <c r="CM311">
        <v>0</v>
      </c>
      <c r="CN311">
        <v>0</v>
      </c>
      <c r="CO311">
        <v>0</v>
      </c>
      <c r="CP311">
        <v>0</v>
      </c>
      <c r="CQ311">
        <v>4</v>
      </c>
      <c r="CR311">
        <v>0</v>
      </c>
      <c r="CS311">
        <v>0</v>
      </c>
      <c r="CT311">
        <v>0</v>
      </c>
      <c r="CU311">
        <v>0</v>
      </c>
      <c r="CV311">
        <v>4</v>
      </c>
      <c r="CW311">
        <v>0</v>
      </c>
      <c r="CX311">
        <v>0</v>
      </c>
      <c r="CY311">
        <v>2</v>
      </c>
      <c r="CZ311">
        <v>2</v>
      </c>
      <c r="DA311">
        <v>0</v>
      </c>
      <c r="DB311">
        <v>0</v>
      </c>
      <c r="DC311">
        <v>0</v>
      </c>
      <c r="DD311">
        <v>2</v>
      </c>
      <c r="DE311">
        <v>4</v>
      </c>
      <c r="DF311">
        <v>0</v>
      </c>
      <c r="DG311">
        <v>0</v>
      </c>
      <c r="DH311">
        <v>0</v>
      </c>
      <c r="DI311">
        <v>0</v>
      </c>
      <c r="DJ311">
        <v>2</v>
      </c>
      <c r="DK311">
        <v>3</v>
      </c>
      <c r="DL311">
        <v>0</v>
      </c>
      <c r="DM311">
        <v>0</v>
      </c>
      <c r="DN311">
        <v>0</v>
      </c>
      <c r="DO311">
        <v>0</v>
      </c>
      <c r="DP311">
        <v>6</v>
      </c>
      <c r="DQ311">
        <v>0</v>
      </c>
      <c r="DR311">
        <v>4</v>
      </c>
      <c r="DS311">
        <v>2</v>
      </c>
      <c r="DT311">
        <v>1</v>
      </c>
      <c r="DU311">
        <v>1</v>
      </c>
      <c r="DV311">
        <v>0</v>
      </c>
      <c r="DW311">
        <v>0</v>
      </c>
      <c r="DX311">
        <v>0</v>
      </c>
      <c r="DY311">
        <v>0</v>
      </c>
      <c r="DZ311">
        <v>2</v>
      </c>
      <c r="EA311">
        <v>0</v>
      </c>
      <c r="EB311">
        <v>0</v>
      </c>
      <c r="EC311">
        <v>1</v>
      </c>
      <c r="ED311">
        <v>0</v>
      </c>
      <c r="EE311">
        <v>0</v>
      </c>
      <c r="EF311">
        <v>0</v>
      </c>
      <c r="EG311">
        <v>0</v>
      </c>
      <c r="EH311">
        <v>0</v>
      </c>
      <c r="EI311">
        <v>0</v>
      </c>
      <c r="EJ311">
        <v>0</v>
      </c>
      <c r="EK311">
        <v>0</v>
      </c>
      <c r="EL311">
        <v>1</v>
      </c>
      <c r="EM311">
        <v>1</v>
      </c>
      <c r="EN311">
        <v>0</v>
      </c>
      <c r="EO311">
        <v>1</v>
      </c>
      <c r="EP311">
        <v>0</v>
      </c>
      <c r="EQ311">
        <v>0</v>
      </c>
      <c r="ER311">
        <v>0</v>
      </c>
      <c r="ES311">
        <v>2</v>
      </c>
      <c r="ET311">
        <v>1</v>
      </c>
      <c r="EU311">
        <v>4</v>
      </c>
      <c r="EV311">
        <v>0</v>
      </c>
      <c r="EW311">
        <v>1</v>
      </c>
      <c r="EX311">
        <v>2</v>
      </c>
      <c r="EY311">
        <v>2</v>
      </c>
      <c r="EZ311">
        <v>0</v>
      </c>
      <c r="FA311">
        <v>2</v>
      </c>
      <c r="FB311">
        <v>0</v>
      </c>
      <c r="FC311">
        <v>2</v>
      </c>
      <c r="FD311">
        <v>1</v>
      </c>
      <c r="FE311">
        <v>9</v>
      </c>
      <c r="FF311">
        <v>0</v>
      </c>
      <c r="FG311">
        <v>0</v>
      </c>
      <c r="FH311">
        <v>0</v>
      </c>
      <c r="FI311">
        <v>0</v>
      </c>
      <c r="FJ311">
        <v>1</v>
      </c>
      <c r="FK311">
        <v>0</v>
      </c>
      <c r="FL311">
        <v>0</v>
      </c>
      <c r="FM311">
        <v>3</v>
      </c>
      <c r="FN311">
        <v>0</v>
      </c>
      <c r="FO311">
        <v>1</v>
      </c>
      <c r="FP311">
        <v>0</v>
      </c>
      <c r="FQ311">
        <v>1</v>
      </c>
      <c r="FR311">
        <v>1</v>
      </c>
      <c r="FS311">
        <v>5</v>
      </c>
      <c r="FT311">
        <v>0</v>
      </c>
      <c r="FU311">
        <v>2</v>
      </c>
      <c r="FV311">
        <v>0</v>
      </c>
      <c r="FW311">
        <v>0</v>
      </c>
      <c r="FX311">
        <v>0</v>
      </c>
      <c r="FY311">
        <v>0</v>
      </c>
      <c r="FZ311">
        <v>2</v>
      </c>
      <c r="GA311">
        <v>3</v>
      </c>
      <c r="GB311">
        <v>0</v>
      </c>
      <c r="GC311">
        <v>1</v>
      </c>
      <c r="GD311">
        <v>2</v>
      </c>
      <c r="GE311">
        <v>0</v>
      </c>
      <c r="GF311">
        <v>0</v>
      </c>
      <c r="GG311">
        <v>0</v>
      </c>
      <c r="GH311">
        <v>0</v>
      </c>
      <c r="GI311">
        <v>1</v>
      </c>
      <c r="GJ311">
        <v>0</v>
      </c>
      <c r="GK311">
        <v>0</v>
      </c>
      <c r="GL311">
        <v>0</v>
      </c>
      <c r="GM311">
        <v>0</v>
      </c>
      <c r="GN311">
        <v>0</v>
      </c>
      <c r="GO311">
        <v>0</v>
      </c>
      <c r="GP311">
        <v>0</v>
      </c>
      <c r="GQ311">
        <v>0</v>
      </c>
    </row>
    <row r="312" spans="1:199">
      <c r="A312">
        <v>4</v>
      </c>
      <c r="B312">
        <v>2</v>
      </c>
      <c r="C312">
        <v>0</v>
      </c>
      <c r="D312">
        <v>0</v>
      </c>
      <c r="E312">
        <v>0</v>
      </c>
      <c r="F312">
        <v>0</v>
      </c>
      <c r="G312">
        <v>1</v>
      </c>
      <c r="H312">
        <v>0</v>
      </c>
      <c r="I312">
        <v>0</v>
      </c>
      <c r="J312">
        <v>1</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1</v>
      </c>
      <c r="AI312">
        <v>0</v>
      </c>
      <c r="AJ312">
        <v>0</v>
      </c>
      <c r="AK312">
        <v>3</v>
      </c>
      <c r="AL312">
        <v>0</v>
      </c>
      <c r="AM312">
        <v>0</v>
      </c>
      <c r="AN312">
        <v>1</v>
      </c>
      <c r="AO312">
        <v>0</v>
      </c>
      <c r="AP312">
        <v>0</v>
      </c>
      <c r="AQ312">
        <v>0</v>
      </c>
      <c r="AR312">
        <v>0</v>
      </c>
      <c r="AS312">
        <v>1</v>
      </c>
      <c r="AT312">
        <v>0</v>
      </c>
      <c r="AU312">
        <v>0</v>
      </c>
      <c r="AV312">
        <v>1</v>
      </c>
      <c r="AW312">
        <v>1</v>
      </c>
      <c r="AX312">
        <v>0</v>
      </c>
      <c r="AY312">
        <v>1</v>
      </c>
      <c r="AZ312">
        <v>1</v>
      </c>
      <c r="BA312">
        <v>0</v>
      </c>
      <c r="BB312">
        <v>0</v>
      </c>
      <c r="BC312">
        <v>0</v>
      </c>
      <c r="BD312">
        <v>0</v>
      </c>
      <c r="BE312">
        <v>0</v>
      </c>
      <c r="BF312">
        <v>0</v>
      </c>
      <c r="BG312">
        <v>1</v>
      </c>
      <c r="BH312">
        <v>0</v>
      </c>
      <c r="BI312">
        <v>0</v>
      </c>
      <c r="BJ312">
        <v>1</v>
      </c>
      <c r="BK312">
        <v>0</v>
      </c>
      <c r="BL312">
        <v>0</v>
      </c>
      <c r="BM312">
        <v>0</v>
      </c>
      <c r="BN312">
        <v>0</v>
      </c>
      <c r="BO312">
        <v>0</v>
      </c>
      <c r="BP312">
        <v>0</v>
      </c>
      <c r="BQ312">
        <v>1</v>
      </c>
      <c r="BR312">
        <v>0</v>
      </c>
      <c r="BS312">
        <v>0</v>
      </c>
      <c r="BT312">
        <v>0</v>
      </c>
      <c r="BU312">
        <v>0</v>
      </c>
      <c r="BV312">
        <v>0</v>
      </c>
      <c r="BW312">
        <v>0</v>
      </c>
      <c r="BX312">
        <v>0</v>
      </c>
      <c r="BY312">
        <v>0</v>
      </c>
      <c r="BZ312">
        <v>0</v>
      </c>
      <c r="CA312">
        <v>1</v>
      </c>
      <c r="CB312">
        <v>2</v>
      </c>
      <c r="CC312">
        <v>1</v>
      </c>
      <c r="CD312">
        <v>0</v>
      </c>
      <c r="CE312">
        <v>3</v>
      </c>
      <c r="CF312">
        <v>0</v>
      </c>
      <c r="CG312">
        <v>0</v>
      </c>
      <c r="CH312">
        <v>0</v>
      </c>
      <c r="CI312">
        <v>1</v>
      </c>
      <c r="CJ312">
        <v>0</v>
      </c>
      <c r="CK312">
        <v>1</v>
      </c>
      <c r="CL312">
        <v>0</v>
      </c>
      <c r="CM312">
        <v>0</v>
      </c>
      <c r="CN312">
        <v>0</v>
      </c>
      <c r="CO312">
        <v>0</v>
      </c>
      <c r="CP312">
        <v>2</v>
      </c>
      <c r="CQ312">
        <v>0</v>
      </c>
      <c r="CR312">
        <v>0</v>
      </c>
      <c r="CS312">
        <v>0</v>
      </c>
      <c r="CT312">
        <v>0</v>
      </c>
      <c r="CU312">
        <v>0</v>
      </c>
      <c r="CV312">
        <v>1</v>
      </c>
      <c r="CW312">
        <v>0</v>
      </c>
      <c r="CX312">
        <v>0</v>
      </c>
      <c r="CY312">
        <v>4</v>
      </c>
      <c r="CZ312">
        <v>0</v>
      </c>
      <c r="DA312">
        <v>0</v>
      </c>
      <c r="DB312">
        <v>0</v>
      </c>
      <c r="DC312">
        <v>0</v>
      </c>
      <c r="DD312">
        <v>1</v>
      </c>
      <c r="DE312">
        <v>3</v>
      </c>
      <c r="DF312">
        <v>0</v>
      </c>
      <c r="DG312">
        <v>0</v>
      </c>
      <c r="DH312">
        <v>1</v>
      </c>
      <c r="DI312">
        <v>0</v>
      </c>
      <c r="DJ312">
        <v>0</v>
      </c>
      <c r="DK312">
        <v>0</v>
      </c>
      <c r="DL312">
        <v>0</v>
      </c>
      <c r="DM312">
        <v>0</v>
      </c>
      <c r="DN312">
        <v>1</v>
      </c>
      <c r="DO312">
        <v>0</v>
      </c>
      <c r="DP312">
        <v>1</v>
      </c>
      <c r="DQ312">
        <v>0</v>
      </c>
      <c r="DR312">
        <v>3</v>
      </c>
      <c r="DS312">
        <v>1</v>
      </c>
      <c r="DT312">
        <v>0</v>
      </c>
      <c r="DU312">
        <v>0</v>
      </c>
      <c r="DV312">
        <v>0</v>
      </c>
      <c r="DW312">
        <v>1</v>
      </c>
      <c r="DX312">
        <v>0</v>
      </c>
      <c r="DY312">
        <v>0</v>
      </c>
      <c r="DZ312">
        <v>1</v>
      </c>
      <c r="EA312">
        <v>0</v>
      </c>
      <c r="EB312">
        <v>0</v>
      </c>
      <c r="EC312">
        <v>1</v>
      </c>
      <c r="ED312">
        <v>0</v>
      </c>
      <c r="EE312">
        <v>0</v>
      </c>
      <c r="EF312">
        <v>0</v>
      </c>
      <c r="EG312">
        <v>0</v>
      </c>
      <c r="EH312">
        <v>1</v>
      </c>
      <c r="EI312">
        <v>0</v>
      </c>
      <c r="EJ312">
        <v>0</v>
      </c>
      <c r="EK312">
        <v>0</v>
      </c>
      <c r="EL312">
        <v>1</v>
      </c>
      <c r="EM312">
        <v>0</v>
      </c>
      <c r="EN312">
        <v>0</v>
      </c>
      <c r="EO312">
        <v>0</v>
      </c>
      <c r="EP312">
        <v>3</v>
      </c>
      <c r="EQ312">
        <v>1</v>
      </c>
      <c r="ER312">
        <v>0</v>
      </c>
      <c r="ES312">
        <v>1</v>
      </c>
      <c r="ET312">
        <v>0</v>
      </c>
      <c r="EU312">
        <v>0</v>
      </c>
      <c r="EV312">
        <v>0</v>
      </c>
      <c r="EW312">
        <v>1</v>
      </c>
      <c r="EX312">
        <v>1</v>
      </c>
      <c r="EY312">
        <v>0</v>
      </c>
      <c r="EZ312">
        <v>0</v>
      </c>
      <c r="FA312">
        <v>1</v>
      </c>
      <c r="FB312">
        <v>0</v>
      </c>
      <c r="FC312">
        <v>0</v>
      </c>
      <c r="FD312">
        <v>1</v>
      </c>
      <c r="FE312">
        <v>0</v>
      </c>
      <c r="FF312">
        <v>1</v>
      </c>
      <c r="FG312">
        <v>2</v>
      </c>
      <c r="FH312">
        <v>0</v>
      </c>
      <c r="FI312">
        <v>1</v>
      </c>
      <c r="FJ312">
        <v>2</v>
      </c>
      <c r="FK312">
        <v>0</v>
      </c>
      <c r="FL312">
        <v>0</v>
      </c>
      <c r="FM312">
        <v>1</v>
      </c>
      <c r="FN312">
        <v>0</v>
      </c>
      <c r="FO312">
        <v>0</v>
      </c>
      <c r="FP312">
        <v>1</v>
      </c>
      <c r="FQ312">
        <v>0</v>
      </c>
      <c r="FR312">
        <v>0</v>
      </c>
      <c r="FS312">
        <v>1</v>
      </c>
      <c r="FT312">
        <v>0</v>
      </c>
      <c r="FU312">
        <v>0</v>
      </c>
      <c r="FV312">
        <v>0</v>
      </c>
      <c r="FW312">
        <v>0</v>
      </c>
      <c r="FX312">
        <v>0</v>
      </c>
      <c r="FY312">
        <v>0</v>
      </c>
      <c r="FZ312">
        <v>0</v>
      </c>
      <c r="GA312">
        <v>0</v>
      </c>
      <c r="GB312">
        <v>4</v>
      </c>
      <c r="GC312">
        <v>0</v>
      </c>
      <c r="GD312">
        <v>0</v>
      </c>
      <c r="GE312">
        <v>0</v>
      </c>
      <c r="GF312">
        <v>0</v>
      </c>
      <c r="GG312">
        <v>0</v>
      </c>
      <c r="GH312">
        <v>0</v>
      </c>
      <c r="GI312">
        <v>0</v>
      </c>
      <c r="GJ312">
        <v>0</v>
      </c>
      <c r="GK312">
        <v>0</v>
      </c>
      <c r="GL312">
        <v>0</v>
      </c>
      <c r="GM312">
        <v>1</v>
      </c>
      <c r="GN312">
        <v>0</v>
      </c>
      <c r="GO312">
        <v>1</v>
      </c>
      <c r="GP312">
        <v>0</v>
      </c>
      <c r="GQ312">
        <v>0</v>
      </c>
    </row>
    <row r="313" spans="1:199">
      <c r="A313">
        <v>0</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1</v>
      </c>
      <c r="BA313">
        <v>0</v>
      </c>
      <c r="BB313">
        <v>0</v>
      </c>
      <c r="BC313">
        <v>0</v>
      </c>
      <c r="BD313">
        <v>0</v>
      </c>
      <c r="BE313">
        <v>0</v>
      </c>
      <c r="BF313">
        <v>0</v>
      </c>
      <c r="BG313">
        <v>7</v>
      </c>
      <c r="BH313">
        <v>0</v>
      </c>
      <c r="BI313">
        <v>0</v>
      </c>
      <c r="BJ313">
        <v>0</v>
      </c>
      <c r="BK313">
        <v>0</v>
      </c>
      <c r="BL313">
        <v>0</v>
      </c>
      <c r="BM313">
        <v>0</v>
      </c>
      <c r="BN313">
        <v>0</v>
      </c>
      <c r="BO313">
        <v>0</v>
      </c>
      <c r="BP313">
        <v>0</v>
      </c>
      <c r="BQ313">
        <v>1</v>
      </c>
      <c r="BR313">
        <v>0</v>
      </c>
      <c r="BS313">
        <v>0</v>
      </c>
      <c r="BT313">
        <v>0</v>
      </c>
      <c r="BU313">
        <v>0</v>
      </c>
      <c r="BV313">
        <v>0</v>
      </c>
      <c r="BW313">
        <v>0</v>
      </c>
      <c r="BX313">
        <v>1</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2</v>
      </c>
      <c r="DF313">
        <v>0</v>
      </c>
      <c r="DG313">
        <v>0</v>
      </c>
      <c r="DH313">
        <v>0</v>
      </c>
      <c r="DI313">
        <v>0</v>
      </c>
      <c r="DJ313">
        <v>2</v>
      </c>
      <c r="DK313">
        <v>0</v>
      </c>
      <c r="DL313">
        <v>0</v>
      </c>
      <c r="DM313">
        <v>0</v>
      </c>
      <c r="DN313">
        <v>0</v>
      </c>
      <c r="DO313">
        <v>0</v>
      </c>
      <c r="DP313">
        <v>0</v>
      </c>
      <c r="DQ313">
        <v>0</v>
      </c>
      <c r="DR313">
        <v>2</v>
      </c>
      <c r="DS313">
        <v>0</v>
      </c>
      <c r="DT313">
        <v>0</v>
      </c>
      <c r="DU313">
        <v>0</v>
      </c>
      <c r="DV313">
        <v>0</v>
      </c>
      <c r="DW313">
        <v>0</v>
      </c>
      <c r="DX313">
        <v>0</v>
      </c>
      <c r="DY313">
        <v>0</v>
      </c>
      <c r="DZ313">
        <v>0</v>
      </c>
      <c r="EA313">
        <v>0</v>
      </c>
      <c r="EB313">
        <v>3</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1</v>
      </c>
      <c r="EX313">
        <v>1</v>
      </c>
      <c r="EY313">
        <v>1</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1</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row>
    <row r="314" spans="1:199">
      <c r="A314">
        <v>2</v>
      </c>
      <c r="B314">
        <v>2</v>
      </c>
      <c r="C314">
        <v>0</v>
      </c>
      <c r="D314">
        <v>0</v>
      </c>
      <c r="E314">
        <v>1</v>
      </c>
      <c r="F314">
        <v>0</v>
      </c>
      <c r="G314">
        <v>4</v>
      </c>
      <c r="H314">
        <v>0</v>
      </c>
      <c r="I314">
        <v>1</v>
      </c>
      <c r="J314">
        <v>1</v>
      </c>
      <c r="K314">
        <v>1</v>
      </c>
      <c r="L314">
        <v>1</v>
      </c>
      <c r="M314">
        <v>0</v>
      </c>
      <c r="N314">
        <v>0</v>
      </c>
      <c r="O314">
        <v>0</v>
      </c>
      <c r="P314">
        <v>0</v>
      </c>
      <c r="Q314">
        <v>1</v>
      </c>
      <c r="R314">
        <v>0</v>
      </c>
      <c r="S314">
        <v>0</v>
      </c>
      <c r="T314">
        <v>0</v>
      </c>
      <c r="U314">
        <v>0</v>
      </c>
      <c r="V314">
        <v>0</v>
      </c>
      <c r="W314">
        <v>1</v>
      </c>
      <c r="X314">
        <v>0</v>
      </c>
      <c r="Y314">
        <v>7</v>
      </c>
      <c r="Z314">
        <v>1</v>
      </c>
      <c r="AA314">
        <v>0</v>
      </c>
      <c r="AB314">
        <v>1</v>
      </c>
      <c r="AC314">
        <v>1</v>
      </c>
      <c r="AD314">
        <v>1</v>
      </c>
      <c r="AE314">
        <v>6</v>
      </c>
      <c r="AF314">
        <v>1</v>
      </c>
      <c r="AG314">
        <v>0</v>
      </c>
      <c r="AH314">
        <v>1</v>
      </c>
      <c r="AI314">
        <v>5</v>
      </c>
      <c r="AJ314">
        <v>0</v>
      </c>
      <c r="AK314">
        <v>5</v>
      </c>
      <c r="AL314">
        <v>0</v>
      </c>
      <c r="AM314">
        <v>0</v>
      </c>
      <c r="AN314">
        <v>4</v>
      </c>
      <c r="AO314">
        <v>0</v>
      </c>
      <c r="AP314">
        <v>1</v>
      </c>
      <c r="AQ314">
        <v>0</v>
      </c>
      <c r="AR314">
        <v>3</v>
      </c>
      <c r="AS314">
        <v>1</v>
      </c>
      <c r="AT314">
        <v>0</v>
      </c>
      <c r="AU314">
        <v>0</v>
      </c>
      <c r="AV314">
        <v>2</v>
      </c>
      <c r="AW314">
        <v>1</v>
      </c>
      <c r="AX314">
        <v>0</v>
      </c>
      <c r="AY314">
        <v>2</v>
      </c>
      <c r="AZ314">
        <v>1</v>
      </c>
      <c r="BA314">
        <v>0</v>
      </c>
      <c r="BB314">
        <v>3</v>
      </c>
      <c r="BC314">
        <v>1</v>
      </c>
      <c r="BD314">
        <v>1</v>
      </c>
      <c r="BE314">
        <v>1</v>
      </c>
      <c r="BF314">
        <v>0</v>
      </c>
      <c r="BG314">
        <v>0</v>
      </c>
      <c r="BH314">
        <v>0</v>
      </c>
      <c r="BI314">
        <v>1</v>
      </c>
      <c r="BJ314">
        <v>1</v>
      </c>
      <c r="BK314">
        <v>0</v>
      </c>
      <c r="BL314">
        <v>0</v>
      </c>
      <c r="BM314">
        <v>0</v>
      </c>
      <c r="BN314">
        <v>0</v>
      </c>
      <c r="BO314">
        <v>0</v>
      </c>
      <c r="BP314">
        <v>0</v>
      </c>
      <c r="BQ314">
        <v>2</v>
      </c>
      <c r="BR314">
        <v>1</v>
      </c>
      <c r="BS314">
        <v>0</v>
      </c>
      <c r="BT314">
        <v>2</v>
      </c>
      <c r="BU314">
        <v>0</v>
      </c>
      <c r="BV314">
        <v>0</v>
      </c>
      <c r="BW314">
        <v>1</v>
      </c>
      <c r="BX314">
        <v>1</v>
      </c>
      <c r="BY314">
        <v>0</v>
      </c>
      <c r="BZ314">
        <v>0</v>
      </c>
      <c r="CA314">
        <v>1</v>
      </c>
      <c r="CB314">
        <v>4</v>
      </c>
      <c r="CC314">
        <v>2</v>
      </c>
      <c r="CD314">
        <v>1</v>
      </c>
      <c r="CE314">
        <v>2</v>
      </c>
      <c r="CF314">
        <v>0</v>
      </c>
      <c r="CG314">
        <v>2</v>
      </c>
      <c r="CH314">
        <v>0</v>
      </c>
      <c r="CI314">
        <v>1</v>
      </c>
      <c r="CJ314">
        <v>0</v>
      </c>
      <c r="CK314">
        <v>2</v>
      </c>
      <c r="CL314">
        <v>0</v>
      </c>
      <c r="CM314">
        <v>0</v>
      </c>
      <c r="CN314">
        <v>1</v>
      </c>
      <c r="CO314">
        <v>0</v>
      </c>
      <c r="CP314">
        <v>2</v>
      </c>
      <c r="CQ314">
        <v>0</v>
      </c>
      <c r="CR314">
        <v>0</v>
      </c>
      <c r="CS314">
        <v>0</v>
      </c>
      <c r="CT314">
        <v>2</v>
      </c>
      <c r="CU314">
        <v>0</v>
      </c>
      <c r="CV314">
        <v>0</v>
      </c>
      <c r="CW314">
        <v>0</v>
      </c>
      <c r="CX314">
        <v>0</v>
      </c>
      <c r="CY314">
        <v>0</v>
      </c>
      <c r="CZ314">
        <v>0</v>
      </c>
      <c r="DA314">
        <v>0</v>
      </c>
      <c r="DB314">
        <v>1</v>
      </c>
      <c r="DC314">
        <v>0</v>
      </c>
      <c r="DD314">
        <v>1</v>
      </c>
      <c r="DE314">
        <v>1</v>
      </c>
      <c r="DF314">
        <v>2</v>
      </c>
      <c r="DG314">
        <v>0</v>
      </c>
      <c r="DH314">
        <v>0</v>
      </c>
      <c r="DI314">
        <v>0</v>
      </c>
      <c r="DJ314">
        <v>3</v>
      </c>
      <c r="DK314">
        <v>0</v>
      </c>
      <c r="DL314">
        <v>1</v>
      </c>
      <c r="DM314">
        <v>0</v>
      </c>
      <c r="DN314">
        <v>0</v>
      </c>
      <c r="DO314">
        <v>0</v>
      </c>
      <c r="DP314">
        <v>3</v>
      </c>
      <c r="DQ314">
        <v>1</v>
      </c>
      <c r="DR314">
        <v>1</v>
      </c>
      <c r="DS314">
        <v>0</v>
      </c>
      <c r="DT314">
        <v>2</v>
      </c>
      <c r="DU314">
        <v>1</v>
      </c>
      <c r="DV314">
        <v>0</v>
      </c>
      <c r="DW314">
        <v>1</v>
      </c>
      <c r="DX314">
        <v>0</v>
      </c>
      <c r="DY314">
        <v>0</v>
      </c>
      <c r="DZ314">
        <v>1</v>
      </c>
      <c r="EA314">
        <v>3</v>
      </c>
      <c r="EB314">
        <v>0</v>
      </c>
      <c r="EC314">
        <v>2</v>
      </c>
      <c r="ED314">
        <v>0</v>
      </c>
      <c r="EE314">
        <v>0</v>
      </c>
      <c r="EF314">
        <v>0</v>
      </c>
      <c r="EG314">
        <v>0</v>
      </c>
      <c r="EH314">
        <v>0</v>
      </c>
      <c r="EI314">
        <v>1</v>
      </c>
      <c r="EJ314">
        <v>0</v>
      </c>
      <c r="EK314">
        <v>0</v>
      </c>
      <c r="EL314">
        <v>0</v>
      </c>
      <c r="EM314">
        <v>0</v>
      </c>
      <c r="EN314">
        <v>0</v>
      </c>
      <c r="EO314">
        <v>0</v>
      </c>
      <c r="EP314">
        <v>2</v>
      </c>
      <c r="EQ314">
        <v>1</v>
      </c>
      <c r="ER314">
        <v>0</v>
      </c>
      <c r="ES314">
        <v>2</v>
      </c>
      <c r="ET314">
        <v>1</v>
      </c>
      <c r="EU314">
        <v>2</v>
      </c>
      <c r="EV314">
        <v>0</v>
      </c>
      <c r="EW314">
        <v>0</v>
      </c>
      <c r="EX314">
        <v>2</v>
      </c>
      <c r="EY314">
        <v>2</v>
      </c>
      <c r="EZ314">
        <v>0</v>
      </c>
      <c r="FA314">
        <v>1</v>
      </c>
      <c r="FB314">
        <v>0</v>
      </c>
      <c r="FC314">
        <v>0</v>
      </c>
      <c r="FD314">
        <v>6</v>
      </c>
      <c r="FE314">
        <v>9</v>
      </c>
      <c r="FF314">
        <v>1</v>
      </c>
      <c r="FG314">
        <v>2</v>
      </c>
      <c r="FH314">
        <v>1</v>
      </c>
      <c r="FI314">
        <v>1</v>
      </c>
      <c r="FJ314">
        <v>1</v>
      </c>
      <c r="FK314">
        <v>0</v>
      </c>
      <c r="FL314">
        <v>0</v>
      </c>
      <c r="FM314">
        <v>2</v>
      </c>
      <c r="FN314">
        <v>1</v>
      </c>
      <c r="FO314">
        <v>0</v>
      </c>
      <c r="FP314">
        <v>4</v>
      </c>
      <c r="FQ314">
        <v>0</v>
      </c>
      <c r="FR314">
        <v>2</v>
      </c>
      <c r="FS314">
        <v>2</v>
      </c>
      <c r="FT314">
        <v>1</v>
      </c>
      <c r="FU314">
        <v>1</v>
      </c>
      <c r="FV314">
        <v>0</v>
      </c>
      <c r="FW314">
        <v>0</v>
      </c>
      <c r="FX314">
        <v>0</v>
      </c>
      <c r="FY314">
        <v>0</v>
      </c>
      <c r="FZ314">
        <v>3</v>
      </c>
      <c r="GA314">
        <v>1</v>
      </c>
      <c r="GB314">
        <v>0</v>
      </c>
      <c r="GC314">
        <v>0</v>
      </c>
      <c r="GD314">
        <v>0</v>
      </c>
      <c r="GE314">
        <v>2</v>
      </c>
      <c r="GF314">
        <v>0</v>
      </c>
      <c r="GG314">
        <v>0</v>
      </c>
      <c r="GH314">
        <v>0</v>
      </c>
      <c r="GI314">
        <v>0</v>
      </c>
      <c r="GJ314">
        <v>3</v>
      </c>
      <c r="GK314">
        <v>1</v>
      </c>
      <c r="GL314">
        <v>1</v>
      </c>
      <c r="GM314">
        <v>2</v>
      </c>
      <c r="GN314">
        <v>1</v>
      </c>
      <c r="GO314">
        <v>2</v>
      </c>
      <c r="GP314">
        <v>0</v>
      </c>
      <c r="GQ314">
        <v>5</v>
      </c>
    </row>
    <row r="315" spans="1:199">
      <c r="A315">
        <v>0</v>
      </c>
      <c r="B315">
        <v>0</v>
      </c>
      <c r="C315">
        <v>0</v>
      </c>
      <c r="D315">
        <v>0</v>
      </c>
      <c r="E315">
        <v>0</v>
      </c>
      <c r="F315">
        <v>1</v>
      </c>
      <c r="G315">
        <v>0</v>
      </c>
      <c r="H315">
        <v>0</v>
      </c>
      <c r="I315">
        <v>0</v>
      </c>
      <c r="J315">
        <v>0</v>
      </c>
      <c r="K315">
        <v>0</v>
      </c>
      <c r="L315">
        <v>0</v>
      </c>
      <c r="M315">
        <v>0</v>
      </c>
      <c r="N315">
        <v>0</v>
      </c>
      <c r="O315">
        <v>0</v>
      </c>
      <c r="P315">
        <v>0</v>
      </c>
      <c r="Q315">
        <v>0</v>
      </c>
      <c r="R315">
        <v>0</v>
      </c>
      <c r="S315">
        <v>0</v>
      </c>
      <c r="T315">
        <v>0</v>
      </c>
      <c r="U315">
        <v>0</v>
      </c>
      <c r="V315">
        <v>0</v>
      </c>
      <c r="W315">
        <v>0</v>
      </c>
      <c r="X315">
        <v>0</v>
      </c>
      <c r="Y315">
        <v>5</v>
      </c>
      <c r="Z315">
        <v>0</v>
      </c>
      <c r="AA315">
        <v>0</v>
      </c>
      <c r="AB315">
        <v>0</v>
      </c>
      <c r="AC315">
        <v>0</v>
      </c>
      <c r="AD315">
        <v>0</v>
      </c>
      <c r="AE315">
        <v>2</v>
      </c>
      <c r="AF315">
        <v>1</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1</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1</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2</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1</v>
      </c>
      <c r="GP315">
        <v>0</v>
      </c>
      <c r="GQ315">
        <v>0</v>
      </c>
    </row>
    <row r="316" spans="1:199">
      <c r="A316">
        <v>0</v>
      </c>
      <c r="B316">
        <v>0</v>
      </c>
      <c r="C316">
        <v>0</v>
      </c>
      <c r="D316">
        <v>0</v>
      </c>
      <c r="E316">
        <v>1</v>
      </c>
      <c r="F316">
        <v>0</v>
      </c>
      <c r="G316">
        <v>2</v>
      </c>
      <c r="H316">
        <v>0</v>
      </c>
      <c r="I316">
        <v>0</v>
      </c>
      <c r="J316">
        <v>0</v>
      </c>
      <c r="K316">
        <v>0</v>
      </c>
      <c r="L316">
        <v>0</v>
      </c>
      <c r="M316">
        <v>0</v>
      </c>
      <c r="N316">
        <v>0</v>
      </c>
      <c r="O316">
        <v>1</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1</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1</v>
      </c>
      <c r="BY316">
        <v>0</v>
      </c>
      <c r="BZ316">
        <v>0</v>
      </c>
      <c r="CA316">
        <v>0</v>
      </c>
      <c r="CB316">
        <v>0</v>
      </c>
      <c r="CC316">
        <v>0</v>
      </c>
      <c r="CD316">
        <v>0</v>
      </c>
      <c r="CE316">
        <v>1</v>
      </c>
      <c r="CF316">
        <v>0</v>
      </c>
      <c r="CG316">
        <v>0</v>
      </c>
      <c r="CH316">
        <v>0</v>
      </c>
      <c r="CI316">
        <v>0</v>
      </c>
      <c r="CJ316">
        <v>2</v>
      </c>
      <c r="CK316">
        <v>0</v>
      </c>
      <c r="CL316">
        <v>5</v>
      </c>
      <c r="CM316">
        <v>0</v>
      </c>
      <c r="CN316">
        <v>0</v>
      </c>
      <c r="CO316">
        <v>0</v>
      </c>
      <c r="CP316">
        <v>7</v>
      </c>
      <c r="CQ316">
        <v>0</v>
      </c>
      <c r="CR316">
        <v>0</v>
      </c>
      <c r="CS316">
        <v>0</v>
      </c>
      <c r="CT316">
        <v>0</v>
      </c>
      <c r="CU316">
        <v>0</v>
      </c>
      <c r="CV316">
        <v>0</v>
      </c>
      <c r="CW316">
        <v>0</v>
      </c>
      <c r="CX316">
        <v>0</v>
      </c>
      <c r="CY316">
        <v>0</v>
      </c>
      <c r="CZ316">
        <v>0</v>
      </c>
      <c r="DA316">
        <v>0</v>
      </c>
      <c r="DB316">
        <v>0</v>
      </c>
      <c r="DC316">
        <v>2</v>
      </c>
      <c r="DD316">
        <v>1</v>
      </c>
      <c r="DE316">
        <v>2</v>
      </c>
      <c r="DF316">
        <v>0</v>
      </c>
      <c r="DG316">
        <v>0</v>
      </c>
      <c r="DH316">
        <v>0</v>
      </c>
      <c r="DI316">
        <v>0</v>
      </c>
      <c r="DJ316">
        <v>0</v>
      </c>
      <c r="DK316">
        <v>1</v>
      </c>
      <c r="DL316">
        <v>0</v>
      </c>
      <c r="DM316">
        <v>0</v>
      </c>
      <c r="DN316">
        <v>0</v>
      </c>
      <c r="DO316">
        <v>0</v>
      </c>
      <c r="DP316">
        <v>0</v>
      </c>
      <c r="DQ316">
        <v>0</v>
      </c>
      <c r="DR316">
        <v>0</v>
      </c>
      <c r="DS316">
        <v>0</v>
      </c>
      <c r="DT316">
        <v>0</v>
      </c>
      <c r="DU316">
        <v>3</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1</v>
      </c>
      <c r="FN316">
        <v>0</v>
      </c>
      <c r="FO316">
        <v>0</v>
      </c>
      <c r="FP316">
        <v>0</v>
      </c>
      <c r="FQ316">
        <v>0</v>
      </c>
      <c r="FR316">
        <v>0</v>
      </c>
      <c r="FS316">
        <v>0</v>
      </c>
      <c r="FT316">
        <v>0</v>
      </c>
      <c r="FU316">
        <v>0</v>
      </c>
      <c r="FV316">
        <v>0</v>
      </c>
      <c r="FW316">
        <v>0</v>
      </c>
      <c r="FX316">
        <v>0</v>
      </c>
      <c r="FY316">
        <v>0</v>
      </c>
      <c r="FZ316">
        <v>0</v>
      </c>
      <c r="GA316">
        <v>0</v>
      </c>
      <c r="GB316">
        <v>0</v>
      </c>
      <c r="GC316">
        <v>0</v>
      </c>
      <c r="GD316">
        <v>1</v>
      </c>
      <c r="GE316">
        <v>0</v>
      </c>
      <c r="GF316">
        <v>0</v>
      </c>
      <c r="GG316">
        <v>0</v>
      </c>
      <c r="GH316">
        <v>0</v>
      </c>
      <c r="GI316">
        <v>0</v>
      </c>
      <c r="GJ316">
        <v>0</v>
      </c>
      <c r="GK316">
        <v>0</v>
      </c>
      <c r="GL316">
        <v>0</v>
      </c>
      <c r="GM316">
        <v>0</v>
      </c>
      <c r="GN316">
        <v>0</v>
      </c>
      <c r="GO316">
        <v>0</v>
      </c>
      <c r="GP316">
        <v>0</v>
      </c>
      <c r="GQ316">
        <v>0</v>
      </c>
    </row>
    <row r="317" spans="1:199">
      <c r="A317">
        <v>4</v>
      </c>
      <c r="B317">
        <v>0</v>
      </c>
      <c r="C317">
        <v>0</v>
      </c>
      <c r="D317">
        <v>0</v>
      </c>
      <c r="E317">
        <v>0</v>
      </c>
      <c r="F317">
        <v>0</v>
      </c>
      <c r="G317">
        <v>5</v>
      </c>
      <c r="H317">
        <v>0</v>
      </c>
      <c r="I317">
        <v>0</v>
      </c>
      <c r="J317">
        <v>3</v>
      </c>
      <c r="K317">
        <v>0</v>
      </c>
      <c r="L317">
        <v>0</v>
      </c>
      <c r="M317">
        <v>0</v>
      </c>
      <c r="N317">
        <v>0</v>
      </c>
      <c r="O317">
        <v>1</v>
      </c>
      <c r="P317">
        <v>1</v>
      </c>
      <c r="Q317">
        <v>1</v>
      </c>
      <c r="R317">
        <v>0</v>
      </c>
      <c r="S317">
        <v>0</v>
      </c>
      <c r="T317">
        <v>0</v>
      </c>
      <c r="U317">
        <v>0</v>
      </c>
      <c r="V317">
        <v>2</v>
      </c>
      <c r="W317">
        <v>1</v>
      </c>
      <c r="X317">
        <v>0</v>
      </c>
      <c r="Y317">
        <v>4</v>
      </c>
      <c r="Z317">
        <v>1</v>
      </c>
      <c r="AA317">
        <v>0</v>
      </c>
      <c r="AB317">
        <v>0</v>
      </c>
      <c r="AC317">
        <v>0</v>
      </c>
      <c r="AD317">
        <v>0</v>
      </c>
      <c r="AE317">
        <v>4</v>
      </c>
      <c r="AF317">
        <v>0</v>
      </c>
      <c r="AG317">
        <v>0</v>
      </c>
      <c r="AH317">
        <v>1</v>
      </c>
      <c r="AI317">
        <v>2</v>
      </c>
      <c r="AJ317">
        <v>0</v>
      </c>
      <c r="AK317">
        <v>1</v>
      </c>
      <c r="AL317">
        <v>0</v>
      </c>
      <c r="AM317">
        <v>0</v>
      </c>
      <c r="AN317">
        <v>6</v>
      </c>
      <c r="AO317">
        <v>0</v>
      </c>
      <c r="AP317">
        <v>1</v>
      </c>
      <c r="AQ317">
        <v>0</v>
      </c>
      <c r="AR317">
        <v>2</v>
      </c>
      <c r="AS317">
        <v>1</v>
      </c>
      <c r="AT317">
        <v>0</v>
      </c>
      <c r="AU317">
        <v>0</v>
      </c>
      <c r="AV317">
        <v>4</v>
      </c>
      <c r="AW317">
        <v>1</v>
      </c>
      <c r="AX317">
        <v>0</v>
      </c>
      <c r="AY317">
        <v>3</v>
      </c>
      <c r="AZ317">
        <v>1</v>
      </c>
      <c r="BA317">
        <v>0</v>
      </c>
      <c r="BB317">
        <v>1</v>
      </c>
      <c r="BC317">
        <v>1</v>
      </c>
      <c r="BD317">
        <v>4</v>
      </c>
      <c r="BE317">
        <v>0</v>
      </c>
      <c r="BF317">
        <v>0</v>
      </c>
      <c r="BG317">
        <v>2</v>
      </c>
      <c r="BH317">
        <v>0</v>
      </c>
      <c r="BI317">
        <v>0</v>
      </c>
      <c r="BJ317">
        <v>2</v>
      </c>
      <c r="BK317">
        <v>0</v>
      </c>
      <c r="BL317">
        <v>0</v>
      </c>
      <c r="BM317">
        <v>1</v>
      </c>
      <c r="BN317">
        <v>0</v>
      </c>
      <c r="BO317">
        <v>0</v>
      </c>
      <c r="BP317">
        <v>0</v>
      </c>
      <c r="BQ317">
        <v>1</v>
      </c>
      <c r="BR317">
        <v>3</v>
      </c>
      <c r="BS317">
        <v>0</v>
      </c>
      <c r="BT317">
        <v>3</v>
      </c>
      <c r="BU317">
        <v>0</v>
      </c>
      <c r="BV317">
        <v>0</v>
      </c>
      <c r="BW317">
        <v>0</v>
      </c>
      <c r="BX317">
        <v>0</v>
      </c>
      <c r="BY317">
        <v>2</v>
      </c>
      <c r="BZ317">
        <v>0</v>
      </c>
      <c r="CA317">
        <v>1</v>
      </c>
      <c r="CB317">
        <v>2</v>
      </c>
      <c r="CC317">
        <v>1</v>
      </c>
      <c r="CD317">
        <v>0</v>
      </c>
      <c r="CE317">
        <v>0</v>
      </c>
      <c r="CF317">
        <v>0</v>
      </c>
      <c r="CG317">
        <v>3</v>
      </c>
      <c r="CH317">
        <v>0</v>
      </c>
      <c r="CI317">
        <v>2</v>
      </c>
      <c r="CJ317">
        <v>1</v>
      </c>
      <c r="CK317">
        <v>6</v>
      </c>
      <c r="CL317">
        <v>0</v>
      </c>
      <c r="CM317">
        <v>0</v>
      </c>
      <c r="CN317">
        <v>0</v>
      </c>
      <c r="CO317">
        <v>0</v>
      </c>
      <c r="CP317">
        <v>3</v>
      </c>
      <c r="CQ317">
        <v>0</v>
      </c>
      <c r="CR317">
        <v>0</v>
      </c>
      <c r="CS317">
        <v>0</v>
      </c>
      <c r="CT317">
        <v>0</v>
      </c>
      <c r="CU317">
        <v>0</v>
      </c>
      <c r="CV317">
        <v>2</v>
      </c>
      <c r="CW317">
        <v>0</v>
      </c>
      <c r="CX317">
        <v>0</v>
      </c>
      <c r="CY317">
        <v>4</v>
      </c>
      <c r="CZ317">
        <v>0</v>
      </c>
      <c r="DA317">
        <v>0</v>
      </c>
      <c r="DB317">
        <v>0</v>
      </c>
      <c r="DC317">
        <v>1</v>
      </c>
      <c r="DD317">
        <v>2</v>
      </c>
      <c r="DE317">
        <v>2</v>
      </c>
      <c r="DF317">
        <v>1</v>
      </c>
      <c r="DG317">
        <v>0</v>
      </c>
      <c r="DH317">
        <v>1</v>
      </c>
      <c r="DI317">
        <v>2</v>
      </c>
      <c r="DJ317">
        <v>1</v>
      </c>
      <c r="DK317">
        <v>1</v>
      </c>
      <c r="DL317">
        <v>0</v>
      </c>
      <c r="DM317">
        <v>0</v>
      </c>
      <c r="DN317">
        <v>2</v>
      </c>
      <c r="DO317">
        <v>0</v>
      </c>
      <c r="DP317">
        <v>2</v>
      </c>
      <c r="DQ317">
        <v>0</v>
      </c>
      <c r="DR317">
        <v>1</v>
      </c>
      <c r="DS317">
        <v>0</v>
      </c>
      <c r="DT317">
        <v>0</v>
      </c>
      <c r="DU317">
        <v>1</v>
      </c>
      <c r="DV317">
        <v>0</v>
      </c>
      <c r="DW317">
        <v>1</v>
      </c>
      <c r="DX317">
        <v>2</v>
      </c>
      <c r="DY317">
        <v>0</v>
      </c>
      <c r="DZ317">
        <v>3</v>
      </c>
      <c r="EA317">
        <v>0</v>
      </c>
      <c r="EB317">
        <v>1</v>
      </c>
      <c r="EC317">
        <v>1</v>
      </c>
      <c r="ED317">
        <v>0</v>
      </c>
      <c r="EE317">
        <v>0</v>
      </c>
      <c r="EF317">
        <v>0</v>
      </c>
      <c r="EG317">
        <v>0</v>
      </c>
      <c r="EH317">
        <v>1</v>
      </c>
      <c r="EI317">
        <v>1</v>
      </c>
      <c r="EJ317">
        <v>0</v>
      </c>
      <c r="EK317">
        <v>1</v>
      </c>
      <c r="EL317">
        <v>0</v>
      </c>
      <c r="EM317">
        <v>0</v>
      </c>
      <c r="EN317">
        <v>0</v>
      </c>
      <c r="EO317">
        <v>1</v>
      </c>
      <c r="EP317">
        <v>3</v>
      </c>
      <c r="EQ317">
        <v>2</v>
      </c>
      <c r="ER317">
        <v>0</v>
      </c>
      <c r="ES317">
        <v>1</v>
      </c>
      <c r="ET317">
        <v>0</v>
      </c>
      <c r="EU317">
        <v>2</v>
      </c>
      <c r="EV317">
        <v>0</v>
      </c>
      <c r="EW317">
        <v>1</v>
      </c>
      <c r="EX317">
        <v>2</v>
      </c>
      <c r="EY317">
        <v>2</v>
      </c>
      <c r="EZ317">
        <v>0</v>
      </c>
      <c r="FA317">
        <v>1</v>
      </c>
      <c r="FB317">
        <v>3</v>
      </c>
      <c r="FC317">
        <v>0</v>
      </c>
      <c r="FD317">
        <v>3</v>
      </c>
      <c r="FE317">
        <v>0</v>
      </c>
      <c r="FF317">
        <v>0</v>
      </c>
      <c r="FG317">
        <v>4</v>
      </c>
      <c r="FH317">
        <v>0</v>
      </c>
      <c r="FI317">
        <v>1</v>
      </c>
      <c r="FJ317">
        <v>5</v>
      </c>
      <c r="FK317">
        <v>0</v>
      </c>
      <c r="FL317">
        <v>0</v>
      </c>
      <c r="FM317">
        <v>1</v>
      </c>
      <c r="FN317">
        <v>1</v>
      </c>
      <c r="FO317">
        <v>0</v>
      </c>
      <c r="FP317">
        <v>1</v>
      </c>
      <c r="FQ317">
        <v>0</v>
      </c>
      <c r="FR317">
        <v>2</v>
      </c>
      <c r="FS317">
        <v>5</v>
      </c>
      <c r="FT317">
        <v>0</v>
      </c>
      <c r="FU317">
        <v>2</v>
      </c>
      <c r="FV317">
        <v>0</v>
      </c>
      <c r="FW317">
        <v>0</v>
      </c>
      <c r="FX317">
        <v>0</v>
      </c>
      <c r="FY317">
        <v>0</v>
      </c>
      <c r="FZ317">
        <v>2</v>
      </c>
      <c r="GA317">
        <v>1</v>
      </c>
      <c r="GB317">
        <v>3</v>
      </c>
      <c r="GC317">
        <v>0</v>
      </c>
      <c r="GD317">
        <v>0</v>
      </c>
      <c r="GE317">
        <v>0</v>
      </c>
      <c r="GF317">
        <v>0</v>
      </c>
      <c r="GG317">
        <v>0</v>
      </c>
      <c r="GH317">
        <v>0</v>
      </c>
      <c r="GI317">
        <v>0</v>
      </c>
      <c r="GJ317">
        <v>1</v>
      </c>
      <c r="GK317">
        <v>0</v>
      </c>
      <c r="GL317">
        <v>1</v>
      </c>
      <c r="GM317">
        <v>2</v>
      </c>
      <c r="GN317">
        <v>1</v>
      </c>
      <c r="GO317">
        <v>2</v>
      </c>
      <c r="GP317">
        <v>0</v>
      </c>
      <c r="GQ317">
        <v>0</v>
      </c>
    </row>
    <row r="318" spans="1:199">
      <c r="A318">
        <v>0</v>
      </c>
      <c r="B318">
        <v>0</v>
      </c>
      <c r="C318">
        <v>0</v>
      </c>
      <c r="D318">
        <v>0</v>
      </c>
      <c r="E318">
        <v>0</v>
      </c>
      <c r="F318">
        <v>0</v>
      </c>
      <c r="G318">
        <v>0</v>
      </c>
      <c r="H318">
        <v>0</v>
      </c>
      <c r="I318">
        <v>0</v>
      </c>
      <c r="J318">
        <v>0</v>
      </c>
      <c r="K318">
        <v>0</v>
      </c>
      <c r="L318">
        <v>0</v>
      </c>
      <c r="M318">
        <v>0</v>
      </c>
      <c r="N318">
        <v>0</v>
      </c>
      <c r="O318">
        <v>0</v>
      </c>
      <c r="P318">
        <v>0</v>
      </c>
      <c r="Q318">
        <v>0</v>
      </c>
      <c r="R318">
        <v>1</v>
      </c>
      <c r="S318">
        <v>0</v>
      </c>
      <c r="T318">
        <v>0</v>
      </c>
      <c r="U318">
        <v>0</v>
      </c>
      <c r="V318">
        <v>0</v>
      </c>
      <c r="W318">
        <v>0</v>
      </c>
      <c r="X318">
        <v>0</v>
      </c>
      <c r="Y318">
        <v>0</v>
      </c>
      <c r="Z318">
        <v>1</v>
      </c>
      <c r="AA318">
        <v>0</v>
      </c>
      <c r="AB318">
        <v>0</v>
      </c>
      <c r="AC318">
        <v>0</v>
      </c>
      <c r="AD318">
        <v>1</v>
      </c>
      <c r="AE318">
        <v>1</v>
      </c>
      <c r="AF318">
        <v>0</v>
      </c>
      <c r="AG318">
        <v>0</v>
      </c>
      <c r="AH318">
        <v>0</v>
      </c>
      <c r="AI318">
        <v>0</v>
      </c>
      <c r="AJ318">
        <v>0</v>
      </c>
      <c r="AK318">
        <v>5</v>
      </c>
      <c r="AL318">
        <v>0</v>
      </c>
      <c r="AM318">
        <v>0</v>
      </c>
      <c r="AN318">
        <v>5</v>
      </c>
      <c r="AO318">
        <v>0</v>
      </c>
      <c r="AP318">
        <v>0</v>
      </c>
      <c r="AQ318">
        <v>0</v>
      </c>
      <c r="AR318">
        <v>4</v>
      </c>
      <c r="AS318">
        <v>0</v>
      </c>
      <c r="AT318">
        <v>1</v>
      </c>
      <c r="AU318">
        <v>1</v>
      </c>
      <c r="AV318">
        <v>2</v>
      </c>
      <c r="AW318">
        <v>2</v>
      </c>
      <c r="AX318">
        <v>2</v>
      </c>
      <c r="AY318">
        <v>2</v>
      </c>
      <c r="AZ318">
        <v>2</v>
      </c>
      <c r="BA318">
        <v>0</v>
      </c>
      <c r="BB318">
        <v>0</v>
      </c>
      <c r="BC318">
        <v>0</v>
      </c>
      <c r="BD318">
        <v>0</v>
      </c>
      <c r="BE318">
        <v>0</v>
      </c>
      <c r="BF318">
        <v>0</v>
      </c>
      <c r="BG318">
        <v>1</v>
      </c>
      <c r="BH318">
        <v>0</v>
      </c>
      <c r="BI318">
        <v>0</v>
      </c>
      <c r="BJ318">
        <v>0</v>
      </c>
      <c r="BK318">
        <v>0</v>
      </c>
      <c r="BL318">
        <v>0</v>
      </c>
      <c r="BM318">
        <v>0</v>
      </c>
      <c r="BN318">
        <v>0</v>
      </c>
      <c r="BO318">
        <v>0</v>
      </c>
      <c r="BP318">
        <v>0</v>
      </c>
      <c r="BQ318">
        <v>0</v>
      </c>
      <c r="BR318">
        <v>0</v>
      </c>
      <c r="BS318">
        <v>0</v>
      </c>
      <c r="BT318">
        <v>0</v>
      </c>
      <c r="BU318">
        <v>1</v>
      </c>
      <c r="BV318">
        <v>0</v>
      </c>
      <c r="BW318">
        <v>3</v>
      </c>
      <c r="BX318">
        <v>5</v>
      </c>
      <c r="BY318">
        <v>7</v>
      </c>
      <c r="BZ318">
        <v>0</v>
      </c>
      <c r="CA318">
        <v>0</v>
      </c>
      <c r="CB318">
        <v>3</v>
      </c>
      <c r="CC318">
        <v>0</v>
      </c>
      <c r="CD318">
        <v>0</v>
      </c>
      <c r="CE318">
        <v>0</v>
      </c>
      <c r="CF318">
        <v>0</v>
      </c>
      <c r="CG318">
        <v>1</v>
      </c>
      <c r="CH318">
        <v>0</v>
      </c>
      <c r="CI318">
        <v>2</v>
      </c>
      <c r="CJ318">
        <v>1</v>
      </c>
      <c r="CK318">
        <v>4</v>
      </c>
      <c r="CL318">
        <v>0</v>
      </c>
      <c r="CM318">
        <v>0</v>
      </c>
      <c r="CN318">
        <v>0</v>
      </c>
      <c r="CO318">
        <v>2</v>
      </c>
      <c r="CP318">
        <v>2</v>
      </c>
      <c r="CQ318">
        <v>0</v>
      </c>
      <c r="CR318">
        <v>0</v>
      </c>
      <c r="CS318">
        <v>1</v>
      </c>
      <c r="CT318">
        <v>0</v>
      </c>
      <c r="CU318">
        <v>0</v>
      </c>
      <c r="CV318">
        <v>0</v>
      </c>
      <c r="CW318">
        <v>0</v>
      </c>
      <c r="CX318">
        <v>0</v>
      </c>
      <c r="CY318">
        <v>0</v>
      </c>
      <c r="CZ318">
        <v>1</v>
      </c>
      <c r="DA318">
        <v>0</v>
      </c>
      <c r="DB318">
        <v>0</v>
      </c>
      <c r="DC318">
        <v>0</v>
      </c>
      <c r="DD318">
        <v>1</v>
      </c>
      <c r="DE318">
        <v>0</v>
      </c>
      <c r="DF318">
        <v>0</v>
      </c>
      <c r="DG318">
        <v>0</v>
      </c>
      <c r="DH318">
        <v>1</v>
      </c>
      <c r="DI318">
        <v>2</v>
      </c>
      <c r="DJ318">
        <v>0</v>
      </c>
      <c r="DK318">
        <v>0</v>
      </c>
      <c r="DL318">
        <v>0</v>
      </c>
      <c r="DM318">
        <v>0</v>
      </c>
      <c r="DN318">
        <v>2</v>
      </c>
      <c r="DO318">
        <v>0</v>
      </c>
      <c r="DP318">
        <v>0</v>
      </c>
      <c r="DQ318">
        <v>1</v>
      </c>
      <c r="DR318">
        <v>2</v>
      </c>
      <c r="DS318">
        <v>0</v>
      </c>
      <c r="DT318">
        <v>1</v>
      </c>
      <c r="DU318">
        <v>0</v>
      </c>
      <c r="DV318">
        <v>0</v>
      </c>
      <c r="DW318">
        <v>0</v>
      </c>
      <c r="DX318">
        <v>0</v>
      </c>
      <c r="DY318">
        <v>0</v>
      </c>
      <c r="DZ318">
        <v>4</v>
      </c>
      <c r="EA318">
        <v>0</v>
      </c>
      <c r="EB318">
        <v>0</v>
      </c>
      <c r="EC318">
        <v>1</v>
      </c>
      <c r="ED318">
        <v>0</v>
      </c>
      <c r="EE318">
        <v>0</v>
      </c>
      <c r="EF318">
        <v>0</v>
      </c>
      <c r="EG318">
        <v>0</v>
      </c>
      <c r="EH318">
        <v>0</v>
      </c>
      <c r="EI318">
        <v>0</v>
      </c>
      <c r="EJ318">
        <v>0</v>
      </c>
      <c r="EK318">
        <v>0</v>
      </c>
      <c r="EL318">
        <v>1</v>
      </c>
      <c r="EM318">
        <v>0</v>
      </c>
      <c r="EN318">
        <v>0</v>
      </c>
      <c r="EO318">
        <v>0</v>
      </c>
      <c r="EP318">
        <v>3</v>
      </c>
      <c r="EQ318">
        <v>0</v>
      </c>
      <c r="ER318">
        <v>0</v>
      </c>
      <c r="ES318">
        <v>1</v>
      </c>
      <c r="ET318">
        <v>0</v>
      </c>
      <c r="EU318">
        <v>0</v>
      </c>
      <c r="EV318">
        <v>0</v>
      </c>
      <c r="EW318">
        <v>0</v>
      </c>
      <c r="EX318">
        <v>0</v>
      </c>
      <c r="EY318">
        <v>1</v>
      </c>
      <c r="EZ318">
        <v>0</v>
      </c>
      <c r="FA318">
        <v>0</v>
      </c>
      <c r="FB318">
        <v>0</v>
      </c>
      <c r="FC318">
        <v>0</v>
      </c>
      <c r="FD318">
        <v>3</v>
      </c>
      <c r="FE318">
        <v>0</v>
      </c>
      <c r="FF318">
        <v>0</v>
      </c>
      <c r="FG318">
        <v>6</v>
      </c>
      <c r="FH318">
        <v>4</v>
      </c>
      <c r="FI318">
        <v>0</v>
      </c>
      <c r="FJ318">
        <v>2</v>
      </c>
      <c r="FK318">
        <v>0</v>
      </c>
      <c r="FL318">
        <v>0</v>
      </c>
      <c r="FM318">
        <v>0</v>
      </c>
      <c r="FN318">
        <v>0</v>
      </c>
      <c r="FO318">
        <v>0</v>
      </c>
      <c r="FP318">
        <v>0</v>
      </c>
      <c r="FQ318">
        <v>0</v>
      </c>
      <c r="FR318">
        <v>2</v>
      </c>
      <c r="FS318">
        <v>1</v>
      </c>
      <c r="FT318">
        <v>0</v>
      </c>
      <c r="FU318">
        <v>1</v>
      </c>
      <c r="FV318">
        <v>3</v>
      </c>
      <c r="FW318">
        <v>3</v>
      </c>
      <c r="FX318">
        <v>0</v>
      </c>
      <c r="FY318">
        <v>0</v>
      </c>
      <c r="FZ318">
        <v>2</v>
      </c>
      <c r="GA318">
        <v>1</v>
      </c>
      <c r="GB318">
        <v>0</v>
      </c>
      <c r="GC318">
        <v>0</v>
      </c>
      <c r="GD318">
        <v>0</v>
      </c>
      <c r="GE318">
        <v>3</v>
      </c>
      <c r="GF318">
        <v>0</v>
      </c>
      <c r="GG318">
        <v>0</v>
      </c>
      <c r="GH318">
        <v>0</v>
      </c>
      <c r="GI318">
        <v>0</v>
      </c>
      <c r="GJ318">
        <v>0</v>
      </c>
      <c r="GK318">
        <v>0</v>
      </c>
      <c r="GL318">
        <v>0</v>
      </c>
      <c r="GM318">
        <v>0</v>
      </c>
      <c r="GN318">
        <v>0</v>
      </c>
      <c r="GO318">
        <v>0</v>
      </c>
      <c r="GP318">
        <v>0</v>
      </c>
      <c r="GQ318">
        <v>0</v>
      </c>
    </row>
    <row r="319" spans="1:199">
      <c r="A319">
        <v>2</v>
      </c>
      <c r="B319">
        <v>0</v>
      </c>
      <c r="C319">
        <v>0</v>
      </c>
      <c r="D319">
        <v>0</v>
      </c>
      <c r="E319">
        <v>3</v>
      </c>
      <c r="F319">
        <v>0</v>
      </c>
      <c r="G319">
        <v>2</v>
      </c>
      <c r="H319">
        <v>0</v>
      </c>
      <c r="I319">
        <v>2</v>
      </c>
      <c r="J319">
        <v>5</v>
      </c>
      <c r="K319">
        <v>0</v>
      </c>
      <c r="L319">
        <v>4</v>
      </c>
      <c r="M319">
        <v>0</v>
      </c>
      <c r="N319">
        <v>0</v>
      </c>
      <c r="O319">
        <v>8</v>
      </c>
      <c r="P319">
        <v>0</v>
      </c>
      <c r="Q319">
        <v>2</v>
      </c>
      <c r="R319">
        <v>0</v>
      </c>
      <c r="S319">
        <v>0</v>
      </c>
      <c r="T319">
        <v>0</v>
      </c>
      <c r="U319">
        <v>0</v>
      </c>
      <c r="V319">
        <v>1</v>
      </c>
      <c r="W319">
        <v>1</v>
      </c>
      <c r="X319">
        <v>1</v>
      </c>
      <c r="Y319">
        <v>2</v>
      </c>
      <c r="Z319">
        <v>3</v>
      </c>
      <c r="AA319">
        <v>0</v>
      </c>
      <c r="AB319">
        <v>0</v>
      </c>
      <c r="AC319">
        <v>1</v>
      </c>
      <c r="AD319">
        <v>0</v>
      </c>
      <c r="AE319">
        <v>1</v>
      </c>
      <c r="AF319">
        <v>0</v>
      </c>
      <c r="AG319">
        <v>0</v>
      </c>
      <c r="AH319">
        <v>1</v>
      </c>
      <c r="AI319">
        <v>0</v>
      </c>
      <c r="AJ319">
        <v>0</v>
      </c>
      <c r="AK319">
        <v>1</v>
      </c>
      <c r="AL319">
        <v>0</v>
      </c>
      <c r="AM319">
        <v>0</v>
      </c>
      <c r="AN319">
        <v>8</v>
      </c>
      <c r="AO319">
        <v>3</v>
      </c>
      <c r="AP319">
        <v>0</v>
      </c>
      <c r="AQ319">
        <v>3</v>
      </c>
      <c r="AR319">
        <v>5</v>
      </c>
      <c r="AS319">
        <v>0</v>
      </c>
      <c r="AT319">
        <v>0</v>
      </c>
      <c r="AU319">
        <v>0</v>
      </c>
      <c r="AV319">
        <v>0</v>
      </c>
      <c r="AW319">
        <v>2</v>
      </c>
      <c r="AX319">
        <v>0</v>
      </c>
      <c r="AY319">
        <v>3</v>
      </c>
      <c r="AZ319">
        <v>1</v>
      </c>
      <c r="BA319">
        <v>0</v>
      </c>
      <c r="BB319">
        <v>1</v>
      </c>
      <c r="BC319">
        <v>3</v>
      </c>
      <c r="BD319">
        <v>2</v>
      </c>
      <c r="BE319">
        <v>8</v>
      </c>
      <c r="BF319">
        <v>8</v>
      </c>
      <c r="BG319">
        <v>0</v>
      </c>
      <c r="BH319">
        <v>0</v>
      </c>
      <c r="BI319">
        <v>1</v>
      </c>
      <c r="BJ319">
        <v>1</v>
      </c>
      <c r="BK319">
        <v>3</v>
      </c>
      <c r="BL319">
        <v>0</v>
      </c>
      <c r="BM319">
        <v>0</v>
      </c>
      <c r="BN319">
        <v>1</v>
      </c>
      <c r="BO319">
        <v>0</v>
      </c>
      <c r="BP319">
        <v>0</v>
      </c>
      <c r="BQ319">
        <v>2</v>
      </c>
      <c r="BR319">
        <v>4</v>
      </c>
      <c r="BS319">
        <v>0</v>
      </c>
      <c r="BT319">
        <v>1</v>
      </c>
      <c r="BU319">
        <v>0</v>
      </c>
      <c r="BV319">
        <v>5</v>
      </c>
      <c r="BW319">
        <v>2</v>
      </c>
      <c r="BX319">
        <v>0</v>
      </c>
      <c r="BY319">
        <v>0</v>
      </c>
      <c r="BZ319">
        <v>0</v>
      </c>
      <c r="CA319">
        <v>1</v>
      </c>
      <c r="CB319">
        <v>2</v>
      </c>
      <c r="CC319">
        <v>0</v>
      </c>
      <c r="CD319">
        <v>1</v>
      </c>
      <c r="CE319">
        <v>7</v>
      </c>
      <c r="CF319">
        <v>1</v>
      </c>
      <c r="CG319">
        <v>1</v>
      </c>
      <c r="CH319">
        <v>0</v>
      </c>
      <c r="CI319">
        <v>1</v>
      </c>
      <c r="CJ319">
        <v>9</v>
      </c>
      <c r="CK319">
        <v>6</v>
      </c>
      <c r="CL319">
        <v>0</v>
      </c>
      <c r="CM319">
        <v>0</v>
      </c>
      <c r="CN319">
        <v>0</v>
      </c>
      <c r="CO319">
        <v>0</v>
      </c>
      <c r="CP319">
        <v>4</v>
      </c>
      <c r="CQ319">
        <v>0</v>
      </c>
      <c r="CR319">
        <v>0</v>
      </c>
      <c r="CS319">
        <v>0</v>
      </c>
      <c r="CT319">
        <v>0</v>
      </c>
      <c r="CU319">
        <v>2</v>
      </c>
      <c r="CV319">
        <v>0</v>
      </c>
      <c r="CW319">
        <v>0</v>
      </c>
      <c r="CX319">
        <v>0</v>
      </c>
      <c r="CY319">
        <v>2</v>
      </c>
      <c r="CZ319">
        <v>0</v>
      </c>
      <c r="DA319">
        <v>0</v>
      </c>
      <c r="DB319">
        <v>1</v>
      </c>
      <c r="DC319">
        <v>8</v>
      </c>
      <c r="DD319">
        <v>5</v>
      </c>
      <c r="DE319">
        <v>2</v>
      </c>
      <c r="DF319">
        <v>3</v>
      </c>
      <c r="DG319">
        <v>0</v>
      </c>
      <c r="DH319">
        <v>3</v>
      </c>
      <c r="DI319">
        <v>2</v>
      </c>
      <c r="DJ319">
        <v>2</v>
      </c>
      <c r="DK319">
        <v>0</v>
      </c>
      <c r="DL319">
        <v>1</v>
      </c>
      <c r="DM319">
        <v>0</v>
      </c>
      <c r="DN319">
        <v>0</v>
      </c>
      <c r="DO319">
        <v>0</v>
      </c>
      <c r="DP319">
        <v>1</v>
      </c>
      <c r="DQ319">
        <v>0</v>
      </c>
      <c r="DR319">
        <v>2</v>
      </c>
      <c r="DS319">
        <v>0</v>
      </c>
      <c r="DT319">
        <v>2</v>
      </c>
      <c r="DU319">
        <v>2</v>
      </c>
      <c r="DV319">
        <v>0</v>
      </c>
      <c r="DW319">
        <v>0</v>
      </c>
      <c r="DX319">
        <v>1</v>
      </c>
      <c r="DY319">
        <v>0</v>
      </c>
      <c r="DZ319">
        <v>1</v>
      </c>
      <c r="EA319">
        <v>0</v>
      </c>
      <c r="EB319">
        <v>0</v>
      </c>
      <c r="EC319">
        <v>1</v>
      </c>
      <c r="ED319">
        <v>0</v>
      </c>
      <c r="EE319">
        <v>0</v>
      </c>
      <c r="EF319">
        <v>0</v>
      </c>
      <c r="EG319">
        <v>0</v>
      </c>
      <c r="EH319">
        <v>1</v>
      </c>
      <c r="EI319">
        <v>0</v>
      </c>
      <c r="EJ319">
        <v>0</v>
      </c>
      <c r="EK319">
        <v>1</v>
      </c>
      <c r="EL319">
        <v>0</v>
      </c>
      <c r="EM319">
        <v>0</v>
      </c>
      <c r="EN319">
        <v>0</v>
      </c>
      <c r="EO319">
        <v>0</v>
      </c>
      <c r="EP319">
        <v>5</v>
      </c>
      <c r="EQ319">
        <v>1</v>
      </c>
      <c r="ER319">
        <v>0</v>
      </c>
      <c r="ES319">
        <v>2</v>
      </c>
      <c r="ET319">
        <v>0</v>
      </c>
      <c r="EU319">
        <v>2</v>
      </c>
      <c r="EV319">
        <v>0</v>
      </c>
      <c r="EW319">
        <v>0</v>
      </c>
      <c r="EX319">
        <v>0</v>
      </c>
      <c r="EY319">
        <v>1</v>
      </c>
      <c r="EZ319">
        <v>0</v>
      </c>
      <c r="FA319">
        <v>2</v>
      </c>
      <c r="FB319">
        <v>0</v>
      </c>
      <c r="FC319">
        <v>0</v>
      </c>
      <c r="FD319">
        <v>1</v>
      </c>
      <c r="FE319">
        <v>0</v>
      </c>
      <c r="FF319">
        <v>0</v>
      </c>
      <c r="FG319">
        <v>1</v>
      </c>
      <c r="FH319">
        <v>0</v>
      </c>
      <c r="FI319">
        <v>1</v>
      </c>
      <c r="FJ319">
        <v>0</v>
      </c>
      <c r="FK319">
        <v>0</v>
      </c>
      <c r="FL319">
        <v>2</v>
      </c>
      <c r="FM319">
        <v>1</v>
      </c>
      <c r="FN319">
        <v>1</v>
      </c>
      <c r="FO319">
        <v>3</v>
      </c>
      <c r="FP319">
        <v>0</v>
      </c>
      <c r="FQ319">
        <v>0</v>
      </c>
      <c r="FR319">
        <v>2</v>
      </c>
      <c r="FS319">
        <v>0</v>
      </c>
      <c r="FT319">
        <v>2</v>
      </c>
      <c r="FU319">
        <v>1</v>
      </c>
      <c r="FV319">
        <v>0</v>
      </c>
      <c r="FW319">
        <v>0</v>
      </c>
      <c r="FX319">
        <v>0</v>
      </c>
      <c r="FY319">
        <v>0</v>
      </c>
      <c r="FZ319">
        <v>0</v>
      </c>
      <c r="GA319">
        <v>1</v>
      </c>
      <c r="GB319">
        <v>0</v>
      </c>
      <c r="GC319">
        <v>0</v>
      </c>
      <c r="GD319">
        <v>0</v>
      </c>
      <c r="GE319">
        <v>0</v>
      </c>
      <c r="GF319">
        <v>0</v>
      </c>
      <c r="GG319">
        <v>0</v>
      </c>
      <c r="GH319">
        <v>0</v>
      </c>
      <c r="GI319">
        <v>0</v>
      </c>
      <c r="GJ319">
        <v>1</v>
      </c>
      <c r="GK319">
        <v>1</v>
      </c>
      <c r="GL319">
        <v>0</v>
      </c>
      <c r="GM319">
        <v>0</v>
      </c>
      <c r="GN319">
        <v>0</v>
      </c>
      <c r="GO319">
        <v>2</v>
      </c>
      <c r="GP319">
        <v>0</v>
      </c>
      <c r="GQ319">
        <v>0</v>
      </c>
    </row>
    <row r="320" spans="1:199">
      <c r="A320">
        <v>0</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1</v>
      </c>
      <c r="AL320">
        <v>0</v>
      </c>
      <c r="AM320">
        <v>0</v>
      </c>
      <c r="AN320">
        <v>0</v>
      </c>
      <c r="AO320">
        <v>0</v>
      </c>
      <c r="AP320">
        <v>0</v>
      </c>
      <c r="AQ320">
        <v>0</v>
      </c>
      <c r="AR320">
        <v>1</v>
      </c>
      <c r="AS320">
        <v>0</v>
      </c>
      <c r="AT320">
        <v>0</v>
      </c>
      <c r="AU320">
        <v>0</v>
      </c>
      <c r="AV320">
        <v>0</v>
      </c>
      <c r="AW320">
        <v>0</v>
      </c>
      <c r="AX320">
        <v>0</v>
      </c>
      <c r="AY320">
        <v>0</v>
      </c>
      <c r="AZ320">
        <v>0</v>
      </c>
      <c r="BA320">
        <v>0</v>
      </c>
      <c r="BB320">
        <v>0</v>
      </c>
      <c r="BC320">
        <v>0</v>
      </c>
      <c r="BD320">
        <v>0</v>
      </c>
      <c r="BE320">
        <v>0</v>
      </c>
      <c r="BF320">
        <v>0</v>
      </c>
      <c r="BG320">
        <v>6</v>
      </c>
      <c r="BH320">
        <v>0</v>
      </c>
      <c r="BI320">
        <v>0</v>
      </c>
      <c r="BJ320">
        <v>0</v>
      </c>
      <c r="BK320">
        <v>0</v>
      </c>
      <c r="BL320">
        <v>0</v>
      </c>
      <c r="BM320">
        <v>0</v>
      </c>
      <c r="BN320">
        <v>0</v>
      </c>
      <c r="BO320">
        <v>0</v>
      </c>
      <c r="BP320">
        <v>0</v>
      </c>
      <c r="BQ320">
        <v>1</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2</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1</v>
      </c>
      <c r="FJ320">
        <v>0</v>
      </c>
      <c r="FK320">
        <v>0</v>
      </c>
      <c r="FL320">
        <v>0</v>
      </c>
      <c r="FM320">
        <v>0</v>
      </c>
      <c r="FN320">
        <v>0</v>
      </c>
      <c r="FO320">
        <v>0</v>
      </c>
      <c r="FP320">
        <v>0</v>
      </c>
      <c r="FQ320">
        <v>1</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row>
    <row r="321" spans="1:199">
      <c r="A321">
        <v>0</v>
      </c>
      <c r="B321">
        <v>0</v>
      </c>
      <c r="C321">
        <v>0</v>
      </c>
      <c r="D321">
        <v>0</v>
      </c>
      <c r="E321">
        <v>0</v>
      </c>
      <c r="F321">
        <v>1</v>
      </c>
      <c r="G321">
        <v>8</v>
      </c>
      <c r="H321">
        <v>1</v>
      </c>
      <c r="I321">
        <v>0</v>
      </c>
      <c r="J321">
        <v>0</v>
      </c>
      <c r="K321">
        <v>0</v>
      </c>
      <c r="L321">
        <v>0</v>
      </c>
      <c r="M321">
        <v>0</v>
      </c>
      <c r="N321">
        <v>0</v>
      </c>
      <c r="O321">
        <v>3</v>
      </c>
      <c r="P321">
        <v>0</v>
      </c>
      <c r="Q321">
        <v>0</v>
      </c>
      <c r="R321">
        <v>0</v>
      </c>
      <c r="S321">
        <v>0</v>
      </c>
      <c r="T321">
        <v>0</v>
      </c>
      <c r="U321">
        <v>0</v>
      </c>
      <c r="V321">
        <v>0</v>
      </c>
      <c r="W321">
        <v>0</v>
      </c>
      <c r="X321">
        <v>0</v>
      </c>
      <c r="Y321">
        <v>2</v>
      </c>
      <c r="Z321">
        <v>1</v>
      </c>
      <c r="AA321">
        <v>0</v>
      </c>
      <c r="AB321">
        <v>0</v>
      </c>
      <c r="AC321">
        <v>0</v>
      </c>
      <c r="AD321">
        <v>0</v>
      </c>
      <c r="AE321">
        <v>1</v>
      </c>
      <c r="AF321">
        <v>0</v>
      </c>
      <c r="AG321">
        <v>0</v>
      </c>
      <c r="AH321">
        <v>0</v>
      </c>
      <c r="AI321">
        <v>6</v>
      </c>
      <c r="AJ321">
        <v>0</v>
      </c>
      <c r="AK321">
        <v>3</v>
      </c>
      <c r="AL321">
        <v>1</v>
      </c>
      <c r="AM321">
        <v>0</v>
      </c>
      <c r="AN321">
        <v>3</v>
      </c>
      <c r="AO321">
        <v>0</v>
      </c>
      <c r="AP321">
        <v>0</v>
      </c>
      <c r="AQ321">
        <v>0</v>
      </c>
      <c r="AR321">
        <v>1</v>
      </c>
      <c r="AS321">
        <v>0</v>
      </c>
      <c r="AT321">
        <v>0</v>
      </c>
      <c r="AU321">
        <v>0</v>
      </c>
      <c r="AV321">
        <v>0</v>
      </c>
      <c r="AW321">
        <v>1</v>
      </c>
      <c r="AX321">
        <v>0</v>
      </c>
      <c r="AY321">
        <v>0</v>
      </c>
      <c r="AZ321">
        <v>2</v>
      </c>
      <c r="BA321">
        <v>0</v>
      </c>
      <c r="BB321">
        <v>0</v>
      </c>
      <c r="BC321">
        <v>1</v>
      </c>
      <c r="BD321">
        <v>1</v>
      </c>
      <c r="BE321">
        <v>0</v>
      </c>
      <c r="BF321">
        <v>0</v>
      </c>
      <c r="BG321">
        <v>2</v>
      </c>
      <c r="BH321">
        <v>1</v>
      </c>
      <c r="BI321">
        <v>0</v>
      </c>
      <c r="BJ321">
        <v>1</v>
      </c>
      <c r="BK321">
        <v>0</v>
      </c>
      <c r="BL321">
        <v>0</v>
      </c>
      <c r="BM321">
        <v>0</v>
      </c>
      <c r="BN321">
        <v>0</v>
      </c>
      <c r="BO321">
        <v>0</v>
      </c>
      <c r="BP321">
        <v>0</v>
      </c>
      <c r="BQ321">
        <v>1</v>
      </c>
      <c r="BR321">
        <v>2</v>
      </c>
      <c r="BS321">
        <v>0</v>
      </c>
      <c r="BT321">
        <v>1</v>
      </c>
      <c r="BU321">
        <v>0</v>
      </c>
      <c r="BV321">
        <v>2</v>
      </c>
      <c r="BW321">
        <v>0</v>
      </c>
      <c r="BX321">
        <v>0</v>
      </c>
      <c r="BY321">
        <v>1</v>
      </c>
      <c r="BZ321">
        <v>0</v>
      </c>
      <c r="CA321">
        <v>0</v>
      </c>
      <c r="CB321">
        <v>1</v>
      </c>
      <c r="CC321">
        <v>1</v>
      </c>
      <c r="CD321">
        <v>0</v>
      </c>
      <c r="CE321">
        <v>0</v>
      </c>
      <c r="CF321">
        <v>0</v>
      </c>
      <c r="CG321">
        <v>0</v>
      </c>
      <c r="CH321">
        <v>0</v>
      </c>
      <c r="CI321">
        <v>0</v>
      </c>
      <c r="CJ321">
        <v>2</v>
      </c>
      <c r="CK321">
        <v>1</v>
      </c>
      <c r="CL321">
        <v>3</v>
      </c>
      <c r="CM321">
        <v>0</v>
      </c>
      <c r="CN321">
        <v>0</v>
      </c>
      <c r="CO321">
        <v>0</v>
      </c>
      <c r="CP321">
        <v>3</v>
      </c>
      <c r="CQ321">
        <v>0</v>
      </c>
      <c r="CR321">
        <v>0</v>
      </c>
      <c r="CS321">
        <v>0</v>
      </c>
      <c r="CT321">
        <v>0</v>
      </c>
      <c r="CU321">
        <v>1</v>
      </c>
      <c r="CV321">
        <v>0</v>
      </c>
      <c r="CW321">
        <v>0</v>
      </c>
      <c r="CX321">
        <v>1</v>
      </c>
      <c r="CY321">
        <v>0</v>
      </c>
      <c r="CZ321">
        <v>4</v>
      </c>
      <c r="DA321">
        <v>0</v>
      </c>
      <c r="DB321">
        <v>0</v>
      </c>
      <c r="DC321">
        <v>2</v>
      </c>
      <c r="DD321">
        <v>2</v>
      </c>
      <c r="DE321">
        <v>2</v>
      </c>
      <c r="DF321">
        <v>0</v>
      </c>
      <c r="DG321">
        <v>0</v>
      </c>
      <c r="DH321">
        <v>0</v>
      </c>
      <c r="DI321">
        <v>0</v>
      </c>
      <c r="DJ321">
        <v>5</v>
      </c>
      <c r="DK321">
        <v>2</v>
      </c>
      <c r="DL321">
        <v>0</v>
      </c>
      <c r="DM321">
        <v>0</v>
      </c>
      <c r="DN321">
        <v>0</v>
      </c>
      <c r="DO321">
        <v>0</v>
      </c>
      <c r="DP321">
        <v>0</v>
      </c>
      <c r="DQ321">
        <v>0</v>
      </c>
      <c r="DR321">
        <v>1</v>
      </c>
      <c r="DS321">
        <v>2</v>
      </c>
      <c r="DT321">
        <v>0</v>
      </c>
      <c r="DU321">
        <v>1</v>
      </c>
      <c r="DV321">
        <v>3</v>
      </c>
      <c r="DW321">
        <v>0</v>
      </c>
      <c r="DX321">
        <v>0</v>
      </c>
      <c r="DY321">
        <v>0</v>
      </c>
      <c r="DZ321">
        <v>0</v>
      </c>
      <c r="EA321">
        <v>0</v>
      </c>
      <c r="EB321">
        <v>0</v>
      </c>
      <c r="EC321">
        <v>2</v>
      </c>
      <c r="ED321">
        <v>0</v>
      </c>
      <c r="EE321">
        <v>0</v>
      </c>
      <c r="EF321">
        <v>0</v>
      </c>
      <c r="EG321">
        <v>0</v>
      </c>
      <c r="EH321">
        <v>6</v>
      </c>
      <c r="EI321">
        <v>0</v>
      </c>
      <c r="EJ321">
        <v>3</v>
      </c>
      <c r="EK321">
        <v>0</v>
      </c>
      <c r="EL321">
        <v>1</v>
      </c>
      <c r="EM321">
        <v>0</v>
      </c>
      <c r="EN321">
        <v>0</v>
      </c>
      <c r="EO321">
        <v>0</v>
      </c>
      <c r="EP321">
        <v>0</v>
      </c>
      <c r="EQ321">
        <v>0</v>
      </c>
      <c r="ER321">
        <v>0</v>
      </c>
      <c r="ES321">
        <v>0</v>
      </c>
      <c r="ET321">
        <v>0</v>
      </c>
      <c r="EU321">
        <v>0</v>
      </c>
      <c r="EV321">
        <v>0</v>
      </c>
      <c r="EW321">
        <v>0</v>
      </c>
      <c r="EX321">
        <v>0</v>
      </c>
      <c r="EY321">
        <v>0</v>
      </c>
      <c r="EZ321">
        <v>0</v>
      </c>
      <c r="FA321">
        <v>0</v>
      </c>
      <c r="FB321">
        <v>1</v>
      </c>
      <c r="FC321">
        <v>0</v>
      </c>
      <c r="FD321">
        <v>6</v>
      </c>
      <c r="FE321">
        <v>9</v>
      </c>
      <c r="FF321">
        <v>0</v>
      </c>
      <c r="FG321">
        <v>3</v>
      </c>
      <c r="FH321">
        <v>0</v>
      </c>
      <c r="FI321">
        <v>0</v>
      </c>
      <c r="FJ321">
        <v>0</v>
      </c>
      <c r="FK321">
        <v>0</v>
      </c>
      <c r="FL321">
        <v>1</v>
      </c>
      <c r="FM321">
        <v>4</v>
      </c>
      <c r="FN321">
        <v>0</v>
      </c>
      <c r="FO321">
        <v>0</v>
      </c>
      <c r="FP321">
        <v>0</v>
      </c>
      <c r="FQ321">
        <v>0</v>
      </c>
      <c r="FR321">
        <v>1</v>
      </c>
      <c r="FS321">
        <v>5</v>
      </c>
      <c r="FT321">
        <v>0</v>
      </c>
      <c r="FU321">
        <v>0</v>
      </c>
      <c r="FV321">
        <v>0</v>
      </c>
      <c r="FW321">
        <v>0</v>
      </c>
      <c r="FX321">
        <v>0</v>
      </c>
      <c r="FY321">
        <v>0</v>
      </c>
      <c r="FZ321">
        <v>0</v>
      </c>
      <c r="GA321">
        <v>0</v>
      </c>
      <c r="GB321">
        <v>1</v>
      </c>
      <c r="GC321">
        <v>0</v>
      </c>
      <c r="GD321">
        <v>3</v>
      </c>
      <c r="GE321">
        <v>3</v>
      </c>
      <c r="GF321">
        <v>0</v>
      </c>
      <c r="GG321">
        <v>0</v>
      </c>
      <c r="GH321">
        <v>0</v>
      </c>
      <c r="GI321">
        <v>0</v>
      </c>
      <c r="GJ321">
        <v>0</v>
      </c>
      <c r="GK321">
        <v>0</v>
      </c>
      <c r="GL321">
        <v>0</v>
      </c>
      <c r="GM321">
        <v>3</v>
      </c>
      <c r="GN321">
        <v>0</v>
      </c>
      <c r="GO321">
        <v>0</v>
      </c>
      <c r="GP321">
        <v>0</v>
      </c>
      <c r="GQ321">
        <v>0</v>
      </c>
    </row>
    <row r="322" spans="1:199">
      <c r="A322">
        <v>0</v>
      </c>
      <c r="B322">
        <v>0</v>
      </c>
      <c r="C322">
        <v>0</v>
      </c>
      <c r="D322">
        <v>0</v>
      </c>
      <c r="E322">
        <v>3</v>
      </c>
      <c r="F322">
        <v>1</v>
      </c>
      <c r="G322">
        <v>2</v>
      </c>
      <c r="H322">
        <v>0</v>
      </c>
      <c r="I322">
        <v>0</v>
      </c>
      <c r="J322">
        <v>0</v>
      </c>
      <c r="K322">
        <v>8</v>
      </c>
      <c r="L322">
        <v>0</v>
      </c>
      <c r="M322">
        <v>0</v>
      </c>
      <c r="N322">
        <v>0</v>
      </c>
      <c r="O322">
        <v>0</v>
      </c>
      <c r="P322">
        <v>0</v>
      </c>
      <c r="Q322">
        <v>0</v>
      </c>
      <c r="R322">
        <v>0</v>
      </c>
      <c r="S322">
        <v>0</v>
      </c>
      <c r="T322">
        <v>0</v>
      </c>
      <c r="U322">
        <v>0</v>
      </c>
      <c r="V322">
        <v>0</v>
      </c>
      <c r="W322">
        <v>0</v>
      </c>
      <c r="X322">
        <v>0</v>
      </c>
      <c r="Y322">
        <v>0</v>
      </c>
      <c r="Z322">
        <v>1</v>
      </c>
      <c r="AA322">
        <v>0</v>
      </c>
      <c r="AB322">
        <v>0</v>
      </c>
      <c r="AC322">
        <v>0</v>
      </c>
      <c r="AD322">
        <v>0</v>
      </c>
      <c r="AE322">
        <v>1</v>
      </c>
      <c r="AF322">
        <v>0</v>
      </c>
      <c r="AG322">
        <v>0</v>
      </c>
      <c r="AH322">
        <v>0</v>
      </c>
      <c r="AI322">
        <v>0</v>
      </c>
      <c r="AJ322">
        <v>0</v>
      </c>
      <c r="AK322">
        <v>1</v>
      </c>
      <c r="AL322">
        <v>0</v>
      </c>
      <c r="AM322">
        <v>0</v>
      </c>
      <c r="AN322">
        <v>0</v>
      </c>
      <c r="AO322">
        <v>0</v>
      </c>
      <c r="AP322">
        <v>0</v>
      </c>
      <c r="AQ322">
        <v>0</v>
      </c>
      <c r="AR322">
        <v>4</v>
      </c>
      <c r="AS322">
        <v>0</v>
      </c>
      <c r="AT322">
        <v>0</v>
      </c>
      <c r="AU322">
        <v>0</v>
      </c>
      <c r="AV322">
        <v>0</v>
      </c>
      <c r="AW322">
        <v>0</v>
      </c>
      <c r="AX322">
        <v>0</v>
      </c>
      <c r="AY322">
        <v>1</v>
      </c>
      <c r="AZ322">
        <v>0</v>
      </c>
      <c r="BA322">
        <v>0</v>
      </c>
      <c r="BB322">
        <v>0</v>
      </c>
      <c r="BC322">
        <v>2</v>
      </c>
      <c r="BD322">
        <v>1</v>
      </c>
      <c r="BE322">
        <v>0</v>
      </c>
      <c r="BF322">
        <v>0</v>
      </c>
      <c r="BG322">
        <v>1</v>
      </c>
      <c r="BH322">
        <v>1</v>
      </c>
      <c r="BI322">
        <v>0</v>
      </c>
      <c r="BJ322">
        <v>0</v>
      </c>
      <c r="BK322">
        <v>0</v>
      </c>
      <c r="BL322">
        <v>0</v>
      </c>
      <c r="BM322">
        <v>0</v>
      </c>
      <c r="BN322">
        <v>0</v>
      </c>
      <c r="BO322">
        <v>0</v>
      </c>
      <c r="BP322">
        <v>0</v>
      </c>
      <c r="BQ322">
        <v>0</v>
      </c>
      <c r="BR322">
        <v>0</v>
      </c>
      <c r="BS322">
        <v>1</v>
      </c>
      <c r="BT322">
        <v>1</v>
      </c>
      <c r="BU322">
        <v>0</v>
      </c>
      <c r="BV322">
        <v>0</v>
      </c>
      <c r="BW322">
        <v>0</v>
      </c>
      <c r="BX322">
        <v>0</v>
      </c>
      <c r="BY322">
        <v>1</v>
      </c>
      <c r="BZ322">
        <v>0</v>
      </c>
      <c r="CA322">
        <v>0</v>
      </c>
      <c r="CB322">
        <v>0</v>
      </c>
      <c r="CC322">
        <v>0</v>
      </c>
      <c r="CD322">
        <v>0</v>
      </c>
      <c r="CE322">
        <v>0</v>
      </c>
      <c r="CF322">
        <v>2</v>
      </c>
      <c r="CG322">
        <v>0</v>
      </c>
      <c r="CH322">
        <v>0</v>
      </c>
      <c r="CI322">
        <v>0</v>
      </c>
      <c r="CJ322">
        <v>1</v>
      </c>
      <c r="CK322">
        <v>2</v>
      </c>
      <c r="CL322">
        <v>8</v>
      </c>
      <c r="CM322">
        <v>0</v>
      </c>
      <c r="CN322">
        <v>0</v>
      </c>
      <c r="CO322">
        <v>0</v>
      </c>
      <c r="CP322">
        <v>2</v>
      </c>
      <c r="CQ322">
        <v>0</v>
      </c>
      <c r="CR322">
        <v>0</v>
      </c>
      <c r="CS322">
        <v>0</v>
      </c>
      <c r="CT322">
        <v>0</v>
      </c>
      <c r="CU322">
        <v>0</v>
      </c>
      <c r="CV322">
        <v>2</v>
      </c>
      <c r="CW322">
        <v>0</v>
      </c>
      <c r="CX322">
        <v>0</v>
      </c>
      <c r="CY322">
        <v>4</v>
      </c>
      <c r="CZ322">
        <v>0</v>
      </c>
      <c r="DA322">
        <v>0</v>
      </c>
      <c r="DB322">
        <v>0</v>
      </c>
      <c r="DC322">
        <v>0</v>
      </c>
      <c r="DD322">
        <v>0</v>
      </c>
      <c r="DE322">
        <v>0</v>
      </c>
      <c r="DF322">
        <v>0</v>
      </c>
      <c r="DG322">
        <v>0</v>
      </c>
      <c r="DH322">
        <v>0</v>
      </c>
      <c r="DI322">
        <v>0</v>
      </c>
      <c r="DJ322">
        <v>1</v>
      </c>
      <c r="DK322">
        <v>2</v>
      </c>
      <c r="DL322">
        <v>0</v>
      </c>
      <c r="DM322">
        <v>0</v>
      </c>
      <c r="DN322">
        <v>2</v>
      </c>
      <c r="DO322">
        <v>0</v>
      </c>
      <c r="DP322">
        <v>0</v>
      </c>
      <c r="DQ322">
        <v>0</v>
      </c>
      <c r="DR322">
        <v>0</v>
      </c>
      <c r="DS322">
        <v>0</v>
      </c>
      <c r="DT322">
        <v>0</v>
      </c>
      <c r="DU322">
        <v>6</v>
      </c>
      <c r="DV322">
        <v>1</v>
      </c>
      <c r="DW322">
        <v>0</v>
      </c>
      <c r="DX322">
        <v>0</v>
      </c>
      <c r="DY322">
        <v>0</v>
      </c>
      <c r="DZ322">
        <v>1</v>
      </c>
      <c r="EA322">
        <v>0</v>
      </c>
      <c r="EB322">
        <v>0</v>
      </c>
      <c r="EC322">
        <v>0</v>
      </c>
      <c r="ED322">
        <v>0</v>
      </c>
      <c r="EE322">
        <v>0</v>
      </c>
      <c r="EF322">
        <v>0</v>
      </c>
      <c r="EG322">
        <v>0</v>
      </c>
      <c r="EH322">
        <v>0</v>
      </c>
      <c r="EI322">
        <v>0</v>
      </c>
      <c r="EJ322">
        <v>0</v>
      </c>
      <c r="EK322">
        <v>0</v>
      </c>
      <c r="EL322">
        <v>0</v>
      </c>
      <c r="EM322">
        <v>0</v>
      </c>
      <c r="EN322">
        <v>0</v>
      </c>
      <c r="EO322">
        <v>1</v>
      </c>
      <c r="EP322">
        <v>0</v>
      </c>
      <c r="EQ322">
        <v>0</v>
      </c>
      <c r="ER322">
        <v>0</v>
      </c>
      <c r="ES322">
        <v>0</v>
      </c>
      <c r="ET322">
        <v>0</v>
      </c>
      <c r="EU322">
        <v>2</v>
      </c>
      <c r="EV322">
        <v>0</v>
      </c>
      <c r="EW322">
        <v>0</v>
      </c>
      <c r="EX322">
        <v>0</v>
      </c>
      <c r="EY322">
        <v>0</v>
      </c>
      <c r="EZ322">
        <v>0</v>
      </c>
      <c r="FA322">
        <v>0</v>
      </c>
      <c r="FB322">
        <v>0</v>
      </c>
      <c r="FC322">
        <v>0</v>
      </c>
      <c r="FD322">
        <v>1</v>
      </c>
      <c r="FE322">
        <v>9</v>
      </c>
      <c r="FF322">
        <v>0</v>
      </c>
      <c r="FG322">
        <v>0</v>
      </c>
      <c r="FH322">
        <v>0</v>
      </c>
      <c r="FI322">
        <v>0</v>
      </c>
      <c r="FJ322">
        <v>1</v>
      </c>
      <c r="FK322">
        <v>0</v>
      </c>
      <c r="FL322">
        <v>0</v>
      </c>
      <c r="FM322">
        <v>0</v>
      </c>
      <c r="FN322">
        <v>0</v>
      </c>
      <c r="FO322">
        <v>0</v>
      </c>
      <c r="FP322">
        <v>0</v>
      </c>
      <c r="FQ322">
        <v>0</v>
      </c>
      <c r="FR322">
        <v>4</v>
      </c>
      <c r="FS322">
        <v>0</v>
      </c>
      <c r="FT322">
        <v>0</v>
      </c>
      <c r="FU322">
        <v>0</v>
      </c>
      <c r="FV322">
        <v>0</v>
      </c>
      <c r="FW322">
        <v>0</v>
      </c>
      <c r="FX322">
        <v>0</v>
      </c>
      <c r="FY322">
        <v>0</v>
      </c>
      <c r="FZ322">
        <v>0</v>
      </c>
      <c r="GA322">
        <v>0</v>
      </c>
      <c r="GB322">
        <v>1</v>
      </c>
      <c r="GC322">
        <v>0</v>
      </c>
      <c r="GD322">
        <v>1</v>
      </c>
      <c r="GE322">
        <v>2</v>
      </c>
      <c r="GF322">
        <v>0</v>
      </c>
      <c r="GG322">
        <v>0</v>
      </c>
      <c r="GH322">
        <v>0</v>
      </c>
      <c r="GI322">
        <v>0</v>
      </c>
      <c r="GJ322">
        <v>0</v>
      </c>
      <c r="GK322">
        <v>0</v>
      </c>
      <c r="GL322">
        <v>0</v>
      </c>
      <c r="GM322">
        <v>8</v>
      </c>
      <c r="GN322">
        <v>0</v>
      </c>
      <c r="GO322">
        <v>1</v>
      </c>
      <c r="GP322">
        <v>0</v>
      </c>
      <c r="GQ322">
        <v>0</v>
      </c>
    </row>
    <row r="323" spans="1:199">
      <c r="A323">
        <v>0</v>
      </c>
      <c r="B323">
        <v>0</v>
      </c>
      <c r="C323">
        <v>1</v>
      </c>
      <c r="D323">
        <v>0</v>
      </c>
      <c r="E323">
        <v>7</v>
      </c>
      <c r="F323">
        <v>0</v>
      </c>
      <c r="G323">
        <v>1</v>
      </c>
      <c r="H323">
        <v>0</v>
      </c>
      <c r="I323">
        <v>1</v>
      </c>
      <c r="J323">
        <v>2</v>
      </c>
      <c r="K323">
        <v>0</v>
      </c>
      <c r="L323">
        <v>0</v>
      </c>
      <c r="M323">
        <v>3</v>
      </c>
      <c r="N323">
        <v>0</v>
      </c>
      <c r="O323">
        <v>0</v>
      </c>
      <c r="P323">
        <v>1</v>
      </c>
      <c r="Q323">
        <v>2</v>
      </c>
      <c r="R323">
        <v>0</v>
      </c>
      <c r="S323">
        <v>1</v>
      </c>
      <c r="T323">
        <v>0</v>
      </c>
      <c r="U323">
        <v>0</v>
      </c>
      <c r="V323">
        <v>1</v>
      </c>
      <c r="W323">
        <v>0</v>
      </c>
      <c r="X323">
        <v>0</v>
      </c>
      <c r="Y323">
        <v>0</v>
      </c>
      <c r="Z323">
        <v>0</v>
      </c>
      <c r="AA323">
        <v>0</v>
      </c>
      <c r="AB323">
        <v>0</v>
      </c>
      <c r="AC323">
        <v>0</v>
      </c>
      <c r="AD323">
        <v>6</v>
      </c>
      <c r="AE323">
        <v>1</v>
      </c>
      <c r="AF323">
        <v>0</v>
      </c>
      <c r="AG323">
        <v>0</v>
      </c>
      <c r="AH323">
        <v>0</v>
      </c>
      <c r="AI323">
        <v>0</v>
      </c>
      <c r="AJ323">
        <v>0</v>
      </c>
      <c r="AK323">
        <v>3</v>
      </c>
      <c r="AL323">
        <v>0</v>
      </c>
      <c r="AM323">
        <v>0</v>
      </c>
      <c r="AN323">
        <v>0</v>
      </c>
      <c r="AO323">
        <v>7</v>
      </c>
      <c r="AP323">
        <v>0</v>
      </c>
      <c r="AQ323">
        <v>0</v>
      </c>
      <c r="AR323">
        <v>6</v>
      </c>
      <c r="AS323">
        <v>3</v>
      </c>
      <c r="AT323">
        <v>0</v>
      </c>
      <c r="AU323">
        <v>3</v>
      </c>
      <c r="AV323">
        <v>0</v>
      </c>
      <c r="AW323">
        <v>1</v>
      </c>
      <c r="AX323">
        <v>0</v>
      </c>
      <c r="AY323">
        <v>1</v>
      </c>
      <c r="AZ323">
        <v>1</v>
      </c>
      <c r="BA323">
        <v>0</v>
      </c>
      <c r="BB323">
        <v>0</v>
      </c>
      <c r="BC323">
        <v>0</v>
      </c>
      <c r="BD323">
        <v>0</v>
      </c>
      <c r="BE323">
        <v>0</v>
      </c>
      <c r="BF323">
        <v>0</v>
      </c>
      <c r="BG323">
        <v>1</v>
      </c>
      <c r="BH323">
        <v>0</v>
      </c>
      <c r="BI323">
        <v>0</v>
      </c>
      <c r="BJ323">
        <v>1</v>
      </c>
      <c r="BK323">
        <v>0</v>
      </c>
      <c r="BL323">
        <v>0</v>
      </c>
      <c r="BM323">
        <v>1</v>
      </c>
      <c r="BN323">
        <v>3</v>
      </c>
      <c r="BO323">
        <v>1</v>
      </c>
      <c r="BP323">
        <v>0</v>
      </c>
      <c r="BQ323">
        <v>1</v>
      </c>
      <c r="BR323">
        <v>2</v>
      </c>
      <c r="BS323">
        <v>0</v>
      </c>
      <c r="BT323">
        <v>7</v>
      </c>
      <c r="BU323">
        <v>0</v>
      </c>
      <c r="BV323">
        <v>1</v>
      </c>
      <c r="BW323">
        <v>0</v>
      </c>
      <c r="BX323">
        <v>2</v>
      </c>
      <c r="BY323">
        <v>0</v>
      </c>
      <c r="BZ323">
        <v>0</v>
      </c>
      <c r="CA323">
        <v>0</v>
      </c>
      <c r="CB323">
        <v>1</v>
      </c>
      <c r="CC323">
        <v>1</v>
      </c>
      <c r="CD323">
        <v>0</v>
      </c>
      <c r="CE323">
        <v>0</v>
      </c>
      <c r="CF323">
        <v>1</v>
      </c>
      <c r="CG323">
        <v>0</v>
      </c>
      <c r="CH323">
        <v>0</v>
      </c>
      <c r="CI323">
        <v>1</v>
      </c>
      <c r="CJ323">
        <v>6</v>
      </c>
      <c r="CK323">
        <v>2</v>
      </c>
      <c r="CL323">
        <v>3</v>
      </c>
      <c r="CM323">
        <v>0</v>
      </c>
      <c r="CN323">
        <v>0</v>
      </c>
      <c r="CO323">
        <v>0</v>
      </c>
      <c r="CP323">
        <v>4</v>
      </c>
      <c r="CQ323">
        <v>2</v>
      </c>
      <c r="CR323">
        <v>0</v>
      </c>
      <c r="CS323">
        <v>1</v>
      </c>
      <c r="CT323">
        <v>0</v>
      </c>
      <c r="CU323">
        <v>0</v>
      </c>
      <c r="CV323">
        <v>0</v>
      </c>
      <c r="CW323">
        <v>0</v>
      </c>
      <c r="CX323">
        <v>0</v>
      </c>
      <c r="CY323">
        <v>5</v>
      </c>
      <c r="CZ323">
        <v>0</v>
      </c>
      <c r="DA323">
        <v>0</v>
      </c>
      <c r="DB323">
        <v>0</v>
      </c>
      <c r="DC323">
        <v>0</v>
      </c>
      <c r="DD323">
        <v>0</v>
      </c>
      <c r="DE323">
        <v>3</v>
      </c>
      <c r="DF323">
        <v>2</v>
      </c>
      <c r="DG323">
        <v>0</v>
      </c>
      <c r="DH323">
        <v>0</v>
      </c>
      <c r="DI323">
        <v>0</v>
      </c>
      <c r="DJ323">
        <v>2</v>
      </c>
      <c r="DK323">
        <v>1</v>
      </c>
      <c r="DL323">
        <v>0</v>
      </c>
      <c r="DM323">
        <v>0</v>
      </c>
      <c r="DN323">
        <v>0</v>
      </c>
      <c r="DO323">
        <v>0</v>
      </c>
      <c r="DP323">
        <v>0</v>
      </c>
      <c r="DQ323">
        <v>0</v>
      </c>
      <c r="DR323">
        <v>1</v>
      </c>
      <c r="DS323">
        <v>0</v>
      </c>
      <c r="DT323">
        <v>0</v>
      </c>
      <c r="DU323">
        <v>1</v>
      </c>
      <c r="DV323">
        <v>0</v>
      </c>
      <c r="DW323">
        <v>0</v>
      </c>
      <c r="DX323">
        <v>0</v>
      </c>
      <c r="DY323">
        <v>0</v>
      </c>
      <c r="DZ323">
        <v>1</v>
      </c>
      <c r="EA323">
        <v>0</v>
      </c>
      <c r="EB323">
        <v>0</v>
      </c>
      <c r="EC323">
        <v>0</v>
      </c>
      <c r="ED323">
        <v>0</v>
      </c>
      <c r="EE323">
        <v>0</v>
      </c>
      <c r="EF323">
        <v>0</v>
      </c>
      <c r="EG323">
        <v>0</v>
      </c>
      <c r="EH323">
        <v>0</v>
      </c>
      <c r="EI323">
        <v>0</v>
      </c>
      <c r="EJ323">
        <v>0</v>
      </c>
      <c r="EK323">
        <v>0</v>
      </c>
      <c r="EL323">
        <v>0</v>
      </c>
      <c r="EM323">
        <v>0</v>
      </c>
      <c r="EN323">
        <v>0</v>
      </c>
      <c r="EO323">
        <v>1</v>
      </c>
      <c r="EP323">
        <v>0</v>
      </c>
      <c r="EQ323">
        <v>0</v>
      </c>
      <c r="ER323">
        <v>0</v>
      </c>
      <c r="ES323">
        <v>2</v>
      </c>
      <c r="ET323">
        <v>1</v>
      </c>
      <c r="EU323">
        <v>0</v>
      </c>
      <c r="EV323">
        <v>0</v>
      </c>
      <c r="EW323">
        <v>0</v>
      </c>
      <c r="EX323">
        <v>0</v>
      </c>
      <c r="EY323">
        <v>0</v>
      </c>
      <c r="EZ323">
        <v>0</v>
      </c>
      <c r="FA323">
        <v>1</v>
      </c>
      <c r="FB323">
        <v>0</v>
      </c>
      <c r="FC323">
        <v>0</v>
      </c>
      <c r="FD323">
        <v>1</v>
      </c>
      <c r="FE323">
        <v>0</v>
      </c>
      <c r="FF323">
        <v>3</v>
      </c>
      <c r="FG323">
        <v>1</v>
      </c>
      <c r="FH323">
        <v>0</v>
      </c>
      <c r="FI323">
        <v>0</v>
      </c>
      <c r="FJ323">
        <v>5</v>
      </c>
      <c r="FK323">
        <v>6</v>
      </c>
      <c r="FL323">
        <v>0</v>
      </c>
      <c r="FM323">
        <v>1</v>
      </c>
      <c r="FN323">
        <v>0</v>
      </c>
      <c r="FO323">
        <v>1</v>
      </c>
      <c r="FP323">
        <v>0</v>
      </c>
      <c r="FQ323">
        <v>1</v>
      </c>
      <c r="FR323">
        <v>6</v>
      </c>
      <c r="FS323">
        <v>0</v>
      </c>
      <c r="FT323">
        <v>2</v>
      </c>
      <c r="FU323">
        <v>0</v>
      </c>
      <c r="FV323">
        <v>0</v>
      </c>
      <c r="FW323">
        <v>0</v>
      </c>
      <c r="FX323">
        <v>0</v>
      </c>
      <c r="FY323">
        <v>1</v>
      </c>
      <c r="FZ323">
        <v>0</v>
      </c>
      <c r="GA323">
        <v>0</v>
      </c>
      <c r="GB323">
        <v>3</v>
      </c>
      <c r="GC323">
        <v>1</v>
      </c>
      <c r="GD323">
        <v>7</v>
      </c>
      <c r="GE323">
        <v>2</v>
      </c>
      <c r="GF323">
        <v>0</v>
      </c>
      <c r="GG323">
        <v>0</v>
      </c>
      <c r="GH323">
        <v>3</v>
      </c>
      <c r="GI323">
        <v>2</v>
      </c>
      <c r="GJ323">
        <v>0</v>
      </c>
      <c r="GK323">
        <v>0</v>
      </c>
      <c r="GL323">
        <v>1</v>
      </c>
      <c r="GM323">
        <v>3</v>
      </c>
      <c r="GN323">
        <v>1</v>
      </c>
      <c r="GO323">
        <v>0</v>
      </c>
      <c r="GP323">
        <v>0</v>
      </c>
      <c r="GQ323">
        <v>0</v>
      </c>
    </row>
    <row r="324" spans="1:199">
      <c r="A324">
        <v>0</v>
      </c>
      <c r="B324">
        <v>0</v>
      </c>
      <c r="C324">
        <v>0</v>
      </c>
      <c r="D324">
        <v>0</v>
      </c>
      <c r="E324">
        <v>0</v>
      </c>
      <c r="F324">
        <v>0</v>
      </c>
      <c r="G324">
        <v>1</v>
      </c>
      <c r="H324">
        <v>0</v>
      </c>
      <c r="I324">
        <v>0</v>
      </c>
      <c r="J324">
        <v>2</v>
      </c>
      <c r="K324">
        <v>0</v>
      </c>
      <c r="L324">
        <v>0</v>
      </c>
      <c r="M324">
        <v>0</v>
      </c>
      <c r="N324">
        <v>0</v>
      </c>
      <c r="O324">
        <v>0</v>
      </c>
      <c r="P324">
        <v>8</v>
      </c>
      <c r="Q324">
        <v>0</v>
      </c>
      <c r="R324">
        <v>0</v>
      </c>
      <c r="S324">
        <v>0</v>
      </c>
      <c r="T324">
        <v>0</v>
      </c>
      <c r="U324">
        <v>0</v>
      </c>
      <c r="V324">
        <v>0</v>
      </c>
      <c r="W324">
        <v>0</v>
      </c>
      <c r="X324">
        <v>0</v>
      </c>
      <c r="Y324">
        <v>0</v>
      </c>
      <c r="Z324">
        <v>1</v>
      </c>
      <c r="AA324">
        <v>0</v>
      </c>
      <c r="AB324">
        <v>0</v>
      </c>
      <c r="AC324">
        <v>1</v>
      </c>
      <c r="AD324">
        <v>0</v>
      </c>
      <c r="AE324">
        <v>4</v>
      </c>
      <c r="AF324">
        <v>0</v>
      </c>
      <c r="AG324">
        <v>0</v>
      </c>
      <c r="AH324">
        <v>0</v>
      </c>
      <c r="AI324">
        <v>1</v>
      </c>
      <c r="AJ324">
        <v>0</v>
      </c>
      <c r="AK324">
        <v>1</v>
      </c>
      <c r="AL324">
        <v>0</v>
      </c>
      <c r="AM324">
        <v>4</v>
      </c>
      <c r="AN324">
        <v>0</v>
      </c>
      <c r="AO324">
        <v>0</v>
      </c>
      <c r="AP324">
        <v>0</v>
      </c>
      <c r="AQ324">
        <v>0</v>
      </c>
      <c r="AR324">
        <v>3</v>
      </c>
      <c r="AS324">
        <v>1</v>
      </c>
      <c r="AT324">
        <v>0</v>
      </c>
      <c r="AU324">
        <v>1</v>
      </c>
      <c r="AV324">
        <v>0</v>
      </c>
      <c r="AW324">
        <v>1</v>
      </c>
      <c r="AX324">
        <v>0</v>
      </c>
      <c r="AY324">
        <v>0</v>
      </c>
      <c r="AZ324">
        <v>2</v>
      </c>
      <c r="BA324">
        <v>0</v>
      </c>
      <c r="BB324">
        <v>0</v>
      </c>
      <c r="BC324">
        <v>0</v>
      </c>
      <c r="BD324">
        <v>0</v>
      </c>
      <c r="BE324">
        <v>0</v>
      </c>
      <c r="BF324">
        <v>0</v>
      </c>
      <c r="BG324">
        <v>4</v>
      </c>
      <c r="BH324">
        <v>0</v>
      </c>
      <c r="BI324">
        <v>0</v>
      </c>
      <c r="BJ324">
        <v>0</v>
      </c>
      <c r="BK324">
        <v>0</v>
      </c>
      <c r="BL324">
        <v>0</v>
      </c>
      <c r="BM324">
        <v>0</v>
      </c>
      <c r="BN324">
        <v>0</v>
      </c>
      <c r="BO324">
        <v>0</v>
      </c>
      <c r="BP324">
        <v>0</v>
      </c>
      <c r="BQ324">
        <v>2</v>
      </c>
      <c r="BR324">
        <v>3</v>
      </c>
      <c r="BS324">
        <v>0</v>
      </c>
      <c r="BT324">
        <v>0</v>
      </c>
      <c r="BU324">
        <v>1</v>
      </c>
      <c r="BV324">
        <v>0</v>
      </c>
      <c r="BW324">
        <v>1</v>
      </c>
      <c r="BX324">
        <v>0</v>
      </c>
      <c r="BY324">
        <v>9</v>
      </c>
      <c r="BZ324">
        <v>0</v>
      </c>
      <c r="CA324">
        <v>4</v>
      </c>
      <c r="CB324">
        <v>7</v>
      </c>
      <c r="CC324">
        <v>1</v>
      </c>
      <c r="CD324">
        <v>0</v>
      </c>
      <c r="CE324">
        <v>3</v>
      </c>
      <c r="CF324">
        <v>5</v>
      </c>
      <c r="CG324">
        <v>0</v>
      </c>
      <c r="CH324">
        <v>0</v>
      </c>
      <c r="CI324">
        <v>2</v>
      </c>
      <c r="CJ324">
        <v>1</v>
      </c>
      <c r="CK324">
        <v>2</v>
      </c>
      <c r="CL324">
        <v>0</v>
      </c>
      <c r="CM324">
        <v>0</v>
      </c>
      <c r="CN324">
        <v>0</v>
      </c>
      <c r="CO324">
        <v>0</v>
      </c>
      <c r="CP324">
        <v>1</v>
      </c>
      <c r="CQ324">
        <v>0</v>
      </c>
      <c r="CR324">
        <v>0</v>
      </c>
      <c r="CS324">
        <v>0</v>
      </c>
      <c r="CT324">
        <v>0</v>
      </c>
      <c r="CU324">
        <v>0</v>
      </c>
      <c r="CV324">
        <v>0</v>
      </c>
      <c r="CW324">
        <v>0</v>
      </c>
      <c r="CX324">
        <v>1</v>
      </c>
      <c r="CY324">
        <v>0</v>
      </c>
      <c r="CZ324">
        <v>5</v>
      </c>
      <c r="DA324">
        <v>0</v>
      </c>
      <c r="DB324">
        <v>0</v>
      </c>
      <c r="DC324">
        <v>0</v>
      </c>
      <c r="DD324">
        <v>1</v>
      </c>
      <c r="DE324">
        <v>5</v>
      </c>
      <c r="DF324">
        <v>0</v>
      </c>
      <c r="DG324">
        <v>0</v>
      </c>
      <c r="DH324">
        <v>0</v>
      </c>
      <c r="DI324">
        <v>0</v>
      </c>
      <c r="DJ324">
        <v>1</v>
      </c>
      <c r="DK324">
        <v>0</v>
      </c>
      <c r="DL324">
        <v>0</v>
      </c>
      <c r="DM324">
        <v>0</v>
      </c>
      <c r="DN324">
        <v>4</v>
      </c>
      <c r="DO324">
        <v>0</v>
      </c>
      <c r="DP324">
        <v>7</v>
      </c>
      <c r="DQ324">
        <v>5</v>
      </c>
      <c r="DR324">
        <v>1</v>
      </c>
      <c r="DS324">
        <v>0</v>
      </c>
      <c r="DT324">
        <v>0</v>
      </c>
      <c r="DU324">
        <v>0</v>
      </c>
      <c r="DV324">
        <v>0</v>
      </c>
      <c r="DW324">
        <v>0</v>
      </c>
      <c r="DX324">
        <v>0</v>
      </c>
      <c r="DY324">
        <v>0</v>
      </c>
      <c r="DZ324">
        <v>2</v>
      </c>
      <c r="EA324">
        <v>0</v>
      </c>
      <c r="EB324">
        <v>0</v>
      </c>
      <c r="EC324">
        <v>0</v>
      </c>
      <c r="ED324">
        <v>0</v>
      </c>
      <c r="EE324">
        <v>0</v>
      </c>
      <c r="EF324">
        <v>0</v>
      </c>
      <c r="EG324">
        <v>0</v>
      </c>
      <c r="EH324">
        <v>1</v>
      </c>
      <c r="EI324">
        <v>0</v>
      </c>
      <c r="EJ324">
        <v>0</v>
      </c>
      <c r="EK324">
        <v>0</v>
      </c>
      <c r="EL324">
        <v>1</v>
      </c>
      <c r="EM324">
        <v>1</v>
      </c>
      <c r="EN324">
        <v>0</v>
      </c>
      <c r="EO324">
        <v>2</v>
      </c>
      <c r="EP324">
        <v>2</v>
      </c>
      <c r="EQ324">
        <v>0</v>
      </c>
      <c r="ER324">
        <v>0</v>
      </c>
      <c r="ES324">
        <v>1</v>
      </c>
      <c r="ET324">
        <v>0</v>
      </c>
      <c r="EU324">
        <v>1</v>
      </c>
      <c r="EV324">
        <v>0</v>
      </c>
      <c r="EW324">
        <v>1</v>
      </c>
      <c r="EX324">
        <v>1</v>
      </c>
      <c r="EY324">
        <v>1</v>
      </c>
      <c r="EZ324">
        <v>0</v>
      </c>
      <c r="FA324">
        <v>3</v>
      </c>
      <c r="FB324">
        <v>0</v>
      </c>
      <c r="FC324">
        <v>0</v>
      </c>
      <c r="FD324">
        <v>0</v>
      </c>
      <c r="FE324">
        <v>0</v>
      </c>
      <c r="FF324">
        <v>2</v>
      </c>
      <c r="FG324">
        <v>2</v>
      </c>
      <c r="FH324">
        <v>3</v>
      </c>
      <c r="FI324">
        <v>0</v>
      </c>
      <c r="FJ324">
        <v>0</v>
      </c>
      <c r="FK324">
        <v>0</v>
      </c>
      <c r="FL324">
        <v>0</v>
      </c>
      <c r="FM324">
        <v>0</v>
      </c>
      <c r="FN324">
        <v>0</v>
      </c>
      <c r="FO324">
        <v>0</v>
      </c>
      <c r="FP324">
        <v>1</v>
      </c>
      <c r="FQ324">
        <v>1</v>
      </c>
      <c r="FR324">
        <v>1</v>
      </c>
      <c r="FS324">
        <v>0</v>
      </c>
      <c r="FT324">
        <v>0</v>
      </c>
      <c r="FU324">
        <v>4</v>
      </c>
      <c r="FV324">
        <v>0</v>
      </c>
      <c r="FW324">
        <v>8</v>
      </c>
      <c r="FX324">
        <v>0</v>
      </c>
      <c r="FY324">
        <v>0</v>
      </c>
      <c r="FZ324">
        <v>2</v>
      </c>
      <c r="GA324">
        <v>0</v>
      </c>
      <c r="GB324">
        <v>0</v>
      </c>
      <c r="GC324">
        <v>0</v>
      </c>
      <c r="GD324">
        <v>1</v>
      </c>
      <c r="GE324">
        <v>0</v>
      </c>
      <c r="GF324">
        <v>0</v>
      </c>
      <c r="GG324">
        <v>0</v>
      </c>
      <c r="GH324">
        <v>0</v>
      </c>
      <c r="GI324">
        <v>0</v>
      </c>
      <c r="GJ324">
        <v>0</v>
      </c>
      <c r="GK324">
        <v>0</v>
      </c>
      <c r="GL324">
        <v>0</v>
      </c>
      <c r="GM324">
        <v>1</v>
      </c>
      <c r="GN324">
        <v>0</v>
      </c>
      <c r="GO324">
        <v>2</v>
      </c>
      <c r="GP324">
        <v>0</v>
      </c>
      <c r="GQ324">
        <v>0</v>
      </c>
    </row>
    <row r="325" spans="1:199">
      <c r="A325">
        <v>0</v>
      </c>
      <c r="B325">
        <v>0</v>
      </c>
      <c r="C325">
        <v>5</v>
      </c>
      <c r="D325">
        <v>0</v>
      </c>
      <c r="E325">
        <v>0</v>
      </c>
      <c r="F325">
        <v>0</v>
      </c>
      <c r="G325">
        <v>0</v>
      </c>
      <c r="H325">
        <v>0</v>
      </c>
      <c r="I325">
        <v>0</v>
      </c>
      <c r="J325">
        <v>0</v>
      </c>
      <c r="K325">
        <v>1</v>
      </c>
      <c r="L325">
        <v>0</v>
      </c>
      <c r="M325">
        <v>1</v>
      </c>
      <c r="N325">
        <v>0</v>
      </c>
      <c r="O325">
        <v>0</v>
      </c>
      <c r="P325">
        <v>1</v>
      </c>
      <c r="Q325">
        <v>4</v>
      </c>
      <c r="R325">
        <v>0</v>
      </c>
      <c r="S325">
        <v>0</v>
      </c>
      <c r="T325">
        <v>0</v>
      </c>
      <c r="U325">
        <v>0</v>
      </c>
      <c r="V325">
        <v>0</v>
      </c>
      <c r="W325">
        <v>0</v>
      </c>
      <c r="X325">
        <v>2</v>
      </c>
      <c r="Y325">
        <v>0</v>
      </c>
      <c r="Z325">
        <v>1</v>
      </c>
      <c r="AA325">
        <v>0</v>
      </c>
      <c r="AB325">
        <v>0</v>
      </c>
      <c r="AC325">
        <v>1</v>
      </c>
      <c r="AD325">
        <v>0</v>
      </c>
      <c r="AE325">
        <v>0</v>
      </c>
      <c r="AF325">
        <v>0</v>
      </c>
      <c r="AG325">
        <v>0</v>
      </c>
      <c r="AH325">
        <v>1</v>
      </c>
      <c r="AI325">
        <v>0</v>
      </c>
      <c r="AJ325">
        <v>1</v>
      </c>
      <c r="AK325">
        <v>1</v>
      </c>
      <c r="AL325">
        <v>0</v>
      </c>
      <c r="AM325">
        <v>0</v>
      </c>
      <c r="AN325">
        <v>0</v>
      </c>
      <c r="AO325">
        <v>0</v>
      </c>
      <c r="AP325">
        <v>0</v>
      </c>
      <c r="AQ325">
        <v>0</v>
      </c>
      <c r="AR325">
        <v>3</v>
      </c>
      <c r="AS325">
        <v>0</v>
      </c>
      <c r="AT325">
        <v>0</v>
      </c>
      <c r="AU325">
        <v>0</v>
      </c>
      <c r="AV325">
        <v>0</v>
      </c>
      <c r="AW325">
        <v>2</v>
      </c>
      <c r="AX325">
        <v>0</v>
      </c>
      <c r="AY325">
        <v>0</v>
      </c>
      <c r="AZ325">
        <v>0</v>
      </c>
      <c r="BA325">
        <v>0</v>
      </c>
      <c r="BB325">
        <v>0</v>
      </c>
      <c r="BC325">
        <v>0</v>
      </c>
      <c r="BD325">
        <v>0</v>
      </c>
      <c r="BE325">
        <v>3</v>
      </c>
      <c r="BF325">
        <v>3</v>
      </c>
      <c r="BG325">
        <v>0</v>
      </c>
      <c r="BH325">
        <v>0</v>
      </c>
      <c r="BI325">
        <v>0</v>
      </c>
      <c r="BJ325">
        <v>0</v>
      </c>
      <c r="BK325">
        <v>0</v>
      </c>
      <c r="BL325">
        <v>0</v>
      </c>
      <c r="BM325">
        <v>0</v>
      </c>
      <c r="BN325">
        <v>0</v>
      </c>
      <c r="BO325">
        <v>0</v>
      </c>
      <c r="BP325">
        <v>0</v>
      </c>
      <c r="BQ325">
        <v>1</v>
      </c>
      <c r="BR325">
        <v>2</v>
      </c>
      <c r="BS325">
        <v>0</v>
      </c>
      <c r="BT325">
        <v>1</v>
      </c>
      <c r="BU325">
        <v>0</v>
      </c>
      <c r="BV325">
        <v>0</v>
      </c>
      <c r="BW325">
        <v>4</v>
      </c>
      <c r="BX325">
        <v>0</v>
      </c>
      <c r="BY325">
        <v>0</v>
      </c>
      <c r="BZ325">
        <v>0</v>
      </c>
      <c r="CA325">
        <v>0</v>
      </c>
      <c r="CB325">
        <v>1</v>
      </c>
      <c r="CC325">
        <v>2</v>
      </c>
      <c r="CD325">
        <v>1</v>
      </c>
      <c r="CE325">
        <v>3</v>
      </c>
      <c r="CF325">
        <v>0</v>
      </c>
      <c r="CG325">
        <v>3</v>
      </c>
      <c r="CH325">
        <v>0</v>
      </c>
      <c r="CI325">
        <v>1</v>
      </c>
      <c r="CJ325">
        <v>0</v>
      </c>
      <c r="CK325">
        <v>1</v>
      </c>
      <c r="CL325">
        <v>0</v>
      </c>
      <c r="CM325">
        <v>0</v>
      </c>
      <c r="CN325">
        <v>0</v>
      </c>
      <c r="CO325">
        <v>0</v>
      </c>
      <c r="CP325">
        <v>2</v>
      </c>
      <c r="CQ325">
        <v>0</v>
      </c>
      <c r="CR325">
        <v>0</v>
      </c>
      <c r="CS325">
        <v>0</v>
      </c>
      <c r="CT325">
        <v>0</v>
      </c>
      <c r="CU325">
        <v>0</v>
      </c>
      <c r="CV325">
        <v>2</v>
      </c>
      <c r="CW325">
        <v>0</v>
      </c>
      <c r="CX325">
        <v>0</v>
      </c>
      <c r="CY325">
        <v>5</v>
      </c>
      <c r="CZ325">
        <v>0</v>
      </c>
      <c r="DA325">
        <v>0</v>
      </c>
      <c r="DB325">
        <v>0</v>
      </c>
      <c r="DC325">
        <v>0</v>
      </c>
      <c r="DD325">
        <v>0</v>
      </c>
      <c r="DE325">
        <v>1</v>
      </c>
      <c r="DF325">
        <v>0</v>
      </c>
      <c r="DG325">
        <v>0</v>
      </c>
      <c r="DH325">
        <v>2</v>
      </c>
      <c r="DI325">
        <v>0</v>
      </c>
      <c r="DJ325">
        <v>1</v>
      </c>
      <c r="DK325">
        <v>1</v>
      </c>
      <c r="DL325">
        <v>1</v>
      </c>
      <c r="DM325">
        <v>0</v>
      </c>
      <c r="DN325">
        <v>0</v>
      </c>
      <c r="DO325">
        <v>0</v>
      </c>
      <c r="DP325">
        <v>0</v>
      </c>
      <c r="DQ325">
        <v>0</v>
      </c>
      <c r="DR325">
        <v>2</v>
      </c>
      <c r="DS325">
        <v>0</v>
      </c>
      <c r="DT325">
        <v>0</v>
      </c>
      <c r="DU325">
        <v>0</v>
      </c>
      <c r="DV325">
        <v>0</v>
      </c>
      <c r="DW325">
        <v>0</v>
      </c>
      <c r="DX325">
        <v>0</v>
      </c>
      <c r="DY325">
        <v>0</v>
      </c>
      <c r="DZ325">
        <v>0</v>
      </c>
      <c r="EA325">
        <v>0</v>
      </c>
      <c r="EB325">
        <v>0</v>
      </c>
      <c r="EC325">
        <v>0</v>
      </c>
      <c r="ED325">
        <v>0</v>
      </c>
      <c r="EE325">
        <v>0</v>
      </c>
      <c r="EF325">
        <v>0</v>
      </c>
      <c r="EG325">
        <v>0</v>
      </c>
      <c r="EH325">
        <v>1</v>
      </c>
      <c r="EI325">
        <v>0</v>
      </c>
      <c r="EJ325">
        <v>0</v>
      </c>
      <c r="EK325">
        <v>0</v>
      </c>
      <c r="EL325">
        <v>2</v>
      </c>
      <c r="EM325">
        <v>1</v>
      </c>
      <c r="EN325">
        <v>0</v>
      </c>
      <c r="EO325">
        <v>0</v>
      </c>
      <c r="EP325">
        <v>2</v>
      </c>
      <c r="EQ325">
        <v>0</v>
      </c>
      <c r="ER325">
        <v>0</v>
      </c>
      <c r="ES325">
        <v>3</v>
      </c>
      <c r="ET325">
        <v>1</v>
      </c>
      <c r="EU325">
        <v>2</v>
      </c>
      <c r="EV325">
        <v>0</v>
      </c>
      <c r="EW325">
        <v>0</v>
      </c>
      <c r="EX325">
        <v>0</v>
      </c>
      <c r="EY325">
        <v>0</v>
      </c>
      <c r="EZ325">
        <v>0</v>
      </c>
      <c r="FA325">
        <v>0</v>
      </c>
      <c r="FB325">
        <v>0</v>
      </c>
      <c r="FC325">
        <v>0</v>
      </c>
      <c r="FD325">
        <v>0</v>
      </c>
      <c r="FE325">
        <v>0</v>
      </c>
      <c r="FF325">
        <v>0</v>
      </c>
      <c r="FG325">
        <v>2</v>
      </c>
      <c r="FH325">
        <v>3</v>
      </c>
      <c r="FI325">
        <v>4</v>
      </c>
      <c r="FJ325">
        <v>0</v>
      </c>
      <c r="FK325">
        <v>1</v>
      </c>
      <c r="FL325">
        <v>0</v>
      </c>
      <c r="FM325">
        <v>2</v>
      </c>
      <c r="FN325">
        <v>2</v>
      </c>
      <c r="FO325">
        <v>0</v>
      </c>
      <c r="FP325">
        <v>0</v>
      </c>
      <c r="FQ325">
        <v>0</v>
      </c>
      <c r="FR325">
        <v>5</v>
      </c>
      <c r="FS325">
        <v>1</v>
      </c>
      <c r="FT325">
        <v>0</v>
      </c>
      <c r="FU325">
        <v>1</v>
      </c>
      <c r="FV325">
        <v>0</v>
      </c>
      <c r="FW325">
        <v>0</v>
      </c>
      <c r="FX325">
        <v>0</v>
      </c>
      <c r="FY325">
        <v>0</v>
      </c>
      <c r="FZ325">
        <v>3</v>
      </c>
      <c r="GA325">
        <v>3</v>
      </c>
      <c r="GB325">
        <v>0</v>
      </c>
      <c r="GC325">
        <v>0</v>
      </c>
      <c r="GD325">
        <v>0</v>
      </c>
      <c r="GE325">
        <v>0</v>
      </c>
      <c r="GF325">
        <v>0</v>
      </c>
      <c r="GG325">
        <v>0</v>
      </c>
      <c r="GH325">
        <v>0</v>
      </c>
      <c r="GI325">
        <v>0</v>
      </c>
      <c r="GJ325">
        <v>0</v>
      </c>
      <c r="GK325">
        <v>0</v>
      </c>
      <c r="GL325">
        <v>0</v>
      </c>
      <c r="GM325">
        <v>0</v>
      </c>
      <c r="GN325">
        <v>0</v>
      </c>
      <c r="GO325">
        <v>1</v>
      </c>
      <c r="GP325">
        <v>0</v>
      </c>
      <c r="GQ325">
        <v>0</v>
      </c>
    </row>
    <row r="326" spans="1:199">
      <c r="A326">
        <v>0</v>
      </c>
      <c r="B326">
        <v>0</v>
      </c>
      <c r="C326">
        <v>0</v>
      </c>
      <c r="D326">
        <v>0</v>
      </c>
      <c r="E326">
        <v>0</v>
      </c>
      <c r="F326">
        <v>0</v>
      </c>
      <c r="G326">
        <v>0</v>
      </c>
      <c r="H326">
        <v>0</v>
      </c>
      <c r="I326">
        <v>0</v>
      </c>
      <c r="J326">
        <v>0</v>
      </c>
      <c r="K326">
        <v>0</v>
      </c>
      <c r="L326">
        <v>0</v>
      </c>
      <c r="M326">
        <v>0</v>
      </c>
      <c r="N326">
        <v>0</v>
      </c>
      <c r="O326">
        <v>0</v>
      </c>
      <c r="P326">
        <v>1</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1</v>
      </c>
      <c r="AU326">
        <v>0</v>
      </c>
      <c r="AV326">
        <v>0</v>
      </c>
      <c r="AW326">
        <v>6</v>
      </c>
      <c r="AX326">
        <v>0</v>
      </c>
      <c r="AY326">
        <v>0</v>
      </c>
      <c r="AZ326">
        <v>0</v>
      </c>
      <c r="BA326">
        <v>0</v>
      </c>
      <c r="BB326">
        <v>0</v>
      </c>
      <c r="BC326">
        <v>0</v>
      </c>
      <c r="BD326">
        <v>1</v>
      </c>
      <c r="BE326">
        <v>1</v>
      </c>
      <c r="BF326">
        <v>0</v>
      </c>
      <c r="BG326">
        <v>0</v>
      </c>
      <c r="BH326">
        <v>0</v>
      </c>
      <c r="BI326">
        <v>2</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1</v>
      </c>
      <c r="CC326">
        <v>0</v>
      </c>
      <c r="CD326">
        <v>1</v>
      </c>
      <c r="CE326">
        <v>0</v>
      </c>
      <c r="CF326">
        <v>0</v>
      </c>
      <c r="CG326">
        <v>0</v>
      </c>
      <c r="CH326">
        <v>0</v>
      </c>
      <c r="CI326">
        <v>0</v>
      </c>
      <c r="CJ326">
        <v>0</v>
      </c>
      <c r="CK326">
        <v>1</v>
      </c>
      <c r="CL326">
        <v>0</v>
      </c>
      <c r="CM326">
        <v>0</v>
      </c>
      <c r="CN326">
        <v>0</v>
      </c>
      <c r="CO326">
        <v>0</v>
      </c>
      <c r="CP326">
        <v>0</v>
      </c>
      <c r="CQ326">
        <v>0</v>
      </c>
      <c r="CR326">
        <v>0</v>
      </c>
      <c r="CS326">
        <v>0</v>
      </c>
      <c r="CT326">
        <v>0</v>
      </c>
      <c r="CU326">
        <v>0</v>
      </c>
      <c r="CV326">
        <v>0</v>
      </c>
      <c r="CW326">
        <v>0</v>
      </c>
      <c r="CX326">
        <v>0</v>
      </c>
      <c r="CY326">
        <v>0</v>
      </c>
      <c r="CZ326">
        <v>1</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2</v>
      </c>
      <c r="ET326">
        <v>0</v>
      </c>
      <c r="EU326">
        <v>1</v>
      </c>
      <c r="EV326">
        <v>0</v>
      </c>
      <c r="EW326">
        <v>0</v>
      </c>
      <c r="EX326">
        <v>0</v>
      </c>
      <c r="EY326">
        <v>0</v>
      </c>
      <c r="EZ326">
        <v>0</v>
      </c>
      <c r="FA326">
        <v>0</v>
      </c>
      <c r="FB326">
        <v>0</v>
      </c>
      <c r="FC326">
        <v>0</v>
      </c>
      <c r="FD326">
        <v>0</v>
      </c>
      <c r="FE326">
        <v>0</v>
      </c>
      <c r="FF326">
        <v>0</v>
      </c>
      <c r="FG326">
        <v>4</v>
      </c>
      <c r="FH326">
        <v>1</v>
      </c>
      <c r="FI326">
        <v>0</v>
      </c>
      <c r="FJ326">
        <v>0</v>
      </c>
      <c r="FK326">
        <v>0</v>
      </c>
      <c r="FL326">
        <v>0</v>
      </c>
      <c r="FM326">
        <v>0</v>
      </c>
      <c r="FN326">
        <v>0</v>
      </c>
      <c r="FO326">
        <v>0</v>
      </c>
      <c r="FP326">
        <v>0</v>
      </c>
      <c r="FQ326">
        <v>0</v>
      </c>
      <c r="FR326">
        <v>0</v>
      </c>
      <c r="FS326">
        <v>2</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row>
    <row r="327" spans="1:199">
      <c r="A327">
        <v>0</v>
      </c>
      <c r="B327">
        <v>0</v>
      </c>
      <c r="C327">
        <v>0</v>
      </c>
      <c r="D327">
        <v>0</v>
      </c>
      <c r="E327">
        <v>0</v>
      </c>
      <c r="F327">
        <v>3</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2</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3</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8</v>
      </c>
      <c r="CC327">
        <v>0</v>
      </c>
      <c r="CD327">
        <v>0</v>
      </c>
      <c r="CE327">
        <v>0</v>
      </c>
      <c r="CF327">
        <v>0</v>
      </c>
      <c r="CG327">
        <v>0</v>
      </c>
      <c r="CH327">
        <v>0</v>
      </c>
      <c r="CI327">
        <v>3</v>
      </c>
      <c r="CJ327">
        <v>0</v>
      </c>
      <c r="CK327">
        <v>1</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4</v>
      </c>
      <c r="DF327">
        <v>0</v>
      </c>
      <c r="DG327">
        <v>0</v>
      </c>
      <c r="DH327">
        <v>0</v>
      </c>
      <c r="DI327">
        <v>0</v>
      </c>
      <c r="DJ327">
        <v>0</v>
      </c>
      <c r="DK327">
        <v>0</v>
      </c>
      <c r="DL327">
        <v>0</v>
      </c>
      <c r="DM327">
        <v>0</v>
      </c>
      <c r="DN327">
        <v>2</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1</v>
      </c>
      <c r="FO327">
        <v>0</v>
      </c>
      <c r="FP327">
        <v>1</v>
      </c>
      <c r="FQ327">
        <v>0</v>
      </c>
      <c r="FR327">
        <v>0</v>
      </c>
      <c r="FS327">
        <v>2</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row>
    <row r="328" spans="1:199">
      <c r="A328">
        <v>0</v>
      </c>
      <c r="B328">
        <v>0</v>
      </c>
      <c r="C328">
        <v>0</v>
      </c>
      <c r="D328">
        <v>0</v>
      </c>
      <c r="E328">
        <v>0</v>
      </c>
      <c r="F328">
        <v>2</v>
      </c>
      <c r="G328">
        <v>0</v>
      </c>
      <c r="H328">
        <v>0</v>
      </c>
      <c r="I328">
        <v>0</v>
      </c>
      <c r="J328">
        <v>0</v>
      </c>
      <c r="K328">
        <v>0</v>
      </c>
      <c r="L328">
        <v>0</v>
      </c>
      <c r="M328">
        <v>0</v>
      </c>
      <c r="N328">
        <v>0</v>
      </c>
      <c r="O328">
        <v>0</v>
      </c>
      <c r="P328">
        <v>0</v>
      </c>
      <c r="Q328">
        <v>1</v>
      </c>
      <c r="R328">
        <v>0</v>
      </c>
      <c r="S328">
        <v>0</v>
      </c>
      <c r="T328">
        <v>0</v>
      </c>
      <c r="U328">
        <v>0</v>
      </c>
      <c r="V328">
        <v>0</v>
      </c>
      <c r="W328">
        <v>0</v>
      </c>
      <c r="X328">
        <v>0</v>
      </c>
      <c r="Y328">
        <v>0</v>
      </c>
      <c r="Z328">
        <v>4</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4</v>
      </c>
      <c r="AX328">
        <v>0</v>
      </c>
      <c r="AY328">
        <v>0</v>
      </c>
      <c r="AZ328">
        <v>1</v>
      </c>
      <c r="BA328">
        <v>0</v>
      </c>
      <c r="BB328">
        <v>0</v>
      </c>
      <c r="BC328">
        <v>0</v>
      </c>
      <c r="BD328">
        <v>2</v>
      </c>
      <c r="BE328">
        <v>0</v>
      </c>
      <c r="BF328">
        <v>0</v>
      </c>
      <c r="BG328">
        <v>1</v>
      </c>
      <c r="BH328">
        <v>0</v>
      </c>
      <c r="BI328">
        <v>0</v>
      </c>
      <c r="BJ328">
        <v>1</v>
      </c>
      <c r="BK328">
        <v>0</v>
      </c>
      <c r="BL328">
        <v>0</v>
      </c>
      <c r="BM328">
        <v>0</v>
      </c>
      <c r="BN328">
        <v>0</v>
      </c>
      <c r="BO328">
        <v>0</v>
      </c>
      <c r="BP328">
        <v>0</v>
      </c>
      <c r="BQ328">
        <v>0</v>
      </c>
      <c r="BR328">
        <v>0</v>
      </c>
      <c r="BS328">
        <v>0</v>
      </c>
      <c r="BT328">
        <v>0</v>
      </c>
      <c r="BU328">
        <v>0</v>
      </c>
      <c r="BV328">
        <v>0</v>
      </c>
      <c r="BW328">
        <v>0</v>
      </c>
      <c r="BX328">
        <v>1</v>
      </c>
      <c r="BY328">
        <v>0</v>
      </c>
      <c r="BZ328">
        <v>0</v>
      </c>
      <c r="CA328">
        <v>0</v>
      </c>
      <c r="CB328">
        <v>0</v>
      </c>
      <c r="CC328">
        <v>1</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2</v>
      </c>
      <c r="DO328">
        <v>0</v>
      </c>
      <c r="DP328">
        <v>0</v>
      </c>
      <c r="DQ328">
        <v>0</v>
      </c>
      <c r="DR328">
        <v>2</v>
      </c>
      <c r="DS328">
        <v>0</v>
      </c>
      <c r="DT328">
        <v>0</v>
      </c>
      <c r="DU328">
        <v>0</v>
      </c>
      <c r="DV328">
        <v>0</v>
      </c>
      <c r="DW328">
        <v>0</v>
      </c>
      <c r="DX328">
        <v>0</v>
      </c>
      <c r="DY328">
        <v>0</v>
      </c>
      <c r="DZ328">
        <v>0</v>
      </c>
      <c r="EA328">
        <v>0</v>
      </c>
      <c r="EB328">
        <v>0</v>
      </c>
      <c r="EC328">
        <v>1</v>
      </c>
      <c r="ED328">
        <v>0</v>
      </c>
      <c r="EE328">
        <v>0</v>
      </c>
      <c r="EF328">
        <v>0</v>
      </c>
      <c r="EG328">
        <v>0</v>
      </c>
      <c r="EH328">
        <v>1</v>
      </c>
      <c r="EI328">
        <v>0</v>
      </c>
      <c r="EJ328">
        <v>0</v>
      </c>
      <c r="EK328">
        <v>0</v>
      </c>
      <c r="EL328">
        <v>0</v>
      </c>
      <c r="EM328">
        <v>0</v>
      </c>
      <c r="EN328">
        <v>0</v>
      </c>
      <c r="EO328">
        <v>0</v>
      </c>
      <c r="EP328">
        <v>1</v>
      </c>
      <c r="EQ328">
        <v>0</v>
      </c>
      <c r="ER328">
        <v>0</v>
      </c>
      <c r="ES328">
        <v>1</v>
      </c>
      <c r="ET328">
        <v>0</v>
      </c>
      <c r="EU328">
        <v>0</v>
      </c>
      <c r="EV328">
        <v>1</v>
      </c>
      <c r="EW328">
        <v>0</v>
      </c>
      <c r="EX328">
        <v>1</v>
      </c>
      <c r="EY328">
        <v>0</v>
      </c>
      <c r="EZ328">
        <v>0</v>
      </c>
      <c r="FA328">
        <v>0</v>
      </c>
      <c r="FB328">
        <v>0</v>
      </c>
      <c r="FC328">
        <v>0</v>
      </c>
      <c r="FD328">
        <v>0</v>
      </c>
      <c r="FE328">
        <v>0</v>
      </c>
      <c r="FF328">
        <v>0</v>
      </c>
      <c r="FG328">
        <v>6</v>
      </c>
      <c r="FH328">
        <v>0</v>
      </c>
      <c r="FI328">
        <v>0</v>
      </c>
      <c r="FJ328">
        <v>0</v>
      </c>
      <c r="FK328">
        <v>0</v>
      </c>
      <c r="FL328">
        <v>0</v>
      </c>
      <c r="FM328">
        <v>0</v>
      </c>
      <c r="FN328">
        <v>0</v>
      </c>
      <c r="FO328">
        <v>0</v>
      </c>
      <c r="FP328">
        <v>0</v>
      </c>
      <c r="FQ328">
        <v>0</v>
      </c>
      <c r="FR328">
        <v>0</v>
      </c>
      <c r="FS328">
        <v>0</v>
      </c>
      <c r="FT328">
        <v>1</v>
      </c>
      <c r="FU328">
        <v>1</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row>
    <row r="329" spans="1:199">
      <c r="A329">
        <v>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1</v>
      </c>
      <c r="Y329">
        <v>0</v>
      </c>
      <c r="Z329">
        <v>1</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1</v>
      </c>
      <c r="AZ329">
        <v>0</v>
      </c>
      <c r="BA329">
        <v>0</v>
      </c>
      <c r="BB329">
        <v>0</v>
      </c>
      <c r="BC329">
        <v>0</v>
      </c>
      <c r="BD329">
        <v>0</v>
      </c>
      <c r="BE329">
        <v>0</v>
      </c>
      <c r="BF329">
        <v>0</v>
      </c>
      <c r="BG329">
        <v>1</v>
      </c>
      <c r="BH329">
        <v>0</v>
      </c>
      <c r="BI329">
        <v>0</v>
      </c>
      <c r="BJ329">
        <v>0</v>
      </c>
      <c r="BK329">
        <v>0</v>
      </c>
      <c r="BL329">
        <v>0</v>
      </c>
      <c r="BM329">
        <v>0</v>
      </c>
      <c r="BN329">
        <v>0</v>
      </c>
      <c r="BO329">
        <v>0</v>
      </c>
      <c r="BP329">
        <v>0</v>
      </c>
      <c r="BQ329">
        <v>0</v>
      </c>
      <c r="BR329">
        <v>0</v>
      </c>
      <c r="BS329">
        <v>0</v>
      </c>
      <c r="BT329">
        <v>0</v>
      </c>
      <c r="BU329">
        <v>0</v>
      </c>
      <c r="BV329">
        <v>0</v>
      </c>
      <c r="BW329">
        <v>2</v>
      </c>
      <c r="BX329">
        <v>0</v>
      </c>
      <c r="BY329">
        <v>0</v>
      </c>
      <c r="BZ329">
        <v>0</v>
      </c>
      <c r="CA329">
        <v>0</v>
      </c>
      <c r="CB329">
        <v>0</v>
      </c>
      <c r="CC329">
        <v>0</v>
      </c>
      <c r="CD329">
        <v>0</v>
      </c>
      <c r="CE329">
        <v>0</v>
      </c>
      <c r="CF329">
        <v>0</v>
      </c>
      <c r="CG329">
        <v>0</v>
      </c>
      <c r="CH329">
        <v>0</v>
      </c>
      <c r="CI329">
        <v>1</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2</v>
      </c>
      <c r="DC329">
        <v>0</v>
      </c>
      <c r="DD329">
        <v>0</v>
      </c>
      <c r="DE329">
        <v>0</v>
      </c>
      <c r="DF329">
        <v>0</v>
      </c>
      <c r="DG329">
        <v>0</v>
      </c>
      <c r="DH329">
        <v>0</v>
      </c>
      <c r="DI329">
        <v>0</v>
      </c>
      <c r="DJ329">
        <v>0</v>
      </c>
      <c r="DK329">
        <v>0</v>
      </c>
      <c r="DL329">
        <v>1</v>
      </c>
      <c r="DM329">
        <v>0</v>
      </c>
      <c r="DN329">
        <v>0</v>
      </c>
      <c r="DO329">
        <v>0</v>
      </c>
      <c r="DP329">
        <v>0</v>
      </c>
      <c r="DQ329">
        <v>2</v>
      </c>
      <c r="DR329">
        <v>2</v>
      </c>
      <c r="DS329">
        <v>0</v>
      </c>
      <c r="DT329">
        <v>0</v>
      </c>
      <c r="DU329">
        <v>0</v>
      </c>
      <c r="DV329">
        <v>0</v>
      </c>
      <c r="DW329">
        <v>0</v>
      </c>
      <c r="DX329">
        <v>0</v>
      </c>
      <c r="DY329">
        <v>0</v>
      </c>
      <c r="DZ329">
        <v>0</v>
      </c>
      <c r="EA329">
        <v>0</v>
      </c>
      <c r="EB329">
        <v>0</v>
      </c>
      <c r="EC329">
        <v>0</v>
      </c>
      <c r="ED329">
        <v>0</v>
      </c>
      <c r="EE329">
        <v>0</v>
      </c>
      <c r="EF329">
        <v>0</v>
      </c>
      <c r="EG329">
        <v>0</v>
      </c>
      <c r="EH329">
        <v>0</v>
      </c>
      <c r="EI329">
        <v>1</v>
      </c>
      <c r="EJ329">
        <v>0</v>
      </c>
      <c r="EK329">
        <v>0</v>
      </c>
      <c r="EL329">
        <v>0</v>
      </c>
      <c r="EM329">
        <v>0</v>
      </c>
      <c r="EN329">
        <v>0</v>
      </c>
      <c r="EO329">
        <v>1</v>
      </c>
      <c r="EP329">
        <v>0</v>
      </c>
      <c r="EQ329">
        <v>0</v>
      </c>
      <c r="ER329">
        <v>0</v>
      </c>
      <c r="ES329">
        <v>4</v>
      </c>
      <c r="ET329">
        <v>0</v>
      </c>
      <c r="EU329">
        <v>0</v>
      </c>
      <c r="EV329">
        <v>0</v>
      </c>
      <c r="EW329">
        <v>0</v>
      </c>
      <c r="EX329">
        <v>0</v>
      </c>
      <c r="EY329">
        <v>0</v>
      </c>
      <c r="EZ329">
        <v>0</v>
      </c>
      <c r="FA329">
        <v>0</v>
      </c>
      <c r="FB329">
        <v>0</v>
      </c>
      <c r="FC329">
        <v>0</v>
      </c>
      <c r="FD329">
        <v>1</v>
      </c>
      <c r="FE329">
        <v>0</v>
      </c>
      <c r="FF329">
        <v>0</v>
      </c>
      <c r="FG329">
        <v>0</v>
      </c>
      <c r="FH329">
        <v>2</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2</v>
      </c>
      <c r="GE329">
        <v>0</v>
      </c>
      <c r="GF329">
        <v>0</v>
      </c>
      <c r="GG329">
        <v>0</v>
      </c>
      <c r="GH329">
        <v>0</v>
      </c>
      <c r="GI329">
        <v>0</v>
      </c>
      <c r="GJ329">
        <v>0</v>
      </c>
      <c r="GK329">
        <v>0</v>
      </c>
      <c r="GL329">
        <v>0</v>
      </c>
      <c r="GM329">
        <v>0</v>
      </c>
      <c r="GN329">
        <v>0</v>
      </c>
      <c r="GO329">
        <v>0</v>
      </c>
      <c r="GP329">
        <v>0</v>
      </c>
      <c r="GQ329">
        <v>0</v>
      </c>
    </row>
    <row r="330" spans="1:199">
      <c r="A330">
        <v>0</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1</v>
      </c>
      <c r="AI330">
        <v>1</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4</v>
      </c>
      <c r="BE330">
        <v>0</v>
      </c>
      <c r="BF330">
        <v>0</v>
      </c>
      <c r="BG330">
        <v>0</v>
      </c>
      <c r="BH330">
        <v>0</v>
      </c>
      <c r="BI330">
        <v>0</v>
      </c>
      <c r="BJ330">
        <v>0</v>
      </c>
      <c r="BK330">
        <v>0</v>
      </c>
      <c r="BL330">
        <v>0</v>
      </c>
      <c r="BM330">
        <v>0</v>
      </c>
      <c r="BN330">
        <v>0</v>
      </c>
      <c r="BO330">
        <v>0</v>
      </c>
      <c r="BP330">
        <v>0</v>
      </c>
      <c r="BQ330">
        <v>0</v>
      </c>
      <c r="BR330">
        <v>0</v>
      </c>
      <c r="BS330">
        <v>1</v>
      </c>
      <c r="BT330">
        <v>0</v>
      </c>
      <c r="BU330">
        <v>0</v>
      </c>
      <c r="BV330">
        <v>0</v>
      </c>
      <c r="BW330">
        <v>0</v>
      </c>
      <c r="BX330">
        <v>0</v>
      </c>
      <c r="BY330">
        <v>0</v>
      </c>
      <c r="BZ330">
        <v>0</v>
      </c>
      <c r="CA330">
        <v>0</v>
      </c>
      <c r="CB330">
        <v>1</v>
      </c>
      <c r="CC330">
        <v>3</v>
      </c>
      <c r="CD330">
        <v>0</v>
      </c>
      <c r="CE330">
        <v>0</v>
      </c>
      <c r="CF330">
        <v>0</v>
      </c>
      <c r="CG330">
        <v>0</v>
      </c>
      <c r="CH330">
        <v>0</v>
      </c>
      <c r="CI330">
        <v>1</v>
      </c>
      <c r="CJ330">
        <v>0</v>
      </c>
      <c r="CK330">
        <v>6</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1</v>
      </c>
      <c r="DF330">
        <v>0</v>
      </c>
      <c r="DG330">
        <v>0</v>
      </c>
      <c r="DH330">
        <v>0</v>
      </c>
      <c r="DI330">
        <v>0</v>
      </c>
      <c r="DJ330">
        <v>0</v>
      </c>
      <c r="DK330">
        <v>0</v>
      </c>
      <c r="DL330">
        <v>0</v>
      </c>
      <c r="DM330">
        <v>0</v>
      </c>
      <c r="DN330">
        <v>0</v>
      </c>
      <c r="DO330">
        <v>0</v>
      </c>
      <c r="DP330">
        <v>0</v>
      </c>
      <c r="DQ330">
        <v>0</v>
      </c>
      <c r="DR330">
        <v>1</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2</v>
      </c>
      <c r="EM330">
        <v>0</v>
      </c>
      <c r="EN330">
        <v>0</v>
      </c>
      <c r="EO330">
        <v>0</v>
      </c>
      <c r="EP330">
        <v>0</v>
      </c>
      <c r="EQ330">
        <v>0</v>
      </c>
      <c r="ER330">
        <v>0</v>
      </c>
      <c r="ES330">
        <v>2</v>
      </c>
      <c r="ET330">
        <v>0</v>
      </c>
      <c r="EU330">
        <v>0</v>
      </c>
      <c r="EV330">
        <v>0</v>
      </c>
      <c r="EW330">
        <v>0</v>
      </c>
      <c r="EX330">
        <v>0</v>
      </c>
      <c r="EY330">
        <v>0</v>
      </c>
      <c r="EZ330">
        <v>0</v>
      </c>
      <c r="FA330">
        <v>0</v>
      </c>
      <c r="FB330">
        <v>0</v>
      </c>
      <c r="FC330">
        <v>0</v>
      </c>
      <c r="FD330">
        <v>0</v>
      </c>
      <c r="FE330">
        <v>0</v>
      </c>
      <c r="FF330">
        <v>0</v>
      </c>
      <c r="FG330">
        <v>2</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row>
    <row r="331" spans="1:199">
      <c r="A331">
        <v>0</v>
      </c>
      <c r="B331">
        <v>0</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1</v>
      </c>
      <c r="BR331">
        <v>0</v>
      </c>
      <c r="BS331">
        <v>1</v>
      </c>
      <c r="BT331">
        <v>0</v>
      </c>
      <c r="BU331">
        <v>0</v>
      </c>
      <c r="BV331">
        <v>0</v>
      </c>
      <c r="BW331">
        <v>0</v>
      </c>
      <c r="BX331">
        <v>0</v>
      </c>
      <c r="BY331">
        <v>0</v>
      </c>
      <c r="BZ331">
        <v>0</v>
      </c>
      <c r="CA331">
        <v>0</v>
      </c>
      <c r="CB331">
        <v>0</v>
      </c>
      <c r="CC331">
        <v>0</v>
      </c>
      <c r="CD331">
        <v>1</v>
      </c>
      <c r="CE331">
        <v>0</v>
      </c>
      <c r="CF331">
        <v>0</v>
      </c>
      <c r="CG331">
        <v>0</v>
      </c>
      <c r="CH331">
        <v>0</v>
      </c>
      <c r="CI331">
        <v>4</v>
      </c>
      <c r="CJ331">
        <v>0</v>
      </c>
      <c r="CK331">
        <v>1</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2</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1</v>
      </c>
      <c r="FH331">
        <v>0</v>
      </c>
      <c r="FI331">
        <v>0</v>
      </c>
      <c r="FJ331">
        <v>0</v>
      </c>
      <c r="FK331">
        <v>0</v>
      </c>
      <c r="FL331">
        <v>0</v>
      </c>
      <c r="FM331">
        <v>0</v>
      </c>
      <c r="FN331">
        <v>1</v>
      </c>
      <c r="FO331">
        <v>0</v>
      </c>
      <c r="FP331">
        <v>0</v>
      </c>
      <c r="FQ331">
        <v>0</v>
      </c>
      <c r="FR331">
        <v>0</v>
      </c>
      <c r="FS331">
        <v>0</v>
      </c>
      <c r="FT331">
        <v>0</v>
      </c>
      <c r="FU331">
        <v>1</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row>
    <row r="332" spans="1:199">
      <c r="A332">
        <v>0</v>
      </c>
      <c r="B332">
        <v>0</v>
      </c>
      <c r="C332">
        <v>0</v>
      </c>
      <c r="D332">
        <v>0</v>
      </c>
      <c r="E332">
        <v>0</v>
      </c>
      <c r="F332">
        <v>0</v>
      </c>
      <c r="G332">
        <v>0</v>
      </c>
      <c r="H332">
        <v>0</v>
      </c>
      <c r="I332">
        <v>0</v>
      </c>
      <c r="J332">
        <v>0</v>
      </c>
      <c r="K332">
        <v>0</v>
      </c>
      <c r="L332">
        <v>0</v>
      </c>
      <c r="M332">
        <v>0</v>
      </c>
      <c r="N332">
        <v>0</v>
      </c>
      <c r="O332">
        <v>0</v>
      </c>
      <c r="P332">
        <v>1</v>
      </c>
      <c r="Q332">
        <v>0</v>
      </c>
      <c r="R332">
        <v>0</v>
      </c>
      <c r="S332">
        <v>0</v>
      </c>
      <c r="T332">
        <v>0</v>
      </c>
      <c r="U332">
        <v>0</v>
      </c>
      <c r="V332">
        <v>0</v>
      </c>
      <c r="W332">
        <v>0</v>
      </c>
      <c r="X332">
        <v>0</v>
      </c>
      <c r="Y332">
        <v>0</v>
      </c>
      <c r="Z332">
        <v>0</v>
      </c>
      <c r="AA332">
        <v>0</v>
      </c>
      <c r="AB332">
        <v>0</v>
      </c>
      <c r="AC332">
        <v>0</v>
      </c>
      <c r="AD332">
        <v>0</v>
      </c>
      <c r="AE332">
        <v>0</v>
      </c>
      <c r="AF332">
        <v>0</v>
      </c>
      <c r="AG332">
        <v>0</v>
      </c>
      <c r="AH332">
        <v>1</v>
      </c>
      <c r="AI332">
        <v>0</v>
      </c>
      <c r="AJ332">
        <v>0</v>
      </c>
      <c r="AK332">
        <v>0</v>
      </c>
      <c r="AL332">
        <v>0</v>
      </c>
      <c r="AM332">
        <v>0</v>
      </c>
      <c r="AN332">
        <v>0</v>
      </c>
      <c r="AO332">
        <v>0</v>
      </c>
      <c r="AP332">
        <v>0</v>
      </c>
      <c r="AQ332">
        <v>0</v>
      </c>
      <c r="AR332">
        <v>0</v>
      </c>
      <c r="AS332">
        <v>2</v>
      </c>
      <c r="AT332">
        <v>0</v>
      </c>
      <c r="AU332">
        <v>0</v>
      </c>
      <c r="AV332">
        <v>0</v>
      </c>
      <c r="AW332">
        <v>0</v>
      </c>
      <c r="AX332">
        <v>0</v>
      </c>
      <c r="AY332">
        <v>4</v>
      </c>
      <c r="AZ332">
        <v>0</v>
      </c>
      <c r="BA332">
        <v>0</v>
      </c>
      <c r="BB332">
        <v>0</v>
      </c>
      <c r="BC332">
        <v>0</v>
      </c>
      <c r="BD332">
        <v>4</v>
      </c>
      <c r="BE332">
        <v>0</v>
      </c>
      <c r="BF332">
        <v>0</v>
      </c>
      <c r="BG332">
        <v>0</v>
      </c>
      <c r="BH332">
        <v>0</v>
      </c>
      <c r="BI332">
        <v>2</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1</v>
      </c>
      <c r="FB332">
        <v>0</v>
      </c>
      <c r="FC332">
        <v>0</v>
      </c>
      <c r="FD332">
        <v>0</v>
      </c>
      <c r="FE332">
        <v>0</v>
      </c>
      <c r="FF332">
        <v>0</v>
      </c>
      <c r="FG332">
        <v>0</v>
      </c>
      <c r="FH332">
        <v>0</v>
      </c>
      <c r="FI332">
        <v>0</v>
      </c>
      <c r="FJ332">
        <v>0</v>
      </c>
      <c r="FK332">
        <v>0</v>
      </c>
      <c r="FL332">
        <v>0</v>
      </c>
      <c r="FM332">
        <v>0</v>
      </c>
      <c r="FN332">
        <v>0</v>
      </c>
      <c r="FO332">
        <v>0</v>
      </c>
      <c r="FP332">
        <v>0</v>
      </c>
      <c r="FQ332">
        <v>0</v>
      </c>
      <c r="FR332">
        <v>2</v>
      </c>
      <c r="FS332">
        <v>0</v>
      </c>
      <c r="FT332">
        <v>0</v>
      </c>
      <c r="FU332">
        <v>0</v>
      </c>
      <c r="FV332">
        <v>0</v>
      </c>
      <c r="FW332">
        <v>1</v>
      </c>
      <c r="FX332">
        <v>0</v>
      </c>
      <c r="FY332">
        <v>0</v>
      </c>
      <c r="FZ332">
        <v>0</v>
      </c>
      <c r="GA332">
        <v>0</v>
      </c>
      <c r="GB332">
        <v>0</v>
      </c>
      <c r="GC332">
        <v>0</v>
      </c>
      <c r="GD332">
        <v>0</v>
      </c>
      <c r="GE332">
        <v>0</v>
      </c>
      <c r="GF332">
        <v>0</v>
      </c>
      <c r="GG332">
        <v>0</v>
      </c>
      <c r="GH332">
        <v>0</v>
      </c>
      <c r="GI332">
        <v>0</v>
      </c>
      <c r="GJ332">
        <v>1</v>
      </c>
      <c r="GK332">
        <v>0</v>
      </c>
      <c r="GL332">
        <v>0</v>
      </c>
      <c r="GM332">
        <v>0</v>
      </c>
      <c r="GN332">
        <v>0</v>
      </c>
      <c r="GO332">
        <v>0</v>
      </c>
      <c r="GP332">
        <v>0</v>
      </c>
      <c r="GQ332">
        <v>0</v>
      </c>
    </row>
    <row r="333" spans="1:199">
      <c r="A333">
        <v>0</v>
      </c>
      <c r="B333">
        <v>0</v>
      </c>
      <c r="C333">
        <v>0</v>
      </c>
      <c r="D333">
        <v>0</v>
      </c>
      <c r="E333">
        <v>0</v>
      </c>
      <c r="F333">
        <v>0</v>
      </c>
      <c r="G333">
        <v>0</v>
      </c>
      <c r="H333">
        <v>0</v>
      </c>
      <c r="I333">
        <v>0</v>
      </c>
      <c r="J333">
        <v>0</v>
      </c>
      <c r="K333">
        <v>0</v>
      </c>
      <c r="L333">
        <v>0</v>
      </c>
      <c r="M333">
        <v>0</v>
      </c>
      <c r="N333">
        <v>0</v>
      </c>
      <c r="O333">
        <v>0</v>
      </c>
      <c r="P333">
        <v>0</v>
      </c>
      <c r="Q333">
        <v>1</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1</v>
      </c>
      <c r="AX333">
        <v>0</v>
      </c>
      <c r="AY333">
        <v>0</v>
      </c>
      <c r="AZ333">
        <v>0</v>
      </c>
      <c r="BA333">
        <v>0</v>
      </c>
      <c r="BB333">
        <v>3</v>
      </c>
      <c r="BC333">
        <v>0</v>
      </c>
      <c r="BD333">
        <v>3</v>
      </c>
      <c r="BE333">
        <v>1</v>
      </c>
      <c r="BF333">
        <v>0</v>
      </c>
      <c r="BG333">
        <v>0</v>
      </c>
      <c r="BH333">
        <v>0</v>
      </c>
      <c r="BI333">
        <v>0</v>
      </c>
      <c r="BJ333">
        <v>0</v>
      </c>
      <c r="BK333">
        <v>0</v>
      </c>
      <c r="BL333">
        <v>0</v>
      </c>
      <c r="BM333">
        <v>0</v>
      </c>
      <c r="BN333">
        <v>0</v>
      </c>
      <c r="BO333">
        <v>0</v>
      </c>
      <c r="BP333">
        <v>0</v>
      </c>
      <c r="BQ333">
        <v>1</v>
      </c>
      <c r="BR333">
        <v>0</v>
      </c>
      <c r="BS333">
        <v>0</v>
      </c>
      <c r="BT333">
        <v>0</v>
      </c>
      <c r="BU333">
        <v>0</v>
      </c>
      <c r="BV333">
        <v>0</v>
      </c>
      <c r="BW333">
        <v>0</v>
      </c>
      <c r="BX333">
        <v>0</v>
      </c>
      <c r="BY333">
        <v>0</v>
      </c>
      <c r="BZ333">
        <v>0</v>
      </c>
      <c r="CA333">
        <v>0</v>
      </c>
      <c r="CB333">
        <v>1</v>
      </c>
      <c r="CC333">
        <v>2</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2</v>
      </c>
      <c r="DA333">
        <v>0</v>
      </c>
      <c r="DB333">
        <v>0</v>
      </c>
      <c r="DC333">
        <v>0</v>
      </c>
      <c r="DD333">
        <v>0</v>
      </c>
      <c r="DE333">
        <v>0</v>
      </c>
      <c r="DF333">
        <v>0</v>
      </c>
      <c r="DG333">
        <v>0</v>
      </c>
      <c r="DH333">
        <v>0</v>
      </c>
      <c r="DI333">
        <v>0</v>
      </c>
      <c r="DJ333">
        <v>0</v>
      </c>
      <c r="DK333">
        <v>0</v>
      </c>
      <c r="DL333">
        <v>0</v>
      </c>
      <c r="DM333">
        <v>0</v>
      </c>
      <c r="DN333">
        <v>2</v>
      </c>
      <c r="DO333">
        <v>0</v>
      </c>
      <c r="DP333">
        <v>0</v>
      </c>
      <c r="DQ333">
        <v>4</v>
      </c>
      <c r="DR333">
        <v>5</v>
      </c>
      <c r="DS333">
        <v>0</v>
      </c>
      <c r="DT333">
        <v>1</v>
      </c>
      <c r="DU333">
        <v>0</v>
      </c>
      <c r="DV333">
        <v>0</v>
      </c>
      <c r="DW333">
        <v>0</v>
      </c>
      <c r="DX333">
        <v>0</v>
      </c>
      <c r="DY333">
        <v>0</v>
      </c>
      <c r="DZ333">
        <v>0</v>
      </c>
      <c r="EA333">
        <v>0</v>
      </c>
      <c r="EB333">
        <v>0</v>
      </c>
      <c r="EC333">
        <v>0</v>
      </c>
      <c r="ED333">
        <v>0</v>
      </c>
      <c r="EE333">
        <v>0</v>
      </c>
      <c r="EF333">
        <v>0</v>
      </c>
      <c r="EG333">
        <v>0</v>
      </c>
      <c r="EH333">
        <v>0</v>
      </c>
      <c r="EI333">
        <v>0</v>
      </c>
      <c r="EJ333">
        <v>0</v>
      </c>
      <c r="EK333">
        <v>0</v>
      </c>
      <c r="EL333">
        <v>2</v>
      </c>
      <c r="EM333">
        <v>0</v>
      </c>
      <c r="EN333">
        <v>0</v>
      </c>
      <c r="EO333">
        <v>0</v>
      </c>
      <c r="EP333">
        <v>0</v>
      </c>
      <c r="EQ333">
        <v>0</v>
      </c>
      <c r="ER333">
        <v>0</v>
      </c>
      <c r="ES333">
        <v>1</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row>
    <row r="334" spans="1:199">
      <c r="A334">
        <v>0</v>
      </c>
      <c r="B334">
        <v>0</v>
      </c>
      <c r="C334">
        <v>0</v>
      </c>
      <c r="D334">
        <v>0</v>
      </c>
      <c r="E334">
        <v>0</v>
      </c>
      <c r="F334">
        <v>0</v>
      </c>
      <c r="G334">
        <v>0</v>
      </c>
      <c r="H334">
        <v>0</v>
      </c>
      <c r="I334">
        <v>0</v>
      </c>
      <c r="J334">
        <v>0</v>
      </c>
      <c r="K334">
        <v>0</v>
      </c>
      <c r="L334">
        <v>0</v>
      </c>
      <c r="M334">
        <v>0</v>
      </c>
      <c r="N334">
        <v>0</v>
      </c>
      <c r="O334">
        <v>0</v>
      </c>
      <c r="P334">
        <v>0</v>
      </c>
      <c r="Q334">
        <v>1</v>
      </c>
      <c r="R334">
        <v>0</v>
      </c>
      <c r="S334">
        <v>0</v>
      </c>
      <c r="T334">
        <v>0</v>
      </c>
      <c r="U334">
        <v>0</v>
      </c>
      <c r="V334">
        <v>0</v>
      </c>
      <c r="W334">
        <v>0</v>
      </c>
      <c r="X334">
        <v>2</v>
      </c>
      <c r="Y334">
        <v>0</v>
      </c>
      <c r="Z334">
        <v>1</v>
      </c>
      <c r="AA334">
        <v>0</v>
      </c>
      <c r="AB334">
        <v>0</v>
      </c>
      <c r="AC334">
        <v>0</v>
      </c>
      <c r="AD334">
        <v>0</v>
      </c>
      <c r="AE334">
        <v>0</v>
      </c>
      <c r="AF334">
        <v>0</v>
      </c>
      <c r="AG334">
        <v>0</v>
      </c>
      <c r="AH334">
        <v>1</v>
      </c>
      <c r="AI334">
        <v>0</v>
      </c>
      <c r="AJ334">
        <v>0</v>
      </c>
      <c r="AK334">
        <v>0</v>
      </c>
      <c r="AL334">
        <v>1</v>
      </c>
      <c r="AM334">
        <v>0</v>
      </c>
      <c r="AN334">
        <v>0</v>
      </c>
      <c r="AO334">
        <v>0</v>
      </c>
      <c r="AP334">
        <v>0</v>
      </c>
      <c r="AQ334">
        <v>0</v>
      </c>
      <c r="AR334">
        <v>0</v>
      </c>
      <c r="AS334">
        <v>0</v>
      </c>
      <c r="AT334">
        <v>0</v>
      </c>
      <c r="AU334">
        <v>0</v>
      </c>
      <c r="AV334">
        <v>2</v>
      </c>
      <c r="AW334">
        <v>1</v>
      </c>
      <c r="AX334">
        <v>0</v>
      </c>
      <c r="AY334">
        <v>0</v>
      </c>
      <c r="AZ334">
        <v>0</v>
      </c>
      <c r="BA334">
        <v>0</v>
      </c>
      <c r="BB334">
        <v>3</v>
      </c>
      <c r="BC334">
        <v>0</v>
      </c>
      <c r="BD334">
        <v>0</v>
      </c>
      <c r="BE334">
        <v>1</v>
      </c>
      <c r="BF334">
        <v>0</v>
      </c>
      <c r="BG334">
        <v>0</v>
      </c>
      <c r="BH334">
        <v>0</v>
      </c>
      <c r="BI334">
        <v>0</v>
      </c>
      <c r="BJ334">
        <v>0</v>
      </c>
      <c r="BK334">
        <v>0</v>
      </c>
      <c r="BL334">
        <v>0</v>
      </c>
      <c r="BM334">
        <v>0</v>
      </c>
      <c r="BN334">
        <v>0</v>
      </c>
      <c r="BO334">
        <v>0</v>
      </c>
      <c r="BP334">
        <v>0</v>
      </c>
      <c r="BQ334">
        <v>1</v>
      </c>
      <c r="BR334">
        <v>0</v>
      </c>
      <c r="BS334">
        <v>1</v>
      </c>
      <c r="BT334">
        <v>0</v>
      </c>
      <c r="BU334">
        <v>0</v>
      </c>
      <c r="BV334">
        <v>2</v>
      </c>
      <c r="BW334">
        <v>0</v>
      </c>
      <c r="BX334">
        <v>0</v>
      </c>
      <c r="BY334">
        <v>0</v>
      </c>
      <c r="BZ334">
        <v>0</v>
      </c>
      <c r="CA334">
        <v>0</v>
      </c>
      <c r="CB334">
        <v>0</v>
      </c>
      <c r="CC334">
        <v>1</v>
      </c>
      <c r="CD334">
        <v>2</v>
      </c>
      <c r="CE334">
        <v>0</v>
      </c>
      <c r="CF334">
        <v>0</v>
      </c>
      <c r="CG334">
        <v>0</v>
      </c>
      <c r="CH334">
        <v>0</v>
      </c>
      <c r="CI334">
        <v>2</v>
      </c>
      <c r="CJ334">
        <v>0</v>
      </c>
      <c r="CK334">
        <v>1</v>
      </c>
      <c r="CL334">
        <v>0</v>
      </c>
      <c r="CM334">
        <v>0</v>
      </c>
      <c r="CN334">
        <v>0</v>
      </c>
      <c r="CO334">
        <v>0</v>
      </c>
      <c r="CP334">
        <v>0</v>
      </c>
      <c r="CQ334">
        <v>0</v>
      </c>
      <c r="CR334">
        <v>0</v>
      </c>
      <c r="CS334">
        <v>0</v>
      </c>
      <c r="CT334">
        <v>0</v>
      </c>
      <c r="CU334">
        <v>0</v>
      </c>
      <c r="CV334">
        <v>0</v>
      </c>
      <c r="CW334">
        <v>0</v>
      </c>
      <c r="CX334">
        <v>0</v>
      </c>
      <c r="CY334">
        <v>4</v>
      </c>
      <c r="CZ334">
        <v>2</v>
      </c>
      <c r="DA334">
        <v>0</v>
      </c>
      <c r="DB334">
        <v>0</v>
      </c>
      <c r="DC334">
        <v>0</v>
      </c>
      <c r="DD334">
        <v>0</v>
      </c>
      <c r="DE334">
        <v>1</v>
      </c>
      <c r="DF334">
        <v>0</v>
      </c>
      <c r="DG334">
        <v>0</v>
      </c>
      <c r="DH334">
        <v>0</v>
      </c>
      <c r="DI334">
        <v>0</v>
      </c>
      <c r="DJ334">
        <v>0</v>
      </c>
      <c r="DK334">
        <v>0</v>
      </c>
      <c r="DL334">
        <v>0</v>
      </c>
      <c r="DM334">
        <v>0</v>
      </c>
      <c r="DN334">
        <v>2</v>
      </c>
      <c r="DO334">
        <v>0</v>
      </c>
      <c r="DP334">
        <v>1</v>
      </c>
      <c r="DQ334">
        <v>3</v>
      </c>
      <c r="DR334">
        <v>2</v>
      </c>
      <c r="DS334">
        <v>0</v>
      </c>
      <c r="DT334">
        <v>1</v>
      </c>
      <c r="DU334">
        <v>0</v>
      </c>
      <c r="DV334">
        <v>0</v>
      </c>
      <c r="DW334">
        <v>0</v>
      </c>
      <c r="DX334">
        <v>0</v>
      </c>
      <c r="DY334">
        <v>0</v>
      </c>
      <c r="DZ334">
        <v>0</v>
      </c>
      <c r="EA334">
        <v>0</v>
      </c>
      <c r="EB334">
        <v>0</v>
      </c>
      <c r="EC334">
        <v>1</v>
      </c>
      <c r="ED334">
        <v>0</v>
      </c>
      <c r="EE334">
        <v>0</v>
      </c>
      <c r="EF334">
        <v>0</v>
      </c>
      <c r="EG334">
        <v>0</v>
      </c>
      <c r="EH334">
        <v>1</v>
      </c>
      <c r="EI334">
        <v>0</v>
      </c>
      <c r="EJ334">
        <v>0</v>
      </c>
      <c r="EK334">
        <v>0</v>
      </c>
      <c r="EL334">
        <v>0</v>
      </c>
      <c r="EM334">
        <v>0</v>
      </c>
      <c r="EN334">
        <v>0</v>
      </c>
      <c r="EO334">
        <v>1</v>
      </c>
      <c r="EP334">
        <v>0</v>
      </c>
      <c r="EQ334">
        <v>0</v>
      </c>
      <c r="ER334">
        <v>0</v>
      </c>
      <c r="ES334">
        <v>1</v>
      </c>
      <c r="ET334">
        <v>0</v>
      </c>
      <c r="EU334">
        <v>2</v>
      </c>
      <c r="EV334">
        <v>0</v>
      </c>
      <c r="EW334">
        <v>0</v>
      </c>
      <c r="EX334">
        <v>0</v>
      </c>
      <c r="EY334">
        <v>0</v>
      </c>
      <c r="EZ334">
        <v>0</v>
      </c>
      <c r="FA334">
        <v>0</v>
      </c>
      <c r="FB334">
        <v>0</v>
      </c>
      <c r="FC334">
        <v>0</v>
      </c>
      <c r="FD334">
        <v>0</v>
      </c>
      <c r="FE334">
        <v>0</v>
      </c>
      <c r="FF334">
        <v>2</v>
      </c>
      <c r="FG334">
        <v>3</v>
      </c>
      <c r="FH334">
        <v>0</v>
      </c>
      <c r="FI334">
        <v>0</v>
      </c>
      <c r="FJ334">
        <v>0</v>
      </c>
      <c r="FK334">
        <v>0</v>
      </c>
      <c r="FL334">
        <v>0</v>
      </c>
      <c r="FM334">
        <v>1</v>
      </c>
      <c r="FN334">
        <v>0</v>
      </c>
      <c r="FO334">
        <v>0</v>
      </c>
      <c r="FP334">
        <v>0</v>
      </c>
      <c r="FQ334">
        <v>0</v>
      </c>
      <c r="FR334">
        <v>0</v>
      </c>
      <c r="FS334">
        <v>1</v>
      </c>
      <c r="FT334">
        <v>0</v>
      </c>
      <c r="FU334">
        <v>2</v>
      </c>
      <c r="FV334">
        <v>0</v>
      </c>
      <c r="FW334">
        <v>2</v>
      </c>
      <c r="FX334">
        <v>0</v>
      </c>
      <c r="FY334">
        <v>0</v>
      </c>
      <c r="FZ334">
        <v>0</v>
      </c>
      <c r="GA334">
        <v>0</v>
      </c>
      <c r="GB334">
        <v>0</v>
      </c>
      <c r="GC334">
        <v>0</v>
      </c>
      <c r="GD334">
        <v>0</v>
      </c>
      <c r="GE334">
        <v>0</v>
      </c>
      <c r="GF334">
        <v>0</v>
      </c>
      <c r="GG334">
        <v>0</v>
      </c>
      <c r="GH334">
        <v>0</v>
      </c>
      <c r="GI334">
        <v>0</v>
      </c>
      <c r="GJ334">
        <v>0</v>
      </c>
      <c r="GK334">
        <v>0</v>
      </c>
      <c r="GL334">
        <v>0</v>
      </c>
      <c r="GM334">
        <v>0</v>
      </c>
      <c r="GN334">
        <v>0</v>
      </c>
      <c r="GO334">
        <v>1</v>
      </c>
      <c r="GP334">
        <v>0</v>
      </c>
      <c r="GQ334">
        <v>0</v>
      </c>
    </row>
    <row r="335" spans="1:199">
      <c r="A335">
        <v>0</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1</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1</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1</v>
      </c>
      <c r="DA335">
        <v>0</v>
      </c>
      <c r="DB335">
        <v>0</v>
      </c>
      <c r="DC335">
        <v>0</v>
      </c>
      <c r="DD335">
        <v>0</v>
      </c>
      <c r="DE335">
        <v>3</v>
      </c>
      <c r="DF335">
        <v>0</v>
      </c>
      <c r="DG335">
        <v>0</v>
      </c>
      <c r="DH335">
        <v>0</v>
      </c>
      <c r="DI335">
        <v>0</v>
      </c>
      <c r="DJ335">
        <v>0</v>
      </c>
      <c r="DK335">
        <v>0</v>
      </c>
      <c r="DL335">
        <v>0</v>
      </c>
      <c r="DM335">
        <v>0</v>
      </c>
      <c r="DN335">
        <v>0</v>
      </c>
      <c r="DO335">
        <v>0</v>
      </c>
      <c r="DP335">
        <v>0</v>
      </c>
      <c r="DQ335">
        <v>0</v>
      </c>
      <c r="DR335">
        <v>4</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3</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1</v>
      </c>
      <c r="GE335">
        <v>0</v>
      </c>
      <c r="GF335">
        <v>0</v>
      </c>
      <c r="GG335">
        <v>0</v>
      </c>
      <c r="GH335">
        <v>0</v>
      </c>
      <c r="GI335">
        <v>0</v>
      </c>
      <c r="GJ335">
        <v>0</v>
      </c>
      <c r="GK335">
        <v>0</v>
      </c>
      <c r="GL335">
        <v>0</v>
      </c>
      <c r="GM335">
        <v>0</v>
      </c>
      <c r="GN335">
        <v>0</v>
      </c>
      <c r="GO335">
        <v>1</v>
      </c>
      <c r="GP335">
        <v>0</v>
      </c>
      <c r="GQ335">
        <v>0</v>
      </c>
    </row>
    <row r="336" spans="1:199">
      <c r="A336">
        <v>0</v>
      </c>
      <c r="B336">
        <v>0</v>
      </c>
      <c r="C336">
        <v>0</v>
      </c>
      <c r="D336">
        <v>0</v>
      </c>
      <c r="E336">
        <v>0</v>
      </c>
      <c r="F336">
        <v>0</v>
      </c>
      <c r="G336">
        <v>0</v>
      </c>
      <c r="H336">
        <v>0</v>
      </c>
      <c r="I336">
        <v>0</v>
      </c>
      <c r="J336">
        <v>0</v>
      </c>
      <c r="K336">
        <v>0</v>
      </c>
      <c r="L336">
        <v>0</v>
      </c>
      <c r="M336">
        <v>0</v>
      </c>
      <c r="N336">
        <v>0</v>
      </c>
      <c r="O336">
        <v>0</v>
      </c>
      <c r="P336">
        <v>0</v>
      </c>
      <c r="Q336">
        <v>1</v>
      </c>
      <c r="R336">
        <v>0</v>
      </c>
      <c r="S336">
        <v>0</v>
      </c>
      <c r="T336">
        <v>0</v>
      </c>
      <c r="U336">
        <v>0</v>
      </c>
      <c r="V336">
        <v>0</v>
      </c>
      <c r="W336">
        <v>0</v>
      </c>
      <c r="X336">
        <v>0</v>
      </c>
      <c r="Y336">
        <v>0</v>
      </c>
      <c r="Z336">
        <v>0</v>
      </c>
      <c r="AA336">
        <v>0</v>
      </c>
      <c r="AB336">
        <v>0</v>
      </c>
      <c r="AC336">
        <v>0</v>
      </c>
      <c r="AD336">
        <v>0</v>
      </c>
      <c r="AE336">
        <v>0</v>
      </c>
      <c r="AF336">
        <v>0</v>
      </c>
      <c r="AG336">
        <v>0</v>
      </c>
      <c r="AH336">
        <v>1</v>
      </c>
      <c r="AI336">
        <v>0</v>
      </c>
      <c r="AJ336">
        <v>0</v>
      </c>
      <c r="AK336">
        <v>0</v>
      </c>
      <c r="AL336">
        <v>0</v>
      </c>
      <c r="AM336">
        <v>0</v>
      </c>
      <c r="AN336">
        <v>0</v>
      </c>
      <c r="AO336">
        <v>0</v>
      </c>
      <c r="AP336">
        <v>0</v>
      </c>
      <c r="AQ336">
        <v>0</v>
      </c>
      <c r="AR336">
        <v>0</v>
      </c>
      <c r="AS336">
        <v>0</v>
      </c>
      <c r="AT336">
        <v>0</v>
      </c>
      <c r="AU336">
        <v>0</v>
      </c>
      <c r="AV336">
        <v>0</v>
      </c>
      <c r="AW336">
        <v>0</v>
      </c>
      <c r="AX336">
        <v>0</v>
      </c>
      <c r="AY336">
        <v>0</v>
      </c>
      <c r="AZ336">
        <v>1</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1</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5</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3</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1</v>
      </c>
      <c r="GB336">
        <v>0</v>
      </c>
      <c r="GC336">
        <v>0</v>
      </c>
      <c r="GD336">
        <v>0</v>
      </c>
      <c r="GE336">
        <v>0</v>
      </c>
      <c r="GF336">
        <v>0</v>
      </c>
      <c r="GG336">
        <v>0</v>
      </c>
      <c r="GH336">
        <v>0</v>
      </c>
      <c r="GI336">
        <v>0</v>
      </c>
      <c r="GJ336">
        <v>0</v>
      </c>
      <c r="GK336">
        <v>0</v>
      </c>
      <c r="GL336">
        <v>0</v>
      </c>
      <c r="GM336">
        <v>0</v>
      </c>
      <c r="GN336">
        <v>0</v>
      </c>
      <c r="GO336">
        <v>0</v>
      </c>
      <c r="GP336">
        <v>0</v>
      </c>
      <c r="GQ336">
        <v>0</v>
      </c>
    </row>
    <row r="337" spans="1:199">
      <c r="A337">
        <v>2</v>
      </c>
      <c r="B337">
        <v>0</v>
      </c>
      <c r="C337">
        <v>0</v>
      </c>
      <c r="D337">
        <v>0</v>
      </c>
      <c r="E337">
        <v>0</v>
      </c>
      <c r="F337">
        <v>3</v>
      </c>
      <c r="G337">
        <v>1</v>
      </c>
      <c r="H337">
        <v>0</v>
      </c>
      <c r="I337">
        <v>0</v>
      </c>
      <c r="J337">
        <v>1</v>
      </c>
      <c r="K337">
        <v>0</v>
      </c>
      <c r="L337">
        <v>0</v>
      </c>
      <c r="M337">
        <v>0</v>
      </c>
      <c r="N337">
        <v>0</v>
      </c>
      <c r="O337">
        <v>0</v>
      </c>
      <c r="P337">
        <v>2</v>
      </c>
      <c r="Q337">
        <v>0</v>
      </c>
      <c r="R337">
        <v>0</v>
      </c>
      <c r="S337">
        <v>1</v>
      </c>
      <c r="T337">
        <v>0</v>
      </c>
      <c r="U337">
        <v>4</v>
      </c>
      <c r="V337">
        <v>0</v>
      </c>
      <c r="W337">
        <v>0</v>
      </c>
      <c r="X337">
        <v>2</v>
      </c>
      <c r="Y337">
        <v>0</v>
      </c>
      <c r="Z337">
        <v>2</v>
      </c>
      <c r="AA337">
        <v>0</v>
      </c>
      <c r="AB337">
        <v>2</v>
      </c>
      <c r="AC337">
        <v>1</v>
      </c>
      <c r="AD337">
        <v>2</v>
      </c>
      <c r="AE337">
        <v>1</v>
      </c>
      <c r="AF337">
        <v>1</v>
      </c>
      <c r="AG337">
        <v>0</v>
      </c>
      <c r="AH337">
        <v>1</v>
      </c>
      <c r="AI337">
        <v>0</v>
      </c>
      <c r="AJ337">
        <v>1</v>
      </c>
      <c r="AK337">
        <v>1</v>
      </c>
      <c r="AL337">
        <v>0</v>
      </c>
      <c r="AM337">
        <v>4</v>
      </c>
      <c r="AN337">
        <v>0</v>
      </c>
      <c r="AO337">
        <v>0</v>
      </c>
      <c r="AP337">
        <v>0</v>
      </c>
      <c r="AQ337">
        <v>0</v>
      </c>
      <c r="AR337">
        <v>0</v>
      </c>
      <c r="AS337">
        <v>1</v>
      </c>
      <c r="AT337">
        <v>0</v>
      </c>
      <c r="AU337">
        <v>0</v>
      </c>
      <c r="AV337">
        <v>0</v>
      </c>
      <c r="AW337">
        <v>0</v>
      </c>
      <c r="AX337">
        <v>0</v>
      </c>
      <c r="AY337">
        <v>0</v>
      </c>
      <c r="AZ337">
        <v>2</v>
      </c>
      <c r="BA337">
        <v>0</v>
      </c>
      <c r="BB337">
        <v>3</v>
      </c>
      <c r="BC337">
        <v>0</v>
      </c>
      <c r="BD337">
        <v>0</v>
      </c>
      <c r="BE337">
        <v>0</v>
      </c>
      <c r="BF337">
        <v>0</v>
      </c>
      <c r="BG337">
        <v>4</v>
      </c>
      <c r="BH337">
        <v>0</v>
      </c>
      <c r="BI337">
        <v>0</v>
      </c>
      <c r="BJ337">
        <v>0</v>
      </c>
      <c r="BK337">
        <v>0</v>
      </c>
      <c r="BL337">
        <v>0</v>
      </c>
      <c r="BM337">
        <v>3</v>
      </c>
      <c r="BN337">
        <v>1</v>
      </c>
      <c r="BO337">
        <v>0</v>
      </c>
      <c r="BP337">
        <v>0</v>
      </c>
      <c r="BQ337">
        <v>6</v>
      </c>
      <c r="BR337">
        <v>0</v>
      </c>
      <c r="BS337">
        <v>0</v>
      </c>
      <c r="BT337">
        <v>0</v>
      </c>
      <c r="BU337">
        <v>0</v>
      </c>
      <c r="BV337">
        <v>0</v>
      </c>
      <c r="BW337">
        <v>0</v>
      </c>
      <c r="BX337">
        <v>0</v>
      </c>
      <c r="BY337">
        <v>0</v>
      </c>
      <c r="BZ337">
        <v>0</v>
      </c>
      <c r="CA337">
        <v>2</v>
      </c>
      <c r="CB337">
        <v>8</v>
      </c>
      <c r="CC337">
        <v>1</v>
      </c>
      <c r="CD337">
        <v>3</v>
      </c>
      <c r="CE337">
        <v>3</v>
      </c>
      <c r="CF337">
        <v>2</v>
      </c>
      <c r="CG337">
        <v>1</v>
      </c>
      <c r="CH337">
        <v>0</v>
      </c>
      <c r="CI337">
        <v>0</v>
      </c>
      <c r="CJ337">
        <v>0</v>
      </c>
      <c r="CK337">
        <v>1</v>
      </c>
      <c r="CL337">
        <v>0</v>
      </c>
      <c r="CM337">
        <v>0</v>
      </c>
      <c r="CN337">
        <v>0</v>
      </c>
      <c r="CO337">
        <v>0</v>
      </c>
      <c r="CP337">
        <v>1</v>
      </c>
      <c r="CQ337">
        <v>0</v>
      </c>
      <c r="CR337">
        <v>0</v>
      </c>
      <c r="CS337">
        <v>0</v>
      </c>
      <c r="CT337">
        <v>0</v>
      </c>
      <c r="CU337">
        <v>0</v>
      </c>
      <c r="CV337">
        <v>0</v>
      </c>
      <c r="CW337">
        <v>0</v>
      </c>
      <c r="CX337">
        <v>0</v>
      </c>
      <c r="CY337">
        <v>0</v>
      </c>
      <c r="CZ337">
        <v>2</v>
      </c>
      <c r="DA337">
        <v>0</v>
      </c>
      <c r="DB337">
        <v>0</v>
      </c>
      <c r="DC337">
        <v>0</v>
      </c>
      <c r="DD337">
        <v>2</v>
      </c>
      <c r="DE337">
        <v>6</v>
      </c>
      <c r="DF337">
        <v>1</v>
      </c>
      <c r="DG337">
        <v>0</v>
      </c>
      <c r="DH337">
        <v>0</v>
      </c>
      <c r="DI337">
        <v>1</v>
      </c>
      <c r="DJ337">
        <v>0</v>
      </c>
      <c r="DK337">
        <v>0</v>
      </c>
      <c r="DL337">
        <v>3</v>
      </c>
      <c r="DM337">
        <v>0</v>
      </c>
      <c r="DN337">
        <v>0</v>
      </c>
      <c r="DO337">
        <v>0</v>
      </c>
      <c r="DP337">
        <v>1</v>
      </c>
      <c r="DQ337">
        <v>0</v>
      </c>
      <c r="DR337">
        <v>0</v>
      </c>
      <c r="DS337">
        <v>2</v>
      </c>
      <c r="DT337">
        <v>0</v>
      </c>
      <c r="DU337">
        <v>0</v>
      </c>
      <c r="DV337">
        <v>0</v>
      </c>
      <c r="DW337">
        <v>0</v>
      </c>
      <c r="DX337">
        <v>0</v>
      </c>
      <c r="DY337">
        <v>0</v>
      </c>
      <c r="DZ337">
        <v>2</v>
      </c>
      <c r="EA337">
        <v>0</v>
      </c>
      <c r="EB337">
        <v>0</v>
      </c>
      <c r="EC337">
        <v>3</v>
      </c>
      <c r="ED337">
        <v>0</v>
      </c>
      <c r="EE337">
        <v>0</v>
      </c>
      <c r="EF337">
        <v>0</v>
      </c>
      <c r="EG337">
        <v>1</v>
      </c>
      <c r="EH337">
        <v>0</v>
      </c>
      <c r="EI337">
        <v>0</v>
      </c>
      <c r="EJ337">
        <v>0</v>
      </c>
      <c r="EK337">
        <v>0</v>
      </c>
      <c r="EL337">
        <v>3</v>
      </c>
      <c r="EM337">
        <v>0</v>
      </c>
      <c r="EN337">
        <v>1</v>
      </c>
      <c r="EO337">
        <v>3</v>
      </c>
      <c r="EP337">
        <v>1</v>
      </c>
      <c r="EQ337">
        <v>0</v>
      </c>
      <c r="ER337">
        <v>0</v>
      </c>
      <c r="ES337">
        <v>0</v>
      </c>
      <c r="ET337">
        <v>1</v>
      </c>
      <c r="EU337">
        <v>1</v>
      </c>
      <c r="EV337">
        <v>0</v>
      </c>
      <c r="EW337">
        <v>0</v>
      </c>
      <c r="EX337">
        <v>1</v>
      </c>
      <c r="EY337">
        <v>0</v>
      </c>
      <c r="EZ337">
        <v>0</v>
      </c>
      <c r="FA337">
        <v>0</v>
      </c>
      <c r="FB337">
        <v>0</v>
      </c>
      <c r="FC337">
        <v>0</v>
      </c>
      <c r="FD337">
        <v>2</v>
      </c>
      <c r="FE337">
        <v>0</v>
      </c>
      <c r="FF337">
        <v>0</v>
      </c>
      <c r="FG337">
        <v>6</v>
      </c>
      <c r="FH337">
        <v>1</v>
      </c>
      <c r="FI337">
        <v>3</v>
      </c>
      <c r="FJ337">
        <v>0</v>
      </c>
      <c r="FK337">
        <v>0</v>
      </c>
      <c r="FL337">
        <v>0</v>
      </c>
      <c r="FM337">
        <v>2</v>
      </c>
      <c r="FN337">
        <v>1</v>
      </c>
      <c r="FO337">
        <v>0</v>
      </c>
      <c r="FP337">
        <v>0</v>
      </c>
      <c r="FQ337">
        <v>1</v>
      </c>
      <c r="FR337">
        <v>2</v>
      </c>
      <c r="FS337">
        <v>1</v>
      </c>
      <c r="FT337">
        <v>0</v>
      </c>
      <c r="FU337">
        <v>1</v>
      </c>
      <c r="FV337">
        <v>0</v>
      </c>
      <c r="FW337">
        <v>8</v>
      </c>
      <c r="FX337">
        <v>0</v>
      </c>
      <c r="FY337">
        <v>0</v>
      </c>
      <c r="FZ337">
        <v>0</v>
      </c>
      <c r="GA337">
        <v>1</v>
      </c>
      <c r="GB337">
        <v>0</v>
      </c>
      <c r="GC337">
        <v>0</v>
      </c>
      <c r="GD337">
        <v>3</v>
      </c>
      <c r="GE337">
        <v>2</v>
      </c>
      <c r="GF337">
        <v>0</v>
      </c>
      <c r="GG337">
        <v>0</v>
      </c>
      <c r="GH337">
        <v>0</v>
      </c>
      <c r="GI337">
        <v>0</v>
      </c>
      <c r="GJ337">
        <v>0</v>
      </c>
      <c r="GK337">
        <v>0</v>
      </c>
      <c r="GL337">
        <v>2</v>
      </c>
      <c r="GM337">
        <v>0</v>
      </c>
      <c r="GN337">
        <v>0</v>
      </c>
      <c r="GO337">
        <v>1</v>
      </c>
      <c r="GP337">
        <v>0</v>
      </c>
      <c r="GQ337">
        <v>0</v>
      </c>
    </row>
    <row r="338" spans="1:199">
      <c r="A338">
        <v>0</v>
      </c>
      <c r="B338">
        <v>0</v>
      </c>
      <c r="C338">
        <v>0</v>
      </c>
      <c r="D338">
        <v>0</v>
      </c>
      <c r="E338">
        <v>0</v>
      </c>
      <c r="F338">
        <v>0</v>
      </c>
      <c r="G338">
        <v>0</v>
      </c>
      <c r="H338">
        <v>0</v>
      </c>
      <c r="I338">
        <v>0</v>
      </c>
      <c r="J338">
        <v>0</v>
      </c>
      <c r="K338">
        <v>0</v>
      </c>
      <c r="L338">
        <v>0</v>
      </c>
      <c r="M338">
        <v>0</v>
      </c>
      <c r="N338">
        <v>0</v>
      </c>
      <c r="O338">
        <v>0</v>
      </c>
      <c r="P338">
        <v>1</v>
      </c>
      <c r="Q338">
        <v>0</v>
      </c>
      <c r="R338">
        <v>0</v>
      </c>
      <c r="S338">
        <v>0</v>
      </c>
      <c r="T338">
        <v>0</v>
      </c>
      <c r="U338">
        <v>0</v>
      </c>
      <c r="V338">
        <v>0</v>
      </c>
      <c r="W338">
        <v>0</v>
      </c>
      <c r="X338">
        <v>1</v>
      </c>
      <c r="Y338">
        <v>1</v>
      </c>
      <c r="Z338">
        <v>0</v>
      </c>
      <c r="AA338">
        <v>0</v>
      </c>
      <c r="AB338">
        <v>1</v>
      </c>
      <c r="AC338">
        <v>0</v>
      </c>
      <c r="AD338">
        <v>0</v>
      </c>
      <c r="AE338">
        <v>0</v>
      </c>
      <c r="AF338">
        <v>0</v>
      </c>
      <c r="AG338">
        <v>0</v>
      </c>
      <c r="AH338">
        <v>0</v>
      </c>
      <c r="AI338">
        <v>0</v>
      </c>
      <c r="AJ338">
        <v>0</v>
      </c>
      <c r="AK338">
        <v>0</v>
      </c>
      <c r="AL338">
        <v>0</v>
      </c>
      <c r="AM338">
        <v>2</v>
      </c>
      <c r="AN338">
        <v>0</v>
      </c>
      <c r="AO338">
        <v>0</v>
      </c>
      <c r="AP338">
        <v>0</v>
      </c>
      <c r="AQ338">
        <v>0</v>
      </c>
      <c r="AR338">
        <v>0</v>
      </c>
      <c r="AS338">
        <v>1</v>
      </c>
      <c r="AT338">
        <v>0</v>
      </c>
      <c r="AU338">
        <v>0</v>
      </c>
      <c r="AV338">
        <v>0</v>
      </c>
      <c r="AW338">
        <v>1</v>
      </c>
      <c r="AX338">
        <v>0</v>
      </c>
      <c r="AY338">
        <v>0</v>
      </c>
      <c r="AZ338">
        <v>0</v>
      </c>
      <c r="BA338">
        <v>0</v>
      </c>
      <c r="BB338">
        <v>1</v>
      </c>
      <c r="BC338">
        <v>0</v>
      </c>
      <c r="BD338">
        <v>0</v>
      </c>
      <c r="BE338">
        <v>0</v>
      </c>
      <c r="BF338">
        <v>0</v>
      </c>
      <c r="BG338">
        <v>3</v>
      </c>
      <c r="BH338">
        <v>0</v>
      </c>
      <c r="BI338">
        <v>0</v>
      </c>
      <c r="BJ338">
        <v>0</v>
      </c>
      <c r="BK338">
        <v>0</v>
      </c>
      <c r="BL338">
        <v>0</v>
      </c>
      <c r="BM338">
        <v>1</v>
      </c>
      <c r="BN338">
        <v>1</v>
      </c>
      <c r="BO338">
        <v>0</v>
      </c>
      <c r="BP338">
        <v>0</v>
      </c>
      <c r="BQ338">
        <v>4</v>
      </c>
      <c r="BR338">
        <v>0</v>
      </c>
      <c r="BS338">
        <v>0</v>
      </c>
      <c r="BT338">
        <v>0</v>
      </c>
      <c r="BU338">
        <v>0</v>
      </c>
      <c r="BV338">
        <v>0</v>
      </c>
      <c r="BW338">
        <v>0</v>
      </c>
      <c r="BX338">
        <v>0</v>
      </c>
      <c r="BY338">
        <v>0</v>
      </c>
      <c r="BZ338">
        <v>0</v>
      </c>
      <c r="CA338">
        <v>0</v>
      </c>
      <c r="CB338">
        <v>6</v>
      </c>
      <c r="CC338">
        <v>0</v>
      </c>
      <c r="CD338">
        <v>1</v>
      </c>
      <c r="CE338">
        <v>0</v>
      </c>
      <c r="CF338">
        <v>1</v>
      </c>
      <c r="CG338">
        <v>1</v>
      </c>
      <c r="CH338">
        <v>0</v>
      </c>
      <c r="CI338">
        <v>0</v>
      </c>
      <c r="CJ338">
        <v>0</v>
      </c>
      <c r="CK338">
        <v>0</v>
      </c>
      <c r="CL338">
        <v>0</v>
      </c>
      <c r="CM338">
        <v>0</v>
      </c>
      <c r="CN338">
        <v>0</v>
      </c>
      <c r="CO338">
        <v>0</v>
      </c>
      <c r="CP338">
        <v>1</v>
      </c>
      <c r="CQ338">
        <v>0</v>
      </c>
      <c r="CR338">
        <v>0</v>
      </c>
      <c r="CS338">
        <v>0</v>
      </c>
      <c r="CT338">
        <v>0</v>
      </c>
      <c r="CU338">
        <v>0</v>
      </c>
      <c r="CV338">
        <v>0</v>
      </c>
      <c r="CW338">
        <v>0</v>
      </c>
      <c r="CX338">
        <v>0</v>
      </c>
      <c r="CY338">
        <v>0</v>
      </c>
      <c r="CZ338">
        <v>2</v>
      </c>
      <c r="DA338">
        <v>0</v>
      </c>
      <c r="DB338">
        <v>0</v>
      </c>
      <c r="DC338">
        <v>0</v>
      </c>
      <c r="DD338">
        <v>1</v>
      </c>
      <c r="DE338">
        <v>4</v>
      </c>
      <c r="DF338">
        <v>0</v>
      </c>
      <c r="DG338">
        <v>0</v>
      </c>
      <c r="DH338">
        <v>0</v>
      </c>
      <c r="DI338">
        <v>0</v>
      </c>
      <c r="DJ338">
        <v>0</v>
      </c>
      <c r="DK338">
        <v>0</v>
      </c>
      <c r="DL338">
        <v>2</v>
      </c>
      <c r="DM338">
        <v>0</v>
      </c>
      <c r="DN338">
        <v>0</v>
      </c>
      <c r="DO338">
        <v>0</v>
      </c>
      <c r="DP338">
        <v>0</v>
      </c>
      <c r="DQ338">
        <v>0</v>
      </c>
      <c r="DR338">
        <v>0</v>
      </c>
      <c r="DS338">
        <v>1</v>
      </c>
      <c r="DT338">
        <v>0</v>
      </c>
      <c r="DU338">
        <v>0</v>
      </c>
      <c r="DV338">
        <v>0</v>
      </c>
      <c r="DW338">
        <v>0</v>
      </c>
      <c r="DX338">
        <v>0</v>
      </c>
      <c r="DY338">
        <v>0</v>
      </c>
      <c r="DZ338">
        <v>0</v>
      </c>
      <c r="EA338">
        <v>0</v>
      </c>
      <c r="EB338">
        <v>0</v>
      </c>
      <c r="EC338">
        <v>1</v>
      </c>
      <c r="ED338">
        <v>0</v>
      </c>
      <c r="EE338">
        <v>0</v>
      </c>
      <c r="EF338">
        <v>0</v>
      </c>
      <c r="EG338">
        <v>0</v>
      </c>
      <c r="EH338">
        <v>0</v>
      </c>
      <c r="EI338">
        <v>0</v>
      </c>
      <c r="EJ338">
        <v>0</v>
      </c>
      <c r="EK338">
        <v>0</v>
      </c>
      <c r="EL338">
        <v>1</v>
      </c>
      <c r="EM338">
        <v>0</v>
      </c>
      <c r="EN338">
        <v>1</v>
      </c>
      <c r="EO338">
        <v>1</v>
      </c>
      <c r="EP338">
        <v>0</v>
      </c>
      <c r="EQ338">
        <v>0</v>
      </c>
      <c r="ER338">
        <v>0</v>
      </c>
      <c r="ES338">
        <v>0</v>
      </c>
      <c r="ET338">
        <v>0</v>
      </c>
      <c r="EU338">
        <v>1</v>
      </c>
      <c r="EV338">
        <v>0</v>
      </c>
      <c r="EW338">
        <v>0</v>
      </c>
      <c r="EX338">
        <v>1</v>
      </c>
      <c r="EY338">
        <v>0</v>
      </c>
      <c r="EZ338">
        <v>0</v>
      </c>
      <c r="FA338">
        <v>0</v>
      </c>
      <c r="FB338">
        <v>0</v>
      </c>
      <c r="FC338">
        <v>0</v>
      </c>
      <c r="FD338">
        <v>0</v>
      </c>
      <c r="FE338">
        <v>0</v>
      </c>
      <c r="FF338">
        <v>0</v>
      </c>
      <c r="FG338">
        <v>4</v>
      </c>
      <c r="FH338">
        <v>0</v>
      </c>
      <c r="FI338">
        <v>2</v>
      </c>
      <c r="FJ338">
        <v>0</v>
      </c>
      <c r="FK338">
        <v>0</v>
      </c>
      <c r="FL338">
        <v>0</v>
      </c>
      <c r="FM338">
        <v>1</v>
      </c>
      <c r="FN338">
        <v>0</v>
      </c>
      <c r="FO338">
        <v>0</v>
      </c>
      <c r="FP338">
        <v>0</v>
      </c>
      <c r="FQ338">
        <v>0</v>
      </c>
      <c r="FR338">
        <v>0</v>
      </c>
      <c r="FS338">
        <v>0</v>
      </c>
      <c r="FT338">
        <v>0</v>
      </c>
      <c r="FU338">
        <v>0</v>
      </c>
      <c r="FV338">
        <v>0</v>
      </c>
      <c r="FW338">
        <v>5</v>
      </c>
      <c r="FX338">
        <v>0</v>
      </c>
      <c r="FY338">
        <v>0</v>
      </c>
      <c r="FZ338">
        <v>0</v>
      </c>
      <c r="GA338">
        <v>1</v>
      </c>
      <c r="GB338">
        <v>0</v>
      </c>
      <c r="GC338">
        <v>0</v>
      </c>
      <c r="GD338">
        <v>1</v>
      </c>
      <c r="GE338">
        <v>0</v>
      </c>
      <c r="GF338">
        <v>0</v>
      </c>
      <c r="GG338">
        <v>0</v>
      </c>
      <c r="GH338">
        <v>0</v>
      </c>
      <c r="GI338">
        <v>0</v>
      </c>
      <c r="GJ338">
        <v>0</v>
      </c>
      <c r="GK338">
        <v>0</v>
      </c>
      <c r="GL338">
        <v>0</v>
      </c>
      <c r="GM338">
        <v>0</v>
      </c>
      <c r="GN338">
        <v>0</v>
      </c>
      <c r="GO338">
        <v>1</v>
      </c>
      <c r="GP338">
        <v>0</v>
      </c>
      <c r="GQ338">
        <v>0</v>
      </c>
    </row>
    <row r="339" spans="1:199">
      <c r="A339">
        <v>0</v>
      </c>
      <c r="B339">
        <v>0</v>
      </c>
      <c r="C339">
        <v>0</v>
      </c>
      <c r="D339">
        <v>0</v>
      </c>
      <c r="E339">
        <v>0</v>
      </c>
      <c r="F339">
        <v>1</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2</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1</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1</v>
      </c>
      <c r="FN339">
        <v>0</v>
      </c>
      <c r="FO339">
        <v>0</v>
      </c>
      <c r="FP339">
        <v>0</v>
      </c>
      <c r="FQ339">
        <v>0</v>
      </c>
      <c r="FR339">
        <v>0</v>
      </c>
      <c r="FS339">
        <v>0</v>
      </c>
      <c r="FT339">
        <v>0</v>
      </c>
      <c r="FU339">
        <v>0</v>
      </c>
      <c r="FV339">
        <v>0</v>
      </c>
      <c r="FW339">
        <v>0</v>
      </c>
      <c r="FX339">
        <v>0</v>
      </c>
      <c r="FY339">
        <v>0</v>
      </c>
      <c r="FZ339">
        <v>0</v>
      </c>
      <c r="GA339">
        <v>0</v>
      </c>
      <c r="GB339">
        <v>0</v>
      </c>
      <c r="GC339">
        <v>0</v>
      </c>
      <c r="GD339">
        <v>1</v>
      </c>
      <c r="GE339">
        <v>0</v>
      </c>
      <c r="GF339">
        <v>0</v>
      </c>
      <c r="GG339">
        <v>0</v>
      </c>
      <c r="GH339">
        <v>0</v>
      </c>
      <c r="GI339">
        <v>0</v>
      </c>
      <c r="GJ339">
        <v>0</v>
      </c>
      <c r="GK339">
        <v>0</v>
      </c>
      <c r="GL339">
        <v>0</v>
      </c>
      <c r="GM339">
        <v>0</v>
      </c>
      <c r="GN339">
        <v>0</v>
      </c>
      <c r="GO339">
        <v>0</v>
      </c>
      <c r="GP339">
        <v>0</v>
      </c>
      <c r="GQ339">
        <v>0</v>
      </c>
    </row>
    <row r="340" spans="1:199">
      <c r="A340">
        <v>0</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1</v>
      </c>
      <c r="AJ340">
        <v>0</v>
      </c>
      <c r="AK340">
        <v>0</v>
      </c>
      <c r="AL340">
        <v>0</v>
      </c>
      <c r="AM340">
        <v>0</v>
      </c>
      <c r="AN340">
        <v>0</v>
      </c>
      <c r="AO340">
        <v>0</v>
      </c>
      <c r="AP340">
        <v>0</v>
      </c>
      <c r="AQ340">
        <v>0</v>
      </c>
      <c r="AR340">
        <v>0</v>
      </c>
      <c r="AS340">
        <v>0</v>
      </c>
      <c r="AT340">
        <v>0</v>
      </c>
      <c r="AU340">
        <v>0</v>
      </c>
      <c r="AV340">
        <v>0</v>
      </c>
      <c r="AW340">
        <v>1</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1</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2</v>
      </c>
      <c r="DG340">
        <v>0</v>
      </c>
      <c r="DH340">
        <v>0</v>
      </c>
      <c r="DI340">
        <v>0</v>
      </c>
      <c r="DJ340">
        <v>0</v>
      </c>
      <c r="DK340">
        <v>0</v>
      </c>
      <c r="DL340">
        <v>0</v>
      </c>
      <c r="DM340">
        <v>0</v>
      </c>
      <c r="DN340">
        <v>0</v>
      </c>
      <c r="DO340">
        <v>0</v>
      </c>
      <c r="DP340">
        <v>0</v>
      </c>
      <c r="DQ340">
        <v>0</v>
      </c>
      <c r="DR340">
        <v>0</v>
      </c>
      <c r="DS340">
        <v>1</v>
      </c>
      <c r="DT340">
        <v>0</v>
      </c>
      <c r="DU340">
        <v>0</v>
      </c>
      <c r="DV340">
        <v>0</v>
      </c>
      <c r="DW340">
        <v>0</v>
      </c>
      <c r="DX340">
        <v>0</v>
      </c>
      <c r="DY340">
        <v>0</v>
      </c>
      <c r="DZ340">
        <v>0</v>
      </c>
      <c r="EA340">
        <v>0</v>
      </c>
      <c r="EB340">
        <v>0</v>
      </c>
      <c r="EC340">
        <v>0</v>
      </c>
      <c r="ED340">
        <v>0</v>
      </c>
      <c r="EE340">
        <v>0</v>
      </c>
      <c r="EF340">
        <v>0</v>
      </c>
      <c r="EG340">
        <v>0</v>
      </c>
      <c r="EH340">
        <v>2</v>
      </c>
      <c r="EI340">
        <v>0</v>
      </c>
      <c r="EJ340">
        <v>0</v>
      </c>
      <c r="EK340">
        <v>0</v>
      </c>
      <c r="EL340">
        <v>0</v>
      </c>
      <c r="EM340">
        <v>0</v>
      </c>
      <c r="EN340">
        <v>0</v>
      </c>
      <c r="EO340">
        <v>0</v>
      </c>
      <c r="EP340">
        <v>0</v>
      </c>
      <c r="EQ340">
        <v>0</v>
      </c>
      <c r="ER340">
        <v>0</v>
      </c>
      <c r="ES340">
        <v>0</v>
      </c>
      <c r="ET340">
        <v>0</v>
      </c>
      <c r="EU340">
        <v>0</v>
      </c>
      <c r="EV340">
        <v>0</v>
      </c>
      <c r="EW340">
        <v>0</v>
      </c>
      <c r="EX340">
        <v>1</v>
      </c>
      <c r="EY340">
        <v>0</v>
      </c>
      <c r="EZ340">
        <v>0</v>
      </c>
      <c r="FA340">
        <v>0</v>
      </c>
      <c r="FB340">
        <v>0</v>
      </c>
      <c r="FC340">
        <v>0</v>
      </c>
      <c r="FD340">
        <v>0</v>
      </c>
      <c r="FE340">
        <v>0</v>
      </c>
      <c r="FF340">
        <v>0</v>
      </c>
      <c r="FG340">
        <v>0</v>
      </c>
      <c r="FH340">
        <v>0</v>
      </c>
      <c r="FI340">
        <v>2</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row>
    <row r="341" spans="1:199">
      <c r="A341">
        <v>0</v>
      </c>
      <c r="B341">
        <v>0</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1</v>
      </c>
      <c r="AF341">
        <v>1</v>
      </c>
      <c r="AG341">
        <v>0</v>
      </c>
      <c r="AH341">
        <v>0</v>
      </c>
      <c r="AI341">
        <v>0</v>
      </c>
      <c r="AJ341">
        <v>0</v>
      </c>
      <c r="AK341">
        <v>1</v>
      </c>
      <c r="AL341">
        <v>0</v>
      </c>
      <c r="AM341">
        <v>0</v>
      </c>
      <c r="AN341">
        <v>0</v>
      </c>
      <c r="AO341">
        <v>0</v>
      </c>
      <c r="AP341">
        <v>0</v>
      </c>
      <c r="AQ341">
        <v>1</v>
      </c>
      <c r="AR341">
        <v>0</v>
      </c>
      <c r="AS341">
        <v>0</v>
      </c>
      <c r="AT341">
        <v>0</v>
      </c>
      <c r="AU341">
        <v>0</v>
      </c>
      <c r="AV341">
        <v>0</v>
      </c>
      <c r="AW341">
        <v>0</v>
      </c>
      <c r="AX341">
        <v>0</v>
      </c>
      <c r="AY341">
        <v>0</v>
      </c>
      <c r="AZ341">
        <v>0</v>
      </c>
      <c r="BA341">
        <v>0</v>
      </c>
      <c r="BB341">
        <v>0</v>
      </c>
      <c r="BC341">
        <v>3</v>
      </c>
      <c r="BD341">
        <v>0</v>
      </c>
      <c r="BE341">
        <v>0</v>
      </c>
      <c r="BF341">
        <v>0</v>
      </c>
      <c r="BG341">
        <v>1</v>
      </c>
      <c r="BH341">
        <v>0</v>
      </c>
      <c r="BI341">
        <v>0</v>
      </c>
      <c r="BJ341">
        <v>0</v>
      </c>
      <c r="BK341">
        <v>0</v>
      </c>
      <c r="BL341">
        <v>0</v>
      </c>
      <c r="BM341">
        <v>1</v>
      </c>
      <c r="BN341">
        <v>0</v>
      </c>
      <c r="BO341">
        <v>0</v>
      </c>
      <c r="BP341">
        <v>0</v>
      </c>
      <c r="BQ341">
        <v>2</v>
      </c>
      <c r="BR341">
        <v>0</v>
      </c>
      <c r="BS341">
        <v>0</v>
      </c>
      <c r="BT341">
        <v>0</v>
      </c>
      <c r="BU341">
        <v>0</v>
      </c>
      <c r="BV341">
        <v>0</v>
      </c>
      <c r="BW341">
        <v>0</v>
      </c>
      <c r="BX341">
        <v>0</v>
      </c>
      <c r="BY341">
        <v>0</v>
      </c>
      <c r="BZ341">
        <v>0</v>
      </c>
      <c r="CA341">
        <v>1</v>
      </c>
      <c r="CB341">
        <v>0</v>
      </c>
      <c r="CC341">
        <v>1</v>
      </c>
      <c r="CD341">
        <v>3</v>
      </c>
      <c r="CE341">
        <v>0</v>
      </c>
      <c r="CF341">
        <v>0</v>
      </c>
      <c r="CG341">
        <v>0</v>
      </c>
      <c r="CH341">
        <v>0</v>
      </c>
      <c r="CI341">
        <v>0</v>
      </c>
      <c r="CJ341">
        <v>0</v>
      </c>
      <c r="CK341">
        <v>0</v>
      </c>
      <c r="CL341">
        <v>2</v>
      </c>
      <c r="CM341">
        <v>0</v>
      </c>
      <c r="CN341">
        <v>0</v>
      </c>
      <c r="CO341">
        <v>0</v>
      </c>
      <c r="CP341">
        <v>0</v>
      </c>
      <c r="CQ341">
        <v>0</v>
      </c>
      <c r="CR341">
        <v>0</v>
      </c>
      <c r="CS341">
        <v>0</v>
      </c>
      <c r="CT341">
        <v>0</v>
      </c>
      <c r="CU341">
        <v>0</v>
      </c>
      <c r="CV341">
        <v>0</v>
      </c>
      <c r="CW341">
        <v>0</v>
      </c>
      <c r="CX341">
        <v>0</v>
      </c>
      <c r="CY341">
        <v>0</v>
      </c>
      <c r="CZ341">
        <v>0</v>
      </c>
      <c r="DA341">
        <v>0</v>
      </c>
      <c r="DB341">
        <v>0</v>
      </c>
      <c r="DC341">
        <v>0</v>
      </c>
      <c r="DD341">
        <v>3</v>
      </c>
      <c r="DE341">
        <v>7</v>
      </c>
      <c r="DF341">
        <v>0</v>
      </c>
      <c r="DG341">
        <v>0</v>
      </c>
      <c r="DH341">
        <v>0</v>
      </c>
      <c r="DI341">
        <v>0</v>
      </c>
      <c r="DJ341">
        <v>0</v>
      </c>
      <c r="DK341">
        <v>0</v>
      </c>
      <c r="DL341">
        <v>1</v>
      </c>
      <c r="DM341">
        <v>0</v>
      </c>
      <c r="DN341">
        <v>0</v>
      </c>
      <c r="DO341">
        <v>0</v>
      </c>
      <c r="DP341">
        <v>0</v>
      </c>
      <c r="DQ341">
        <v>0</v>
      </c>
      <c r="DR341">
        <v>3</v>
      </c>
      <c r="DS341">
        <v>0</v>
      </c>
      <c r="DT341">
        <v>0</v>
      </c>
      <c r="DU341">
        <v>0</v>
      </c>
      <c r="DV341">
        <v>0</v>
      </c>
      <c r="DW341">
        <v>0</v>
      </c>
      <c r="DX341">
        <v>0</v>
      </c>
      <c r="DY341">
        <v>0</v>
      </c>
      <c r="DZ341">
        <v>0</v>
      </c>
      <c r="EA341">
        <v>0</v>
      </c>
      <c r="EB341">
        <v>0</v>
      </c>
      <c r="EC341">
        <v>4</v>
      </c>
      <c r="ED341">
        <v>0</v>
      </c>
      <c r="EE341">
        <v>0</v>
      </c>
      <c r="EF341">
        <v>0</v>
      </c>
      <c r="EG341">
        <v>1</v>
      </c>
      <c r="EH341">
        <v>0</v>
      </c>
      <c r="EI341">
        <v>0</v>
      </c>
      <c r="EJ341">
        <v>0</v>
      </c>
      <c r="EK341">
        <v>0</v>
      </c>
      <c r="EL341">
        <v>0</v>
      </c>
      <c r="EM341">
        <v>0</v>
      </c>
      <c r="EN341">
        <v>0</v>
      </c>
      <c r="EO341">
        <v>0</v>
      </c>
      <c r="EP341">
        <v>0</v>
      </c>
      <c r="EQ341">
        <v>0</v>
      </c>
      <c r="ER341">
        <v>0</v>
      </c>
      <c r="ES341">
        <v>0</v>
      </c>
      <c r="ET341">
        <v>1</v>
      </c>
      <c r="EU341">
        <v>1</v>
      </c>
      <c r="EV341">
        <v>0</v>
      </c>
      <c r="EW341">
        <v>0</v>
      </c>
      <c r="EX341">
        <v>0</v>
      </c>
      <c r="EY341">
        <v>1</v>
      </c>
      <c r="EZ341">
        <v>0</v>
      </c>
      <c r="FA341">
        <v>0</v>
      </c>
      <c r="FB341">
        <v>0</v>
      </c>
      <c r="FC341">
        <v>0</v>
      </c>
      <c r="FD341">
        <v>0</v>
      </c>
      <c r="FE341">
        <v>0</v>
      </c>
      <c r="FF341">
        <v>0</v>
      </c>
      <c r="FG341">
        <v>0</v>
      </c>
      <c r="FH341">
        <v>0</v>
      </c>
      <c r="FI341">
        <v>0</v>
      </c>
      <c r="FJ341">
        <v>0</v>
      </c>
      <c r="FK341">
        <v>0</v>
      </c>
      <c r="FL341">
        <v>0</v>
      </c>
      <c r="FM341">
        <v>2</v>
      </c>
      <c r="FN341">
        <v>1</v>
      </c>
      <c r="FO341">
        <v>0</v>
      </c>
      <c r="FP341">
        <v>0</v>
      </c>
      <c r="FQ341">
        <v>0</v>
      </c>
      <c r="FR341">
        <v>0</v>
      </c>
      <c r="FS341">
        <v>0</v>
      </c>
      <c r="FT341">
        <v>0</v>
      </c>
      <c r="FU341">
        <v>2</v>
      </c>
      <c r="FV341">
        <v>0</v>
      </c>
      <c r="FW341">
        <v>0</v>
      </c>
      <c r="FX341">
        <v>0</v>
      </c>
      <c r="FY341">
        <v>0</v>
      </c>
      <c r="FZ341">
        <v>0</v>
      </c>
      <c r="GA341">
        <v>0</v>
      </c>
      <c r="GB341">
        <v>0</v>
      </c>
      <c r="GC341">
        <v>0</v>
      </c>
      <c r="GD341">
        <v>2</v>
      </c>
      <c r="GE341">
        <v>0</v>
      </c>
      <c r="GF341">
        <v>0</v>
      </c>
      <c r="GG341">
        <v>0</v>
      </c>
      <c r="GH341">
        <v>0</v>
      </c>
      <c r="GI341">
        <v>0</v>
      </c>
      <c r="GJ341">
        <v>0</v>
      </c>
      <c r="GK341">
        <v>0</v>
      </c>
      <c r="GL341">
        <v>1</v>
      </c>
      <c r="GM341">
        <v>0</v>
      </c>
      <c r="GN341">
        <v>0</v>
      </c>
      <c r="GO341">
        <v>0</v>
      </c>
      <c r="GP341">
        <v>0</v>
      </c>
      <c r="GQ341">
        <v>0</v>
      </c>
    </row>
    <row r="342" spans="1:199">
      <c r="A342">
        <v>0</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3</v>
      </c>
      <c r="BD342">
        <v>0</v>
      </c>
      <c r="BE342">
        <v>0</v>
      </c>
      <c r="BF342">
        <v>0</v>
      </c>
      <c r="BG342">
        <v>0</v>
      </c>
      <c r="BH342">
        <v>0</v>
      </c>
      <c r="BI342">
        <v>0</v>
      </c>
      <c r="BJ342">
        <v>0</v>
      </c>
      <c r="BK342">
        <v>0</v>
      </c>
      <c r="BL342">
        <v>0</v>
      </c>
      <c r="BM342">
        <v>0</v>
      </c>
      <c r="BN342">
        <v>0</v>
      </c>
      <c r="BO342">
        <v>0</v>
      </c>
      <c r="BP342">
        <v>0</v>
      </c>
      <c r="BQ342">
        <v>1</v>
      </c>
      <c r="BR342">
        <v>0</v>
      </c>
      <c r="BS342">
        <v>0</v>
      </c>
      <c r="BT342">
        <v>0</v>
      </c>
      <c r="BU342">
        <v>0</v>
      </c>
      <c r="BV342">
        <v>0</v>
      </c>
      <c r="BW342">
        <v>0</v>
      </c>
      <c r="BX342">
        <v>0</v>
      </c>
      <c r="BY342">
        <v>0</v>
      </c>
      <c r="BZ342">
        <v>0</v>
      </c>
      <c r="CA342">
        <v>0</v>
      </c>
      <c r="CB342">
        <v>1</v>
      </c>
      <c r="CC342">
        <v>0</v>
      </c>
      <c r="CD342">
        <v>1</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5</v>
      </c>
      <c r="DF342">
        <v>0</v>
      </c>
      <c r="DG342">
        <v>0</v>
      </c>
      <c r="DH342">
        <v>0</v>
      </c>
      <c r="DI342">
        <v>0</v>
      </c>
      <c r="DJ342">
        <v>0</v>
      </c>
      <c r="DK342">
        <v>0</v>
      </c>
      <c r="DL342">
        <v>2</v>
      </c>
      <c r="DM342">
        <v>0</v>
      </c>
      <c r="DN342">
        <v>0</v>
      </c>
      <c r="DO342">
        <v>0</v>
      </c>
      <c r="DP342">
        <v>0</v>
      </c>
      <c r="DQ342">
        <v>0</v>
      </c>
      <c r="DR342">
        <v>0</v>
      </c>
      <c r="DS342">
        <v>0</v>
      </c>
      <c r="DT342">
        <v>0</v>
      </c>
      <c r="DU342">
        <v>0</v>
      </c>
      <c r="DV342">
        <v>0</v>
      </c>
      <c r="DW342">
        <v>0</v>
      </c>
      <c r="DX342">
        <v>0</v>
      </c>
      <c r="DY342">
        <v>0</v>
      </c>
      <c r="DZ342">
        <v>0</v>
      </c>
      <c r="EA342">
        <v>0</v>
      </c>
      <c r="EB342">
        <v>0</v>
      </c>
      <c r="EC342">
        <v>2</v>
      </c>
      <c r="ED342">
        <v>0</v>
      </c>
      <c r="EE342">
        <v>0</v>
      </c>
      <c r="EF342">
        <v>0</v>
      </c>
      <c r="EG342">
        <v>1</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2</v>
      </c>
      <c r="FN342">
        <v>0</v>
      </c>
      <c r="FO342">
        <v>0</v>
      </c>
      <c r="FP342">
        <v>0</v>
      </c>
      <c r="FQ342">
        <v>0</v>
      </c>
      <c r="FR342">
        <v>0</v>
      </c>
      <c r="FS342">
        <v>0</v>
      </c>
      <c r="FT342">
        <v>0</v>
      </c>
      <c r="FU342">
        <v>0</v>
      </c>
      <c r="FV342">
        <v>0</v>
      </c>
      <c r="FW342">
        <v>0</v>
      </c>
      <c r="FX342">
        <v>0</v>
      </c>
      <c r="FY342">
        <v>0</v>
      </c>
      <c r="FZ342">
        <v>0</v>
      </c>
      <c r="GA342">
        <v>0</v>
      </c>
      <c r="GB342">
        <v>0</v>
      </c>
      <c r="GC342">
        <v>0</v>
      </c>
      <c r="GD342">
        <v>2</v>
      </c>
      <c r="GE342">
        <v>0</v>
      </c>
      <c r="GF342">
        <v>0</v>
      </c>
      <c r="GG342">
        <v>0</v>
      </c>
      <c r="GH342">
        <v>0</v>
      </c>
      <c r="GI342">
        <v>0</v>
      </c>
      <c r="GJ342">
        <v>0</v>
      </c>
      <c r="GK342">
        <v>0</v>
      </c>
      <c r="GL342">
        <v>0</v>
      </c>
      <c r="GM342">
        <v>0</v>
      </c>
      <c r="GN342">
        <v>0</v>
      </c>
      <c r="GO342">
        <v>0</v>
      </c>
      <c r="GP342">
        <v>0</v>
      </c>
      <c r="GQ342">
        <v>0</v>
      </c>
    </row>
    <row r="343" spans="1:199">
      <c r="A343">
        <v>0</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7</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1</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2</v>
      </c>
      <c r="CD343">
        <v>0</v>
      </c>
      <c r="CE343">
        <v>0</v>
      </c>
      <c r="CF343">
        <v>0</v>
      </c>
      <c r="CG343">
        <v>0</v>
      </c>
      <c r="CH343">
        <v>0</v>
      </c>
      <c r="CI343">
        <v>0</v>
      </c>
      <c r="CJ343">
        <v>0</v>
      </c>
      <c r="CK343">
        <v>1</v>
      </c>
      <c r="CL343">
        <v>0</v>
      </c>
      <c r="CM343">
        <v>0</v>
      </c>
      <c r="CN343">
        <v>0</v>
      </c>
      <c r="CO343">
        <v>0</v>
      </c>
      <c r="CP343">
        <v>0</v>
      </c>
      <c r="CQ343">
        <v>0</v>
      </c>
      <c r="CR343">
        <v>0</v>
      </c>
      <c r="CS343">
        <v>0</v>
      </c>
      <c r="CT343">
        <v>0</v>
      </c>
      <c r="CU343">
        <v>0</v>
      </c>
      <c r="CV343">
        <v>0</v>
      </c>
      <c r="CW343">
        <v>0</v>
      </c>
      <c r="CX343">
        <v>0</v>
      </c>
      <c r="CY343">
        <v>0</v>
      </c>
      <c r="CZ343">
        <v>3</v>
      </c>
      <c r="DA343">
        <v>0</v>
      </c>
      <c r="DB343">
        <v>0</v>
      </c>
      <c r="DC343">
        <v>0</v>
      </c>
      <c r="DD343">
        <v>0</v>
      </c>
      <c r="DE343">
        <v>0</v>
      </c>
      <c r="DF343">
        <v>0</v>
      </c>
      <c r="DG343">
        <v>0</v>
      </c>
      <c r="DH343">
        <v>0</v>
      </c>
      <c r="DI343">
        <v>0</v>
      </c>
      <c r="DJ343">
        <v>0</v>
      </c>
      <c r="DK343">
        <v>0</v>
      </c>
      <c r="DL343">
        <v>0</v>
      </c>
      <c r="DM343">
        <v>0</v>
      </c>
      <c r="DN343">
        <v>0</v>
      </c>
      <c r="DO343">
        <v>0</v>
      </c>
      <c r="DP343">
        <v>1</v>
      </c>
      <c r="DQ343">
        <v>0</v>
      </c>
      <c r="DR343">
        <v>1</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1</v>
      </c>
      <c r="FG343">
        <v>1</v>
      </c>
      <c r="FH343">
        <v>0</v>
      </c>
      <c r="FI343">
        <v>1</v>
      </c>
      <c r="FJ343">
        <v>0</v>
      </c>
      <c r="FK343">
        <v>0</v>
      </c>
      <c r="FL343">
        <v>0</v>
      </c>
      <c r="FM343">
        <v>0</v>
      </c>
      <c r="FN343">
        <v>1</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row>
    <row r="344" spans="1:199">
      <c r="A344">
        <v>0</v>
      </c>
      <c r="B344">
        <v>0</v>
      </c>
      <c r="C344">
        <v>0</v>
      </c>
      <c r="D344">
        <v>0</v>
      </c>
      <c r="E344">
        <v>0</v>
      </c>
      <c r="F344">
        <v>0</v>
      </c>
      <c r="G344">
        <v>0</v>
      </c>
      <c r="H344">
        <v>0</v>
      </c>
      <c r="I344">
        <v>0</v>
      </c>
      <c r="J344">
        <v>0</v>
      </c>
      <c r="K344">
        <v>0</v>
      </c>
      <c r="L344">
        <v>0</v>
      </c>
      <c r="M344">
        <v>0</v>
      </c>
      <c r="N344">
        <v>0</v>
      </c>
      <c r="O344">
        <v>0</v>
      </c>
      <c r="P344">
        <v>1</v>
      </c>
      <c r="Q344">
        <v>0</v>
      </c>
      <c r="R344">
        <v>0</v>
      </c>
      <c r="S344">
        <v>0</v>
      </c>
      <c r="T344">
        <v>0</v>
      </c>
      <c r="U344">
        <v>0</v>
      </c>
      <c r="V344">
        <v>0</v>
      </c>
      <c r="W344">
        <v>0</v>
      </c>
      <c r="X344">
        <v>0</v>
      </c>
      <c r="Y344">
        <v>0</v>
      </c>
      <c r="Z344">
        <v>0</v>
      </c>
      <c r="AA344">
        <v>0</v>
      </c>
      <c r="AB344">
        <v>0</v>
      </c>
      <c r="AC344">
        <v>0</v>
      </c>
      <c r="AD344">
        <v>0</v>
      </c>
      <c r="AE344">
        <v>0</v>
      </c>
      <c r="AF344">
        <v>0</v>
      </c>
      <c r="AG344">
        <v>0</v>
      </c>
      <c r="AH344">
        <v>1</v>
      </c>
      <c r="AI344">
        <v>0</v>
      </c>
      <c r="AJ344">
        <v>0</v>
      </c>
      <c r="AK344">
        <v>3</v>
      </c>
      <c r="AL344">
        <v>0</v>
      </c>
      <c r="AM344">
        <v>0</v>
      </c>
      <c r="AN344">
        <v>0</v>
      </c>
      <c r="AO344">
        <v>0</v>
      </c>
      <c r="AP344">
        <v>0</v>
      </c>
      <c r="AQ344">
        <v>0</v>
      </c>
      <c r="AR344">
        <v>3</v>
      </c>
      <c r="AS344">
        <v>0</v>
      </c>
      <c r="AT344">
        <v>0</v>
      </c>
      <c r="AU344">
        <v>0</v>
      </c>
      <c r="AV344">
        <v>4</v>
      </c>
      <c r="AW344">
        <v>0</v>
      </c>
      <c r="AX344">
        <v>0</v>
      </c>
      <c r="AY344">
        <v>0</v>
      </c>
      <c r="AZ344">
        <v>0</v>
      </c>
      <c r="BA344">
        <v>0</v>
      </c>
      <c r="BB344">
        <v>0</v>
      </c>
      <c r="BC344">
        <v>0</v>
      </c>
      <c r="BD344">
        <v>0</v>
      </c>
      <c r="BE344">
        <v>0</v>
      </c>
      <c r="BF344">
        <v>0</v>
      </c>
      <c r="BG344">
        <v>7</v>
      </c>
      <c r="BH344">
        <v>0</v>
      </c>
      <c r="BI344">
        <v>0</v>
      </c>
      <c r="BJ344">
        <v>0</v>
      </c>
      <c r="BK344">
        <v>0</v>
      </c>
      <c r="BL344">
        <v>0</v>
      </c>
      <c r="BM344">
        <v>0</v>
      </c>
      <c r="BN344">
        <v>0</v>
      </c>
      <c r="BO344">
        <v>0</v>
      </c>
      <c r="BP344">
        <v>0</v>
      </c>
      <c r="BQ344">
        <v>0</v>
      </c>
      <c r="BR344">
        <v>0</v>
      </c>
      <c r="BS344">
        <v>1</v>
      </c>
      <c r="BT344">
        <v>2</v>
      </c>
      <c r="BU344">
        <v>0</v>
      </c>
      <c r="BV344">
        <v>1</v>
      </c>
      <c r="BW344">
        <v>0</v>
      </c>
      <c r="BX344">
        <v>1</v>
      </c>
      <c r="BY344">
        <v>0</v>
      </c>
      <c r="BZ344">
        <v>0</v>
      </c>
      <c r="CA344">
        <v>0</v>
      </c>
      <c r="CB344">
        <v>0</v>
      </c>
      <c r="CC344">
        <v>1</v>
      </c>
      <c r="CD344">
        <v>0</v>
      </c>
      <c r="CE344">
        <v>0</v>
      </c>
      <c r="CF344">
        <v>4</v>
      </c>
      <c r="CG344">
        <v>0</v>
      </c>
      <c r="CH344">
        <v>0</v>
      </c>
      <c r="CI344">
        <v>0</v>
      </c>
      <c r="CJ344">
        <v>0</v>
      </c>
      <c r="CK344">
        <v>4</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1</v>
      </c>
      <c r="DF344">
        <v>0</v>
      </c>
      <c r="DG344">
        <v>0</v>
      </c>
      <c r="DH344">
        <v>0</v>
      </c>
      <c r="DI344">
        <v>0</v>
      </c>
      <c r="DJ344">
        <v>0</v>
      </c>
      <c r="DK344">
        <v>0</v>
      </c>
      <c r="DL344">
        <v>0</v>
      </c>
      <c r="DM344">
        <v>0</v>
      </c>
      <c r="DN344">
        <v>0</v>
      </c>
      <c r="DO344">
        <v>0</v>
      </c>
      <c r="DP344">
        <v>0</v>
      </c>
      <c r="DQ344">
        <v>0</v>
      </c>
      <c r="DR344">
        <v>1</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4</v>
      </c>
      <c r="EQ344">
        <v>0</v>
      </c>
      <c r="ER344">
        <v>0</v>
      </c>
      <c r="ES344">
        <v>0</v>
      </c>
      <c r="ET344">
        <v>0</v>
      </c>
      <c r="EU344">
        <v>0</v>
      </c>
      <c r="EV344">
        <v>0</v>
      </c>
      <c r="EW344">
        <v>1</v>
      </c>
      <c r="EX344">
        <v>0</v>
      </c>
      <c r="EY344">
        <v>0</v>
      </c>
      <c r="EZ344">
        <v>0</v>
      </c>
      <c r="FA344">
        <v>2</v>
      </c>
      <c r="FB344">
        <v>0</v>
      </c>
      <c r="FC344">
        <v>0</v>
      </c>
      <c r="FD344">
        <v>0</v>
      </c>
      <c r="FE344">
        <v>0</v>
      </c>
      <c r="FF344">
        <v>0</v>
      </c>
      <c r="FG344">
        <v>3</v>
      </c>
      <c r="FH344">
        <v>0</v>
      </c>
      <c r="FI344">
        <v>6</v>
      </c>
      <c r="FJ344">
        <v>0</v>
      </c>
      <c r="FK344">
        <v>0</v>
      </c>
      <c r="FL344">
        <v>0</v>
      </c>
      <c r="FM344">
        <v>0</v>
      </c>
      <c r="FN344">
        <v>0</v>
      </c>
      <c r="FO344">
        <v>0</v>
      </c>
      <c r="FP344">
        <v>0</v>
      </c>
      <c r="FQ344">
        <v>0</v>
      </c>
      <c r="FR344">
        <v>4</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1</v>
      </c>
      <c r="GP344">
        <v>0</v>
      </c>
      <c r="GQ344">
        <v>0</v>
      </c>
    </row>
    <row r="345" spans="1:199">
      <c r="A345">
        <v>0</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2</v>
      </c>
      <c r="AZ345">
        <v>0</v>
      </c>
      <c r="BA345">
        <v>0</v>
      </c>
      <c r="BB345">
        <v>3</v>
      </c>
      <c r="BC345">
        <v>0</v>
      </c>
      <c r="BD345">
        <v>0</v>
      </c>
      <c r="BE345">
        <v>0</v>
      </c>
      <c r="BF345">
        <v>0</v>
      </c>
      <c r="BG345">
        <v>1</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2</v>
      </c>
      <c r="DE345">
        <v>1</v>
      </c>
      <c r="DF345">
        <v>0</v>
      </c>
      <c r="DG345">
        <v>0</v>
      </c>
      <c r="DH345">
        <v>0</v>
      </c>
      <c r="DI345">
        <v>0</v>
      </c>
      <c r="DJ345">
        <v>0</v>
      </c>
      <c r="DK345">
        <v>0</v>
      </c>
      <c r="DL345">
        <v>0</v>
      </c>
      <c r="DM345">
        <v>0</v>
      </c>
      <c r="DN345">
        <v>0</v>
      </c>
      <c r="DO345">
        <v>0</v>
      </c>
      <c r="DP345">
        <v>0</v>
      </c>
      <c r="DQ345">
        <v>0</v>
      </c>
      <c r="DR345">
        <v>1</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3</v>
      </c>
      <c r="FJ345">
        <v>0</v>
      </c>
      <c r="FK345">
        <v>0</v>
      </c>
      <c r="FL345">
        <v>0</v>
      </c>
      <c r="FM345">
        <v>0</v>
      </c>
      <c r="FN345">
        <v>1</v>
      </c>
      <c r="FO345">
        <v>0</v>
      </c>
      <c r="FP345">
        <v>0</v>
      </c>
      <c r="FQ345">
        <v>1</v>
      </c>
      <c r="FR345">
        <v>0</v>
      </c>
      <c r="FS345">
        <v>0</v>
      </c>
      <c r="FT345">
        <v>1</v>
      </c>
      <c r="FU345">
        <v>0</v>
      </c>
      <c r="FV345">
        <v>0</v>
      </c>
      <c r="FW345">
        <v>0</v>
      </c>
      <c r="FX345">
        <v>0</v>
      </c>
      <c r="FY345">
        <v>0</v>
      </c>
      <c r="FZ345">
        <v>0</v>
      </c>
      <c r="GA345">
        <v>0</v>
      </c>
      <c r="GB345">
        <v>0</v>
      </c>
      <c r="GC345">
        <v>0</v>
      </c>
      <c r="GD345">
        <v>2</v>
      </c>
      <c r="GE345">
        <v>0</v>
      </c>
      <c r="GF345">
        <v>0</v>
      </c>
      <c r="GG345">
        <v>0</v>
      </c>
      <c r="GH345">
        <v>0</v>
      </c>
      <c r="GI345">
        <v>0</v>
      </c>
      <c r="GJ345">
        <v>0</v>
      </c>
      <c r="GK345">
        <v>0</v>
      </c>
      <c r="GL345">
        <v>0</v>
      </c>
      <c r="GM345">
        <v>0</v>
      </c>
      <c r="GN345">
        <v>0</v>
      </c>
      <c r="GO345">
        <v>0</v>
      </c>
      <c r="GP345">
        <v>0</v>
      </c>
      <c r="GQ345">
        <v>0</v>
      </c>
    </row>
    <row r="346" spans="1:199">
      <c r="A346">
        <v>0</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2</v>
      </c>
      <c r="AZ346">
        <v>0</v>
      </c>
      <c r="BA346">
        <v>0</v>
      </c>
      <c r="BB346">
        <v>0</v>
      </c>
      <c r="BC346">
        <v>0</v>
      </c>
      <c r="BD346">
        <v>0</v>
      </c>
      <c r="BE346">
        <v>0</v>
      </c>
      <c r="BF346">
        <v>0</v>
      </c>
      <c r="BG346">
        <v>0</v>
      </c>
      <c r="BH346">
        <v>0</v>
      </c>
      <c r="BI346">
        <v>0</v>
      </c>
      <c r="BJ346">
        <v>0</v>
      </c>
      <c r="BK346">
        <v>0</v>
      </c>
      <c r="BL346">
        <v>0</v>
      </c>
      <c r="BM346">
        <v>0</v>
      </c>
      <c r="BN346">
        <v>0</v>
      </c>
      <c r="BO346">
        <v>0</v>
      </c>
      <c r="BP346">
        <v>0</v>
      </c>
      <c r="BQ346">
        <v>1</v>
      </c>
      <c r="BR346">
        <v>0</v>
      </c>
      <c r="BS346">
        <v>0</v>
      </c>
      <c r="BT346">
        <v>0</v>
      </c>
      <c r="BU346">
        <v>0</v>
      </c>
      <c r="BV346">
        <v>0</v>
      </c>
      <c r="BW346">
        <v>0</v>
      </c>
      <c r="BX346">
        <v>0</v>
      </c>
      <c r="BY346">
        <v>0</v>
      </c>
      <c r="BZ346">
        <v>0</v>
      </c>
      <c r="CA346">
        <v>0</v>
      </c>
      <c r="CB346">
        <v>1</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3</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3</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1</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2</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row>
    <row r="347" spans="1:199">
      <c r="A347">
        <v>0</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1</v>
      </c>
      <c r="AL347">
        <v>0</v>
      </c>
      <c r="AM347">
        <v>0</v>
      </c>
      <c r="AN347">
        <v>0</v>
      </c>
      <c r="AO347">
        <v>0</v>
      </c>
      <c r="AP347">
        <v>0</v>
      </c>
      <c r="AQ347">
        <v>0</v>
      </c>
      <c r="AR347">
        <v>1</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1</v>
      </c>
      <c r="BT347">
        <v>2</v>
      </c>
      <c r="BU347">
        <v>0</v>
      </c>
      <c r="BV347">
        <v>0</v>
      </c>
      <c r="BW347">
        <v>0</v>
      </c>
      <c r="BX347">
        <v>0</v>
      </c>
      <c r="BY347">
        <v>0</v>
      </c>
      <c r="BZ347">
        <v>0</v>
      </c>
      <c r="CA347">
        <v>0</v>
      </c>
      <c r="CB347">
        <v>0</v>
      </c>
      <c r="CC347">
        <v>0</v>
      </c>
      <c r="CD347">
        <v>0</v>
      </c>
      <c r="CE347">
        <v>0</v>
      </c>
      <c r="CF347">
        <v>0</v>
      </c>
      <c r="CG347">
        <v>0</v>
      </c>
      <c r="CH347">
        <v>0</v>
      </c>
      <c r="CI347">
        <v>0</v>
      </c>
      <c r="CJ347">
        <v>0</v>
      </c>
      <c r="CK347">
        <v>4</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1</v>
      </c>
      <c r="FT347">
        <v>0</v>
      </c>
      <c r="FU347">
        <v>0</v>
      </c>
      <c r="FV347">
        <v>0</v>
      </c>
      <c r="FW347">
        <v>1</v>
      </c>
      <c r="FX347">
        <v>0</v>
      </c>
      <c r="FY347">
        <v>0</v>
      </c>
      <c r="FZ347">
        <v>0</v>
      </c>
      <c r="GA347">
        <v>0</v>
      </c>
      <c r="GB347">
        <v>0</v>
      </c>
      <c r="GC347">
        <v>0</v>
      </c>
      <c r="GD347">
        <v>0</v>
      </c>
      <c r="GE347">
        <v>0</v>
      </c>
      <c r="GF347">
        <v>0</v>
      </c>
      <c r="GG347">
        <v>0</v>
      </c>
      <c r="GH347">
        <v>0</v>
      </c>
      <c r="GI347">
        <v>0</v>
      </c>
      <c r="GJ347">
        <v>0</v>
      </c>
      <c r="GK347">
        <v>0</v>
      </c>
      <c r="GL347">
        <v>0</v>
      </c>
      <c r="GM347">
        <v>0</v>
      </c>
      <c r="GN347">
        <v>0</v>
      </c>
      <c r="GO347">
        <v>1</v>
      </c>
      <c r="GP347">
        <v>0</v>
      </c>
      <c r="GQ347">
        <v>0</v>
      </c>
    </row>
    <row r="348" spans="1:199">
      <c r="A348">
        <v>0</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1</v>
      </c>
      <c r="BR348">
        <v>0</v>
      </c>
      <c r="BS348">
        <v>0</v>
      </c>
      <c r="BT348">
        <v>0</v>
      </c>
      <c r="BU348">
        <v>0</v>
      </c>
      <c r="BV348">
        <v>0</v>
      </c>
      <c r="BW348">
        <v>0</v>
      </c>
      <c r="BX348">
        <v>0</v>
      </c>
      <c r="BY348">
        <v>0</v>
      </c>
      <c r="BZ348">
        <v>0</v>
      </c>
      <c r="CA348">
        <v>4</v>
      </c>
      <c r="CB348">
        <v>0</v>
      </c>
      <c r="CC348">
        <v>1</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1</v>
      </c>
      <c r="DF348">
        <v>0</v>
      </c>
      <c r="DG348">
        <v>0</v>
      </c>
      <c r="DH348">
        <v>0</v>
      </c>
      <c r="DI348">
        <v>0</v>
      </c>
      <c r="DJ348">
        <v>0</v>
      </c>
      <c r="DK348">
        <v>0</v>
      </c>
      <c r="DL348">
        <v>0</v>
      </c>
      <c r="DM348">
        <v>0</v>
      </c>
      <c r="DN348">
        <v>0</v>
      </c>
      <c r="DO348">
        <v>0</v>
      </c>
      <c r="DP348">
        <v>0</v>
      </c>
      <c r="DQ348">
        <v>0</v>
      </c>
      <c r="DR348">
        <v>1</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3</v>
      </c>
      <c r="ET348">
        <v>0</v>
      </c>
      <c r="EU348">
        <v>3</v>
      </c>
      <c r="EV348">
        <v>0</v>
      </c>
      <c r="EW348">
        <v>0</v>
      </c>
      <c r="EX348">
        <v>0</v>
      </c>
      <c r="EY348">
        <v>0</v>
      </c>
      <c r="EZ348">
        <v>0</v>
      </c>
      <c r="FA348">
        <v>0</v>
      </c>
      <c r="FB348">
        <v>0</v>
      </c>
      <c r="FC348">
        <v>0</v>
      </c>
      <c r="FD348">
        <v>0</v>
      </c>
      <c r="FE348">
        <v>0</v>
      </c>
      <c r="FF348">
        <v>0</v>
      </c>
      <c r="FG348">
        <v>1</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row>
    <row r="349" spans="1:199">
      <c r="A349">
        <v>0</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1</v>
      </c>
      <c r="AT349">
        <v>0</v>
      </c>
      <c r="AU349">
        <v>0</v>
      </c>
      <c r="AV349">
        <v>0</v>
      </c>
      <c r="AW349">
        <v>1</v>
      </c>
      <c r="AX349">
        <v>0</v>
      </c>
      <c r="AY349">
        <v>0</v>
      </c>
      <c r="AZ349">
        <v>0</v>
      </c>
      <c r="BA349">
        <v>0</v>
      </c>
      <c r="BB349">
        <v>0</v>
      </c>
      <c r="BC349">
        <v>0</v>
      </c>
      <c r="BD349">
        <v>2</v>
      </c>
      <c r="BE349">
        <v>0</v>
      </c>
      <c r="BF349">
        <v>0</v>
      </c>
      <c r="BG349">
        <v>0</v>
      </c>
      <c r="BH349">
        <v>0</v>
      </c>
      <c r="BI349">
        <v>0</v>
      </c>
      <c r="BJ349">
        <v>0</v>
      </c>
      <c r="BK349">
        <v>0</v>
      </c>
      <c r="BL349">
        <v>0</v>
      </c>
      <c r="BM349">
        <v>0</v>
      </c>
      <c r="BN349">
        <v>0</v>
      </c>
      <c r="BO349">
        <v>0</v>
      </c>
      <c r="BP349">
        <v>0</v>
      </c>
      <c r="BQ349">
        <v>1</v>
      </c>
      <c r="BR349">
        <v>0</v>
      </c>
      <c r="BS349">
        <v>0</v>
      </c>
      <c r="BT349">
        <v>0</v>
      </c>
      <c r="BU349">
        <v>0</v>
      </c>
      <c r="BV349">
        <v>0</v>
      </c>
      <c r="BW349">
        <v>0</v>
      </c>
      <c r="BX349">
        <v>0</v>
      </c>
      <c r="BY349">
        <v>0</v>
      </c>
      <c r="BZ349">
        <v>0</v>
      </c>
      <c r="CA349">
        <v>0</v>
      </c>
      <c r="CB349">
        <v>1</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2</v>
      </c>
      <c r="DE349">
        <v>1</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1</v>
      </c>
      <c r="EI349">
        <v>0</v>
      </c>
      <c r="EJ349">
        <v>0</v>
      </c>
      <c r="EK349">
        <v>0</v>
      </c>
      <c r="EL349">
        <v>0</v>
      </c>
      <c r="EM349">
        <v>0</v>
      </c>
      <c r="EN349">
        <v>0</v>
      </c>
      <c r="EO349">
        <v>0</v>
      </c>
      <c r="EP349">
        <v>0</v>
      </c>
      <c r="EQ349">
        <v>0</v>
      </c>
      <c r="ER349">
        <v>0</v>
      </c>
      <c r="ES349">
        <v>0</v>
      </c>
      <c r="ET349">
        <v>0</v>
      </c>
      <c r="EU349">
        <v>0</v>
      </c>
      <c r="EV349">
        <v>0</v>
      </c>
      <c r="EW349">
        <v>1</v>
      </c>
      <c r="EX349">
        <v>0</v>
      </c>
      <c r="EY349">
        <v>0</v>
      </c>
      <c r="EZ349">
        <v>0</v>
      </c>
      <c r="FA349">
        <v>0</v>
      </c>
      <c r="FB349">
        <v>0</v>
      </c>
      <c r="FC349">
        <v>0</v>
      </c>
      <c r="FD349">
        <v>0</v>
      </c>
      <c r="FE349">
        <v>0</v>
      </c>
      <c r="FF349">
        <v>0</v>
      </c>
      <c r="FG349">
        <v>0</v>
      </c>
      <c r="FH349">
        <v>0</v>
      </c>
      <c r="FI349">
        <v>2</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row>
    <row r="350" spans="1:199">
      <c r="A350">
        <v>0</v>
      </c>
      <c r="B350">
        <v>0</v>
      </c>
      <c r="C350">
        <v>1</v>
      </c>
      <c r="D350">
        <v>0</v>
      </c>
      <c r="E350">
        <v>0</v>
      </c>
      <c r="F350">
        <v>0</v>
      </c>
      <c r="G350">
        <v>0</v>
      </c>
      <c r="H350">
        <v>0</v>
      </c>
      <c r="I350">
        <v>0</v>
      </c>
      <c r="J350">
        <v>0</v>
      </c>
      <c r="K350">
        <v>0</v>
      </c>
      <c r="L350">
        <v>0</v>
      </c>
      <c r="M350">
        <v>0</v>
      </c>
      <c r="N350">
        <v>0</v>
      </c>
      <c r="O350">
        <v>0</v>
      </c>
      <c r="P350">
        <v>0</v>
      </c>
      <c r="Q350">
        <v>3</v>
      </c>
      <c r="R350">
        <v>0</v>
      </c>
      <c r="S350">
        <v>0</v>
      </c>
      <c r="T350">
        <v>0</v>
      </c>
      <c r="U350">
        <v>0</v>
      </c>
      <c r="V350">
        <v>0</v>
      </c>
      <c r="W350">
        <v>0</v>
      </c>
      <c r="X350">
        <v>0</v>
      </c>
      <c r="Y350">
        <v>0</v>
      </c>
      <c r="Z350">
        <v>0</v>
      </c>
      <c r="AA350">
        <v>0</v>
      </c>
      <c r="AB350">
        <v>0</v>
      </c>
      <c r="AC350">
        <v>0</v>
      </c>
      <c r="AD350">
        <v>0</v>
      </c>
      <c r="AE350">
        <v>0</v>
      </c>
      <c r="AF350">
        <v>2</v>
      </c>
      <c r="AG350">
        <v>0</v>
      </c>
      <c r="AH350">
        <v>0</v>
      </c>
      <c r="AI350">
        <v>0</v>
      </c>
      <c r="AJ350">
        <v>0</v>
      </c>
      <c r="AK350">
        <v>0</v>
      </c>
      <c r="AL350">
        <v>0</v>
      </c>
      <c r="AM350">
        <v>0</v>
      </c>
      <c r="AN350">
        <v>0</v>
      </c>
      <c r="AO350">
        <v>0</v>
      </c>
      <c r="AP350">
        <v>0</v>
      </c>
      <c r="AQ350">
        <v>0</v>
      </c>
      <c r="AR350">
        <v>2</v>
      </c>
      <c r="AS350">
        <v>0</v>
      </c>
      <c r="AT350">
        <v>0</v>
      </c>
      <c r="AU350">
        <v>0</v>
      </c>
      <c r="AV350">
        <v>0</v>
      </c>
      <c r="AW350">
        <v>0</v>
      </c>
      <c r="AX350">
        <v>0</v>
      </c>
      <c r="AY350">
        <v>0</v>
      </c>
      <c r="AZ350">
        <v>0</v>
      </c>
      <c r="BA350">
        <v>0</v>
      </c>
      <c r="BB350">
        <v>0</v>
      </c>
      <c r="BC350">
        <v>0</v>
      </c>
      <c r="BD350">
        <v>0</v>
      </c>
      <c r="BE350">
        <v>2</v>
      </c>
      <c r="BF350">
        <v>1</v>
      </c>
      <c r="BG350">
        <v>0</v>
      </c>
      <c r="BH350">
        <v>0</v>
      </c>
      <c r="BI350">
        <v>1</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1</v>
      </c>
      <c r="CJ350">
        <v>6</v>
      </c>
      <c r="CK350">
        <v>0</v>
      </c>
      <c r="CL350">
        <v>0</v>
      </c>
      <c r="CM350">
        <v>0</v>
      </c>
      <c r="CN350">
        <v>0</v>
      </c>
      <c r="CO350">
        <v>0</v>
      </c>
      <c r="CP350">
        <v>1</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9</v>
      </c>
      <c r="DS350">
        <v>0</v>
      </c>
      <c r="DT350">
        <v>0</v>
      </c>
      <c r="DU350">
        <v>0</v>
      </c>
      <c r="DV350">
        <v>0</v>
      </c>
      <c r="DW350">
        <v>0</v>
      </c>
      <c r="DX350">
        <v>0</v>
      </c>
      <c r="DY350">
        <v>0</v>
      </c>
      <c r="DZ350">
        <v>0</v>
      </c>
      <c r="EA350">
        <v>0</v>
      </c>
      <c r="EB350">
        <v>0</v>
      </c>
      <c r="EC350">
        <v>0</v>
      </c>
      <c r="ED350">
        <v>0</v>
      </c>
      <c r="EE350">
        <v>0</v>
      </c>
      <c r="EF350">
        <v>0</v>
      </c>
      <c r="EG350">
        <v>0</v>
      </c>
      <c r="EH350">
        <v>2</v>
      </c>
      <c r="EI350">
        <v>0</v>
      </c>
      <c r="EJ350">
        <v>0</v>
      </c>
      <c r="EK350">
        <v>0</v>
      </c>
      <c r="EL350">
        <v>0</v>
      </c>
      <c r="EM350">
        <v>0</v>
      </c>
      <c r="EN350">
        <v>0</v>
      </c>
      <c r="EO350">
        <v>0</v>
      </c>
      <c r="EP350">
        <v>0</v>
      </c>
      <c r="EQ350">
        <v>0</v>
      </c>
      <c r="ER350">
        <v>0</v>
      </c>
      <c r="ES350">
        <v>0</v>
      </c>
      <c r="ET350">
        <v>0</v>
      </c>
      <c r="EU350">
        <v>0</v>
      </c>
      <c r="EV350">
        <v>0</v>
      </c>
      <c r="EW350">
        <v>0</v>
      </c>
      <c r="EX350">
        <v>0</v>
      </c>
      <c r="EY350">
        <v>1</v>
      </c>
      <c r="EZ350">
        <v>0</v>
      </c>
      <c r="FA350">
        <v>0</v>
      </c>
      <c r="FB350">
        <v>0</v>
      </c>
      <c r="FC350">
        <v>0</v>
      </c>
      <c r="FD350">
        <v>0</v>
      </c>
      <c r="FE350">
        <v>0</v>
      </c>
      <c r="FF350">
        <v>0</v>
      </c>
      <c r="FG350">
        <v>0</v>
      </c>
      <c r="FH350">
        <v>0</v>
      </c>
      <c r="FI350">
        <v>0</v>
      </c>
      <c r="FJ350">
        <v>0</v>
      </c>
      <c r="FK350">
        <v>2</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9</v>
      </c>
      <c r="GH350">
        <v>0</v>
      </c>
      <c r="GI350">
        <v>0</v>
      </c>
      <c r="GJ350">
        <v>0</v>
      </c>
      <c r="GK350">
        <v>0</v>
      </c>
      <c r="GL350">
        <v>0</v>
      </c>
      <c r="GM350">
        <v>0</v>
      </c>
      <c r="GN350">
        <v>0</v>
      </c>
      <c r="GO350">
        <v>0</v>
      </c>
      <c r="GP350">
        <v>0</v>
      </c>
      <c r="GQ350">
        <v>0</v>
      </c>
    </row>
    <row r="351" spans="1:199">
      <c r="A351">
        <v>2</v>
      </c>
      <c r="B351">
        <v>5</v>
      </c>
      <c r="C351">
        <v>3</v>
      </c>
      <c r="D351">
        <v>0</v>
      </c>
      <c r="E351">
        <v>2</v>
      </c>
      <c r="F351">
        <v>4</v>
      </c>
      <c r="G351">
        <v>1</v>
      </c>
      <c r="H351">
        <v>3</v>
      </c>
      <c r="I351">
        <v>2</v>
      </c>
      <c r="J351">
        <v>6</v>
      </c>
      <c r="K351">
        <v>5</v>
      </c>
      <c r="L351">
        <v>8</v>
      </c>
      <c r="M351">
        <v>3</v>
      </c>
      <c r="N351">
        <v>0</v>
      </c>
      <c r="O351">
        <v>8</v>
      </c>
      <c r="P351">
        <v>4</v>
      </c>
      <c r="Q351">
        <v>3</v>
      </c>
      <c r="R351">
        <v>7</v>
      </c>
      <c r="S351">
        <v>3</v>
      </c>
      <c r="T351">
        <v>0</v>
      </c>
      <c r="U351">
        <v>0</v>
      </c>
      <c r="V351">
        <v>8</v>
      </c>
      <c r="W351">
        <v>1</v>
      </c>
      <c r="X351">
        <v>6</v>
      </c>
      <c r="Y351">
        <v>2</v>
      </c>
      <c r="Z351">
        <v>4</v>
      </c>
      <c r="AA351">
        <v>0</v>
      </c>
      <c r="AB351">
        <v>4</v>
      </c>
      <c r="AC351">
        <v>1</v>
      </c>
      <c r="AD351">
        <v>2</v>
      </c>
      <c r="AE351">
        <v>6</v>
      </c>
      <c r="AF351">
        <v>4</v>
      </c>
      <c r="AG351">
        <v>2</v>
      </c>
      <c r="AH351">
        <v>2</v>
      </c>
      <c r="AI351">
        <v>5</v>
      </c>
      <c r="AJ351">
        <v>9</v>
      </c>
      <c r="AK351">
        <v>6</v>
      </c>
      <c r="AL351">
        <v>6</v>
      </c>
      <c r="AM351">
        <v>1</v>
      </c>
      <c r="AN351">
        <v>3</v>
      </c>
      <c r="AO351">
        <v>1</v>
      </c>
      <c r="AP351">
        <v>3</v>
      </c>
      <c r="AQ351">
        <v>2</v>
      </c>
      <c r="AR351">
        <v>2</v>
      </c>
      <c r="AS351">
        <v>2</v>
      </c>
      <c r="AT351">
        <v>5</v>
      </c>
      <c r="AU351">
        <v>3</v>
      </c>
      <c r="AV351">
        <v>5</v>
      </c>
      <c r="AW351">
        <v>5</v>
      </c>
      <c r="AX351">
        <v>1</v>
      </c>
      <c r="AY351">
        <v>2</v>
      </c>
      <c r="AZ351">
        <v>6</v>
      </c>
      <c r="BA351">
        <v>1</v>
      </c>
      <c r="BB351">
        <v>3</v>
      </c>
      <c r="BC351">
        <v>5</v>
      </c>
      <c r="BD351">
        <v>6</v>
      </c>
      <c r="BE351">
        <v>4</v>
      </c>
      <c r="BF351">
        <v>2</v>
      </c>
      <c r="BG351">
        <v>3</v>
      </c>
      <c r="BH351">
        <v>8</v>
      </c>
      <c r="BI351">
        <v>7</v>
      </c>
      <c r="BJ351">
        <v>2</v>
      </c>
      <c r="BK351">
        <v>0</v>
      </c>
      <c r="BL351">
        <v>2</v>
      </c>
      <c r="BM351">
        <v>1</v>
      </c>
      <c r="BN351">
        <v>0</v>
      </c>
      <c r="BO351">
        <v>1</v>
      </c>
      <c r="BP351">
        <v>0</v>
      </c>
      <c r="BQ351">
        <v>3</v>
      </c>
      <c r="BR351">
        <v>8</v>
      </c>
      <c r="BS351">
        <v>2</v>
      </c>
      <c r="BT351">
        <v>2</v>
      </c>
      <c r="BU351">
        <v>0</v>
      </c>
      <c r="BV351">
        <v>2</v>
      </c>
      <c r="BW351">
        <v>3</v>
      </c>
      <c r="BX351">
        <v>5</v>
      </c>
      <c r="BY351">
        <v>2</v>
      </c>
      <c r="BZ351">
        <v>1</v>
      </c>
      <c r="CA351">
        <v>6</v>
      </c>
      <c r="CB351">
        <v>7</v>
      </c>
      <c r="CC351">
        <v>4</v>
      </c>
      <c r="CD351">
        <v>2</v>
      </c>
      <c r="CE351">
        <v>5</v>
      </c>
      <c r="CF351">
        <v>4</v>
      </c>
      <c r="CG351">
        <v>8</v>
      </c>
      <c r="CH351">
        <v>0</v>
      </c>
      <c r="CI351">
        <v>4</v>
      </c>
      <c r="CJ351">
        <v>5</v>
      </c>
      <c r="CK351">
        <v>6</v>
      </c>
      <c r="CL351">
        <v>1</v>
      </c>
      <c r="CM351">
        <v>7</v>
      </c>
      <c r="CN351">
        <v>0</v>
      </c>
      <c r="CO351">
        <v>6</v>
      </c>
      <c r="CP351">
        <v>4</v>
      </c>
      <c r="CQ351">
        <v>2</v>
      </c>
      <c r="CR351">
        <v>0</v>
      </c>
      <c r="CS351">
        <v>4</v>
      </c>
      <c r="CT351">
        <v>1</v>
      </c>
      <c r="CU351">
        <v>2</v>
      </c>
      <c r="CV351">
        <v>4</v>
      </c>
      <c r="CW351">
        <v>0</v>
      </c>
      <c r="CX351">
        <v>6</v>
      </c>
      <c r="CY351">
        <v>4</v>
      </c>
      <c r="CZ351">
        <v>6</v>
      </c>
      <c r="DA351">
        <v>0</v>
      </c>
      <c r="DB351">
        <v>6</v>
      </c>
      <c r="DC351">
        <v>3</v>
      </c>
      <c r="DD351">
        <v>7</v>
      </c>
      <c r="DE351">
        <v>4</v>
      </c>
      <c r="DF351">
        <v>3</v>
      </c>
      <c r="DG351">
        <v>3</v>
      </c>
      <c r="DH351">
        <v>7</v>
      </c>
      <c r="DI351">
        <v>1</v>
      </c>
      <c r="DJ351">
        <v>4</v>
      </c>
      <c r="DK351">
        <v>3</v>
      </c>
      <c r="DL351">
        <v>5</v>
      </c>
      <c r="DM351">
        <v>3</v>
      </c>
      <c r="DN351">
        <v>4</v>
      </c>
      <c r="DO351">
        <v>5</v>
      </c>
      <c r="DP351">
        <v>6</v>
      </c>
      <c r="DQ351">
        <v>8</v>
      </c>
      <c r="DR351">
        <v>5</v>
      </c>
      <c r="DS351">
        <v>2</v>
      </c>
      <c r="DT351">
        <v>3</v>
      </c>
      <c r="DU351">
        <v>3</v>
      </c>
      <c r="DV351">
        <v>2</v>
      </c>
      <c r="DW351">
        <v>0</v>
      </c>
      <c r="DX351">
        <v>1</v>
      </c>
      <c r="DY351">
        <v>2</v>
      </c>
      <c r="DZ351">
        <v>6</v>
      </c>
      <c r="EA351">
        <v>0</v>
      </c>
      <c r="EB351">
        <v>1</v>
      </c>
      <c r="EC351">
        <v>2</v>
      </c>
      <c r="ED351">
        <v>0</v>
      </c>
      <c r="EE351">
        <v>3</v>
      </c>
      <c r="EF351">
        <v>2</v>
      </c>
      <c r="EG351">
        <v>1</v>
      </c>
      <c r="EH351">
        <v>3</v>
      </c>
      <c r="EI351">
        <v>2</v>
      </c>
      <c r="EJ351">
        <v>4</v>
      </c>
      <c r="EK351">
        <v>0</v>
      </c>
      <c r="EL351">
        <v>8</v>
      </c>
      <c r="EM351">
        <v>3</v>
      </c>
      <c r="EN351">
        <v>1</v>
      </c>
      <c r="EO351">
        <v>2</v>
      </c>
      <c r="EP351">
        <v>5</v>
      </c>
      <c r="EQ351">
        <v>3</v>
      </c>
      <c r="ER351">
        <v>3</v>
      </c>
      <c r="ES351">
        <v>5</v>
      </c>
      <c r="ET351">
        <v>2</v>
      </c>
      <c r="EU351">
        <v>7</v>
      </c>
      <c r="EV351">
        <v>0</v>
      </c>
      <c r="EW351">
        <v>6</v>
      </c>
      <c r="EX351">
        <v>1</v>
      </c>
      <c r="EY351">
        <v>4</v>
      </c>
      <c r="EZ351">
        <v>0</v>
      </c>
      <c r="FA351">
        <v>3</v>
      </c>
      <c r="FB351">
        <v>5</v>
      </c>
      <c r="FC351">
        <v>0</v>
      </c>
      <c r="FD351">
        <v>3</v>
      </c>
      <c r="FE351">
        <v>9</v>
      </c>
      <c r="FF351">
        <v>9</v>
      </c>
      <c r="FG351">
        <v>6</v>
      </c>
      <c r="FH351">
        <v>3</v>
      </c>
      <c r="FI351">
        <v>3</v>
      </c>
      <c r="FJ351">
        <v>1</v>
      </c>
      <c r="FK351">
        <v>4</v>
      </c>
      <c r="FL351">
        <v>5</v>
      </c>
      <c r="FM351">
        <v>4</v>
      </c>
      <c r="FN351">
        <v>2</v>
      </c>
      <c r="FO351">
        <v>1</v>
      </c>
      <c r="FP351">
        <v>1</v>
      </c>
      <c r="FQ351">
        <v>2</v>
      </c>
      <c r="FR351">
        <v>4</v>
      </c>
      <c r="FS351">
        <v>4</v>
      </c>
      <c r="FT351">
        <v>0</v>
      </c>
      <c r="FU351">
        <v>5</v>
      </c>
      <c r="FV351">
        <v>1</v>
      </c>
      <c r="FW351">
        <v>2</v>
      </c>
      <c r="FX351">
        <v>1</v>
      </c>
      <c r="FY351">
        <v>2</v>
      </c>
      <c r="FZ351">
        <v>3</v>
      </c>
      <c r="GA351">
        <v>3</v>
      </c>
      <c r="GB351">
        <v>2</v>
      </c>
      <c r="GC351">
        <v>9</v>
      </c>
      <c r="GD351">
        <v>2</v>
      </c>
      <c r="GE351">
        <v>7</v>
      </c>
      <c r="GF351">
        <v>1</v>
      </c>
      <c r="GG351">
        <v>0</v>
      </c>
      <c r="GH351">
        <v>1</v>
      </c>
      <c r="GI351">
        <v>0</v>
      </c>
      <c r="GJ351">
        <v>3</v>
      </c>
      <c r="GK351">
        <v>1</v>
      </c>
      <c r="GL351">
        <v>2</v>
      </c>
      <c r="GM351">
        <v>5</v>
      </c>
      <c r="GN351">
        <v>1</v>
      </c>
      <c r="GO351">
        <v>4</v>
      </c>
      <c r="GP351">
        <v>0</v>
      </c>
      <c r="GQ351">
        <v>0</v>
      </c>
    </row>
    <row r="352" spans="1:199">
      <c r="A352">
        <v>2</v>
      </c>
      <c r="B352">
        <v>0</v>
      </c>
      <c r="C352">
        <v>1</v>
      </c>
      <c r="D352">
        <v>0</v>
      </c>
      <c r="E352">
        <v>0</v>
      </c>
      <c r="F352">
        <v>1</v>
      </c>
      <c r="G352">
        <v>0</v>
      </c>
      <c r="H352">
        <v>0</v>
      </c>
      <c r="I352">
        <v>1</v>
      </c>
      <c r="J352">
        <v>0</v>
      </c>
      <c r="K352">
        <v>0</v>
      </c>
      <c r="L352">
        <v>0</v>
      </c>
      <c r="M352">
        <v>0</v>
      </c>
      <c r="N352">
        <v>0</v>
      </c>
      <c r="O352">
        <v>6</v>
      </c>
      <c r="P352">
        <v>1</v>
      </c>
      <c r="Q352">
        <v>0</v>
      </c>
      <c r="R352">
        <v>0</v>
      </c>
      <c r="S352">
        <v>0</v>
      </c>
      <c r="T352">
        <v>0</v>
      </c>
      <c r="U352">
        <v>0</v>
      </c>
      <c r="V352">
        <v>0</v>
      </c>
      <c r="W352">
        <v>0</v>
      </c>
      <c r="X352">
        <v>0</v>
      </c>
      <c r="Y352">
        <v>1</v>
      </c>
      <c r="Z352">
        <v>0</v>
      </c>
      <c r="AA352">
        <v>0</v>
      </c>
      <c r="AB352">
        <v>1</v>
      </c>
      <c r="AC352">
        <v>0</v>
      </c>
      <c r="AD352">
        <v>1</v>
      </c>
      <c r="AE352">
        <v>2</v>
      </c>
      <c r="AF352">
        <v>0</v>
      </c>
      <c r="AG352">
        <v>0</v>
      </c>
      <c r="AH352">
        <v>1</v>
      </c>
      <c r="AI352">
        <v>0</v>
      </c>
      <c r="AJ352">
        <v>0</v>
      </c>
      <c r="AK352">
        <v>2</v>
      </c>
      <c r="AL352">
        <v>0</v>
      </c>
      <c r="AM352">
        <v>0</v>
      </c>
      <c r="AN352">
        <v>0</v>
      </c>
      <c r="AO352">
        <v>0</v>
      </c>
      <c r="AP352">
        <v>0</v>
      </c>
      <c r="AQ352">
        <v>2</v>
      </c>
      <c r="AR352">
        <v>0</v>
      </c>
      <c r="AS352">
        <v>0</v>
      </c>
      <c r="AT352">
        <v>0</v>
      </c>
      <c r="AU352">
        <v>1</v>
      </c>
      <c r="AV352">
        <v>1</v>
      </c>
      <c r="AW352">
        <v>1</v>
      </c>
      <c r="AX352">
        <v>0</v>
      </c>
      <c r="AY352">
        <v>0</v>
      </c>
      <c r="AZ352">
        <v>1</v>
      </c>
      <c r="BA352">
        <v>0</v>
      </c>
      <c r="BB352">
        <v>1</v>
      </c>
      <c r="BC352">
        <v>0</v>
      </c>
      <c r="BD352">
        <v>1</v>
      </c>
      <c r="BE352">
        <v>0</v>
      </c>
      <c r="BF352">
        <v>2</v>
      </c>
      <c r="BG352">
        <v>0</v>
      </c>
      <c r="BH352">
        <v>0</v>
      </c>
      <c r="BI352">
        <v>0</v>
      </c>
      <c r="BJ352">
        <v>1</v>
      </c>
      <c r="BK352">
        <v>0</v>
      </c>
      <c r="BL352">
        <v>0</v>
      </c>
      <c r="BM352">
        <v>0</v>
      </c>
      <c r="BN352">
        <v>0</v>
      </c>
      <c r="BO352">
        <v>0</v>
      </c>
      <c r="BP352">
        <v>0</v>
      </c>
      <c r="BQ352">
        <v>1</v>
      </c>
      <c r="BR352">
        <v>4</v>
      </c>
      <c r="BS352">
        <v>0</v>
      </c>
      <c r="BT352">
        <v>1</v>
      </c>
      <c r="BU352">
        <v>0</v>
      </c>
      <c r="BV352">
        <v>1</v>
      </c>
      <c r="BW352">
        <v>3</v>
      </c>
      <c r="BX352">
        <v>0</v>
      </c>
      <c r="BY352">
        <v>0</v>
      </c>
      <c r="BZ352">
        <v>0</v>
      </c>
      <c r="CA352">
        <v>0</v>
      </c>
      <c r="CB352">
        <v>0</v>
      </c>
      <c r="CC352">
        <v>1</v>
      </c>
      <c r="CD352">
        <v>0</v>
      </c>
      <c r="CE352">
        <v>3</v>
      </c>
      <c r="CF352">
        <v>0</v>
      </c>
      <c r="CG352">
        <v>0</v>
      </c>
      <c r="CH352">
        <v>0</v>
      </c>
      <c r="CI352">
        <v>3</v>
      </c>
      <c r="CJ352">
        <v>1</v>
      </c>
      <c r="CK352">
        <v>1</v>
      </c>
      <c r="CL352">
        <v>0</v>
      </c>
      <c r="CM352">
        <v>0</v>
      </c>
      <c r="CN352">
        <v>0</v>
      </c>
      <c r="CO352">
        <v>3</v>
      </c>
      <c r="CP352">
        <v>0</v>
      </c>
      <c r="CQ352">
        <v>0</v>
      </c>
      <c r="CR352">
        <v>0</v>
      </c>
      <c r="CS352">
        <v>1</v>
      </c>
      <c r="CT352">
        <v>0</v>
      </c>
      <c r="CU352">
        <v>0</v>
      </c>
      <c r="CV352">
        <v>0</v>
      </c>
      <c r="CW352">
        <v>0</v>
      </c>
      <c r="CX352">
        <v>0</v>
      </c>
      <c r="CY352">
        <v>0</v>
      </c>
      <c r="CZ352">
        <v>3</v>
      </c>
      <c r="DA352">
        <v>0</v>
      </c>
      <c r="DB352">
        <v>5</v>
      </c>
      <c r="DC352">
        <v>2</v>
      </c>
      <c r="DD352">
        <v>4</v>
      </c>
      <c r="DE352">
        <v>1</v>
      </c>
      <c r="DF352">
        <v>1</v>
      </c>
      <c r="DG352">
        <v>2</v>
      </c>
      <c r="DH352">
        <v>0</v>
      </c>
      <c r="DI352">
        <v>0</v>
      </c>
      <c r="DJ352">
        <v>1</v>
      </c>
      <c r="DK352">
        <v>1</v>
      </c>
      <c r="DL352">
        <v>0</v>
      </c>
      <c r="DM352">
        <v>0</v>
      </c>
      <c r="DN352">
        <v>2</v>
      </c>
      <c r="DO352">
        <v>0</v>
      </c>
      <c r="DP352">
        <v>1</v>
      </c>
      <c r="DQ352">
        <v>2</v>
      </c>
      <c r="DR352">
        <v>1</v>
      </c>
      <c r="DS352">
        <v>0</v>
      </c>
      <c r="DT352">
        <v>0</v>
      </c>
      <c r="DU352">
        <v>0</v>
      </c>
      <c r="DV352">
        <v>0</v>
      </c>
      <c r="DW352">
        <v>0</v>
      </c>
      <c r="DX352">
        <v>0</v>
      </c>
      <c r="DY352">
        <v>0</v>
      </c>
      <c r="DZ352">
        <v>1</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1</v>
      </c>
      <c r="EX352">
        <v>0</v>
      </c>
      <c r="EY352">
        <v>1</v>
      </c>
      <c r="EZ352">
        <v>0</v>
      </c>
      <c r="FA352">
        <v>1</v>
      </c>
      <c r="FB352">
        <v>0</v>
      </c>
      <c r="FC352">
        <v>0</v>
      </c>
      <c r="FD352">
        <v>1</v>
      </c>
      <c r="FE352">
        <v>0</v>
      </c>
      <c r="FF352">
        <v>0</v>
      </c>
      <c r="FG352">
        <v>1</v>
      </c>
      <c r="FH352">
        <v>0</v>
      </c>
      <c r="FI352">
        <v>0</v>
      </c>
      <c r="FJ352">
        <v>0</v>
      </c>
      <c r="FK352">
        <v>0</v>
      </c>
      <c r="FL352">
        <v>0</v>
      </c>
      <c r="FM352">
        <v>0</v>
      </c>
      <c r="FN352">
        <v>0</v>
      </c>
      <c r="FO352">
        <v>0</v>
      </c>
      <c r="FP352">
        <v>0</v>
      </c>
      <c r="FQ352">
        <v>0</v>
      </c>
      <c r="FR352">
        <v>1</v>
      </c>
      <c r="FS352">
        <v>0</v>
      </c>
      <c r="FT352">
        <v>0</v>
      </c>
      <c r="FU352">
        <v>0</v>
      </c>
      <c r="FV352">
        <v>0</v>
      </c>
      <c r="FW352">
        <v>1</v>
      </c>
      <c r="FX352">
        <v>0</v>
      </c>
      <c r="FY352">
        <v>0</v>
      </c>
      <c r="FZ352">
        <v>2</v>
      </c>
      <c r="GA352">
        <v>1</v>
      </c>
      <c r="GB352">
        <v>0</v>
      </c>
      <c r="GC352">
        <v>5</v>
      </c>
      <c r="GD352">
        <v>0</v>
      </c>
      <c r="GE352">
        <v>4</v>
      </c>
      <c r="GF352">
        <v>0</v>
      </c>
      <c r="GG352">
        <v>0</v>
      </c>
      <c r="GH352">
        <v>0</v>
      </c>
      <c r="GI352">
        <v>0</v>
      </c>
      <c r="GJ352">
        <v>0</v>
      </c>
      <c r="GK352">
        <v>0</v>
      </c>
      <c r="GL352">
        <v>0</v>
      </c>
      <c r="GM352">
        <v>3</v>
      </c>
      <c r="GN352">
        <v>0</v>
      </c>
      <c r="GO352">
        <v>1</v>
      </c>
      <c r="GP352">
        <v>0</v>
      </c>
      <c r="GQ352">
        <v>0</v>
      </c>
    </row>
    <row r="353" spans="1:199">
      <c r="A353">
        <v>0</v>
      </c>
      <c r="B353">
        <v>0</v>
      </c>
      <c r="C353">
        <v>0</v>
      </c>
      <c r="D353">
        <v>0</v>
      </c>
      <c r="E353">
        <v>0</v>
      </c>
      <c r="F353">
        <v>2</v>
      </c>
      <c r="G353">
        <v>0</v>
      </c>
      <c r="H353">
        <v>2</v>
      </c>
      <c r="I353">
        <v>0</v>
      </c>
      <c r="J353">
        <v>0</v>
      </c>
      <c r="K353">
        <v>0</v>
      </c>
      <c r="L353">
        <v>1</v>
      </c>
      <c r="M353">
        <v>0</v>
      </c>
      <c r="N353">
        <v>0</v>
      </c>
      <c r="O353">
        <v>0</v>
      </c>
      <c r="P353">
        <v>3</v>
      </c>
      <c r="Q353">
        <v>0</v>
      </c>
      <c r="R353">
        <v>0</v>
      </c>
      <c r="S353">
        <v>1</v>
      </c>
      <c r="T353">
        <v>0</v>
      </c>
      <c r="U353">
        <v>0</v>
      </c>
      <c r="V353">
        <v>1</v>
      </c>
      <c r="W353">
        <v>0</v>
      </c>
      <c r="X353">
        <v>1</v>
      </c>
      <c r="Y353">
        <v>0</v>
      </c>
      <c r="Z353">
        <v>0</v>
      </c>
      <c r="AA353">
        <v>0</v>
      </c>
      <c r="AB353">
        <v>1</v>
      </c>
      <c r="AC353">
        <v>0</v>
      </c>
      <c r="AD353">
        <v>0</v>
      </c>
      <c r="AE353">
        <v>0</v>
      </c>
      <c r="AF353">
        <v>3</v>
      </c>
      <c r="AG353">
        <v>0</v>
      </c>
      <c r="AH353">
        <v>1</v>
      </c>
      <c r="AI353">
        <v>0</v>
      </c>
      <c r="AJ353">
        <v>4</v>
      </c>
      <c r="AK353">
        <v>3</v>
      </c>
      <c r="AL353">
        <v>1</v>
      </c>
      <c r="AM353">
        <v>0</v>
      </c>
      <c r="AN353">
        <v>1</v>
      </c>
      <c r="AO353">
        <v>0</v>
      </c>
      <c r="AP353">
        <v>2</v>
      </c>
      <c r="AQ353">
        <v>0</v>
      </c>
      <c r="AR353">
        <v>0</v>
      </c>
      <c r="AS353">
        <v>0</v>
      </c>
      <c r="AT353">
        <v>0</v>
      </c>
      <c r="AU353">
        <v>0</v>
      </c>
      <c r="AV353">
        <v>0</v>
      </c>
      <c r="AW353">
        <v>1</v>
      </c>
      <c r="AX353">
        <v>0</v>
      </c>
      <c r="AY353">
        <v>0</v>
      </c>
      <c r="AZ353">
        <v>0</v>
      </c>
      <c r="BA353">
        <v>0</v>
      </c>
      <c r="BB353">
        <v>0</v>
      </c>
      <c r="BC353">
        <v>1</v>
      </c>
      <c r="BD353">
        <v>1</v>
      </c>
      <c r="BE353">
        <v>1</v>
      </c>
      <c r="BF353">
        <v>1</v>
      </c>
      <c r="BG353">
        <v>0</v>
      </c>
      <c r="BH353">
        <v>6</v>
      </c>
      <c r="BI353">
        <v>2</v>
      </c>
      <c r="BJ353">
        <v>0</v>
      </c>
      <c r="BK353">
        <v>0</v>
      </c>
      <c r="BL353">
        <v>2</v>
      </c>
      <c r="BM353">
        <v>0</v>
      </c>
      <c r="BN353">
        <v>0</v>
      </c>
      <c r="BO353">
        <v>0</v>
      </c>
      <c r="BP353">
        <v>0</v>
      </c>
      <c r="BQ353">
        <v>1</v>
      </c>
      <c r="BR353">
        <v>1</v>
      </c>
      <c r="BS353">
        <v>0</v>
      </c>
      <c r="BT353">
        <v>0</v>
      </c>
      <c r="BU353">
        <v>0</v>
      </c>
      <c r="BV353">
        <v>0</v>
      </c>
      <c r="BW353">
        <v>0</v>
      </c>
      <c r="BX353">
        <v>1</v>
      </c>
      <c r="BY353">
        <v>0</v>
      </c>
      <c r="BZ353">
        <v>0</v>
      </c>
      <c r="CA353">
        <v>1</v>
      </c>
      <c r="CB353">
        <v>5</v>
      </c>
      <c r="CC353">
        <v>1</v>
      </c>
      <c r="CD353">
        <v>0</v>
      </c>
      <c r="CE353">
        <v>0</v>
      </c>
      <c r="CF353">
        <v>0</v>
      </c>
      <c r="CG353">
        <v>1</v>
      </c>
      <c r="CH353">
        <v>0</v>
      </c>
      <c r="CI353">
        <v>0</v>
      </c>
      <c r="CJ353">
        <v>1</v>
      </c>
      <c r="CK353">
        <v>1</v>
      </c>
      <c r="CL353">
        <v>0</v>
      </c>
      <c r="CM353">
        <v>0</v>
      </c>
      <c r="CN353">
        <v>0</v>
      </c>
      <c r="CO353">
        <v>0</v>
      </c>
      <c r="CP353">
        <v>0</v>
      </c>
      <c r="CQ353">
        <v>0</v>
      </c>
      <c r="CR353">
        <v>0</v>
      </c>
      <c r="CS353">
        <v>0</v>
      </c>
      <c r="CT353">
        <v>0</v>
      </c>
      <c r="CU353">
        <v>0</v>
      </c>
      <c r="CV353">
        <v>0</v>
      </c>
      <c r="CW353">
        <v>0</v>
      </c>
      <c r="CX353">
        <v>0</v>
      </c>
      <c r="CY353">
        <v>0</v>
      </c>
      <c r="CZ353">
        <v>1</v>
      </c>
      <c r="DA353">
        <v>0</v>
      </c>
      <c r="DB353">
        <v>0</v>
      </c>
      <c r="DC353">
        <v>0</v>
      </c>
      <c r="DD353">
        <v>0</v>
      </c>
      <c r="DE353">
        <v>1</v>
      </c>
      <c r="DF353">
        <v>0</v>
      </c>
      <c r="DG353">
        <v>0</v>
      </c>
      <c r="DH353">
        <v>1</v>
      </c>
      <c r="DI353">
        <v>0</v>
      </c>
      <c r="DJ353">
        <v>0</v>
      </c>
      <c r="DK353">
        <v>0</v>
      </c>
      <c r="DL353">
        <v>0</v>
      </c>
      <c r="DM353">
        <v>2</v>
      </c>
      <c r="DN353">
        <v>0</v>
      </c>
      <c r="DO353">
        <v>0</v>
      </c>
      <c r="DP353">
        <v>0</v>
      </c>
      <c r="DQ353">
        <v>0</v>
      </c>
      <c r="DR353">
        <v>2</v>
      </c>
      <c r="DS353">
        <v>2</v>
      </c>
      <c r="DT353">
        <v>0</v>
      </c>
      <c r="DU353">
        <v>0</v>
      </c>
      <c r="DV353">
        <v>0</v>
      </c>
      <c r="DW353">
        <v>0</v>
      </c>
      <c r="DX353">
        <v>0</v>
      </c>
      <c r="DY353">
        <v>1</v>
      </c>
      <c r="DZ353">
        <v>1</v>
      </c>
      <c r="EA353">
        <v>0</v>
      </c>
      <c r="EB353">
        <v>0</v>
      </c>
      <c r="EC353">
        <v>0</v>
      </c>
      <c r="ED353">
        <v>0</v>
      </c>
      <c r="EE353">
        <v>0</v>
      </c>
      <c r="EF353">
        <v>1</v>
      </c>
      <c r="EG353">
        <v>0</v>
      </c>
      <c r="EH353">
        <v>0</v>
      </c>
      <c r="EI353">
        <v>1</v>
      </c>
      <c r="EJ353">
        <v>0</v>
      </c>
      <c r="EK353">
        <v>0</v>
      </c>
      <c r="EL353">
        <v>5</v>
      </c>
      <c r="EM353">
        <v>0</v>
      </c>
      <c r="EN353">
        <v>1</v>
      </c>
      <c r="EO353">
        <v>0</v>
      </c>
      <c r="EP353">
        <v>1</v>
      </c>
      <c r="EQ353">
        <v>0</v>
      </c>
      <c r="ER353">
        <v>0</v>
      </c>
      <c r="ES353">
        <v>2</v>
      </c>
      <c r="ET353">
        <v>0</v>
      </c>
      <c r="EU353">
        <v>1</v>
      </c>
      <c r="EV353">
        <v>0</v>
      </c>
      <c r="EW353">
        <v>1</v>
      </c>
      <c r="EX353">
        <v>1</v>
      </c>
      <c r="EY353">
        <v>1</v>
      </c>
      <c r="EZ353">
        <v>0</v>
      </c>
      <c r="FA353">
        <v>0</v>
      </c>
      <c r="FB353">
        <v>0</v>
      </c>
      <c r="FC353">
        <v>0</v>
      </c>
      <c r="FD353">
        <v>2</v>
      </c>
      <c r="FE353">
        <v>5</v>
      </c>
      <c r="FF353">
        <v>4</v>
      </c>
      <c r="FG353">
        <v>2</v>
      </c>
      <c r="FH353">
        <v>0</v>
      </c>
      <c r="FI353">
        <v>1</v>
      </c>
      <c r="FJ353">
        <v>0</v>
      </c>
      <c r="FK353">
        <v>0</v>
      </c>
      <c r="FL353">
        <v>0</v>
      </c>
      <c r="FM353">
        <v>0</v>
      </c>
      <c r="FN353">
        <v>1</v>
      </c>
      <c r="FO353">
        <v>0</v>
      </c>
      <c r="FP353">
        <v>0</v>
      </c>
      <c r="FQ353">
        <v>1</v>
      </c>
      <c r="FR353">
        <v>0</v>
      </c>
      <c r="FS353">
        <v>1</v>
      </c>
      <c r="FT353">
        <v>0</v>
      </c>
      <c r="FU353">
        <v>0</v>
      </c>
      <c r="FV353">
        <v>0</v>
      </c>
      <c r="FW353">
        <v>0</v>
      </c>
      <c r="FX353">
        <v>0</v>
      </c>
      <c r="FY353">
        <v>0</v>
      </c>
      <c r="FZ353">
        <v>0</v>
      </c>
      <c r="GA353">
        <v>0</v>
      </c>
      <c r="GB353">
        <v>1</v>
      </c>
      <c r="GC353">
        <v>1</v>
      </c>
      <c r="GD353">
        <v>0</v>
      </c>
      <c r="GE353">
        <v>3</v>
      </c>
      <c r="GF353">
        <v>0</v>
      </c>
      <c r="GG353">
        <v>0</v>
      </c>
      <c r="GH353">
        <v>1</v>
      </c>
      <c r="GI353">
        <v>0</v>
      </c>
      <c r="GJ353">
        <v>0</v>
      </c>
      <c r="GK353">
        <v>0</v>
      </c>
      <c r="GL353">
        <v>1</v>
      </c>
      <c r="GM353">
        <v>1</v>
      </c>
      <c r="GN353">
        <v>1</v>
      </c>
      <c r="GO353">
        <v>0</v>
      </c>
      <c r="GP353">
        <v>0</v>
      </c>
      <c r="GQ353">
        <v>0</v>
      </c>
    </row>
    <row r="354" spans="1:199">
      <c r="A354">
        <v>0</v>
      </c>
      <c r="B354">
        <v>0</v>
      </c>
      <c r="C354">
        <v>0</v>
      </c>
      <c r="D354">
        <v>0</v>
      </c>
      <c r="E354">
        <v>0</v>
      </c>
      <c r="F354">
        <v>0</v>
      </c>
      <c r="G354">
        <v>0</v>
      </c>
      <c r="H354">
        <v>0</v>
      </c>
      <c r="I354">
        <v>0</v>
      </c>
      <c r="J354">
        <v>5</v>
      </c>
      <c r="K354">
        <v>0</v>
      </c>
      <c r="L354">
        <v>0</v>
      </c>
      <c r="M354">
        <v>0</v>
      </c>
      <c r="N354">
        <v>0</v>
      </c>
      <c r="O354">
        <v>0</v>
      </c>
      <c r="P354">
        <v>0</v>
      </c>
      <c r="Q354">
        <v>0</v>
      </c>
      <c r="R354">
        <v>0</v>
      </c>
      <c r="S354">
        <v>0</v>
      </c>
      <c r="T354">
        <v>0</v>
      </c>
      <c r="U354">
        <v>0</v>
      </c>
      <c r="V354">
        <v>0</v>
      </c>
      <c r="W354">
        <v>0</v>
      </c>
      <c r="X354">
        <v>4</v>
      </c>
      <c r="Y354">
        <v>0</v>
      </c>
      <c r="Z354">
        <v>0</v>
      </c>
      <c r="AA354">
        <v>0</v>
      </c>
      <c r="AB354">
        <v>2</v>
      </c>
      <c r="AC354">
        <v>0</v>
      </c>
      <c r="AD354">
        <v>0</v>
      </c>
      <c r="AE354">
        <v>0</v>
      </c>
      <c r="AF354">
        <v>0</v>
      </c>
      <c r="AG354">
        <v>0</v>
      </c>
      <c r="AH354">
        <v>0</v>
      </c>
      <c r="AI354">
        <v>0</v>
      </c>
      <c r="AJ354">
        <v>0</v>
      </c>
      <c r="AK354">
        <v>0</v>
      </c>
      <c r="AL354">
        <v>0</v>
      </c>
      <c r="AM354">
        <v>0</v>
      </c>
      <c r="AN354">
        <v>1</v>
      </c>
      <c r="AO354">
        <v>0</v>
      </c>
      <c r="AP354">
        <v>0</v>
      </c>
      <c r="AQ354">
        <v>0</v>
      </c>
      <c r="AR354">
        <v>0</v>
      </c>
      <c r="AS354">
        <v>1</v>
      </c>
      <c r="AT354">
        <v>0</v>
      </c>
      <c r="AU354">
        <v>0</v>
      </c>
      <c r="AV354">
        <v>0</v>
      </c>
      <c r="AW354">
        <v>0</v>
      </c>
      <c r="AX354">
        <v>0</v>
      </c>
      <c r="AY354">
        <v>1</v>
      </c>
      <c r="AZ354">
        <v>1</v>
      </c>
      <c r="BA354">
        <v>0</v>
      </c>
      <c r="BB354">
        <v>1</v>
      </c>
      <c r="BC354">
        <v>0</v>
      </c>
      <c r="BD354">
        <v>1</v>
      </c>
      <c r="BE354">
        <v>0</v>
      </c>
      <c r="BF354">
        <v>1</v>
      </c>
      <c r="BG354">
        <v>0</v>
      </c>
      <c r="BH354">
        <v>0</v>
      </c>
      <c r="BI354">
        <v>0</v>
      </c>
      <c r="BJ354">
        <v>0</v>
      </c>
      <c r="BK354">
        <v>0</v>
      </c>
      <c r="BL354">
        <v>0</v>
      </c>
      <c r="BM354">
        <v>0</v>
      </c>
      <c r="BN354">
        <v>0</v>
      </c>
      <c r="BO354">
        <v>0</v>
      </c>
      <c r="BP354">
        <v>0</v>
      </c>
      <c r="BQ354">
        <v>0</v>
      </c>
      <c r="BR354">
        <v>0</v>
      </c>
      <c r="BS354">
        <v>1</v>
      </c>
      <c r="BT354">
        <v>1</v>
      </c>
      <c r="BU354">
        <v>0</v>
      </c>
      <c r="BV354">
        <v>0</v>
      </c>
      <c r="BW354">
        <v>0</v>
      </c>
      <c r="BX354">
        <v>0</v>
      </c>
      <c r="BY354">
        <v>0</v>
      </c>
      <c r="BZ354">
        <v>0</v>
      </c>
      <c r="CA354">
        <v>0</v>
      </c>
      <c r="CB354">
        <v>4</v>
      </c>
      <c r="CC354">
        <v>0</v>
      </c>
      <c r="CD354">
        <v>1</v>
      </c>
      <c r="CE354">
        <v>0</v>
      </c>
      <c r="CF354">
        <v>0</v>
      </c>
      <c r="CG354">
        <v>1</v>
      </c>
      <c r="CH354">
        <v>0</v>
      </c>
      <c r="CI354">
        <v>0</v>
      </c>
      <c r="CJ354">
        <v>0</v>
      </c>
      <c r="CK354">
        <v>2</v>
      </c>
      <c r="CL354">
        <v>0</v>
      </c>
      <c r="CM354">
        <v>0</v>
      </c>
      <c r="CN354">
        <v>0</v>
      </c>
      <c r="CO354">
        <v>0</v>
      </c>
      <c r="CP354">
        <v>0</v>
      </c>
      <c r="CQ354">
        <v>0</v>
      </c>
      <c r="CR354">
        <v>0</v>
      </c>
      <c r="CS354">
        <v>3</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1</v>
      </c>
      <c r="DR354">
        <v>0</v>
      </c>
      <c r="DS354">
        <v>0</v>
      </c>
      <c r="DT354">
        <v>0</v>
      </c>
      <c r="DU354">
        <v>1</v>
      </c>
      <c r="DV354">
        <v>0</v>
      </c>
      <c r="DW354">
        <v>0</v>
      </c>
      <c r="DX354">
        <v>0</v>
      </c>
      <c r="DY354">
        <v>0</v>
      </c>
      <c r="DZ354">
        <v>0</v>
      </c>
      <c r="EA354">
        <v>0</v>
      </c>
      <c r="EB354">
        <v>0</v>
      </c>
      <c r="EC354">
        <v>0</v>
      </c>
      <c r="ED354">
        <v>0</v>
      </c>
      <c r="EE354">
        <v>0</v>
      </c>
      <c r="EF354">
        <v>0</v>
      </c>
      <c r="EG354">
        <v>0</v>
      </c>
      <c r="EH354">
        <v>0</v>
      </c>
      <c r="EI354">
        <v>0</v>
      </c>
      <c r="EJ354">
        <v>1</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1</v>
      </c>
      <c r="FJ354">
        <v>0</v>
      </c>
      <c r="FK354">
        <v>0</v>
      </c>
      <c r="FL354">
        <v>1</v>
      </c>
      <c r="FM354">
        <v>2</v>
      </c>
      <c r="FN354">
        <v>0</v>
      </c>
      <c r="FO354">
        <v>0</v>
      </c>
      <c r="FP354">
        <v>0</v>
      </c>
      <c r="FQ354">
        <v>0</v>
      </c>
      <c r="FR354">
        <v>0</v>
      </c>
      <c r="FS354">
        <v>3</v>
      </c>
      <c r="FT354">
        <v>0</v>
      </c>
      <c r="FU354">
        <v>0</v>
      </c>
      <c r="FV354">
        <v>0</v>
      </c>
      <c r="FW354">
        <v>0</v>
      </c>
      <c r="FX354">
        <v>0</v>
      </c>
      <c r="FY354">
        <v>0</v>
      </c>
      <c r="FZ354">
        <v>0</v>
      </c>
      <c r="GA354">
        <v>2</v>
      </c>
      <c r="GB354">
        <v>0</v>
      </c>
      <c r="GC354">
        <v>0</v>
      </c>
      <c r="GD354">
        <v>0</v>
      </c>
      <c r="GE354">
        <v>0</v>
      </c>
      <c r="GF354">
        <v>0</v>
      </c>
      <c r="GG354">
        <v>0</v>
      </c>
      <c r="GH354">
        <v>0</v>
      </c>
      <c r="GI354">
        <v>0</v>
      </c>
      <c r="GJ354">
        <v>0</v>
      </c>
      <c r="GK354">
        <v>0</v>
      </c>
      <c r="GL354">
        <v>0</v>
      </c>
      <c r="GM354">
        <v>0</v>
      </c>
      <c r="GN354">
        <v>0</v>
      </c>
      <c r="GO354">
        <v>0</v>
      </c>
      <c r="GP354">
        <v>0</v>
      </c>
      <c r="GQ354">
        <v>0</v>
      </c>
    </row>
    <row r="355" spans="1:199">
      <c r="A355">
        <v>0</v>
      </c>
      <c r="B355">
        <v>2</v>
      </c>
      <c r="C355">
        <v>3</v>
      </c>
      <c r="D355">
        <v>0</v>
      </c>
      <c r="E355">
        <v>0</v>
      </c>
      <c r="F355">
        <v>1</v>
      </c>
      <c r="G355">
        <v>0</v>
      </c>
      <c r="H355">
        <v>0</v>
      </c>
      <c r="I355">
        <v>1</v>
      </c>
      <c r="J355">
        <v>0</v>
      </c>
      <c r="K355">
        <v>0</v>
      </c>
      <c r="L355">
        <v>3</v>
      </c>
      <c r="M355">
        <v>0</v>
      </c>
      <c r="N355">
        <v>0</v>
      </c>
      <c r="O355">
        <v>0</v>
      </c>
      <c r="P355">
        <v>1</v>
      </c>
      <c r="Q355">
        <v>1</v>
      </c>
      <c r="R355">
        <v>4</v>
      </c>
      <c r="S355">
        <v>0</v>
      </c>
      <c r="T355">
        <v>0</v>
      </c>
      <c r="U355">
        <v>0</v>
      </c>
      <c r="V355">
        <v>1</v>
      </c>
      <c r="W355">
        <v>0</v>
      </c>
      <c r="X355">
        <v>4</v>
      </c>
      <c r="Y355">
        <v>0</v>
      </c>
      <c r="Z355">
        <v>3</v>
      </c>
      <c r="AA355">
        <v>0</v>
      </c>
      <c r="AB355">
        <v>3</v>
      </c>
      <c r="AC355">
        <v>0</v>
      </c>
      <c r="AD355">
        <v>1</v>
      </c>
      <c r="AE355">
        <v>2</v>
      </c>
      <c r="AF355">
        <v>2</v>
      </c>
      <c r="AG355">
        <v>1</v>
      </c>
      <c r="AH355">
        <v>2</v>
      </c>
      <c r="AI355">
        <v>2</v>
      </c>
      <c r="AJ355">
        <v>4</v>
      </c>
      <c r="AK355">
        <v>1</v>
      </c>
      <c r="AL355">
        <v>0</v>
      </c>
      <c r="AM355">
        <v>0</v>
      </c>
      <c r="AN355">
        <v>0</v>
      </c>
      <c r="AO355">
        <v>0</v>
      </c>
      <c r="AP355">
        <v>0</v>
      </c>
      <c r="AQ355">
        <v>2</v>
      </c>
      <c r="AR355">
        <v>0</v>
      </c>
      <c r="AS355">
        <v>1</v>
      </c>
      <c r="AT355">
        <v>1</v>
      </c>
      <c r="AU355">
        <v>1</v>
      </c>
      <c r="AV355">
        <v>1</v>
      </c>
      <c r="AW355">
        <v>1</v>
      </c>
      <c r="AX355">
        <v>1</v>
      </c>
      <c r="AY355">
        <v>0</v>
      </c>
      <c r="AZ355">
        <v>1</v>
      </c>
      <c r="BA355">
        <v>1</v>
      </c>
      <c r="BB355">
        <v>0</v>
      </c>
      <c r="BC355">
        <v>0</v>
      </c>
      <c r="BD355">
        <v>2</v>
      </c>
      <c r="BE355">
        <v>0</v>
      </c>
      <c r="BF355">
        <v>0</v>
      </c>
      <c r="BG355">
        <v>1</v>
      </c>
      <c r="BH355">
        <v>2</v>
      </c>
      <c r="BI355">
        <v>0</v>
      </c>
      <c r="BJ355">
        <v>1</v>
      </c>
      <c r="BK355">
        <v>0</v>
      </c>
      <c r="BL355">
        <v>0</v>
      </c>
      <c r="BM355">
        <v>0</v>
      </c>
      <c r="BN355">
        <v>0</v>
      </c>
      <c r="BO355">
        <v>1</v>
      </c>
      <c r="BP355">
        <v>0</v>
      </c>
      <c r="BQ355">
        <v>2</v>
      </c>
      <c r="BR355">
        <v>0</v>
      </c>
      <c r="BS355">
        <v>1</v>
      </c>
      <c r="BT355">
        <v>0</v>
      </c>
      <c r="BU355">
        <v>0</v>
      </c>
      <c r="BV355">
        <v>1</v>
      </c>
      <c r="BW355">
        <v>1</v>
      </c>
      <c r="BX355">
        <v>3</v>
      </c>
      <c r="BY355">
        <v>0</v>
      </c>
      <c r="BZ355">
        <v>0</v>
      </c>
      <c r="CA355">
        <v>0</v>
      </c>
      <c r="CB355">
        <v>1</v>
      </c>
      <c r="CC355">
        <v>1</v>
      </c>
      <c r="CD355">
        <v>0</v>
      </c>
      <c r="CE355">
        <v>0</v>
      </c>
      <c r="CF355">
        <v>1</v>
      </c>
      <c r="CG355">
        <v>0</v>
      </c>
      <c r="CH355">
        <v>0</v>
      </c>
      <c r="CI355">
        <v>1</v>
      </c>
      <c r="CJ355">
        <v>0</v>
      </c>
      <c r="CK355">
        <v>2</v>
      </c>
      <c r="CL355">
        <v>0</v>
      </c>
      <c r="CM355">
        <v>0</v>
      </c>
      <c r="CN355">
        <v>0</v>
      </c>
      <c r="CO355">
        <v>4</v>
      </c>
      <c r="CP355">
        <v>1</v>
      </c>
      <c r="CQ355">
        <v>2</v>
      </c>
      <c r="CR355">
        <v>0</v>
      </c>
      <c r="CS355">
        <v>0</v>
      </c>
      <c r="CT355">
        <v>0</v>
      </c>
      <c r="CU355">
        <v>0</v>
      </c>
      <c r="CV355">
        <v>0</v>
      </c>
      <c r="CW355">
        <v>0</v>
      </c>
      <c r="CX355">
        <v>2</v>
      </c>
      <c r="CY355">
        <v>0</v>
      </c>
      <c r="CZ355">
        <v>0</v>
      </c>
      <c r="DA355">
        <v>0</v>
      </c>
      <c r="DB355">
        <v>1</v>
      </c>
      <c r="DC355">
        <v>0</v>
      </c>
      <c r="DD355">
        <v>0</v>
      </c>
      <c r="DE355">
        <v>0</v>
      </c>
      <c r="DF355">
        <v>3</v>
      </c>
      <c r="DG355">
        <v>2</v>
      </c>
      <c r="DH355">
        <v>0</v>
      </c>
      <c r="DI355">
        <v>0</v>
      </c>
      <c r="DJ355">
        <v>1</v>
      </c>
      <c r="DK355">
        <v>1</v>
      </c>
      <c r="DL355">
        <v>0</v>
      </c>
      <c r="DM355">
        <v>0</v>
      </c>
      <c r="DN355">
        <v>4</v>
      </c>
      <c r="DO355">
        <v>4</v>
      </c>
      <c r="DP355">
        <v>2</v>
      </c>
      <c r="DQ355">
        <v>7</v>
      </c>
      <c r="DR355">
        <v>2</v>
      </c>
      <c r="DS355">
        <v>0</v>
      </c>
      <c r="DT355">
        <v>2</v>
      </c>
      <c r="DU355">
        <v>0</v>
      </c>
      <c r="DV355">
        <v>2</v>
      </c>
      <c r="DW355">
        <v>0</v>
      </c>
      <c r="DX355">
        <v>0</v>
      </c>
      <c r="DY355">
        <v>0</v>
      </c>
      <c r="DZ355">
        <v>5</v>
      </c>
      <c r="EA355">
        <v>0</v>
      </c>
      <c r="EB355">
        <v>1</v>
      </c>
      <c r="EC355">
        <v>1</v>
      </c>
      <c r="ED355">
        <v>0</v>
      </c>
      <c r="EE355">
        <v>2</v>
      </c>
      <c r="EF355">
        <v>0</v>
      </c>
      <c r="EG355">
        <v>0</v>
      </c>
      <c r="EH355">
        <v>1</v>
      </c>
      <c r="EI355">
        <v>0</v>
      </c>
      <c r="EJ355">
        <v>0</v>
      </c>
      <c r="EK355">
        <v>0</v>
      </c>
      <c r="EL355">
        <v>5</v>
      </c>
      <c r="EM355">
        <v>2</v>
      </c>
      <c r="EN355">
        <v>0</v>
      </c>
      <c r="EO355">
        <v>0</v>
      </c>
      <c r="EP355">
        <v>3</v>
      </c>
      <c r="EQ355">
        <v>2</v>
      </c>
      <c r="ER355">
        <v>2</v>
      </c>
      <c r="ES355">
        <v>2</v>
      </c>
      <c r="ET355">
        <v>2</v>
      </c>
      <c r="EU355">
        <v>4</v>
      </c>
      <c r="EV355">
        <v>0</v>
      </c>
      <c r="EW355">
        <v>6</v>
      </c>
      <c r="EX355">
        <v>1</v>
      </c>
      <c r="EY355">
        <v>2</v>
      </c>
      <c r="EZ355">
        <v>0</v>
      </c>
      <c r="FA355">
        <v>2</v>
      </c>
      <c r="FB355">
        <v>4</v>
      </c>
      <c r="FC355">
        <v>0</v>
      </c>
      <c r="FD355">
        <v>0</v>
      </c>
      <c r="FE355">
        <v>0</v>
      </c>
      <c r="FF355">
        <v>0</v>
      </c>
      <c r="FG355">
        <v>0</v>
      </c>
      <c r="FH355">
        <v>1</v>
      </c>
      <c r="FI355">
        <v>1</v>
      </c>
      <c r="FJ355">
        <v>0</v>
      </c>
      <c r="FK355">
        <v>0</v>
      </c>
      <c r="FL355">
        <v>0</v>
      </c>
      <c r="FM355">
        <v>0</v>
      </c>
      <c r="FN355">
        <v>2</v>
      </c>
      <c r="FO355">
        <v>0</v>
      </c>
      <c r="FP355">
        <v>0</v>
      </c>
      <c r="FQ355">
        <v>0</v>
      </c>
      <c r="FR355">
        <v>0</v>
      </c>
      <c r="FS355">
        <v>3</v>
      </c>
      <c r="FT355">
        <v>0</v>
      </c>
      <c r="FU355">
        <v>1</v>
      </c>
      <c r="FV355">
        <v>0</v>
      </c>
      <c r="FW355">
        <v>1</v>
      </c>
      <c r="FX355">
        <v>0</v>
      </c>
      <c r="FY355">
        <v>0</v>
      </c>
      <c r="FZ355">
        <v>0</v>
      </c>
      <c r="GA355">
        <v>3</v>
      </c>
      <c r="GB355">
        <v>1</v>
      </c>
      <c r="GC355">
        <v>1</v>
      </c>
      <c r="GD355">
        <v>0</v>
      </c>
      <c r="GE355">
        <v>0</v>
      </c>
      <c r="GF355">
        <v>0</v>
      </c>
      <c r="GG355">
        <v>0</v>
      </c>
      <c r="GH355">
        <v>0</v>
      </c>
      <c r="GI355">
        <v>0</v>
      </c>
      <c r="GJ355">
        <v>3</v>
      </c>
      <c r="GK355">
        <v>1</v>
      </c>
      <c r="GL355">
        <v>1</v>
      </c>
      <c r="GM355">
        <v>3</v>
      </c>
      <c r="GN355">
        <v>1</v>
      </c>
      <c r="GO355">
        <v>1</v>
      </c>
      <c r="GP355">
        <v>0</v>
      </c>
      <c r="GQ355">
        <v>0</v>
      </c>
    </row>
    <row r="356" spans="1:199">
      <c r="A356">
        <v>0</v>
      </c>
      <c r="B356">
        <v>3</v>
      </c>
      <c r="C356">
        <v>1</v>
      </c>
      <c r="D356">
        <v>0</v>
      </c>
      <c r="E356">
        <v>0</v>
      </c>
      <c r="F356">
        <v>1</v>
      </c>
      <c r="G356">
        <v>0</v>
      </c>
      <c r="H356">
        <v>1</v>
      </c>
      <c r="I356">
        <v>0</v>
      </c>
      <c r="J356">
        <v>1</v>
      </c>
      <c r="K356">
        <v>0</v>
      </c>
      <c r="L356">
        <v>3</v>
      </c>
      <c r="M356">
        <v>0</v>
      </c>
      <c r="N356">
        <v>0</v>
      </c>
      <c r="O356">
        <v>0</v>
      </c>
      <c r="P356">
        <v>0</v>
      </c>
      <c r="Q356">
        <v>0</v>
      </c>
      <c r="R356">
        <v>0</v>
      </c>
      <c r="S356">
        <v>0</v>
      </c>
      <c r="T356">
        <v>0</v>
      </c>
      <c r="U356">
        <v>0</v>
      </c>
      <c r="V356">
        <v>8</v>
      </c>
      <c r="W356">
        <v>0</v>
      </c>
      <c r="X356">
        <v>1</v>
      </c>
      <c r="Y356">
        <v>0</v>
      </c>
      <c r="Z356">
        <v>2</v>
      </c>
      <c r="AA356">
        <v>0</v>
      </c>
      <c r="AB356">
        <v>0</v>
      </c>
      <c r="AC356">
        <v>1</v>
      </c>
      <c r="AD356">
        <v>1</v>
      </c>
      <c r="AE356">
        <v>4</v>
      </c>
      <c r="AF356">
        <v>2</v>
      </c>
      <c r="AG356">
        <v>0</v>
      </c>
      <c r="AH356">
        <v>2</v>
      </c>
      <c r="AI356">
        <v>2</v>
      </c>
      <c r="AJ356">
        <v>6</v>
      </c>
      <c r="AK356">
        <v>3</v>
      </c>
      <c r="AL356">
        <v>1</v>
      </c>
      <c r="AM356">
        <v>0</v>
      </c>
      <c r="AN356">
        <v>1</v>
      </c>
      <c r="AO356">
        <v>0</v>
      </c>
      <c r="AP356">
        <v>0</v>
      </c>
      <c r="AQ356">
        <v>0</v>
      </c>
      <c r="AR356">
        <v>0</v>
      </c>
      <c r="AS356">
        <v>1</v>
      </c>
      <c r="AT356">
        <v>1</v>
      </c>
      <c r="AU356">
        <v>1</v>
      </c>
      <c r="AV356">
        <v>2</v>
      </c>
      <c r="AW356">
        <v>0</v>
      </c>
      <c r="AX356">
        <v>0</v>
      </c>
      <c r="AY356">
        <v>0</v>
      </c>
      <c r="AZ356">
        <v>0</v>
      </c>
      <c r="BA356">
        <v>1</v>
      </c>
      <c r="BB356">
        <v>0</v>
      </c>
      <c r="BC356">
        <v>1</v>
      </c>
      <c r="BD356">
        <v>2</v>
      </c>
      <c r="BE356">
        <v>0</v>
      </c>
      <c r="BF356">
        <v>0</v>
      </c>
      <c r="BG356">
        <v>0</v>
      </c>
      <c r="BH356">
        <v>0</v>
      </c>
      <c r="BI356">
        <v>3</v>
      </c>
      <c r="BJ356">
        <v>2</v>
      </c>
      <c r="BK356">
        <v>0</v>
      </c>
      <c r="BL356">
        <v>2</v>
      </c>
      <c r="BM356">
        <v>0</v>
      </c>
      <c r="BN356">
        <v>0</v>
      </c>
      <c r="BO356">
        <v>0</v>
      </c>
      <c r="BP356">
        <v>0</v>
      </c>
      <c r="BQ356">
        <v>0</v>
      </c>
      <c r="BR356">
        <v>5</v>
      </c>
      <c r="BS356">
        <v>0</v>
      </c>
      <c r="BT356">
        <v>0</v>
      </c>
      <c r="BU356">
        <v>0</v>
      </c>
      <c r="BV356">
        <v>2</v>
      </c>
      <c r="BW356">
        <v>0</v>
      </c>
      <c r="BX356">
        <v>4</v>
      </c>
      <c r="BY356">
        <v>0</v>
      </c>
      <c r="BZ356">
        <v>0</v>
      </c>
      <c r="CA356">
        <v>1</v>
      </c>
      <c r="CB356">
        <v>0</v>
      </c>
      <c r="CC356">
        <v>2</v>
      </c>
      <c r="CD356">
        <v>2</v>
      </c>
      <c r="CE356">
        <v>0</v>
      </c>
      <c r="CF356">
        <v>0</v>
      </c>
      <c r="CG356">
        <v>3</v>
      </c>
      <c r="CH356">
        <v>0</v>
      </c>
      <c r="CI356">
        <v>0</v>
      </c>
      <c r="CJ356">
        <v>0</v>
      </c>
      <c r="CK356">
        <v>2</v>
      </c>
      <c r="CL356">
        <v>0</v>
      </c>
      <c r="CM356">
        <v>0</v>
      </c>
      <c r="CN356">
        <v>0</v>
      </c>
      <c r="CO356">
        <v>4</v>
      </c>
      <c r="CP356">
        <v>3</v>
      </c>
      <c r="CQ356">
        <v>0</v>
      </c>
      <c r="CR356">
        <v>0</v>
      </c>
      <c r="CS356">
        <v>1</v>
      </c>
      <c r="CT356">
        <v>0</v>
      </c>
      <c r="CU356">
        <v>0</v>
      </c>
      <c r="CV356">
        <v>0</v>
      </c>
      <c r="CW356">
        <v>0</v>
      </c>
      <c r="CX356">
        <v>4</v>
      </c>
      <c r="CY356">
        <v>0</v>
      </c>
      <c r="CZ356">
        <v>6</v>
      </c>
      <c r="DA356">
        <v>0</v>
      </c>
      <c r="DB356">
        <v>5</v>
      </c>
      <c r="DC356">
        <v>0</v>
      </c>
      <c r="DD356">
        <v>5</v>
      </c>
      <c r="DE356">
        <v>0</v>
      </c>
      <c r="DF356">
        <v>1</v>
      </c>
      <c r="DG356">
        <v>0</v>
      </c>
      <c r="DH356">
        <v>4</v>
      </c>
      <c r="DI356">
        <v>0</v>
      </c>
      <c r="DJ356">
        <v>1</v>
      </c>
      <c r="DK356">
        <v>1</v>
      </c>
      <c r="DL356">
        <v>1</v>
      </c>
      <c r="DM356">
        <v>0</v>
      </c>
      <c r="DN356">
        <v>0</v>
      </c>
      <c r="DO356">
        <v>5</v>
      </c>
      <c r="DP356">
        <v>1</v>
      </c>
      <c r="DQ356">
        <v>1</v>
      </c>
      <c r="DR356">
        <v>1</v>
      </c>
      <c r="DS356">
        <v>1</v>
      </c>
      <c r="DT356">
        <v>2</v>
      </c>
      <c r="DU356">
        <v>1</v>
      </c>
      <c r="DV356">
        <v>0</v>
      </c>
      <c r="DW356">
        <v>0</v>
      </c>
      <c r="DX356">
        <v>0</v>
      </c>
      <c r="DY356">
        <v>0</v>
      </c>
      <c r="DZ356">
        <v>1</v>
      </c>
      <c r="EA356">
        <v>0</v>
      </c>
      <c r="EB356">
        <v>0</v>
      </c>
      <c r="EC356">
        <v>1</v>
      </c>
      <c r="ED356">
        <v>0</v>
      </c>
      <c r="EE356">
        <v>0</v>
      </c>
      <c r="EF356">
        <v>0</v>
      </c>
      <c r="EG356">
        <v>0</v>
      </c>
      <c r="EH356">
        <v>0</v>
      </c>
      <c r="EI356">
        <v>0</v>
      </c>
      <c r="EJ356">
        <v>0</v>
      </c>
      <c r="EK356">
        <v>0</v>
      </c>
      <c r="EL356">
        <v>5</v>
      </c>
      <c r="EM356">
        <v>2</v>
      </c>
      <c r="EN356">
        <v>0</v>
      </c>
      <c r="EO356">
        <v>1</v>
      </c>
      <c r="EP356">
        <v>0</v>
      </c>
      <c r="EQ356">
        <v>0</v>
      </c>
      <c r="ER356">
        <v>0</v>
      </c>
      <c r="ES356">
        <v>1</v>
      </c>
      <c r="ET356">
        <v>0</v>
      </c>
      <c r="EU356">
        <v>5</v>
      </c>
      <c r="EV356">
        <v>0</v>
      </c>
      <c r="EW356">
        <v>6</v>
      </c>
      <c r="EX356">
        <v>0</v>
      </c>
      <c r="EY356">
        <v>1</v>
      </c>
      <c r="EZ356">
        <v>0</v>
      </c>
      <c r="FA356">
        <v>1</v>
      </c>
      <c r="FB356">
        <v>0</v>
      </c>
      <c r="FC356">
        <v>0</v>
      </c>
      <c r="FD356">
        <v>0</v>
      </c>
      <c r="FE356">
        <v>0</v>
      </c>
      <c r="FF356">
        <v>1</v>
      </c>
      <c r="FG356">
        <v>3</v>
      </c>
      <c r="FH356">
        <v>0</v>
      </c>
      <c r="FI356">
        <v>0</v>
      </c>
      <c r="FJ356">
        <v>1</v>
      </c>
      <c r="FK356">
        <v>0</v>
      </c>
      <c r="FL356">
        <v>2</v>
      </c>
      <c r="FM356">
        <v>1</v>
      </c>
      <c r="FN356">
        <v>1</v>
      </c>
      <c r="FO356">
        <v>0</v>
      </c>
      <c r="FP356">
        <v>0</v>
      </c>
      <c r="FQ356">
        <v>0</v>
      </c>
      <c r="FR356">
        <v>0</v>
      </c>
      <c r="FS356">
        <v>2</v>
      </c>
      <c r="FT356">
        <v>0</v>
      </c>
      <c r="FU356">
        <v>1</v>
      </c>
      <c r="FV356">
        <v>0</v>
      </c>
      <c r="FW356">
        <v>1</v>
      </c>
      <c r="FX356">
        <v>0</v>
      </c>
      <c r="FY356">
        <v>0</v>
      </c>
      <c r="FZ356">
        <v>2</v>
      </c>
      <c r="GA356">
        <v>0</v>
      </c>
      <c r="GB356">
        <v>0</v>
      </c>
      <c r="GC356">
        <v>6</v>
      </c>
      <c r="GD356">
        <v>1</v>
      </c>
      <c r="GE356">
        <v>0</v>
      </c>
      <c r="GF356">
        <v>0</v>
      </c>
      <c r="GG356">
        <v>0</v>
      </c>
      <c r="GH356">
        <v>0</v>
      </c>
      <c r="GI356">
        <v>0</v>
      </c>
      <c r="GJ356">
        <v>1</v>
      </c>
      <c r="GK356">
        <v>0</v>
      </c>
      <c r="GL356">
        <v>0</v>
      </c>
      <c r="GM356">
        <v>1</v>
      </c>
      <c r="GN356">
        <v>1</v>
      </c>
      <c r="GO356">
        <v>2</v>
      </c>
      <c r="GP356">
        <v>0</v>
      </c>
      <c r="GQ356">
        <v>0</v>
      </c>
    </row>
    <row r="357" spans="1:199">
      <c r="A357">
        <v>2</v>
      </c>
      <c r="B357">
        <v>2</v>
      </c>
      <c r="C357">
        <v>0</v>
      </c>
      <c r="D357">
        <v>0</v>
      </c>
      <c r="E357">
        <v>0</v>
      </c>
      <c r="F357">
        <v>0</v>
      </c>
      <c r="G357">
        <v>0</v>
      </c>
      <c r="H357">
        <v>0</v>
      </c>
      <c r="I357">
        <v>0</v>
      </c>
      <c r="J357">
        <v>0</v>
      </c>
      <c r="K357">
        <v>0</v>
      </c>
      <c r="L357">
        <v>0</v>
      </c>
      <c r="M357">
        <v>0</v>
      </c>
      <c r="N357">
        <v>0</v>
      </c>
      <c r="O357">
        <v>3</v>
      </c>
      <c r="P357">
        <v>0</v>
      </c>
      <c r="Q357">
        <v>0</v>
      </c>
      <c r="R357">
        <v>0</v>
      </c>
      <c r="S357">
        <v>1</v>
      </c>
      <c r="T357">
        <v>0</v>
      </c>
      <c r="U357">
        <v>0</v>
      </c>
      <c r="V357">
        <v>1</v>
      </c>
      <c r="W357">
        <v>0</v>
      </c>
      <c r="X357">
        <v>0</v>
      </c>
      <c r="Y357">
        <v>0</v>
      </c>
      <c r="Z357">
        <v>1</v>
      </c>
      <c r="AA357">
        <v>0</v>
      </c>
      <c r="AB357">
        <v>2</v>
      </c>
      <c r="AC357">
        <v>0</v>
      </c>
      <c r="AD357">
        <v>0</v>
      </c>
      <c r="AE357">
        <v>0</v>
      </c>
      <c r="AF357">
        <v>0</v>
      </c>
      <c r="AG357">
        <v>0</v>
      </c>
      <c r="AH357">
        <v>0</v>
      </c>
      <c r="AI357">
        <v>0</v>
      </c>
      <c r="AJ357">
        <v>0</v>
      </c>
      <c r="AK357">
        <v>1</v>
      </c>
      <c r="AL357">
        <v>0</v>
      </c>
      <c r="AM357">
        <v>0</v>
      </c>
      <c r="AN357">
        <v>0</v>
      </c>
      <c r="AO357">
        <v>0</v>
      </c>
      <c r="AP357">
        <v>0</v>
      </c>
      <c r="AQ357">
        <v>1</v>
      </c>
      <c r="AR357">
        <v>0</v>
      </c>
      <c r="AS357">
        <v>0</v>
      </c>
      <c r="AT357">
        <v>1</v>
      </c>
      <c r="AU357">
        <v>3</v>
      </c>
      <c r="AV357">
        <v>1</v>
      </c>
      <c r="AW357">
        <v>1</v>
      </c>
      <c r="AX357">
        <v>0</v>
      </c>
      <c r="AY357">
        <v>0</v>
      </c>
      <c r="AZ357">
        <v>3</v>
      </c>
      <c r="BA357">
        <v>0</v>
      </c>
      <c r="BB357">
        <v>0</v>
      </c>
      <c r="BC357">
        <v>0</v>
      </c>
      <c r="BD357">
        <v>0</v>
      </c>
      <c r="BE357">
        <v>0</v>
      </c>
      <c r="BF357">
        <v>1</v>
      </c>
      <c r="BG357">
        <v>0</v>
      </c>
      <c r="BH357">
        <v>0</v>
      </c>
      <c r="BI357">
        <v>0</v>
      </c>
      <c r="BJ357">
        <v>1</v>
      </c>
      <c r="BK357">
        <v>0</v>
      </c>
      <c r="BL357">
        <v>0</v>
      </c>
      <c r="BM357">
        <v>0</v>
      </c>
      <c r="BN357">
        <v>0</v>
      </c>
      <c r="BO357">
        <v>0</v>
      </c>
      <c r="BP357">
        <v>0</v>
      </c>
      <c r="BQ357">
        <v>1</v>
      </c>
      <c r="BR357">
        <v>0</v>
      </c>
      <c r="BS357">
        <v>1</v>
      </c>
      <c r="BT357">
        <v>0</v>
      </c>
      <c r="BU357">
        <v>0</v>
      </c>
      <c r="BV357">
        <v>0</v>
      </c>
      <c r="BW357">
        <v>1</v>
      </c>
      <c r="BX357">
        <v>3</v>
      </c>
      <c r="BY357">
        <v>0</v>
      </c>
      <c r="BZ357">
        <v>0</v>
      </c>
      <c r="CA357">
        <v>0</v>
      </c>
      <c r="CB357">
        <v>0</v>
      </c>
      <c r="CC357">
        <v>0</v>
      </c>
      <c r="CD357">
        <v>0</v>
      </c>
      <c r="CE357">
        <v>0</v>
      </c>
      <c r="CF357">
        <v>0</v>
      </c>
      <c r="CG357">
        <v>1</v>
      </c>
      <c r="CH357">
        <v>0</v>
      </c>
      <c r="CI357">
        <v>0</v>
      </c>
      <c r="CJ357">
        <v>1</v>
      </c>
      <c r="CK357">
        <v>0</v>
      </c>
      <c r="CL357">
        <v>0</v>
      </c>
      <c r="CM357">
        <v>0</v>
      </c>
      <c r="CN357">
        <v>0</v>
      </c>
      <c r="CO357">
        <v>1</v>
      </c>
      <c r="CP357">
        <v>0</v>
      </c>
      <c r="CQ357">
        <v>0</v>
      </c>
      <c r="CR357">
        <v>0</v>
      </c>
      <c r="CS357">
        <v>0</v>
      </c>
      <c r="CT357">
        <v>0</v>
      </c>
      <c r="CU357">
        <v>0</v>
      </c>
      <c r="CV357">
        <v>0</v>
      </c>
      <c r="CW357">
        <v>0</v>
      </c>
      <c r="CX357">
        <v>1</v>
      </c>
      <c r="CY357">
        <v>0</v>
      </c>
      <c r="CZ357">
        <v>0</v>
      </c>
      <c r="DA357">
        <v>0</v>
      </c>
      <c r="DB357">
        <v>3</v>
      </c>
      <c r="DC357">
        <v>0</v>
      </c>
      <c r="DD357">
        <v>1</v>
      </c>
      <c r="DE357">
        <v>0</v>
      </c>
      <c r="DF357">
        <v>1</v>
      </c>
      <c r="DG357">
        <v>0</v>
      </c>
      <c r="DH357">
        <v>0</v>
      </c>
      <c r="DI357">
        <v>0</v>
      </c>
      <c r="DJ357">
        <v>1</v>
      </c>
      <c r="DK357">
        <v>0</v>
      </c>
      <c r="DL357">
        <v>0</v>
      </c>
      <c r="DM357">
        <v>3</v>
      </c>
      <c r="DN357">
        <v>0</v>
      </c>
      <c r="DO357">
        <v>1</v>
      </c>
      <c r="DP357">
        <v>1</v>
      </c>
      <c r="DQ357">
        <v>1</v>
      </c>
      <c r="DR357">
        <v>1</v>
      </c>
      <c r="DS357">
        <v>0</v>
      </c>
      <c r="DT357">
        <v>0</v>
      </c>
      <c r="DU357">
        <v>1</v>
      </c>
      <c r="DV357">
        <v>0</v>
      </c>
      <c r="DW357">
        <v>0</v>
      </c>
      <c r="DX357">
        <v>0</v>
      </c>
      <c r="DY357">
        <v>0</v>
      </c>
      <c r="DZ357">
        <v>1</v>
      </c>
      <c r="EA357">
        <v>0</v>
      </c>
      <c r="EB357">
        <v>0</v>
      </c>
      <c r="EC357">
        <v>0</v>
      </c>
      <c r="ED357">
        <v>0</v>
      </c>
      <c r="EE357">
        <v>1</v>
      </c>
      <c r="EF357">
        <v>0</v>
      </c>
      <c r="EG357">
        <v>0</v>
      </c>
      <c r="EH357">
        <v>0</v>
      </c>
      <c r="EI357">
        <v>0</v>
      </c>
      <c r="EJ357">
        <v>1</v>
      </c>
      <c r="EK357">
        <v>0</v>
      </c>
      <c r="EL357">
        <v>3</v>
      </c>
      <c r="EM357">
        <v>0</v>
      </c>
      <c r="EN357">
        <v>0</v>
      </c>
      <c r="EO357">
        <v>0</v>
      </c>
      <c r="EP357">
        <v>0</v>
      </c>
      <c r="EQ357">
        <v>1</v>
      </c>
      <c r="ER357">
        <v>0</v>
      </c>
      <c r="ES357">
        <v>0</v>
      </c>
      <c r="ET357">
        <v>0</v>
      </c>
      <c r="EU357">
        <v>0</v>
      </c>
      <c r="EV357">
        <v>0</v>
      </c>
      <c r="EW357">
        <v>0</v>
      </c>
      <c r="EX357">
        <v>0</v>
      </c>
      <c r="EY357">
        <v>1</v>
      </c>
      <c r="EZ357">
        <v>0</v>
      </c>
      <c r="FA357">
        <v>1</v>
      </c>
      <c r="FB357">
        <v>0</v>
      </c>
      <c r="FC357">
        <v>0</v>
      </c>
      <c r="FD357">
        <v>0</v>
      </c>
      <c r="FE357">
        <v>0</v>
      </c>
      <c r="FF357">
        <v>0</v>
      </c>
      <c r="FG357">
        <v>0</v>
      </c>
      <c r="FH357">
        <v>0</v>
      </c>
      <c r="FI357">
        <v>1</v>
      </c>
      <c r="FJ357">
        <v>0</v>
      </c>
      <c r="FK357">
        <v>0</v>
      </c>
      <c r="FL357">
        <v>2</v>
      </c>
      <c r="FM357">
        <v>1</v>
      </c>
      <c r="FN357">
        <v>1</v>
      </c>
      <c r="FO357">
        <v>0</v>
      </c>
      <c r="FP357">
        <v>0</v>
      </c>
      <c r="FQ357">
        <v>0</v>
      </c>
      <c r="FR357">
        <v>0</v>
      </c>
      <c r="FS357">
        <v>0</v>
      </c>
      <c r="FT357">
        <v>0</v>
      </c>
      <c r="FU357">
        <v>0</v>
      </c>
      <c r="FV357">
        <v>0</v>
      </c>
      <c r="FW357">
        <v>1</v>
      </c>
      <c r="FX357">
        <v>0</v>
      </c>
      <c r="FY357">
        <v>0</v>
      </c>
      <c r="FZ357">
        <v>2</v>
      </c>
      <c r="GA357">
        <v>1</v>
      </c>
      <c r="GB357">
        <v>0</v>
      </c>
      <c r="GC357">
        <v>0</v>
      </c>
      <c r="GD357">
        <v>0</v>
      </c>
      <c r="GE357">
        <v>0</v>
      </c>
      <c r="GF357">
        <v>0</v>
      </c>
      <c r="GG357">
        <v>0</v>
      </c>
      <c r="GH357">
        <v>0</v>
      </c>
      <c r="GI357">
        <v>0</v>
      </c>
      <c r="GJ357">
        <v>0</v>
      </c>
      <c r="GK357">
        <v>1</v>
      </c>
      <c r="GL357">
        <v>0</v>
      </c>
      <c r="GM357">
        <v>1</v>
      </c>
      <c r="GN357">
        <v>0</v>
      </c>
      <c r="GO357">
        <v>0</v>
      </c>
      <c r="GP357">
        <v>0</v>
      </c>
      <c r="GQ357">
        <v>0</v>
      </c>
    </row>
    <row r="358" spans="1:199">
      <c r="A358">
        <v>0</v>
      </c>
      <c r="B358">
        <v>3</v>
      </c>
      <c r="C358">
        <v>0</v>
      </c>
      <c r="D358">
        <v>0</v>
      </c>
      <c r="E358">
        <v>0</v>
      </c>
      <c r="F358">
        <v>0</v>
      </c>
      <c r="G358">
        <v>0</v>
      </c>
      <c r="H358">
        <v>0</v>
      </c>
      <c r="I358">
        <v>0</v>
      </c>
      <c r="J358">
        <v>3</v>
      </c>
      <c r="K358">
        <v>4</v>
      </c>
      <c r="L358">
        <v>0</v>
      </c>
      <c r="M358">
        <v>0</v>
      </c>
      <c r="N358">
        <v>0</v>
      </c>
      <c r="O358">
        <v>0</v>
      </c>
      <c r="P358">
        <v>0</v>
      </c>
      <c r="Q358">
        <v>2</v>
      </c>
      <c r="R358">
        <v>7</v>
      </c>
      <c r="S358">
        <v>0</v>
      </c>
      <c r="T358">
        <v>0</v>
      </c>
      <c r="U358">
        <v>0</v>
      </c>
      <c r="V358">
        <v>0</v>
      </c>
      <c r="W358">
        <v>0</v>
      </c>
      <c r="X358">
        <v>3</v>
      </c>
      <c r="Y358">
        <v>0</v>
      </c>
      <c r="Z358">
        <v>1</v>
      </c>
      <c r="AA358">
        <v>0</v>
      </c>
      <c r="AB358">
        <v>0</v>
      </c>
      <c r="AC358">
        <v>0</v>
      </c>
      <c r="AD358">
        <v>0</v>
      </c>
      <c r="AE358">
        <v>0</v>
      </c>
      <c r="AF358">
        <v>1</v>
      </c>
      <c r="AG358">
        <v>0</v>
      </c>
      <c r="AH358">
        <v>0</v>
      </c>
      <c r="AI358">
        <v>3</v>
      </c>
      <c r="AJ358">
        <v>8</v>
      </c>
      <c r="AK358">
        <v>1</v>
      </c>
      <c r="AL358">
        <v>4</v>
      </c>
      <c r="AM358">
        <v>1</v>
      </c>
      <c r="AN358">
        <v>0</v>
      </c>
      <c r="AO358">
        <v>0</v>
      </c>
      <c r="AP358">
        <v>0</v>
      </c>
      <c r="AQ358">
        <v>0</v>
      </c>
      <c r="AR358">
        <v>0</v>
      </c>
      <c r="AS358">
        <v>0</v>
      </c>
      <c r="AT358">
        <v>1</v>
      </c>
      <c r="AU358">
        <v>0</v>
      </c>
      <c r="AV358">
        <v>0</v>
      </c>
      <c r="AW358">
        <v>3</v>
      </c>
      <c r="AX358">
        <v>0</v>
      </c>
      <c r="AY358">
        <v>1</v>
      </c>
      <c r="AZ358">
        <v>3</v>
      </c>
      <c r="BA358">
        <v>0</v>
      </c>
      <c r="BB358">
        <v>3</v>
      </c>
      <c r="BC358">
        <v>0</v>
      </c>
      <c r="BD358">
        <v>1</v>
      </c>
      <c r="BE358">
        <v>1</v>
      </c>
      <c r="BF358">
        <v>0</v>
      </c>
      <c r="BG358">
        <v>2</v>
      </c>
      <c r="BH358">
        <v>0</v>
      </c>
      <c r="BI358">
        <v>3</v>
      </c>
      <c r="BJ358">
        <v>0</v>
      </c>
      <c r="BK358">
        <v>0</v>
      </c>
      <c r="BL358">
        <v>0</v>
      </c>
      <c r="BM358">
        <v>0</v>
      </c>
      <c r="BN358">
        <v>0</v>
      </c>
      <c r="BO358">
        <v>0</v>
      </c>
      <c r="BP358">
        <v>0</v>
      </c>
      <c r="BQ358">
        <v>1</v>
      </c>
      <c r="BR358">
        <v>4</v>
      </c>
      <c r="BS358">
        <v>1</v>
      </c>
      <c r="BT358">
        <v>0</v>
      </c>
      <c r="BU358">
        <v>0</v>
      </c>
      <c r="BV358">
        <v>0</v>
      </c>
      <c r="BW358">
        <v>0</v>
      </c>
      <c r="BX358">
        <v>0</v>
      </c>
      <c r="BY358">
        <v>0</v>
      </c>
      <c r="BZ358">
        <v>0</v>
      </c>
      <c r="CA358">
        <v>0</v>
      </c>
      <c r="CB358">
        <v>2</v>
      </c>
      <c r="CC358">
        <v>0</v>
      </c>
      <c r="CD358">
        <v>1</v>
      </c>
      <c r="CE358">
        <v>5</v>
      </c>
      <c r="CF358">
        <v>0</v>
      </c>
      <c r="CG358">
        <v>7</v>
      </c>
      <c r="CH358">
        <v>0</v>
      </c>
      <c r="CI358">
        <v>0</v>
      </c>
      <c r="CJ358">
        <v>0</v>
      </c>
      <c r="CK358">
        <v>3</v>
      </c>
      <c r="CL358">
        <v>0</v>
      </c>
      <c r="CM358">
        <v>7</v>
      </c>
      <c r="CN358">
        <v>0</v>
      </c>
      <c r="CO358">
        <v>2</v>
      </c>
      <c r="CP358">
        <v>0</v>
      </c>
      <c r="CQ358">
        <v>0</v>
      </c>
      <c r="CR358">
        <v>0</v>
      </c>
      <c r="CS358">
        <v>0</v>
      </c>
      <c r="CT358">
        <v>0</v>
      </c>
      <c r="CU358">
        <v>0</v>
      </c>
      <c r="CV358">
        <v>0</v>
      </c>
      <c r="CW358">
        <v>0</v>
      </c>
      <c r="CX358">
        <v>1</v>
      </c>
      <c r="CY358">
        <v>4</v>
      </c>
      <c r="CZ358">
        <v>1</v>
      </c>
      <c r="DA358">
        <v>0</v>
      </c>
      <c r="DB358">
        <v>0</v>
      </c>
      <c r="DC358">
        <v>2</v>
      </c>
      <c r="DD358">
        <v>0</v>
      </c>
      <c r="DE358">
        <v>1</v>
      </c>
      <c r="DF358">
        <v>0</v>
      </c>
      <c r="DG358">
        <v>0</v>
      </c>
      <c r="DH358">
        <v>0</v>
      </c>
      <c r="DI358">
        <v>0</v>
      </c>
      <c r="DJ358">
        <v>1</v>
      </c>
      <c r="DK358">
        <v>0</v>
      </c>
      <c r="DL358">
        <v>2</v>
      </c>
      <c r="DM358">
        <v>0</v>
      </c>
      <c r="DN358">
        <v>2</v>
      </c>
      <c r="DO358">
        <v>0</v>
      </c>
      <c r="DP358">
        <v>6</v>
      </c>
      <c r="DQ358">
        <v>2</v>
      </c>
      <c r="DR358">
        <v>3</v>
      </c>
      <c r="DS358">
        <v>0</v>
      </c>
      <c r="DT358">
        <v>0</v>
      </c>
      <c r="DU358">
        <v>1</v>
      </c>
      <c r="DV358">
        <v>0</v>
      </c>
      <c r="DW358">
        <v>0</v>
      </c>
      <c r="DX358">
        <v>0</v>
      </c>
      <c r="DY358">
        <v>0</v>
      </c>
      <c r="DZ358">
        <v>0</v>
      </c>
      <c r="EA358">
        <v>0</v>
      </c>
      <c r="EB358">
        <v>0</v>
      </c>
      <c r="EC358">
        <v>0</v>
      </c>
      <c r="ED358">
        <v>0</v>
      </c>
      <c r="EE358">
        <v>2</v>
      </c>
      <c r="EF358">
        <v>0</v>
      </c>
      <c r="EG358">
        <v>0</v>
      </c>
      <c r="EH358">
        <v>1</v>
      </c>
      <c r="EI358">
        <v>0</v>
      </c>
      <c r="EJ358">
        <v>0</v>
      </c>
      <c r="EK358">
        <v>0</v>
      </c>
      <c r="EL358">
        <v>7</v>
      </c>
      <c r="EM358">
        <v>0</v>
      </c>
      <c r="EN358">
        <v>0</v>
      </c>
      <c r="EO358">
        <v>1</v>
      </c>
      <c r="EP358">
        <v>1</v>
      </c>
      <c r="EQ358">
        <v>1</v>
      </c>
      <c r="ER358">
        <v>0</v>
      </c>
      <c r="ES358">
        <v>4</v>
      </c>
      <c r="ET358">
        <v>0</v>
      </c>
      <c r="EU358">
        <v>1</v>
      </c>
      <c r="EV358">
        <v>0</v>
      </c>
      <c r="EW358">
        <v>5</v>
      </c>
      <c r="EX358">
        <v>0</v>
      </c>
      <c r="EY358">
        <v>1</v>
      </c>
      <c r="EZ358">
        <v>0</v>
      </c>
      <c r="FA358">
        <v>0</v>
      </c>
      <c r="FB358">
        <v>0</v>
      </c>
      <c r="FC358">
        <v>0</v>
      </c>
      <c r="FD358">
        <v>0</v>
      </c>
      <c r="FE358">
        <v>9</v>
      </c>
      <c r="FF358">
        <v>0</v>
      </c>
      <c r="FG358">
        <v>3</v>
      </c>
      <c r="FH358">
        <v>0</v>
      </c>
      <c r="FI358">
        <v>0</v>
      </c>
      <c r="FJ358">
        <v>0</v>
      </c>
      <c r="FK358">
        <v>1</v>
      </c>
      <c r="FL358">
        <v>0</v>
      </c>
      <c r="FM358">
        <v>0</v>
      </c>
      <c r="FN358">
        <v>1</v>
      </c>
      <c r="FO358">
        <v>0</v>
      </c>
      <c r="FP358">
        <v>0</v>
      </c>
      <c r="FQ358">
        <v>0</v>
      </c>
      <c r="FR358">
        <v>0</v>
      </c>
      <c r="FS358">
        <v>0</v>
      </c>
      <c r="FT358">
        <v>0</v>
      </c>
      <c r="FU358">
        <v>1</v>
      </c>
      <c r="FV358">
        <v>0</v>
      </c>
      <c r="FW358">
        <v>0</v>
      </c>
      <c r="FX358">
        <v>1</v>
      </c>
      <c r="FY358">
        <v>0</v>
      </c>
      <c r="FZ358">
        <v>0</v>
      </c>
      <c r="GA358">
        <v>0</v>
      </c>
      <c r="GB358">
        <v>0</v>
      </c>
      <c r="GC358">
        <v>0</v>
      </c>
      <c r="GD358">
        <v>0</v>
      </c>
      <c r="GE358">
        <v>1</v>
      </c>
      <c r="GF358">
        <v>0</v>
      </c>
      <c r="GG358">
        <v>0</v>
      </c>
      <c r="GH358">
        <v>0</v>
      </c>
      <c r="GI358">
        <v>0</v>
      </c>
      <c r="GJ358">
        <v>0</v>
      </c>
      <c r="GK358">
        <v>0</v>
      </c>
      <c r="GL358">
        <v>0</v>
      </c>
      <c r="GM358">
        <v>1</v>
      </c>
      <c r="GN358">
        <v>1</v>
      </c>
      <c r="GO358">
        <v>0</v>
      </c>
      <c r="GP358">
        <v>0</v>
      </c>
      <c r="GQ358">
        <v>0</v>
      </c>
    </row>
    <row r="359" spans="1:199">
      <c r="A359">
        <v>2</v>
      </c>
      <c r="B359">
        <v>3</v>
      </c>
      <c r="C359">
        <v>0</v>
      </c>
      <c r="D359">
        <v>0</v>
      </c>
      <c r="E359">
        <v>0</v>
      </c>
      <c r="F359">
        <v>0</v>
      </c>
      <c r="G359">
        <v>0</v>
      </c>
      <c r="H359">
        <v>1</v>
      </c>
      <c r="I359">
        <v>0</v>
      </c>
      <c r="J359">
        <v>0</v>
      </c>
      <c r="K359">
        <v>0</v>
      </c>
      <c r="L359">
        <v>0</v>
      </c>
      <c r="M359">
        <v>0</v>
      </c>
      <c r="N359">
        <v>0</v>
      </c>
      <c r="O359">
        <v>0</v>
      </c>
      <c r="P359">
        <v>0</v>
      </c>
      <c r="Q359">
        <v>1</v>
      </c>
      <c r="R359">
        <v>0</v>
      </c>
      <c r="S359">
        <v>0</v>
      </c>
      <c r="T359">
        <v>0</v>
      </c>
      <c r="U359">
        <v>0</v>
      </c>
      <c r="V359">
        <v>0</v>
      </c>
      <c r="W359">
        <v>0</v>
      </c>
      <c r="X359">
        <v>0</v>
      </c>
      <c r="Y359">
        <v>0</v>
      </c>
      <c r="Z359">
        <v>1</v>
      </c>
      <c r="AA359">
        <v>0</v>
      </c>
      <c r="AB359">
        <v>0</v>
      </c>
      <c r="AC359">
        <v>0</v>
      </c>
      <c r="AD359">
        <v>0</v>
      </c>
      <c r="AE359">
        <v>1</v>
      </c>
      <c r="AF359">
        <v>0</v>
      </c>
      <c r="AG359">
        <v>0</v>
      </c>
      <c r="AH359">
        <v>1</v>
      </c>
      <c r="AI359">
        <v>0</v>
      </c>
      <c r="AJ359">
        <v>0</v>
      </c>
      <c r="AK359">
        <v>0</v>
      </c>
      <c r="AL359">
        <v>0</v>
      </c>
      <c r="AM359">
        <v>0</v>
      </c>
      <c r="AN359">
        <v>0</v>
      </c>
      <c r="AO359">
        <v>0</v>
      </c>
      <c r="AP359">
        <v>0</v>
      </c>
      <c r="AQ359">
        <v>0</v>
      </c>
      <c r="AR359">
        <v>0</v>
      </c>
      <c r="AS359">
        <v>0</v>
      </c>
      <c r="AT359">
        <v>0</v>
      </c>
      <c r="AU359">
        <v>1</v>
      </c>
      <c r="AV359">
        <v>2</v>
      </c>
      <c r="AW359">
        <v>2</v>
      </c>
      <c r="AX359">
        <v>0</v>
      </c>
      <c r="AY359">
        <v>1</v>
      </c>
      <c r="AZ359">
        <v>1</v>
      </c>
      <c r="BA359">
        <v>0</v>
      </c>
      <c r="BB359">
        <v>0</v>
      </c>
      <c r="BC359">
        <v>1</v>
      </c>
      <c r="BD359">
        <v>1</v>
      </c>
      <c r="BE359">
        <v>0</v>
      </c>
      <c r="BF359">
        <v>0</v>
      </c>
      <c r="BG359">
        <v>0</v>
      </c>
      <c r="BH359">
        <v>0</v>
      </c>
      <c r="BI359">
        <v>0</v>
      </c>
      <c r="BJ359">
        <v>1</v>
      </c>
      <c r="BK359">
        <v>0</v>
      </c>
      <c r="BL359">
        <v>0</v>
      </c>
      <c r="BM359">
        <v>0</v>
      </c>
      <c r="BN359">
        <v>0</v>
      </c>
      <c r="BO359">
        <v>0</v>
      </c>
      <c r="BP359">
        <v>0</v>
      </c>
      <c r="BQ359">
        <v>1</v>
      </c>
      <c r="BR359">
        <v>0</v>
      </c>
      <c r="BS359">
        <v>0</v>
      </c>
      <c r="BT359">
        <v>0</v>
      </c>
      <c r="BU359">
        <v>0</v>
      </c>
      <c r="BV359">
        <v>0</v>
      </c>
      <c r="BW359">
        <v>0</v>
      </c>
      <c r="BX359">
        <v>0</v>
      </c>
      <c r="BY359">
        <v>0</v>
      </c>
      <c r="BZ359">
        <v>0</v>
      </c>
      <c r="CA359">
        <v>0</v>
      </c>
      <c r="CB359">
        <v>2</v>
      </c>
      <c r="CC359">
        <v>0</v>
      </c>
      <c r="CD359">
        <v>0</v>
      </c>
      <c r="CE359">
        <v>1</v>
      </c>
      <c r="CF359">
        <v>0</v>
      </c>
      <c r="CG359">
        <v>0</v>
      </c>
      <c r="CH359">
        <v>0</v>
      </c>
      <c r="CI359">
        <v>2</v>
      </c>
      <c r="CJ359">
        <v>0</v>
      </c>
      <c r="CK359">
        <v>0</v>
      </c>
      <c r="CL359">
        <v>0</v>
      </c>
      <c r="CM359">
        <v>0</v>
      </c>
      <c r="CN359">
        <v>0</v>
      </c>
      <c r="CO359">
        <v>0</v>
      </c>
      <c r="CP359">
        <v>0</v>
      </c>
      <c r="CQ359">
        <v>0</v>
      </c>
      <c r="CR359">
        <v>0</v>
      </c>
      <c r="CS359">
        <v>0</v>
      </c>
      <c r="CT359">
        <v>0</v>
      </c>
      <c r="CU359">
        <v>0</v>
      </c>
      <c r="CV359">
        <v>0</v>
      </c>
      <c r="CW359">
        <v>0</v>
      </c>
      <c r="CX359">
        <v>0</v>
      </c>
      <c r="CY359">
        <v>4</v>
      </c>
      <c r="CZ359">
        <v>1</v>
      </c>
      <c r="DA359">
        <v>0</v>
      </c>
      <c r="DB359">
        <v>0</v>
      </c>
      <c r="DC359">
        <v>0</v>
      </c>
      <c r="DD359">
        <v>5</v>
      </c>
      <c r="DE359">
        <v>1</v>
      </c>
      <c r="DF359">
        <v>0</v>
      </c>
      <c r="DG359">
        <v>0</v>
      </c>
      <c r="DH359">
        <v>0</v>
      </c>
      <c r="DI359">
        <v>0</v>
      </c>
      <c r="DJ359">
        <v>0</v>
      </c>
      <c r="DK359">
        <v>0</v>
      </c>
      <c r="DL359">
        <v>0</v>
      </c>
      <c r="DM359">
        <v>0</v>
      </c>
      <c r="DN359">
        <v>2</v>
      </c>
      <c r="DO359">
        <v>0</v>
      </c>
      <c r="DP359">
        <v>0</v>
      </c>
      <c r="DQ359">
        <v>0</v>
      </c>
      <c r="DR359">
        <v>0</v>
      </c>
      <c r="DS359">
        <v>0</v>
      </c>
      <c r="DT359">
        <v>1</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7</v>
      </c>
      <c r="EQ359">
        <v>0</v>
      </c>
      <c r="ER359">
        <v>0</v>
      </c>
      <c r="ES359">
        <v>2</v>
      </c>
      <c r="ET359">
        <v>0</v>
      </c>
      <c r="EU359">
        <v>0</v>
      </c>
      <c r="EV359">
        <v>0</v>
      </c>
      <c r="EW359">
        <v>0</v>
      </c>
      <c r="EX359">
        <v>0</v>
      </c>
      <c r="EY359">
        <v>1</v>
      </c>
      <c r="EZ359">
        <v>0</v>
      </c>
      <c r="FA359">
        <v>0</v>
      </c>
      <c r="FB359">
        <v>0</v>
      </c>
      <c r="FC359">
        <v>0</v>
      </c>
      <c r="FD359">
        <v>0</v>
      </c>
      <c r="FE359">
        <v>9</v>
      </c>
      <c r="FF359">
        <v>0</v>
      </c>
      <c r="FG359">
        <v>0</v>
      </c>
      <c r="FH359">
        <v>0</v>
      </c>
      <c r="FI359">
        <v>1</v>
      </c>
      <c r="FJ359">
        <v>0</v>
      </c>
      <c r="FK359">
        <v>0</v>
      </c>
      <c r="FL359">
        <v>0</v>
      </c>
      <c r="FM359">
        <v>0</v>
      </c>
      <c r="FN359">
        <v>0</v>
      </c>
      <c r="FO359">
        <v>0</v>
      </c>
      <c r="FP359">
        <v>0</v>
      </c>
      <c r="FQ359">
        <v>0</v>
      </c>
      <c r="FR359">
        <v>0</v>
      </c>
      <c r="FS359">
        <v>2</v>
      </c>
      <c r="FT359">
        <v>0</v>
      </c>
      <c r="FU359">
        <v>0</v>
      </c>
      <c r="FV359">
        <v>0</v>
      </c>
      <c r="FW359">
        <v>0</v>
      </c>
      <c r="FX359">
        <v>0</v>
      </c>
      <c r="FY359">
        <v>6</v>
      </c>
      <c r="FZ359">
        <v>2</v>
      </c>
      <c r="GA359">
        <v>0</v>
      </c>
      <c r="GB359">
        <v>0</v>
      </c>
      <c r="GC359">
        <v>0</v>
      </c>
      <c r="GD359">
        <v>0</v>
      </c>
      <c r="GE359">
        <v>0</v>
      </c>
      <c r="GF359">
        <v>0</v>
      </c>
      <c r="GG359">
        <v>0</v>
      </c>
      <c r="GH359">
        <v>0</v>
      </c>
      <c r="GI359">
        <v>0</v>
      </c>
      <c r="GJ359">
        <v>0</v>
      </c>
      <c r="GK359">
        <v>0</v>
      </c>
      <c r="GL359">
        <v>0</v>
      </c>
      <c r="GM359">
        <v>0</v>
      </c>
      <c r="GN359">
        <v>0</v>
      </c>
      <c r="GO359">
        <v>2</v>
      </c>
      <c r="GP359">
        <v>0</v>
      </c>
      <c r="GQ359">
        <v>0</v>
      </c>
    </row>
    <row r="360" spans="1:199">
      <c r="A360">
        <v>0</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1</v>
      </c>
      <c r="BK360">
        <v>0</v>
      </c>
      <c r="BL360">
        <v>0</v>
      </c>
      <c r="BM360">
        <v>0</v>
      </c>
      <c r="BN360">
        <v>0</v>
      </c>
      <c r="BO360">
        <v>0</v>
      </c>
      <c r="BP360">
        <v>0</v>
      </c>
      <c r="BQ360">
        <v>0</v>
      </c>
      <c r="BR360">
        <v>0</v>
      </c>
      <c r="BS360">
        <v>0</v>
      </c>
      <c r="BT360">
        <v>0</v>
      </c>
      <c r="BU360">
        <v>0</v>
      </c>
      <c r="BV360">
        <v>0</v>
      </c>
      <c r="BW360">
        <v>0</v>
      </c>
      <c r="BX360">
        <v>0</v>
      </c>
      <c r="BY360">
        <v>0</v>
      </c>
      <c r="BZ360">
        <v>0</v>
      </c>
      <c r="CA360">
        <v>0</v>
      </c>
      <c r="CB360">
        <v>1</v>
      </c>
      <c r="CC360">
        <v>0</v>
      </c>
      <c r="CD360">
        <v>0</v>
      </c>
      <c r="CE360">
        <v>0</v>
      </c>
      <c r="CF360">
        <v>1</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2</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row>
    <row r="361" spans="1:199">
      <c r="A361">
        <v>0</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2</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1</v>
      </c>
      <c r="AZ361">
        <v>1</v>
      </c>
      <c r="BA361">
        <v>0</v>
      </c>
      <c r="BB361">
        <v>0</v>
      </c>
      <c r="BC361">
        <v>0</v>
      </c>
      <c r="BD361">
        <v>1</v>
      </c>
      <c r="BE361">
        <v>0</v>
      </c>
      <c r="BF361">
        <v>0</v>
      </c>
      <c r="BG361">
        <v>0</v>
      </c>
      <c r="BH361">
        <v>0</v>
      </c>
      <c r="BI361">
        <v>0</v>
      </c>
      <c r="BJ361">
        <v>0</v>
      </c>
      <c r="BK361">
        <v>0</v>
      </c>
      <c r="BL361">
        <v>0</v>
      </c>
      <c r="BM361">
        <v>0</v>
      </c>
      <c r="BN361">
        <v>0</v>
      </c>
      <c r="BO361">
        <v>0</v>
      </c>
      <c r="BP361">
        <v>0</v>
      </c>
      <c r="BQ361">
        <v>1</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1</v>
      </c>
      <c r="DT361">
        <v>0</v>
      </c>
      <c r="DU361">
        <v>0</v>
      </c>
      <c r="DV361">
        <v>0</v>
      </c>
      <c r="DW361">
        <v>0</v>
      </c>
      <c r="DX361">
        <v>0</v>
      </c>
      <c r="DY361">
        <v>0</v>
      </c>
      <c r="DZ361">
        <v>0</v>
      </c>
      <c r="EA361">
        <v>3</v>
      </c>
      <c r="EB361">
        <v>0</v>
      </c>
      <c r="EC361">
        <v>0</v>
      </c>
      <c r="ED361">
        <v>0</v>
      </c>
      <c r="EE361">
        <v>0</v>
      </c>
      <c r="EF361">
        <v>0</v>
      </c>
      <c r="EG361">
        <v>0</v>
      </c>
      <c r="EH361">
        <v>0</v>
      </c>
      <c r="EI361">
        <v>0</v>
      </c>
      <c r="EJ361">
        <v>0</v>
      </c>
      <c r="EK361">
        <v>0</v>
      </c>
      <c r="EL361">
        <v>0</v>
      </c>
      <c r="EM361">
        <v>0</v>
      </c>
      <c r="EN361">
        <v>0</v>
      </c>
      <c r="EO361">
        <v>0</v>
      </c>
      <c r="EP361">
        <v>2</v>
      </c>
      <c r="EQ361">
        <v>0</v>
      </c>
      <c r="ER361">
        <v>0</v>
      </c>
      <c r="ES361">
        <v>0</v>
      </c>
      <c r="ET361">
        <v>0</v>
      </c>
      <c r="EU361">
        <v>6</v>
      </c>
      <c r="EV361">
        <v>0</v>
      </c>
      <c r="EW361">
        <v>0</v>
      </c>
      <c r="EX361">
        <v>0</v>
      </c>
      <c r="EY361">
        <v>0</v>
      </c>
      <c r="EZ361">
        <v>0</v>
      </c>
      <c r="FA361">
        <v>0</v>
      </c>
      <c r="FB361">
        <v>0</v>
      </c>
      <c r="FC361">
        <v>0</v>
      </c>
      <c r="FD361">
        <v>0</v>
      </c>
      <c r="FE361">
        <v>0</v>
      </c>
      <c r="FF361">
        <v>0</v>
      </c>
      <c r="FG361">
        <v>1</v>
      </c>
      <c r="FH361">
        <v>0</v>
      </c>
      <c r="FI361">
        <v>0</v>
      </c>
      <c r="FJ361">
        <v>0</v>
      </c>
      <c r="FK361">
        <v>0</v>
      </c>
      <c r="FL361">
        <v>1</v>
      </c>
      <c r="FM361">
        <v>0</v>
      </c>
      <c r="FN361">
        <v>0</v>
      </c>
      <c r="FO361">
        <v>0</v>
      </c>
      <c r="FP361">
        <v>0</v>
      </c>
      <c r="FQ361">
        <v>0</v>
      </c>
      <c r="FR361">
        <v>0</v>
      </c>
      <c r="FS361">
        <v>0</v>
      </c>
      <c r="FT361">
        <v>0</v>
      </c>
      <c r="FU361">
        <v>0</v>
      </c>
      <c r="FV361">
        <v>0</v>
      </c>
      <c r="FW361">
        <v>0</v>
      </c>
      <c r="FX361">
        <v>0</v>
      </c>
      <c r="FY361">
        <v>0</v>
      </c>
      <c r="FZ361">
        <v>0</v>
      </c>
      <c r="GA361">
        <v>0</v>
      </c>
      <c r="GB361">
        <v>0</v>
      </c>
      <c r="GC361">
        <v>0</v>
      </c>
      <c r="GD361">
        <v>1</v>
      </c>
      <c r="GE361">
        <v>0</v>
      </c>
      <c r="GF361">
        <v>0</v>
      </c>
      <c r="GG361">
        <v>0</v>
      </c>
      <c r="GH361">
        <v>0</v>
      </c>
      <c r="GI361">
        <v>0</v>
      </c>
      <c r="GJ361">
        <v>0</v>
      </c>
      <c r="GK361">
        <v>0</v>
      </c>
      <c r="GL361">
        <v>0</v>
      </c>
      <c r="GM361">
        <v>0</v>
      </c>
      <c r="GN361">
        <v>0</v>
      </c>
      <c r="GO361">
        <v>0</v>
      </c>
      <c r="GP361">
        <v>0</v>
      </c>
      <c r="GQ361">
        <v>0</v>
      </c>
    </row>
    <row r="362" spans="1:199">
      <c r="A362">
        <v>0</v>
      </c>
      <c r="B362">
        <v>0</v>
      </c>
      <c r="C362">
        <v>0</v>
      </c>
      <c r="D362">
        <v>0</v>
      </c>
      <c r="E362">
        <v>0</v>
      </c>
      <c r="F362">
        <v>0</v>
      </c>
      <c r="G362">
        <v>0</v>
      </c>
      <c r="H362">
        <v>0</v>
      </c>
      <c r="I362">
        <v>0</v>
      </c>
      <c r="J362">
        <v>0</v>
      </c>
      <c r="K362">
        <v>0</v>
      </c>
      <c r="L362">
        <v>0</v>
      </c>
      <c r="M362">
        <v>0</v>
      </c>
      <c r="N362">
        <v>0</v>
      </c>
      <c r="O362">
        <v>0</v>
      </c>
      <c r="P362">
        <v>0</v>
      </c>
      <c r="Q362">
        <v>0</v>
      </c>
      <c r="R362">
        <v>3</v>
      </c>
      <c r="S362">
        <v>0</v>
      </c>
      <c r="T362">
        <v>0</v>
      </c>
      <c r="U362">
        <v>0</v>
      </c>
      <c r="V362">
        <v>1</v>
      </c>
      <c r="W362">
        <v>0</v>
      </c>
      <c r="X362">
        <v>0</v>
      </c>
      <c r="Y362">
        <v>0</v>
      </c>
      <c r="Z362">
        <v>0</v>
      </c>
      <c r="AA362">
        <v>0</v>
      </c>
      <c r="AB362">
        <v>1</v>
      </c>
      <c r="AC362">
        <v>0</v>
      </c>
      <c r="AD362">
        <v>0</v>
      </c>
      <c r="AE362">
        <v>0</v>
      </c>
      <c r="AF362">
        <v>1</v>
      </c>
      <c r="AG362">
        <v>0</v>
      </c>
      <c r="AH362">
        <v>0</v>
      </c>
      <c r="AI362">
        <v>0</v>
      </c>
      <c r="AJ362">
        <v>0</v>
      </c>
      <c r="AK362">
        <v>0</v>
      </c>
      <c r="AL362">
        <v>0</v>
      </c>
      <c r="AM362">
        <v>0</v>
      </c>
      <c r="AN362">
        <v>0</v>
      </c>
      <c r="AO362">
        <v>0</v>
      </c>
      <c r="AP362">
        <v>1</v>
      </c>
      <c r="AQ362">
        <v>0</v>
      </c>
      <c r="AR362">
        <v>0</v>
      </c>
      <c r="AS362">
        <v>0</v>
      </c>
      <c r="AT362">
        <v>0</v>
      </c>
      <c r="AU362">
        <v>0</v>
      </c>
      <c r="AV362">
        <v>0</v>
      </c>
      <c r="AW362">
        <v>0</v>
      </c>
      <c r="AX362">
        <v>0</v>
      </c>
      <c r="AY362">
        <v>0</v>
      </c>
      <c r="AZ362">
        <v>0</v>
      </c>
      <c r="BA362">
        <v>0</v>
      </c>
      <c r="BB362">
        <v>0</v>
      </c>
      <c r="BC362">
        <v>0</v>
      </c>
      <c r="BD362">
        <v>0</v>
      </c>
      <c r="BE362">
        <v>0</v>
      </c>
      <c r="BF362">
        <v>1</v>
      </c>
      <c r="BG362">
        <v>0</v>
      </c>
      <c r="BH362">
        <v>0</v>
      </c>
      <c r="BI362">
        <v>0</v>
      </c>
      <c r="BJ362">
        <v>0</v>
      </c>
      <c r="BK362">
        <v>0</v>
      </c>
      <c r="BL362">
        <v>0</v>
      </c>
      <c r="BM362">
        <v>0</v>
      </c>
      <c r="BN362">
        <v>0</v>
      </c>
      <c r="BO362">
        <v>0</v>
      </c>
      <c r="BP362">
        <v>0</v>
      </c>
      <c r="BQ362">
        <v>1</v>
      </c>
      <c r="BR362">
        <v>0</v>
      </c>
      <c r="BS362">
        <v>1</v>
      </c>
      <c r="BT362">
        <v>0</v>
      </c>
      <c r="BU362">
        <v>0</v>
      </c>
      <c r="BV362">
        <v>0</v>
      </c>
      <c r="BW362">
        <v>0</v>
      </c>
      <c r="BX362">
        <v>0</v>
      </c>
      <c r="BY362">
        <v>0</v>
      </c>
      <c r="BZ362">
        <v>0</v>
      </c>
      <c r="CA362">
        <v>0</v>
      </c>
      <c r="CB362">
        <v>1</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1</v>
      </c>
      <c r="DA362">
        <v>0</v>
      </c>
      <c r="DB362">
        <v>0</v>
      </c>
      <c r="DC362">
        <v>0</v>
      </c>
      <c r="DD362">
        <v>0</v>
      </c>
      <c r="DE362">
        <v>0</v>
      </c>
      <c r="DF362">
        <v>0</v>
      </c>
      <c r="DG362">
        <v>0</v>
      </c>
      <c r="DH362">
        <v>0</v>
      </c>
      <c r="DI362">
        <v>0</v>
      </c>
      <c r="DJ362">
        <v>0</v>
      </c>
      <c r="DK362">
        <v>0</v>
      </c>
      <c r="DL362">
        <v>0</v>
      </c>
      <c r="DM362">
        <v>0</v>
      </c>
      <c r="DN362">
        <v>0</v>
      </c>
      <c r="DO362">
        <v>0</v>
      </c>
      <c r="DP362">
        <v>1</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1</v>
      </c>
      <c r="EN362">
        <v>0</v>
      </c>
      <c r="EO362">
        <v>0</v>
      </c>
      <c r="EP362">
        <v>0</v>
      </c>
      <c r="EQ362">
        <v>0</v>
      </c>
      <c r="ER362">
        <v>0</v>
      </c>
      <c r="ES362">
        <v>0</v>
      </c>
      <c r="ET362">
        <v>0</v>
      </c>
      <c r="EU362">
        <v>0</v>
      </c>
      <c r="EV362">
        <v>0</v>
      </c>
      <c r="EW362">
        <v>0</v>
      </c>
      <c r="EX362">
        <v>0</v>
      </c>
      <c r="EY362">
        <v>0</v>
      </c>
      <c r="EZ362">
        <v>5</v>
      </c>
      <c r="FA362">
        <v>0</v>
      </c>
      <c r="FB362">
        <v>0</v>
      </c>
      <c r="FC362">
        <v>0</v>
      </c>
      <c r="FD362">
        <v>0</v>
      </c>
      <c r="FE362">
        <v>0</v>
      </c>
      <c r="FF362">
        <v>0</v>
      </c>
      <c r="FG362">
        <v>1</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3</v>
      </c>
      <c r="GJ362">
        <v>0</v>
      </c>
      <c r="GK362">
        <v>2</v>
      </c>
      <c r="GL362">
        <v>0</v>
      </c>
      <c r="GM362">
        <v>0</v>
      </c>
      <c r="GN362">
        <v>0</v>
      </c>
      <c r="GO362">
        <v>1</v>
      </c>
      <c r="GP362">
        <v>0</v>
      </c>
      <c r="GQ362">
        <v>0</v>
      </c>
    </row>
    <row r="363" spans="1:199">
      <c r="A363">
        <v>0</v>
      </c>
      <c r="B363">
        <v>0</v>
      </c>
      <c r="C363">
        <v>1</v>
      </c>
      <c r="D363">
        <v>0</v>
      </c>
      <c r="E363">
        <v>0</v>
      </c>
      <c r="F363">
        <v>0</v>
      </c>
      <c r="G363">
        <v>0</v>
      </c>
      <c r="H363">
        <v>0</v>
      </c>
      <c r="I363">
        <v>0</v>
      </c>
      <c r="J363">
        <v>0</v>
      </c>
      <c r="K363">
        <v>0</v>
      </c>
      <c r="L363">
        <v>0</v>
      </c>
      <c r="M363">
        <v>0</v>
      </c>
      <c r="N363">
        <v>0</v>
      </c>
      <c r="O363">
        <v>0</v>
      </c>
      <c r="P363">
        <v>0</v>
      </c>
      <c r="Q363">
        <v>0</v>
      </c>
      <c r="R363">
        <v>2</v>
      </c>
      <c r="S363">
        <v>0</v>
      </c>
      <c r="T363">
        <v>0</v>
      </c>
      <c r="U363">
        <v>0</v>
      </c>
      <c r="V363">
        <v>1</v>
      </c>
      <c r="W363">
        <v>0</v>
      </c>
      <c r="X363">
        <v>0</v>
      </c>
      <c r="Y363">
        <v>0</v>
      </c>
      <c r="Z363">
        <v>1</v>
      </c>
      <c r="AA363">
        <v>1</v>
      </c>
      <c r="AB363">
        <v>0</v>
      </c>
      <c r="AC363">
        <v>0</v>
      </c>
      <c r="AD363">
        <v>1</v>
      </c>
      <c r="AE363">
        <v>0</v>
      </c>
      <c r="AF363">
        <v>1</v>
      </c>
      <c r="AG363">
        <v>0</v>
      </c>
      <c r="AH363">
        <v>0</v>
      </c>
      <c r="AI363">
        <v>0</v>
      </c>
      <c r="AJ363">
        <v>0</v>
      </c>
      <c r="AK363">
        <v>0</v>
      </c>
      <c r="AL363">
        <v>0</v>
      </c>
      <c r="AM363">
        <v>0</v>
      </c>
      <c r="AN363">
        <v>0</v>
      </c>
      <c r="AO363">
        <v>0</v>
      </c>
      <c r="AP363">
        <v>0</v>
      </c>
      <c r="AQ363">
        <v>0</v>
      </c>
      <c r="AR363">
        <v>0</v>
      </c>
      <c r="AS363">
        <v>0</v>
      </c>
      <c r="AT363">
        <v>0</v>
      </c>
      <c r="AU363">
        <v>0</v>
      </c>
      <c r="AV363">
        <v>0</v>
      </c>
      <c r="AW363">
        <v>1</v>
      </c>
      <c r="AX363">
        <v>0</v>
      </c>
      <c r="AY363">
        <v>0</v>
      </c>
      <c r="AZ363">
        <v>0</v>
      </c>
      <c r="BA363">
        <v>0</v>
      </c>
      <c r="BB363">
        <v>0</v>
      </c>
      <c r="BC363">
        <v>0</v>
      </c>
      <c r="BD363">
        <v>0</v>
      </c>
      <c r="BE363">
        <v>1</v>
      </c>
      <c r="BF363">
        <v>0</v>
      </c>
      <c r="BG363">
        <v>0</v>
      </c>
      <c r="BH363">
        <v>0</v>
      </c>
      <c r="BI363">
        <v>0</v>
      </c>
      <c r="BJ363">
        <v>0</v>
      </c>
      <c r="BK363">
        <v>0</v>
      </c>
      <c r="BL363">
        <v>0</v>
      </c>
      <c r="BM363">
        <v>0</v>
      </c>
      <c r="BN363">
        <v>0</v>
      </c>
      <c r="BO363">
        <v>0</v>
      </c>
      <c r="BP363">
        <v>0</v>
      </c>
      <c r="BQ363">
        <v>1</v>
      </c>
      <c r="BR363">
        <v>0</v>
      </c>
      <c r="BS363">
        <v>4</v>
      </c>
      <c r="BT363">
        <v>0</v>
      </c>
      <c r="BU363">
        <v>0</v>
      </c>
      <c r="BV363">
        <v>0</v>
      </c>
      <c r="BW363">
        <v>0</v>
      </c>
      <c r="BX363">
        <v>0</v>
      </c>
      <c r="BY363">
        <v>0</v>
      </c>
      <c r="BZ363">
        <v>0</v>
      </c>
      <c r="CA363">
        <v>0</v>
      </c>
      <c r="CB363">
        <v>3</v>
      </c>
      <c r="CC363">
        <v>0</v>
      </c>
      <c r="CD363">
        <v>0</v>
      </c>
      <c r="CE363">
        <v>0</v>
      </c>
      <c r="CF363">
        <v>4</v>
      </c>
      <c r="CG363">
        <v>0</v>
      </c>
      <c r="CH363">
        <v>0</v>
      </c>
      <c r="CI363">
        <v>1</v>
      </c>
      <c r="CJ363">
        <v>0</v>
      </c>
      <c r="CK363">
        <v>0</v>
      </c>
      <c r="CL363">
        <v>0</v>
      </c>
      <c r="CM363">
        <v>0</v>
      </c>
      <c r="CN363">
        <v>1</v>
      </c>
      <c r="CO363">
        <v>0</v>
      </c>
      <c r="CP363">
        <v>0</v>
      </c>
      <c r="CQ363">
        <v>0</v>
      </c>
      <c r="CR363">
        <v>0</v>
      </c>
      <c r="CS363">
        <v>0</v>
      </c>
      <c r="CT363">
        <v>0</v>
      </c>
      <c r="CU363">
        <v>0</v>
      </c>
      <c r="CV363">
        <v>0</v>
      </c>
      <c r="CW363">
        <v>0</v>
      </c>
      <c r="CX363">
        <v>0</v>
      </c>
      <c r="CY363">
        <v>0</v>
      </c>
      <c r="CZ363">
        <v>2</v>
      </c>
      <c r="DA363">
        <v>0</v>
      </c>
      <c r="DB363">
        <v>0</v>
      </c>
      <c r="DC363">
        <v>0</v>
      </c>
      <c r="DD363">
        <v>0</v>
      </c>
      <c r="DE363">
        <v>0</v>
      </c>
      <c r="DF363">
        <v>0</v>
      </c>
      <c r="DG363">
        <v>0</v>
      </c>
      <c r="DH363">
        <v>0</v>
      </c>
      <c r="DI363">
        <v>0</v>
      </c>
      <c r="DJ363">
        <v>0</v>
      </c>
      <c r="DK363">
        <v>0</v>
      </c>
      <c r="DL363">
        <v>0</v>
      </c>
      <c r="DM363">
        <v>0</v>
      </c>
      <c r="DN363">
        <v>0</v>
      </c>
      <c r="DO363">
        <v>0</v>
      </c>
      <c r="DP363">
        <v>2</v>
      </c>
      <c r="DQ363">
        <v>0</v>
      </c>
      <c r="DR363">
        <v>0</v>
      </c>
      <c r="DS363">
        <v>0</v>
      </c>
      <c r="DT363">
        <v>0</v>
      </c>
      <c r="DU363">
        <v>0</v>
      </c>
      <c r="DV363">
        <v>0</v>
      </c>
      <c r="DW363">
        <v>0</v>
      </c>
      <c r="DX363">
        <v>0</v>
      </c>
      <c r="DY363">
        <v>0</v>
      </c>
      <c r="DZ363">
        <v>0</v>
      </c>
      <c r="EA363">
        <v>0</v>
      </c>
      <c r="EB363">
        <v>0</v>
      </c>
      <c r="EC363">
        <v>1</v>
      </c>
      <c r="ED363">
        <v>0</v>
      </c>
      <c r="EE363">
        <v>0</v>
      </c>
      <c r="EF363">
        <v>0</v>
      </c>
      <c r="EG363">
        <v>0</v>
      </c>
      <c r="EH363">
        <v>0</v>
      </c>
      <c r="EI363">
        <v>0</v>
      </c>
      <c r="EJ363">
        <v>0</v>
      </c>
      <c r="EK363">
        <v>0</v>
      </c>
      <c r="EL363">
        <v>0</v>
      </c>
      <c r="EM363">
        <v>2</v>
      </c>
      <c r="EN363">
        <v>0</v>
      </c>
      <c r="EO363">
        <v>0</v>
      </c>
      <c r="EP363">
        <v>2</v>
      </c>
      <c r="EQ363">
        <v>0</v>
      </c>
      <c r="ER363">
        <v>0</v>
      </c>
      <c r="ES363">
        <v>0</v>
      </c>
      <c r="ET363">
        <v>0</v>
      </c>
      <c r="EU363">
        <v>1</v>
      </c>
      <c r="EV363">
        <v>0</v>
      </c>
      <c r="EW363">
        <v>0</v>
      </c>
      <c r="EX363">
        <v>0</v>
      </c>
      <c r="EY363">
        <v>0</v>
      </c>
      <c r="EZ363">
        <v>0</v>
      </c>
      <c r="FA363">
        <v>3</v>
      </c>
      <c r="FB363">
        <v>0</v>
      </c>
      <c r="FC363">
        <v>0</v>
      </c>
      <c r="FD363">
        <v>0</v>
      </c>
      <c r="FE363">
        <v>0</v>
      </c>
      <c r="FF363">
        <v>0</v>
      </c>
      <c r="FG363">
        <v>2</v>
      </c>
      <c r="FH363">
        <v>0</v>
      </c>
      <c r="FI363">
        <v>1</v>
      </c>
      <c r="FJ363">
        <v>0</v>
      </c>
      <c r="FK363">
        <v>0</v>
      </c>
      <c r="FL363">
        <v>0</v>
      </c>
      <c r="FM363">
        <v>0</v>
      </c>
      <c r="FN363">
        <v>3</v>
      </c>
      <c r="FO363">
        <v>1</v>
      </c>
      <c r="FP363">
        <v>0</v>
      </c>
      <c r="FQ363">
        <v>0</v>
      </c>
      <c r="FR363">
        <v>0</v>
      </c>
      <c r="FS363">
        <v>0</v>
      </c>
      <c r="FT363">
        <v>0</v>
      </c>
      <c r="FU363">
        <v>0</v>
      </c>
      <c r="FV363">
        <v>0</v>
      </c>
      <c r="FW363">
        <v>0</v>
      </c>
      <c r="FX363">
        <v>0</v>
      </c>
      <c r="FY363">
        <v>3</v>
      </c>
      <c r="FZ363">
        <v>0</v>
      </c>
      <c r="GA363">
        <v>1</v>
      </c>
      <c r="GB363">
        <v>0</v>
      </c>
      <c r="GC363">
        <v>0</v>
      </c>
      <c r="GD363">
        <v>0</v>
      </c>
      <c r="GE363">
        <v>0</v>
      </c>
      <c r="GF363">
        <v>0</v>
      </c>
      <c r="GG363">
        <v>0</v>
      </c>
      <c r="GH363">
        <v>0</v>
      </c>
      <c r="GI363">
        <v>9</v>
      </c>
      <c r="GJ363">
        <v>0</v>
      </c>
      <c r="GK363">
        <v>9</v>
      </c>
      <c r="GL363">
        <v>0</v>
      </c>
      <c r="GM363">
        <v>0</v>
      </c>
      <c r="GN363">
        <v>0</v>
      </c>
      <c r="GO363">
        <v>0</v>
      </c>
      <c r="GP363">
        <v>0</v>
      </c>
      <c r="GQ363">
        <v>0</v>
      </c>
    </row>
    <row r="364" spans="1:199">
      <c r="A364">
        <v>1</v>
      </c>
      <c r="B364">
        <v>3</v>
      </c>
      <c r="C364">
        <v>1</v>
      </c>
      <c r="D364">
        <v>0</v>
      </c>
      <c r="E364">
        <v>0</v>
      </c>
      <c r="F364">
        <v>0</v>
      </c>
      <c r="G364">
        <v>0</v>
      </c>
      <c r="H364">
        <v>0</v>
      </c>
      <c r="I364">
        <v>0</v>
      </c>
      <c r="J364">
        <v>0</v>
      </c>
      <c r="K364">
        <v>0</v>
      </c>
      <c r="L364">
        <v>3</v>
      </c>
      <c r="M364">
        <v>0</v>
      </c>
      <c r="N364">
        <v>0</v>
      </c>
      <c r="O364">
        <v>0</v>
      </c>
      <c r="P364">
        <v>0</v>
      </c>
      <c r="Q364">
        <v>0</v>
      </c>
      <c r="R364">
        <v>0</v>
      </c>
      <c r="S364">
        <v>0</v>
      </c>
      <c r="T364">
        <v>0</v>
      </c>
      <c r="U364">
        <v>0</v>
      </c>
      <c r="V364">
        <v>2</v>
      </c>
      <c r="W364">
        <v>0</v>
      </c>
      <c r="X364">
        <v>0</v>
      </c>
      <c r="Y364">
        <v>0</v>
      </c>
      <c r="Z364">
        <v>0</v>
      </c>
      <c r="AA364">
        <v>0</v>
      </c>
      <c r="AB364">
        <v>1</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1</v>
      </c>
      <c r="AX364">
        <v>0</v>
      </c>
      <c r="AY364">
        <v>0</v>
      </c>
      <c r="AZ364">
        <v>1</v>
      </c>
      <c r="BA364">
        <v>0</v>
      </c>
      <c r="BB364">
        <v>0</v>
      </c>
      <c r="BC364">
        <v>0</v>
      </c>
      <c r="BD364">
        <v>0</v>
      </c>
      <c r="BE364">
        <v>0</v>
      </c>
      <c r="BF364">
        <v>0</v>
      </c>
      <c r="BG364">
        <v>0</v>
      </c>
      <c r="BH364">
        <v>0</v>
      </c>
      <c r="BI364">
        <v>0</v>
      </c>
      <c r="BJ364">
        <v>0</v>
      </c>
      <c r="BK364">
        <v>0</v>
      </c>
      <c r="BL364">
        <v>0</v>
      </c>
      <c r="BM364">
        <v>0</v>
      </c>
      <c r="BN364">
        <v>0</v>
      </c>
      <c r="BO364">
        <v>0</v>
      </c>
      <c r="BP364">
        <v>0</v>
      </c>
      <c r="BQ364">
        <v>1</v>
      </c>
      <c r="BR364">
        <v>0</v>
      </c>
      <c r="BS364">
        <v>2</v>
      </c>
      <c r="BT364">
        <v>0</v>
      </c>
      <c r="BU364">
        <v>0</v>
      </c>
      <c r="BV364">
        <v>0</v>
      </c>
      <c r="BW364">
        <v>0</v>
      </c>
      <c r="BX364">
        <v>0</v>
      </c>
      <c r="BY364">
        <v>0</v>
      </c>
      <c r="BZ364">
        <v>0</v>
      </c>
      <c r="CA364">
        <v>0</v>
      </c>
      <c r="CB364">
        <v>4</v>
      </c>
      <c r="CC364">
        <v>0</v>
      </c>
      <c r="CD364">
        <v>0</v>
      </c>
      <c r="CE364">
        <v>0</v>
      </c>
      <c r="CF364">
        <v>4</v>
      </c>
      <c r="CG364">
        <v>0</v>
      </c>
      <c r="CH364">
        <v>0</v>
      </c>
      <c r="CI364">
        <v>1</v>
      </c>
      <c r="CJ364">
        <v>0</v>
      </c>
      <c r="CK364">
        <v>0</v>
      </c>
      <c r="CL364">
        <v>0</v>
      </c>
      <c r="CM364">
        <v>0</v>
      </c>
      <c r="CN364">
        <v>0</v>
      </c>
      <c r="CO364">
        <v>0</v>
      </c>
      <c r="CP364">
        <v>0</v>
      </c>
      <c r="CQ364">
        <v>0</v>
      </c>
      <c r="CR364">
        <v>0</v>
      </c>
      <c r="CS364">
        <v>0</v>
      </c>
      <c r="CT364">
        <v>0</v>
      </c>
      <c r="CU364">
        <v>0</v>
      </c>
      <c r="CV364">
        <v>0</v>
      </c>
      <c r="CW364">
        <v>0</v>
      </c>
      <c r="CX364">
        <v>0</v>
      </c>
      <c r="CY364">
        <v>0</v>
      </c>
      <c r="CZ364">
        <v>2</v>
      </c>
      <c r="DA364">
        <v>0</v>
      </c>
      <c r="DB364">
        <v>0</v>
      </c>
      <c r="DC364">
        <v>0</v>
      </c>
      <c r="DD364">
        <v>0</v>
      </c>
      <c r="DE364">
        <v>0</v>
      </c>
      <c r="DF364">
        <v>0</v>
      </c>
      <c r="DG364">
        <v>0</v>
      </c>
      <c r="DH364">
        <v>0</v>
      </c>
      <c r="DI364">
        <v>0</v>
      </c>
      <c r="DJ364">
        <v>0</v>
      </c>
      <c r="DK364">
        <v>0</v>
      </c>
      <c r="DL364">
        <v>0</v>
      </c>
      <c r="DM364">
        <v>0</v>
      </c>
      <c r="DN364">
        <v>0</v>
      </c>
      <c r="DO364">
        <v>0</v>
      </c>
      <c r="DP364">
        <v>2</v>
      </c>
      <c r="DQ364">
        <v>0</v>
      </c>
      <c r="DR364">
        <v>0</v>
      </c>
      <c r="DS364">
        <v>0</v>
      </c>
      <c r="DT364">
        <v>0</v>
      </c>
      <c r="DU364">
        <v>0</v>
      </c>
      <c r="DV364">
        <v>0</v>
      </c>
      <c r="DW364">
        <v>0</v>
      </c>
      <c r="DX364">
        <v>0</v>
      </c>
      <c r="DY364">
        <v>0</v>
      </c>
      <c r="DZ364">
        <v>0</v>
      </c>
      <c r="EA364">
        <v>0</v>
      </c>
      <c r="EB364">
        <v>0</v>
      </c>
      <c r="EC364">
        <v>1</v>
      </c>
      <c r="ED364">
        <v>0</v>
      </c>
      <c r="EE364">
        <v>0</v>
      </c>
      <c r="EF364">
        <v>0</v>
      </c>
      <c r="EG364">
        <v>0</v>
      </c>
      <c r="EH364">
        <v>2</v>
      </c>
      <c r="EI364">
        <v>0</v>
      </c>
      <c r="EJ364">
        <v>0</v>
      </c>
      <c r="EK364">
        <v>0</v>
      </c>
      <c r="EL364">
        <v>0</v>
      </c>
      <c r="EM364">
        <v>2</v>
      </c>
      <c r="EN364">
        <v>0</v>
      </c>
      <c r="EO364">
        <v>0</v>
      </c>
      <c r="EP364">
        <v>0</v>
      </c>
      <c r="EQ364">
        <v>0</v>
      </c>
      <c r="ER364">
        <v>0</v>
      </c>
      <c r="ES364">
        <v>0</v>
      </c>
      <c r="ET364">
        <v>0</v>
      </c>
      <c r="EU364">
        <v>0</v>
      </c>
      <c r="EV364">
        <v>0</v>
      </c>
      <c r="EW364">
        <v>0</v>
      </c>
      <c r="EX364">
        <v>0</v>
      </c>
      <c r="EY364">
        <v>0</v>
      </c>
      <c r="EZ364">
        <v>0</v>
      </c>
      <c r="FA364">
        <v>3</v>
      </c>
      <c r="FB364">
        <v>0</v>
      </c>
      <c r="FC364">
        <v>0</v>
      </c>
      <c r="FD364">
        <v>0</v>
      </c>
      <c r="FE364">
        <v>0</v>
      </c>
      <c r="FF364">
        <v>0</v>
      </c>
      <c r="FG364">
        <v>2</v>
      </c>
      <c r="FH364">
        <v>0</v>
      </c>
      <c r="FI364">
        <v>0</v>
      </c>
      <c r="FJ364">
        <v>0</v>
      </c>
      <c r="FK364">
        <v>0</v>
      </c>
      <c r="FL364">
        <v>0</v>
      </c>
      <c r="FM364">
        <v>0</v>
      </c>
      <c r="FN364">
        <v>1</v>
      </c>
      <c r="FO364">
        <v>0</v>
      </c>
      <c r="FP364">
        <v>0</v>
      </c>
      <c r="FQ364">
        <v>0</v>
      </c>
      <c r="FR364">
        <v>0</v>
      </c>
      <c r="FS364">
        <v>0</v>
      </c>
      <c r="FT364">
        <v>1</v>
      </c>
      <c r="FU364">
        <v>1</v>
      </c>
      <c r="FV364">
        <v>0</v>
      </c>
      <c r="FW364">
        <v>0</v>
      </c>
      <c r="FX364">
        <v>0</v>
      </c>
      <c r="FY364">
        <v>0</v>
      </c>
      <c r="FZ364">
        <v>0</v>
      </c>
      <c r="GA364">
        <v>0</v>
      </c>
      <c r="GB364">
        <v>0</v>
      </c>
      <c r="GC364">
        <v>0</v>
      </c>
      <c r="GD364">
        <v>0</v>
      </c>
      <c r="GE364">
        <v>0</v>
      </c>
      <c r="GF364">
        <v>0</v>
      </c>
      <c r="GG364">
        <v>0</v>
      </c>
      <c r="GH364">
        <v>0</v>
      </c>
      <c r="GI364">
        <v>8</v>
      </c>
      <c r="GJ364">
        <v>0</v>
      </c>
      <c r="GK364">
        <v>6</v>
      </c>
      <c r="GL364">
        <v>0</v>
      </c>
      <c r="GM364">
        <v>0</v>
      </c>
      <c r="GN364">
        <v>0</v>
      </c>
      <c r="GO364">
        <v>0</v>
      </c>
      <c r="GP364">
        <v>0</v>
      </c>
      <c r="GQ364">
        <v>0</v>
      </c>
    </row>
    <row r="365" spans="1:199">
      <c r="A365">
        <v>0</v>
      </c>
      <c r="B365">
        <v>3</v>
      </c>
      <c r="C365">
        <v>0</v>
      </c>
      <c r="D365">
        <v>0</v>
      </c>
      <c r="E365">
        <v>3</v>
      </c>
      <c r="F365">
        <v>0</v>
      </c>
      <c r="G365">
        <v>4</v>
      </c>
      <c r="H365">
        <v>1</v>
      </c>
      <c r="I365">
        <v>0</v>
      </c>
      <c r="J365">
        <v>4</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1</v>
      </c>
      <c r="AO365">
        <v>3</v>
      </c>
      <c r="AP365">
        <v>0</v>
      </c>
      <c r="AQ365">
        <v>0</v>
      </c>
      <c r="AR365">
        <v>2</v>
      </c>
      <c r="AS365">
        <v>1</v>
      </c>
      <c r="AT365">
        <v>0</v>
      </c>
      <c r="AU365">
        <v>0</v>
      </c>
      <c r="AV365">
        <v>0</v>
      </c>
      <c r="AW365">
        <v>3</v>
      </c>
      <c r="AX365">
        <v>0</v>
      </c>
      <c r="AY365">
        <v>1</v>
      </c>
      <c r="AZ365">
        <v>0</v>
      </c>
      <c r="BA365">
        <v>4</v>
      </c>
      <c r="BB365">
        <v>0</v>
      </c>
      <c r="BC365">
        <v>0</v>
      </c>
      <c r="BD365">
        <v>0</v>
      </c>
      <c r="BE365">
        <v>0</v>
      </c>
      <c r="BF365">
        <v>0</v>
      </c>
      <c r="BG365">
        <v>0</v>
      </c>
      <c r="BH365">
        <v>0</v>
      </c>
      <c r="BI365">
        <v>5</v>
      </c>
      <c r="BJ365">
        <v>0</v>
      </c>
      <c r="BK365">
        <v>0</v>
      </c>
      <c r="BL365">
        <v>0</v>
      </c>
      <c r="BM365">
        <v>0</v>
      </c>
      <c r="BN365">
        <v>0</v>
      </c>
      <c r="BO365">
        <v>0</v>
      </c>
      <c r="BP365">
        <v>0</v>
      </c>
      <c r="BQ365">
        <v>2</v>
      </c>
      <c r="BR365">
        <v>3</v>
      </c>
      <c r="BS365">
        <v>2</v>
      </c>
      <c r="BT365">
        <v>0</v>
      </c>
      <c r="BU365">
        <v>0</v>
      </c>
      <c r="BV365">
        <v>0</v>
      </c>
      <c r="BW365">
        <v>0</v>
      </c>
      <c r="BX365">
        <v>0</v>
      </c>
      <c r="BY365">
        <v>0</v>
      </c>
      <c r="BZ365">
        <v>0</v>
      </c>
      <c r="CA365">
        <v>0</v>
      </c>
      <c r="CB365">
        <v>1</v>
      </c>
      <c r="CC365">
        <v>0</v>
      </c>
      <c r="CD365">
        <v>0</v>
      </c>
      <c r="CE365">
        <v>0</v>
      </c>
      <c r="CF365">
        <v>0</v>
      </c>
      <c r="CG365">
        <v>1</v>
      </c>
      <c r="CH365">
        <v>0</v>
      </c>
      <c r="CI365">
        <v>0</v>
      </c>
      <c r="CJ365">
        <v>0</v>
      </c>
      <c r="CK365">
        <v>2</v>
      </c>
      <c r="CL365">
        <v>3</v>
      </c>
      <c r="CM365">
        <v>0</v>
      </c>
      <c r="CN365">
        <v>0</v>
      </c>
      <c r="CO365">
        <v>0</v>
      </c>
      <c r="CP365">
        <v>1</v>
      </c>
      <c r="CQ365">
        <v>0</v>
      </c>
      <c r="CR365">
        <v>0</v>
      </c>
      <c r="CS365">
        <v>0</v>
      </c>
      <c r="CT365">
        <v>0</v>
      </c>
      <c r="CU365">
        <v>0</v>
      </c>
      <c r="CV365">
        <v>0</v>
      </c>
      <c r="CW365">
        <v>0</v>
      </c>
      <c r="CX365">
        <v>1</v>
      </c>
      <c r="CY365">
        <v>1</v>
      </c>
      <c r="CZ365">
        <v>0</v>
      </c>
      <c r="DA365">
        <v>0</v>
      </c>
      <c r="DB365">
        <v>0</v>
      </c>
      <c r="DC365">
        <v>0</v>
      </c>
      <c r="DD365">
        <v>0</v>
      </c>
      <c r="DE365">
        <v>0</v>
      </c>
      <c r="DF365">
        <v>6</v>
      </c>
      <c r="DG365">
        <v>0</v>
      </c>
      <c r="DH365">
        <v>0</v>
      </c>
      <c r="DI365">
        <v>0</v>
      </c>
      <c r="DJ365">
        <v>3</v>
      </c>
      <c r="DK365">
        <v>1</v>
      </c>
      <c r="DL365">
        <v>0</v>
      </c>
      <c r="DM365">
        <v>0</v>
      </c>
      <c r="DN365">
        <v>0</v>
      </c>
      <c r="DO365">
        <v>0</v>
      </c>
      <c r="DP365">
        <v>0</v>
      </c>
      <c r="DQ365">
        <v>0</v>
      </c>
      <c r="DR365">
        <v>1</v>
      </c>
      <c r="DS365">
        <v>0</v>
      </c>
      <c r="DT365">
        <v>2</v>
      </c>
      <c r="DU365">
        <v>1</v>
      </c>
      <c r="DV365">
        <v>0</v>
      </c>
      <c r="DW365">
        <v>0</v>
      </c>
      <c r="DX365">
        <v>0</v>
      </c>
      <c r="DY365">
        <v>0</v>
      </c>
      <c r="DZ365">
        <v>0</v>
      </c>
      <c r="EA365">
        <v>1</v>
      </c>
      <c r="EB365">
        <v>0</v>
      </c>
      <c r="EC365">
        <v>1</v>
      </c>
      <c r="ED365">
        <v>0</v>
      </c>
      <c r="EE365">
        <v>0</v>
      </c>
      <c r="EF365">
        <v>0</v>
      </c>
      <c r="EG365">
        <v>0</v>
      </c>
      <c r="EH365">
        <v>0</v>
      </c>
      <c r="EI365">
        <v>0</v>
      </c>
      <c r="EJ365">
        <v>0</v>
      </c>
      <c r="EK365">
        <v>0</v>
      </c>
      <c r="EL365">
        <v>0</v>
      </c>
      <c r="EM365">
        <v>0</v>
      </c>
      <c r="EN365">
        <v>0</v>
      </c>
      <c r="EO365">
        <v>1</v>
      </c>
      <c r="EP365">
        <v>0</v>
      </c>
      <c r="EQ365">
        <v>0</v>
      </c>
      <c r="ER365">
        <v>0</v>
      </c>
      <c r="ES365">
        <v>0</v>
      </c>
      <c r="ET365">
        <v>1</v>
      </c>
      <c r="EU365">
        <v>0</v>
      </c>
      <c r="EV365">
        <v>0</v>
      </c>
      <c r="EW365">
        <v>1</v>
      </c>
      <c r="EX365">
        <v>0</v>
      </c>
      <c r="EY365">
        <v>1</v>
      </c>
      <c r="EZ365">
        <v>0</v>
      </c>
      <c r="FA365">
        <v>0</v>
      </c>
      <c r="FB365">
        <v>0</v>
      </c>
      <c r="FC365">
        <v>0</v>
      </c>
      <c r="FD365">
        <v>3</v>
      </c>
      <c r="FE365">
        <v>0</v>
      </c>
      <c r="FF365">
        <v>0</v>
      </c>
      <c r="FG365">
        <v>0</v>
      </c>
      <c r="FH365">
        <v>0</v>
      </c>
      <c r="FI365">
        <v>0</v>
      </c>
      <c r="FJ365">
        <v>0</v>
      </c>
      <c r="FK365">
        <v>0</v>
      </c>
      <c r="FL365">
        <v>0</v>
      </c>
      <c r="FM365">
        <v>0</v>
      </c>
      <c r="FN365">
        <v>1</v>
      </c>
      <c r="FO365">
        <v>1</v>
      </c>
      <c r="FP365">
        <v>0</v>
      </c>
      <c r="FQ365">
        <v>0</v>
      </c>
      <c r="FR365">
        <v>4</v>
      </c>
      <c r="FS365">
        <v>1</v>
      </c>
      <c r="FT365">
        <v>0</v>
      </c>
      <c r="FU365">
        <v>0</v>
      </c>
      <c r="FV365">
        <v>0</v>
      </c>
      <c r="FW365">
        <v>0</v>
      </c>
      <c r="FX365">
        <v>0</v>
      </c>
      <c r="FY365">
        <v>0</v>
      </c>
      <c r="FZ365">
        <v>0</v>
      </c>
      <c r="GA365">
        <v>0</v>
      </c>
      <c r="GB365">
        <v>1</v>
      </c>
      <c r="GC365">
        <v>0</v>
      </c>
      <c r="GD365">
        <v>0</v>
      </c>
      <c r="GE365">
        <v>0</v>
      </c>
      <c r="GF365">
        <v>0</v>
      </c>
      <c r="GG365">
        <v>0</v>
      </c>
      <c r="GH365">
        <v>0</v>
      </c>
      <c r="GI365">
        <v>0</v>
      </c>
      <c r="GJ365">
        <v>2</v>
      </c>
      <c r="GK365">
        <v>1</v>
      </c>
      <c r="GL365">
        <v>0</v>
      </c>
      <c r="GM365">
        <v>1</v>
      </c>
      <c r="GN365">
        <v>0</v>
      </c>
      <c r="GO365">
        <v>2</v>
      </c>
      <c r="GP365">
        <v>0</v>
      </c>
      <c r="GQ365">
        <v>0</v>
      </c>
    </row>
    <row r="366" spans="1:199">
      <c r="A366">
        <v>0</v>
      </c>
      <c r="B366">
        <v>0</v>
      </c>
      <c r="C366">
        <v>0</v>
      </c>
      <c r="D366">
        <v>0</v>
      </c>
      <c r="E366">
        <v>0</v>
      </c>
      <c r="F366">
        <v>0</v>
      </c>
      <c r="G366">
        <v>1</v>
      </c>
      <c r="H366">
        <v>0</v>
      </c>
      <c r="I366">
        <v>0</v>
      </c>
      <c r="J366">
        <v>0</v>
      </c>
      <c r="K366">
        <v>0</v>
      </c>
      <c r="L366">
        <v>0</v>
      </c>
      <c r="M366">
        <v>0</v>
      </c>
      <c r="N366">
        <v>0</v>
      </c>
      <c r="O366">
        <v>0</v>
      </c>
      <c r="P366">
        <v>1</v>
      </c>
      <c r="Q366">
        <v>1</v>
      </c>
      <c r="R366">
        <v>0</v>
      </c>
      <c r="S366">
        <v>0</v>
      </c>
      <c r="T366">
        <v>0</v>
      </c>
      <c r="U366">
        <v>0</v>
      </c>
      <c r="V366">
        <v>0</v>
      </c>
      <c r="W366">
        <v>0</v>
      </c>
      <c r="X366">
        <v>0</v>
      </c>
      <c r="Y366">
        <v>0</v>
      </c>
      <c r="Z366">
        <v>2</v>
      </c>
      <c r="AA366">
        <v>0</v>
      </c>
      <c r="AB366">
        <v>1</v>
      </c>
      <c r="AC366">
        <v>0</v>
      </c>
      <c r="AD366">
        <v>1</v>
      </c>
      <c r="AE366">
        <v>0</v>
      </c>
      <c r="AF366">
        <v>0</v>
      </c>
      <c r="AG366">
        <v>0</v>
      </c>
      <c r="AH366">
        <v>0</v>
      </c>
      <c r="AI366">
        <v>0</v>
      </c>
      <c r="AJ366">
        <v>0</v>
      </c>
      <c r="AK366">
        <v>1</v>
      </c>
      <c r="AL366">
        <v>0</v>
      </c>
      <c r="AM366">
        <v>0</v>
      </c>
      <c r="AN366">
        <v>0</v>
      </c>
      <c r="AO366">
        <v>0</v>
      </c>
      <c r="AP366">
        <v>1</v>
      </c>
      <c r="AQ366">
        <v>0</v>
      </c>
      <c r="AR366">
        <v>0</v>
      </c>
      <c r="AS366">
        <v>0</v>
      </c>
      <c r="AT366">
        <v>2</v>
      </c>
      <c r="AU366">
        <v>0</v>
      </c>
      <c r="AV366">
        <v>0</v>
      </c>
      <c r="AW366">
        <v>0</v>
      </c>
      <c r="AX366">
        <v>0</v>
      </c>
      <c r="AY366">
        <v>0</v>
      </c>
      <c r="AZ366">
        <v>0</v>
      </c>
      <c r="BA366">
        <v>0</v>
      </c>
      <c r="BB366">
        <v>0</v>
      </c>
      <c r="BC366">
        <v>1</v>
      </c>
      <c r="BD366">
        <v>0</v>
      </c>
      <c r="BE366">
        <v>0</v>
      </c>
      <c r="BF366">
        <v>0</v>
      </c>
      <c r="BG366">
        <v>0</v>
      </c>
      <c r="BH366">
        <v>0</v>
      </c>
      <c r="BI366">
        <v>0</v>
      </c>
      <c r="BJ366">
        <v>0</v>
      </c>
      <c r="BK366">
        <v>0</v>
      </c>
      <c r="BL366">
        <v>0</v>
      </c>
      <c r="BM366">
        <v>0</v>
      </c>
      <c r="BN366">
        <v>0</v>
      </c>
      <c r="BO366">
        <v>0</v>
      </c>
      <c r="BP366">
        <v>0</v>
      </c>
      <c r="BQ366">
        <v>1</v>
      </c>
      <c r="BR366">
        <v>0</v>
      </c>
      <c r="BS366">
        <v>0</v>
      </c>
      <c r="BT366">
        <v>0</v>
      </c>
      <c r="BU366">
        <v>0</v>
      </c>
      <c r="BV366">
        <v>0</v>
      </c>
      <c r="BW366">
        <v>0</v>
      </c>
      <c r="BX366">
        <v>0</v>
      </c>
      <c r="BY366">
        <v>0</v>
      </c>
      <c r="BZ366">
        <v>1</v>
      </c>
      <c r="CA366">
        <v>3</v>
      </c>
      <c r="CB366">
        <v>1</v>
      </c>
      <c r="CC366">
        <v>0</v>
      </c>
      <c r="CD366">
        <v>1</v>
      </c>
      <c r="CE366">
        <v>0</v>
      </c>
      <c r="CF366">
        <v>0</v>
      </c>
      <c r="CG366">
        <v>0</v>
      </c>
      <c r="CH366">
        <v>0</v>
      </c>
      <c r="CI366">
        <v>0</v>
      </c>
      <c r="CJ366">
        <v>0</v>
      </c>
      <c r="CK366">
        <v>0</v>
      </c>
      <c r="CL366">
        <v>2</v>
      </c>
      <c r="CM366">
        <v>0</v>
      </c>
      <c r="CN366">
        <v>0</v>
      </c>
      <c r="CO366">
        <v>0</v>
      </c>
      <c r="CP366">
        <v>2</v>
      </c>
      <c r="CQ366">
        <v>0</v>
      </c>
      <c r="CR366">
        <v>0</v>
      </c>
      <c r="CS366">
        <v>0</v>
      </c>
      <c r="CT366">
        <v>0</v>
      </c>
      <c r="CU366">
        <v>0</v>
      </c>
      <c r="CV366">
        <v>0</v>
      </c>
      <c r="CW366">
        <v>0</v>
      </c>
      <c r="CX366">
        <v>0</v>
      </c>
      <c r="CY366">
        <v>0</v>
      </c>
      <c r="CZ366">
        <v>0</v>
      </c>
      <c r="DA366">
        <v>0</v>
      </c>
      <c r="DB366">
        <v>0</v>
      </c>
      <c r="DC366">
        <v>6</v>
      </c>
      <c r="DD366">
        <v>0</v>
      </c>
      <c r="DE366">
        <v>2</v>
      </c>
      <c r="DF366">
        <v>0</v>
      </c>
      <c r="DG366">
        <v>0</v>
      </c>
      <c r="DH366">
        <v>0</v>
      </c>
      <c r="DI366">
        <v>0</v>
      </c>
      <c r="DJ366">
        <v>0</v>
      </c>
      <c r="DK366">
        <v>0</v>
      </c>
      <c r="DL366">
        <v>0</v>
      </c>
      <c r="DM366">
        <v>0</v>
      </c>
      <c r="DN366">
        <v>0</v>
      </c>
      <c r="DO366">
        <v>0</v>
      </c>
      <c r="DP366">
        <v>0</v>
      </c>
      <c r="DQ366">
        <v>0</v>
      </c>
      <c r="DR366">
        <v>1</v>
      </c>
      <c r="DS366">
        <v>0</v>
      </c>
      <c r="DT366">
        <v>0</v>
      </c>
      <c r="DU366">
        <v>1</v>
      </c>
      <c r="DV366">
        <v>0</v>
      </c>
      <c r="DW366">
        <v>0</v>
      </c>
      <c r="DX366">
        <v>0</v>
      </c>
      <c r="DY366">
        <v>0</v>
      </c>
      <c r="DZ366">
        <v>1</v>
      </c>
      <c r="EA366">
        <v>0</v>
      </c>
      <c r="EB366">
        <v>0</v>
      </c>
      <c r="EC366">
        <v>1</v>
      </c>
      <c r="ED366">
        <v>0</v>
      </c>
      <c r="EE366">
        <v>0</v>
      </c>
      <c r="EF366">
        <v>0</v>
      </c>
      <c r="EG366">
        <v>0</v>
      </c>
      <c r="EH366">
        <v>0</v>
      </c>
      <c r="EI366">
        <v>0</v>
      </c>
      <c r="EJ366">
        <v>0</v>
      </c>
      <c r="EK366">
        <v>1</v>
      </c>
      <c r="EL366">
        <v>0</v>
      </c>
      <c r="EM366">
        <v>0</v>
      </c>
      <c r="EN366">
        <v>0</v>
      </c>
      <c r="EO366">
        <v>0</v>
      </c>
      <c r="EP366">
        <v>0</v>
      </c>
      <c r="EQ366">
        <v>0</v>
      </c>
      <c r="ER366">
        <v>0</v>
      </c>
      <c r="ES366">
        <v>0</v>
      </c>
      <c r="ET366">
        <v>0</v>
      </c>
      <c r="EU366">
        <v>0</v>
      </c>
      <c r="EV366">
        <v>0</v>
      </c>
      <c r="EW366">
        <v>1</v>
      </c>
      <c r="EX366">
        <v>0</v>
      </c>
      <c r="EY366">
        <v>0</v>
      </c>
      <c r="EZ366">
        <v>0</v>
      </c>
      <c r="FA366">
        <v>0</v>
      </c>
      <c r="FB366">
        <v>0</v>
      </c>
      <c r="FC366">
        <v>0</v>
      </c>
      <c r="FD366">
        <v>0</v>
      </c>
      <c r="FE366">
        <v>9</v>
      </c>
      <c r="FF366">
        <v>0</v>
      </c>
      <c r="FG366">
        <v>0</v>
      </c>
      <c r="FH366">
        <v>0</v>
      </c>
      <c r="FI366">
        <v>0</v>
      </c>
      <c r="FJ366">
        <v>0</v>
      </c>
      <c r="FK366">
        <v>0</v>
      </c>
      <c r="FL366">
        <v>0</v>
      </c>
      <c r="FM366">
        <v>0</v>
      </c>
      <c r="FN366">
        <v>0</v>
      </c>
      <c r="FO366">
        <v>0</v>
      </c>
      <c r="FP366">
        <v>0</v>
      </c>
      <c r="FQ366">
        <v>0</v>
      </c>
      <c r="FR366">
        <v>0</v>
      </c>
      <c r="FS366">
        <v>1</v>
      </c>
      <c r="FT366">
        <v>0</v>
      </c>
      <c r="FU366">
        <v>0</v>
      </c>
      <c r="FV366">
        <v>0</v>
      </c>
      <c r="FW366">
        <v>0</v>
      </c>
      <c r="FX366">
        <v>0</v>
      </c>
      <c r="FY366">
        <v>0</v>
      </c>
      <c r="FZ366">
        <v>0</v>
      </c>
      <c r="GA366">
        <v>1</v>
      </c>
      <c r="GB366">
        <v>0</v>
      </c>
      <c r="GC366">
        <v>0</v>
      </c>
      <c r="GD366">
        <v>0</v>
      </c>
      <c r="GE366">
        <v>1</v>
      </c>
      <c r="GF366">
        <v>0</v>
      </c>
      <c r="GG366">
        <v>7</v>
      </c>
      <c r="GH366">
        <v>0</v>
      </c>
      <c r="GI366">
        <v>0</v>
      </c>
      <c r="GJ366">
        <v>0</v>
      </c>
      <c r="GK366">
        <v>0</v>
      </c>
      <c r="GL366">
        <v>2</v>
      </c>
      <c r="GM366">
        <v>0</v>
      </c>
      <c r="GN366">
        <v>0</v>
      </c>
      <c r="GO366">
        <v>0</v>
      </c>
      <c r="GP366">
        <v>0</v>
      </c>
      <c r="GQ366">
        <v>0</v>
      </c>
    </row>
    <row r="367" spans="1:199">
      <c r="A367">
        <v>0</v>
      </c>
      <c r="B367">
        <v>2</v>
      </c>
      <c r="C367">
        <v>0</v>
      </c>
      <c r="D367">
        <v>0</v>
      </c>
      <c r="E367">
        <v>0</v>
      </c>
      <c r="F367">
        <v>0</v>
      </c>
      <c r="G367">
        <v>0</v>
      </c>
      <c r="H367">
        <v>0</v>
      </c>
      <c r="I367">
        <v>0</v>
      </c>
      <c r="J367">
        <v>0</v>
      </c>
      <c r="K367">
        <v>0</v>
      </c>
      <c r="L367">
        <v>0</v>
      </c>
      <c r="M367">
        <v>0</v>
      </c>
      <c r="N367">
        <v>0</v>
      </c>
      <c r="O367">
        <v>0</v>
      </c>
      <c r="P367">
        <v>1</v>
      </c>
      <c r="Q367">
        <v>0</v>
      </c>
      <c r="R367">
        <v>0</v>
      </c>
      <c r="S367">
        <v>0</v>
      </c>
      <c r="T367">
        <v>0</v>
      </c>
      <c r="U367">
        <v>0</v>
      </c>
      <c r="V367">
        <v>0</v>
      </c>
      <c r="W367">
        <v>0</v>
      </c>
      <c r="X367">
        <v>2</v>
      </c>
      <c r="Y367">
        <v>0</v>
      </c>
      <c r="Z367">
        <v>6</v>
      </c>
      <c r="AA367">
        <v>0</v>
      </c>
      <c r="AB367">
        <v>4</v>
      </c>
      <c r="AC367">
        <v>0</v>
      </c>
      <c r="AD367">
        <v>0</v>
      </c>
      <c r="AE367">
        <v>0</v>
      </c>
      <c r="AF367">
        <v>0</v>
      </c>
      <c r="AG367">
        <v>0</v>
      </c>
      <c r="AH367">
        <v>0</v>
      </c>
      <c r="AI367">
        <v>0</v>
      </c>
      <c r="AJ367">
        <v>0</v>
      </c>
      <c r="AK367">
        <v>1</v>
      </c>
      <c r="AL367">
        <v>0</v>
      </c>
      <c r="AM367">
        <v>0</v>
      </c>
      <c r="AN367">
        <v>0</v>
      </c>
      <c r="AO367">
        <v>0</v>
      </c>
      <c r="AP367">
        <v>0</v>
      </c>
      <c r="AQ367">
        <v>0</v>
      </c>
      <c r="AR367">
        <v>0</v>
      </c>
      <c r="AS367">
        <v>0</v>
      </c>
      <c r="AT367">
        <v>0</v>
      </c>
      <c r="AU367">
        <v>0</v>
      </c>
      <c r="AV367">
        <v>1</v>
      </c>
      <c r="AW367">
        <v>0</v>
      </c>
      <c r="AX367">
        <v>0</v>
      </c>
      <c r="AY367">
        <v>0</v>
      </c>
      <c r="AZ367">
        <v>0</v>
      </c>
      <c r="BA367">
        <v>0</v>
      </c>
      <c r="BB367">
        <v>0</v>
      </c>
      <c r="BC367">
        <v>0</v>
      </c>
      <c r="BD367">
        <v>1</v>
      </c>
      <c r="BE367">
        <v>0</v>
      </c>
      <c r="BF367">
        <v>1</v>
      </c>
      <c r="BG367">
        <v>1</v>
      </c>
      <c r="BH367">
        <v>0</v>
      </c>
      <c r="BI367">
        <v>0</v>
      </c>
      <c r="BJ367">
        <v>0</v>
      </c>
      <c r="BK367">
        <v>0</v>
      </c>
      <c r="BL367">
        <v>0</v>
      </c>
      <c r="BM367">
        <v>3</v>
      </c>
      <c r="BN367">
        <v>0</v>
      </c>
      <c r="BO367">
        <v>0</v>
      </c>
      <c r="BP367">
        <v>0</v>
      </c>
      <c r="BQ367">
        <v>2</v>
      </c>
      <c r="BR367">
        <v>3</v>
      </c>
      <c r="BS367">
        <v>0</v>
      </c>
      <c r="BT367">
        <v>0</v>
      </c>
      <c r="BU367">
        <v>0</v>
      </c>
      <c r="BV367">
        <v>0</v>
      </c>
      <c r="BW367">
        <v>0</v>
      </c>
      <c r="BX367">
        <v>1</v>
      </c>
      <c r="BY367">
        <v>0</v>
      </c>
      <c r="BZ367">
        <v>2</v>
      </c>
      <c r="CA367">
        <v>1</v>
      </c>
      <c r="CB367">
        <v>1</v>
      </c>
      <c r="CC367">
        <v>0</v>
      </c>
      <c r="CD367">
        <v>1</v>
      </c>
      <c r="CE367">
        <v>0</v>
      </c>
      <c r="CF367">
        <v>0</v>
      </c>
      <c r="CG367">
        <v>0</v>
      </c>
      <c r="CH367">
        <v>0</v>
      </c>
      <c r="CI367">
        <v>1</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1</v>
      </c>
      <c r="DD367">
        <v>0</v>
      </c>
      <c r="DE367">
        <v>3</v>
      </c>
      <c r="DF367">
        <v>0</v>
      </c>
      <c r="DG367">
        <v>0</v>
      </c>
      <c r="DH367">
        <v>0</v>
      </c>
      <c r="DI367">
        <v>0</v>
      </c>
      <c r="DJ367">
        <v>0</v>
      </c>
      <c r="DK367">
        <v>0</v>
      </c>
      <c r="DL367">
        <v>0</v>
      </c>
      <c r="DM367">
        <v>0</v>
      </c>
      <c r="DN367">
        <v>0</v>
      </c>
      <c r="DO367">
        <v>0</v>
      </c>
      <c r="DP367">
        <v>0</v>
      </c>
      <c r="DQ367">
        <v>0</v>
      </c>
      <c r="DR367">
        <v>1</v>
      </c>
      <c r="DS367">
        <v>0</v>
      </c>
      <c r="DT367">
        <v>0</v>
      </c>
      <c r="DU367">
        <v>0</v>
      </c>
      <c r="DV367">
        <v>0</v>
      </c>
      <c r="DW367">
        <v>0</v>
      </c>
      <c r="DX367">
        <v>0</v>
      </c>
      <c r="DY367">
        <v>0</v>
      </c>
      <c r="DZ367">
        <v>0</v>
      </c>
      <c r="EA367">
        <v>0</v>
      </c>
      <c r="EB367">
        <v>0</v>
      </c>
      <c r="EC367">
        <v>2</v>
      </c>
      <c r="ED367">
        <v>0</v>
      </c>
      <c r="EE367">
        <v>0</v>
      </c>
      <c r="EF367">
        <v>0</v>
      </c>
      <c r="EG367">
        <v>0</v>
      </c>
      <c r="EH367">
        <v>1</v>
      </c>
      <c r="EI367">
        <v>0</v>
      </c>
      <c r="EJ367">
        <v>0</v>
      </c>
      <c r="EK367">
        <v>0</v>
      </c>
      <c r="EL367">
        <v>0</v>
      </c>
      <c r="EM367">
        <v>0</v>
      </c>
      <c r="EN367">
        <v>1</v>
      </c>
      <c r="EO367">
        <v>0</v>
      </c>
      <c r="EP367">
        <v>0</v>
      </c>
      <c r="EQ367">
        <v>0</v>
      </c>
      <c r="ER367">
        <v>0</v>
      </c>
      <c r="ES367">
        <v>0</v>
      </c>
      <c r="ET367">
        <v>0</v>
      </c>
      <c r="EU367">
        <v>1</v>
      </c>
      <c r="EV367">
        <v>0</v>
      </c>
      <c r="EW367">
        <v>1</v>
      </c>
      <c r="EX367">
        <v>0</v>
      </c>
      <c r="EY367">
        <v>1</v>
      </c>
      <c r="EZ367">
        <v>0</v>
      </c>
      <c r="FA367">
        <v>0</v>
      </c>
      <c r="FB367">
        <v>0</v>
      </c>
      <c r="FC367">
        <v>0</v>
      </c>
      <c r="FD367">
        <v>0</v>
      </c>
      <c r="FE367">
        <v>0</v>
      </c>
      <c r="FF367">
        <v>0</v>
      </c>
      <c r="FG367">
        <v>0</v>
      </c>
      <c r="FH367">
        <v>0</v>
      </c>
      <c r="FI367">
        <v>0</v>
      </c>
      <c r="FJ367">
        <v>0</v>
      </c>
      <c r="FK367">
        <v>0</v>
      </c>
      <c r="FL367">
        <v>0</v>
      </c>
      <c r="FM367">
        <v>0</v>
      </c>
      <c r="FN367">
        <v>0</v>
      </c>
      <c r="FO367">
        <v>1</v>
      </c>
      <c r="FP367">
        <v>0</v>
      </c>
      <c r="FQ367">
        <v>0</v>
      </c>
      <c r="FR367">
        <v>0</v>
      </c>
      <c r="FS367">
        <v>0</v>
      </c>
      <c r="FT367">
        <v>0</v>
      </c>
      <c r="FU367">
        <v>1</v>
      </c>
      <c r="FV367">
        <v>0</v>
      </c>
      <c r="FW367">
        <v>1</v>
      </c>
      <c r="FX367">
        <v>0</v>
      </c>
      <c r="FY367">
        <v>0</v>
      </c>
      <c r="FZ367">
        <v>2</v>
      </c>
      <c r="GA367">
        <v>0</v>
      </c>
      <c r="GB367">
        <v>0</v>
      </c>
      <c r="GC367">
        <v>1</v>
      </c>
      <c r="GD367">
        <v>0</v>
      </c>
      <c r="GE367">
        <v>0</v>
      </c>
      <c r="GF367">
        <v>0</v>
      </c>
      <c r="GG367">
        <v>0</v>
      </c>
      <c r="GH367">
        <v>0</v>
      </c>
      <c r="GI367">
        <v>0</v>
      </c>
      <c r="GJ367">
        <v>0</v>
      </c>
      <c r="GK367">
        <v>0</v>
      </c>
      <c r="GL367">
        <v>0</v>
      </c>
      <c r="GM367">
        <v>0</v>
      </c>
      <c r="GN367">
        <v>0</v>
      </c>
      <c r="GO367">
        <v>0</v>
      </c>
      <c r="GP367">
        <v>0</v>
      </c>
      <c r="GQ367">
        <v>0</v>
      </c>
    </row>
    <row r="368" spans="1:199">
      <c r="A368">
        <v>0</v>
      </c>
      <c r="B368">
        <v>0</v>
      </c>
      <c r="C368">
        <v>1</v>
      </c>
      <c r="D368">
        <v>0</v>
      </c>
      <c r="E368">
        <v>0</v>
      </c>
      <c r="F368">
        <v>0</v>
      </c>
      <c r="G368">
        <v>0</v>
      </c>
      <c r="H368">
        <v>0</v>
      </c>
      <c r="I368">
        <v>0</v>
      </c>
      <c r="J368">
        <v>0</v>
      </c>
      <c r="K368">
        <v>0</v>
      </c>
      <c r="L368">
        <v>1</v>
      </c>
      <c r="M368">
        <v>0</v>
      </c>
      <c r="N368">
        <v>0</v>
      </c>
      <c r="O368">
        <v>0</v>
      </c>
      <c r="P368">
        <v>0</v>
      </c>
      <c r="Q368">
        <v>0</v>
      </c>
      <c r="R368">
        <v>0</v>
      </c>
      <c r="S368">
        <v>0</v>
      </c>
      <c r="T368">
        <v>0</v>
      </c>
      <c r="U368">
        <v>0</v>
      </c>
      <c r="V368">
        <v>0</v>
      </c>
      <c r="W368">
        <v>0</v>
      </c>
      <c r="X368">
        <v>0</v>
      </c>
      <c r="Y368">
        <v>0</v>
      </c>
      <c r="Z368">
        <v>1</v>
      </c>
      <c r="AA368">
        <v>0</v>
      </c>
      <c r="AB368">
        <v>0</v>
      </c>
      <c r="AC368">
        <v>0</v>
      </c>
      <c r="AD368">
        <v>0</v>
      </c>
      <c r="AE368">
        <v>0</v>
      </c>
      <c r="AF368">
        <v>1</v>
      </c>
      <c r="AG368">
        <v>0</v>
      </c>
      <c r="AH368">
        <v>1</v>
      </c>
      <c r="AI368">
        <v>1</v>
      </c>
      <c r="AJ368">
        <v>0</v>
      </c>
      <c r="AK368">
        <v>0</v>
      </c>
      <c r="AL368">
        <v>0</v>
      </c>
      <c r="AM368">
        <v>0</v>
      </c>
      <c r="AN368">
        <v>0</v>
      </c>
      <c r="AO368">
        <v>0</v>
      </c>
      <c r="AP368">
        <v>0</v>
      </c>
      <c r="AQ368">
        <v>0</v>
      </c>
      <c r="AR368">
        <v>0</v>
      </c>
      <c r="AS368">
        <v>0</v>
      </c>
      <c r="AT368">
        <v>0</v>
      </c>
      <c r="AU368">
        <v>0</v>
      </c>
      <c r="AV368">
        <v>0</v>
      </c>
      <c r="AW368">
        <v>0</v>
      </c>
      <c r="AX368">
        <v>0</v>
      </c>
      <c r="AY368">
        <v>0</v>
      </c>
      <c r="AZ368">
        <v>2</v>
      </c>
      <c r="BA368">
        <v>0</v>
      </c>
      <c r="BB368">
        <v>0</v>
      </c>
      <c r="BC368">
        <v>0</v>
      </c>
      <c r="BD368">
        <v>2</v>
      </c>
      <c r="BE368">
        <v>0</v>
      </c>
      <c r="BF368">
        <v>0</v>
      </c>
      <c r="BG368">
        <v>0</v>
      </c>
      <c r="BH368">
        <v>0</v>
      </c>
      <c r="BI368">
        <v>0</v>
      </c>
      <c r="BJ368">
        <v>0</v>
      </c>
      <c r="BK368">
        <v>0</v>
      </c>
      <c r="BL368">
        <v>0</v>
      </c>
      <c r="BM368">
        <v>2</v>
      </c>
      <c r="BN368">
        <v>0</v>
      </c>
      <c r="BO368">
        <v>0</v>
      </c>
      <c r="BP368">
        <v>0</v>
      </c>
      <c r="BQ368">
        <v>1</v>
      </c>
      <c r="BR368">
        <v>0</v>
      </c>
      <c r="BS368">
        <v>0</v>
      </c>
      <c r="BT368">
        <v>0</v>
      </c>
      <c r="BU368">
        <v>0</v>
      </c>
      <c r="BV368">
        <v>4</v>
      </c>
      <c r="BW368">
        <v>0</v>
      </c>
      <c r="BX368">
        <v>0</v>
      </c>
      <c r="BY368">
        <v>0</v>
      </c>
      <c r="BZ368">
        <v>0</v>
      </c>
      <c r="CA368">
        <v>0</v>
      </c>
      <c r="CB368">
        <v>5</v>
      </c>
      <c r="CC368">
        <v>0</v>
      </c>
      <c r="CD368">
        <v>1</v>
      </c>
      <c r="CE368">
        <v>0</v>
      </c>
      <c r="CF368">
        <v>0</v>
      </c>
      <c r="CG368">
        <v>1</v>
      </c>
      <c r="CH368">
        <v>0</v>
      </c>
      <c r="CI368">
        <v>4</v>
      </c>
      <c r="CJ368">
        <v>0</v>
      </c>
      <c r="CK368">
        <v>0</v>
      </c>
      <c r="CL368">
        <v>0</v>
      </c>
      <c r="CM368">
        <v>0</v>
      </c>
      <c r="CN368">
        <v>0</v>
      </c>
      <c r="CO368">
        <v>0</v>
      </c>
      <c r="CP368">
        <v>0</v>
      </c>
      <c r="CQ368">
        <v>0</v>
      </c>
      <c r="CR368">
        <v>0</v>
      </c>
      <c r="CS368">
        <v>0</v>
      </c>
      <c r="CT368">
        <v>0</v>
      </c>
      <c r="CU368">
        <v>0</v>
      </c>
      <c r="CV368">
        <v>0</v>
      </c>
      <c r="CW368">
        <v>0</v>
      </c>
      <c r="CX368">
        <v>1</v>
      </c>
      <c r="CY368">
        <v>0</v>
      </c>
      <c r="CZ368">
        <v>1</v>
      </c>
      <c r="DA368">
        <v>0</v>
      </c>
      <c r="DB368">
        <v>0</v>
      </c>
      <c r="DC368">
        <v>0</v>
      </c>
      <c r="DD368">
        <v>1</v>
      </c>
      <c r="DE368">
        <v>1</v>
      </c>
      <c r="DF368">
        <v>0</v>
      </c>
      <c r="DG368">
        <v>1</v>
      </c>
      <c r="DH368">
        <v>0</v>
      </c>
      <c r="DI368">
        <v>0</v>
      </c>
      <c r="DJ368">
        <v>0</v>
      </c>
      <c r="DK368">
        <v>0</v>
      </c>
      <c r="DL368">
        <v>0</v>
      </c>
      <c r="DM368">
        <v>0</v>
      </c>
      <c r="DN368">
        <v>4</v>
      </c>
      <c r="DO368">
        <v>0</v>
      </c>
      <c r="DP368">
        <v>1</v>
      </c>
      <c r="DQ368">
        <v>0</v>
      </c>
      <c r="DR368">
        <v>2</v>
      </c>
      <c r="DS368">
        <v>0</v>
      </c>
      <c r="DT368">
        <v>0</v>
      </c>
      <c r="DU368">
        <v>0</v>
      </c>
      <c r="DV368">
        <v>0</v>
      </c>
      <c r="DW368">
        <v>0</v>
      </c>
      <c r="DX368">
        <v>0</v>
      </c>
      <c r="DY368">
        <v>0</v>
      </c>
      <c r="DZ368">
        <v>0</v>
      </c>
      <c r="EA368">
        <v>0</v>
      </c>
      <c r="EB368">
        <v>0</v>
      </c>
      <c r="EC368">
        <v>1</v>
      </c>
      <c r="ED368">
        <v>0</v>
      </c>
      <c r="EE368">
        <v>0</v>
      </c>
      <c r="EF368">
        <v>0</v>
      </c>
      <c r="EG368">
        <v>0</v>
      </c>
      <c r="EH368">
        <v>0</v>
      </c>
      <c r="EI368">
        <v>0</v>
      </c>
      <c r="EJ368">
        <v>0</v>
      </c>
      <c r="EK368">
        <v>0</v>
      </c>
      <c r="EL368">
        <v>0</v>
      </c>
      <c r="EM368">
        <v>0</v>
      </c>
      <c r="EN368">
        <v>0</v>
      </c>
      <c r="EO368">
        <v>0</v>
      </c>
      <c r="EP368">
        <v>0</v>
      </c>
      <c r="EQ368">
        <v>0</v>
      </c>
      <c r="ER368">
        <v>0</v>
      </c>
      <c r="ES368">
        <v>1</v>
      </c>
      <c r="ET368">
        <v>0</v>
      </c>
      <c r="EU368">
        <v>1</v>
      </c>
      <c r="EV368">
        <v>0</v>
      </c>
      <c r="EW368">
        <v>0</v>
      </c>
      <c r="EX368">
        <v>0</v>
      </c>
      <c r="EY368">
        <v>0</v>
      </c>
      <c r="EZ368">
        <v>0</v>
      </c>
      <c r="FA368">
        <v>0</v>
      </c>
      <c r="FB368">
        <v>0</v>
      </c>
      <c r="FC368">
        <v>0</v>
      </c>
      <c r="FD368">
        <v>0</v>
      </c>
      <c r="FE368">
        <v>0</v>
      </c>
      <c r="FF368">
        <v>0</v>
      </c>
      <c r="FG368">
        <v>2</v>
      </c>
      <c r="FH368">
        <v>0</v>
      </c>
      <c r="FI368">
        <v>1</v>
      </c>
      <c r="FJ368">
        <v>0</v>
      </c>
      <c r="FK368">
        <v>0</v>
      </c>
      <c r="FL368">
        <v>1</v>
      </c>
      <c r="FM368">
        <v>0</v>
      </c>
      <c r="FN368">
        <v>1</v>
      </c>
      <c r="FO368">
        <v>0</v>
      </c>
      <c r="FP368">
        <v>0</v>
      </c>
      <c r="FQ368">
        <v>0</v>
      </c>
      <c r="FR368">
        <v>0</v>
      </c>
      <c r="FS368">
        <v>0</v>
      </c>
      <c r="FT368">
        <v>0</v>
      </c>
      <c r="FU368">
        <v>0</v>
      </c>
      <c r="FV368">
        <v>1</v>
      </c>
      <c r="FW368">
        <v>0</v>
      </c>
      <c r="FX368">
        <v>0</v>
      </c>
      <c r="FY368">
        <v>0</v>
      </c>
      <c r="FZ368">
        <v>2</v>
      </c>
      <c r="GA368">
        <v>0</v>
      </c>
      <c r="GB368">
        <v>0</v>
      </c>
      <c r="GC368">
        <v>0</v>
      </c>
      <c r="GD368">
        <v>0</v>
      </c>
      <c r="GE368">
        <v>2</v>
      </c>
      <c r="GF368">
        <v>0</v>
      </c>
      <c r="GG368">
        <v>0</v>
      </c>
      <c r="GH368">
        <v>0</v>
      </c>
      <c r="GI368">
        <v>0</v>
      </c>
      <c r="GJ368">
        <v>0</v>
      </c>
      <c r="GK368">
        <v>0</v>
      </c>
      <c r="GL368">
        <v>0</v>
      </c>
      <c r="GM368">
        <v>1</v>
      </c>
      <c r="GN368">
        <v>0</v>
      </c>
      <c r="GO368">
        <v>1</v>
      </c>
      <c r="GP368">
        <v>0</v>
      </c>
      <c r="GQ368">
        <v>0</v>
      </c>
    </row>
    <row r="369" spans="1:199">
      <c r="A369">
        <v>0</v>
      </c>
      <c r="B369">
        <v>0</v>
      </c>
      <c r="C369">
        <v>0</v>
      </c>
      <c r="D369">
        <v>0</v>
      </c>
      <c r="E369">
        <v>7</v>
      </c>
      <c r="F369">
        <v>0</v>
      </c>
      <c r="G369">
        <v>0</v>
      </c>
      <c r="H369">
        <v>0</v>
      </c>
      <c r="I369">
        <v>0</v>
      </c>
      <c r="J369">
        <v>0</v>
      </c>
      <c r="K369">
        <v>0</v>
      </c>
      <c r="L369">
        <v>0</v>
      </c>
      <c r="M369">
        <v>0</v>
      </c>
      <c r="N369">
        <v>0</v>
      </c>
      <c r="O369">
        <v>0</v>
      </c>
      <c r="P369">
        <v>0</v>
      </c>
      <c r="Q369">
        <v>4</v>
      </c>
      <c r="R369">
        <v>0</v>
      </c>
      <c r="S369">
        <v>0</v>
      </c>
      <c r="T369">
        <v>0</v>
      </c>
      <c r="U369">
        <v>0</v>
      </c>
      <c r="V369">
        <v>0</v>
      </c>
      <c r="W369">
        <v>0</v>
      </c>
      <c r="X369">
        <v>0</v>
      </c>
      <c r="Y369">
        <v>0</v>
      </c>
      <c r="Z369">
        <v>0</v>
      </c>
      <c r="AA369">
        <v>0</v>
      </c>
      <c r="AB369">
        <v>1</v>
      </c>
      <c r="AC369">
        <v>0</v>
      </c>
      <c r="AD369">
        <v>0</v>
      </c>
      <c r="AE369">
        <v>0</v>
      </c>
      <c r="AF369">
        <v>0</v>
      </c>
      <c r="AG369">
        <v>0</v>
      </c>
      <c r="AH369">
        <v>0</v>
      </c>
      <c r="AI369">
        <v>0</v>
      </c>
      <c r="AJ369">
        <v>0</v>
      </c>
      <c r="AK369">
        <v>4</v>
      </c>
      <c r="AL369">
        <v>0</v>
      </c>
      <c r="AM369">
        <v>0</v>
      </c>
      <c r="AN369">
        <v>0</v>
      </c>
      <c r="AO369">
        <v>5</v>
      </c>
      <c r="AP369">
        <v>0</v>
      </c>
      <c r="AQ369">
        <v>0</v>
      </c>
      <c r="AR369">
        <v>1</v>
      </c>
      <c r="AS369">
        <v>0</v>
      </c>
      <c r="AT369">
        <v>0</v>
      </c>
      <c r="AU369">
        <v>0</v>
      </c>
      <c r="AV369">
        <v>0</v>
      </c>
      <c r="AW369">
        <v>1</v>
      </c>
      <c r="AX369">
        <v>0</v>
      </c>
      <c r="AY369">
        <v>1</v>
      </c>
      <c r="AZ369">
        <v>0</v>
      </c>
      <c r="BA369">
        <v>0</v>
      </c>
      <c r="BB369">
        <v>0</v>
      </c>
      <c r="BC369">
        <v>0</v>
      </c>
      <c r="BD369">
        <v>0</v>
      </c>
      <c r="BE369">
        <v>2</v>
      </c>
      <c r="BF369">
        <v>1</v>
      </c>
      <c r="BG369">
        <v>0</v>
      </c>
      <c r="BH369">
        <v>0</v>
      </c>
      <c r="BI369">
        <v>0</v>
      </c>
      <c r="BJ369">
        <v>5</v>
      </c>
      <c r="BK369">
        <v>0</v>
      </c>
      <c r="BL369">
        <v>0</v>
      </c>
      <c r="BM369">
        <v>0</v>
      </c>
      <c r="BN369">
        <v>0</v>
      </c>
      <c r="BO369">
        <v>0</v>
      </c>
      <c r="BP369">
        <v>0</v>
      </c>
      <c r="BQ369">
        <v>0</v>
      </c>
      <c r="BR369">
        <v>0</v>
      </c>
      <c r="BS369">
        <v>0</v>
      </c>
      <c r="BT369">
        <v>1</v>
      </c>
      <c r="BU369">
        <v>0</v>
      </c>
      <c r="BV369">
        <v>0</v>
      </c>
      <c r="BW369">
        <v>0</v>
      </c>
      <c r="BX369">
        <v>1</v>
      </c>
      <c r="BY369">
        <v>0</v>
      </c>
      <c r="BZ369">
        <v>1</v>
      </c>
      <c r="CA369">
        <v>1</v>
      </c>
      <c r="CB369">
        <v>0</v>
      </c>
      <c r="CC369">
        <v>0</v>
      </c>
      <c r="CD369">
        <v>0</v>
      </c>
      <c r="CE369">
        <v>0</v>
      </c>
      <c r="CF369">
        <v>3</v>
      </c>
      <c r="CG369">
        <v>1</v>
      </c>
      <c r="CH369">
        <v>0</v>
      </c>
      <c r="CI369">
        <v>0</v>
      </c>
      <c r="CJ369">
        <v>0</v>
      </c>
      <c r="CK369">
        <v>0</v>
      </c>
      <c r="CL369">
        <v>0</v>
      </c>
      <c r="CM369">
        <v>0</v>
      </c>
      <c r="CN369">
        <v>0</v>
      </c>
      <c r="CO369">
        <v>0</v>
      </c>
      <c r="CP369">
        <v>2</v>
      </c>
      <c r="CQ369">
        <v>0</v>
      </c>
      <c r="CR369">
        <v>0</v>
      </c>
      <c r="CS369">
        <v>1</v>
      </c>
      <c r="CT369">
        <v>0</v>
      </c>
      <c r="CU369">
        <v>0</v>
      </c>
      <c r="CV369">
        <v>0</v>
      </c>
      <c r="CW369">
        <v>0</v>
      </c>
      <c r="CX369">
        <v>0</v>
      </c>
      <c r="CY369">
        <v>0</v>
      </c>
      <c r="CZ369">
        <v>1</v>
      </c>
      <c r="DA369">
        <v>0</v>
      </c>
      <c r="DB369">
        <v>0</v>
      </c>
      <c r="DC369">
        <v>0</v>
      </c>
      <c r="DD369">
        <v>4</v>
      </c>
      <c r="DE369">
        <v>1</v>
      </c>
      <c r="DF369">
        <v>0</v>
      </c>
      <c r="DG369">
        <v>0</v>
      </c>
      <c r="DH369">
        <v>0</v>
      </c>
      <c r="DI369">
        <v>0</v>
      </c>
      <c r="DJ369">
        <v>1</v>
      </c>
      <c r="DK369">
        <v>0</v>
      </c>
      <c r="DL369">
        <v>0</v>
      </c>
      <c r="DM369">
        <v>0</v>
      </c>
      <c r="DN369">
        <v>0</v>
      </c>
      <c r="DO369">
        <v>0</v>
      </c>
      <c r="DP369">
        <v>0</v>
      </c>
      <c r="DQ369">
        <v>0</v>
      </c>
      <c r="DR369">
        <v>3</v>
      </c>
      <c r="DS369">
        <v>1</v>
      </c>
      <c r="DT369">
        <v>0</v>
      </c>
      <c r="DU369">
        <v>0</v>
      </c>
      <c r="DV369">
        <v>0</v>
      </c>
      <c r="DW369">
        <v>0</v>
      </c>
      <c r="DX369">
        <v>0</v>
      </c>
      <c r="DY369">
        <v>0</v>
      </c>
      <c r="DZ369">
        <v>0</v>
      </c>
      <c r="EA369">
        <v>0</v>
      </c>
      <c r="EB369">
        <v>0</v>
      </c>
      <c r="EC369">
        <v>0</v>
      </c>
      <c r="ED369">
        <v>0</v>
      </c>
      <c r="EE369">
        <v>0</v>
      </c>
      <c r="EF369">
        <v>0</v>
      </c>
      <c r="EG369">
        <v>0</v>
      </c>
      <c r="EH369">
        <v>0</v>
      </c>
      <c r="EI369">
        <v>0</v>
      </c>
      <c r="EJ369">
        <v>0</v>
      </c>
      <c r="EK369">
        <v>4</v>
      </c>
      <c r="EL369">
        <v>0</v>
      </c>
      <c r="EM369">
        <v>0</v>
      </c>
      <c r="EN369">
        <v>0</v>
      </c>
      <c r="EO369">
        <v>3</v>
      </c>
      <c r="EP369">
        <v>0</v>
      </c>
      <c r="EQ369">
        <v>0</v>
      </c>
      <c r="ER369">
        <v>0</v>
      </c>
      <c r="ES369">
        <v>0</v>
      </c>
      <c r="ET369">
        <v>0</v>
      </c>
      <c r="EU369">
        <v>0</v>
      </c>
      <c r="EV369">
        <v>0</v>
      </c>
      <c r="EW369">
        <v>1</v>
      </c>
      <c r="EX369">
        <v>2</v>
      </c>
      <c r="EY369">
        <v>1</v>
      </c>
      <c r="EZ369">
        <v>0</v>
      </c>
      <c r="FA369">
        <v>2</v>
      </c>
      <c r="FB369">
        <v>0</v>
      </c>
      <c r="FC369">
        <v>0</v>
      </c>
      <c r="FD369">
        <v>0</v>
      </c>
      <c r="FE369">
        <v>0</v>
      </c>
      <c r="FF369">
        <v>0</v>
      </c>
      <c r="FG369">
        <v>0</v>
      </c>
      <c r="FH369">
        <v>0</v>
      </c>
      <c r="FI369">
        <v>0</v>
      </c>
      <c r="FJ369">
        <v>0</v>
      </c>
      <c r="FK369">
        <v>0</v>
      </c>
      <c r="FL369">
        <v>0</v>
      </c>
      <c r="FM369">
        <v>0</v>
      </c>
      <c r="FN369">
        <v>0</v>
      </c>
      <c r="FO369">
        <v>0</v>
      </c>
      <c r="FP369">
        <v>0</v>
      </c>
      <c r="FQ369">
        <v>0</v>
      </c>
      <c r="FR369">
        <v>0</v>
      </c>
      <c r="FS369">
        <v>1</v>
      </c>
      <c r="FT369">
        <v>0</v>
      </c>
      <c r="FU369">
        <v>1</v>
      </c>
      <c r="FV369">
        <v>1</v>
      </c>
      <c r="FW369">
        <v>0</v>
      </c>
      <c r="FX369">
        <v>0</v>
      </c>
      <c r="FY369">
        <v>0</v>
      </c>
      <c r="FZ369">
        <v>0</v>
      </c>
      <c r="GA369">
        <v>0</v>
      </c>
      <c r="GB369">
        <v>0</v>
      </c>
      <c r="GC369">
        <v>0</v>
      </c>
      <c r="GD369">
        <v>4</v>
      </c>
      <c r="GE369">
        <v>2</v>
      </c>
      <c r="GF369">
        <v>0</v>
      </c>
      <c r="GG369">
        <v>0</v>
      </c>
      <c r="GH369">
        <v>0</v>
      </c>
      <c r="GI369">
        <v>0</v>
      </c>
      <c r="GJ369">
        <v>0</v>
      </c>
      <c r="GK369">
        <v>0</v>
      </c>
      <c r="GL369">
        <v>0</v>
      </c>
      <c r="GM369">
        <v>1</v>
      </c>
      <c r="GN369">
        <v>0</v>
      </c>
      <c r="GO369">
        <v>0</v>
      </c>
      <c r="GP369">
        <v>0</v>
      </c>
      <c r="GQ369">
        <v>0</v>
      </c>
    </row>
    <row r="370" spans="1:199">
      <c r="A370">
        <v>0</v>
      </c>
      <c r="B370">
        <v>0</v>
      </c>
      <c r="C370">
        <v>5</v>
      </c>
      <c r="D370">
        <v>0</v>
      </c>
      <c r="E370">
        <v>0</v>
      </c>
      <c r="F370">
        <v>0</v>
      </c>
      <c r="G370">
        <v>0</v>
      </c>
      <c r="H370">
        <v>0</v>
      </c>
      <c r="I370">
        <v>1</v>
      </c>
      <c r="J370">
        <v>0</v>
      </c>
      <c r="K370">
        <v>0</v>
      </c>
      <c r="L370">
        <v>0</v>
      </c>
      <c r="M370">
        <v>0</v>
      </c>
      <c r="N370">
        <v>0</v>
      </c>
      <c r="O370">
        <v>0</v>
      </c>
      <c r="P370">
        <v>2</v>
      </c>
      <c r="Q370">
        <v>0</v>
      </c>
      <c r="R370">
        <v>0</v>
      </c>
      <c r="S370">
        <v>0</v>
      </c>
      <c r="T370">
        <v>0</v>
      </c>
      <c r="U370">
        <v>0</v>
      </c>
      <c r="V370">
        <v>0</v>
      </c>
      <c r="W370">
        <v>0</v>
      </c>
      <c r="X370">
        <v>1</v>
      </c>
      <c r="Y370">
        <v>0</v>
      </c>
      <c r="Z370">
        <v>1</v>
      </c>
      <c r="AA370">
        <v>2</v>
      </c>
      <c r="AB370">
        <v>0</v>
      </c>
      <c r="AC370">
        <v>1</v>
      </c>
      <c r="AD370">
        <v>0</v>
      </c>
      <c r="AE370">
        <v>0</v>
      </c>
      <c r="AF370">
        <v>1</v>
      </c>
      <c r="AG370">
        <v>0</v>
      </c>
      <c r="AH370">
        <v>1</v>
      </c>
      <c r="AI370">
        <v>0</v>
      </c>
      <c r="AJ370">
        <v>0</v>
      </c>
      <c r="AK370">
        <v>1</v>
      </c>
      <c r="AL370">
        <v>0</v>
      </c>
      <c r="AM370">
        <v>0</v>
      </c>
      <c r="AN370">
        <v>0</v>
      </c>
      <c r="AO370">
        <v>0</v>
      </c>
      <c r="AP370">
        <v>0</v>
      </c>
      <c r="AQ370">
        <v>1</v>
      </c>
      <c r="AR370">
        <v>1</v>
      </c>
      <c r="AS370">
        <v>0</v>
      </c>
      <c r="AT370">
        <v>0</v>
      </c>
      <c r="AU370">
        <v>1</v>
      </c>
      <c r="AV370">
        <v>0</v>
      </c>
      <c r="AW370">
        <v>5</v>
      </c>
      <c r="AX370">
        <v>0</v>
      </c>
      <c r="AY370">
        <v>1</v>
      </c>
      <c r="AZ370">
        <v>3</v>
      </c>
      <c r="BA370">
        <v>0</v>
      </c>
      <c r="BB370">
        <v>0</v>
      </c>
      <c r="BC370">
        <v>0</v>
      </c>
      <c r="BD370">
        <v>0</v>
      </c>
      <c r="BE370">
        <v>1</v>
      </c>
      <c r="BF370">
        <v>0</v>
      </c>
      <c r="BG370">
        <v>2</v>
      </c>
      <c r="BH370">
        <v>0</v>
      </c>
      <c r="BI370">
        <v>0</v>
      </c>
      <c r="BJ370">
        <v>0</v>
      </c>
      <c r="BK370">
        <v>0</v>
      </c>
      <c r="BL370">
        <v>0</v>
      </c>
      <c r="BM370">
        <v>0</v>
      </c>
      <c r="BN370">
        <v>0</v>
      </c>
      <c r="BO370">
        <v>0</v>
      </c>
      <c r="BP370">
        <v>0</v>
      </c>
      <c r="BQ370">
        <v>3</v>
      </c>
      <c r="BR370">
        <v>0</v>
      </c>
      <c r="BS370">
        <v>0</v>
      </c>
      <c r="BT370">
        <v>0</v>
      </c>
      <c r="BU370">
        <v>0</v>
      </c>
      <c r="BV370">
        <v>0</v>
      </c>
      <c r="BW370">
        <v>8</v>
      </c>
      <c r="BX370">
        <v>0</v>
      </c>
      <c r="BY370">
        <v>0</v>
      </c>
      <c r="BZ370">
        <v>0</v>
      </c>
      <c r="CA370">
        <v>0</v>
      </c>
      <c r="CB370">
        <v>1</v>
      </c>
      <c r="CC370">
        <v>1</v>
      </c>
      <c r="CD370">
        <v>2</v>
      </c>
      <c r="CE370">
        <v>0</v>
      </c>
      <c r="CF370">
        <v>0</v>
      </c>
      <c r="CG370">
        <v>0</v>
      </c>
      <c r="CH370">
        <v>0</v>
      </c>
      <c r="CI370">
        <v>3</v>
      </c>
      <c r="CJ370">
        <v>0</v>
      </c>
      <c r="CK370">
        <v>2</v>
      </c>
      <c r="CL370">
        <v>0</v>
      </c>
      <c r="CM370">
        <v>0</v>
      </c>
      <c r="CN370">
        <v>0</v>
      </c>
      <c r="CO370">
        <v>0</v>
      </c>
      <c r="CP370">
        <v>0</v>
      </c>
      <c r="CQ370">
        <v>2</v>
      </c>
      <c r="CR370">
        <v>0</v>
      </c>
      <c r="CS370">
        <v>0</v>
      </c>
      <c r="CT370">
        <v>0</v>
      </c>
      <c r="CU370">
        <v>0</v>
      </c>
      <c r="CV370">
        <v>1</v>
      </c>
      <c r="CW370">
        <v>0</v>
      </c>
      <c r="CX370">
        <v>0</v>
      </c>
      <c r="CY370">
        <v>2</v>
      </c>
      <c r="CZ370">
        <v>1</v>
      </c>
      <c r="DA370">
        <v>0</v>
      </c>
      <c r="DB370">
        <v>0</v>
      </c>
      <c r="DC370">
        <v>0</v>
      </c>
      <c r="DD370">
        <v>0</v>
      </c>
      <c r="DE370">
        <v>3</v>
      </c>
      <c r="DF370">
        <v>0</v>
      </c>
      <c r="DG370">
        <v>0</v>
      </c>
      <c r="DH370">
        <v>1</v>
      </c>
      <c r="DI370">
        <v>0</v>
      </c>
      <c r="DJ370">
        <v>1</v>
      </c>
      <c r="DK370">
        <v>2</v>
      </c>
      <c r="DL370">
        <v>2</v>
      </c>
      <c r="DM370">
        <v>0</v>
      </c>
      <c r="DN370">
        <v>0</v>
      </c>
      <c r="DO370">
        <v>0</v>
      </c>
      <c r="DP370">
        <v>0</v>
      </c>
      <c r="DQ370">
        <v>1</v>
      </c>
      <c r="DR370">
        <v>1</v>
      </c>
      <c r="DS370">
        <v>0</v>
      </c>
      <c r="DT370">
        <v>0</v>
      </c>
      <c r="DU370">
        <v>1</v>
      </c>
      <c r="DV370">
        <v>1</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8</v>
      </c>
      <c r="ET370">
        <v>0</v>
      </c>
      <c r="EU370">
        <v>0</v>
      </c>
      <c r="EV370">
        <v>0</v>
      </c>
      <c r="EW370">
        <v>1</v>
      </c>
      <c r="EX370">
        <v>0</v>
      </c>
      <c r="EY370">
        <v>0</v>
      </c>
      <c r="EZ370">
        <v>0</v>
      </c>
      <c r="FA370">
        <v>0</v>
      </c>
      <c r="FB370">
        <v>0</v>
      </c>
      <c r="FC370">
        <v>2</v>
      </c>
      <c r="FD370">
        <v>0</v>
      </c>
      <c r="FE370">
        <v>0</v>
      </c>
      <c r="FF370">
        <v>0</v>
      </c>
      <c r="FG370">
        <v>1</v>
      </c>
      <c r="FH370">
        <v>0</v>
      </c>
      <c r="FI370">
        <v>1</v>
      </c>
      <c r="FJ370">
        <v>0</v>
      </c>
      <c r="FK370">
        <v>0</v>
      </c>
      <c r="FL370">
        <v>3</v>
      </c>
      <c r="FM370">
        <v>0</v>
      </c>
      <c r="FN370">
        <v>0</v>
      </c>
      <c r="FO370">
        <v>0</v>
      </c>
      <c r="FP370">
        <v>0</v>
      </c>
      <c r="FQ370">
        <v>0</v>
      </c>
      <c r="FR370">
        <v>1</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3</v>
      </c>
      <c r="GM370">
        <v>0</v>
      </c>
      <c r="GN370">
        <v>0</v>
      </c>
      <c r="GO370">
        <v>0</v>
      </c>
      <c r="GP370">
        <v>0</v>
      </c>
      <c r="GQ370">
        <v>0</v>
      </c>
    </row>
    <row r="371" spans="1:199">
      <c r="A371">
        <v>4</v>
      </c>
      <c r="B371">
        <v>0</v>
      </c>
      <c r="C371">
        <v>0</v>
      </c>
      <c r="D371">
        <v>0</v>
      </c>
      <c r="E371">
        <v>4</v>
      </c>
      <c r="F371">
        <v>0</v>
      </c>
      <c r="G371">
        <v>2</v>
      </c>
      <c r="H371">
        <v>0</v>
      </c>
      <c r="I371">
        <v>0</v>
      </c>
      <c r="J371">
        <v>1</v>
      </c>
      <c r="K371">
        <v>0</v>
      </c>
      <c r="L371">
        <v>0</v>
      </c>
      <c r="M371">
        <v>0</v>
      </c>
      <c r="N371">
        <v>0</v>
      </c>
      <c r="O371">
        <v>0</v>
      </c>
      <c r="P371">
        <v>1</v>
      </c>
      <c r="Q371">
        <v>4</v>
      </c>
      <c r="R371">
        <v>0</v>
      </c>
      <c r="S371">
        <v>0</v>
      </c>
      <c r="T371">
        <v>0</v>
      </c>
      <c r="U371">
        <v>0</v>
      </c>
      <c r="V371">
        <v>0</v>
      </c>
      <c r="W371">
        <v>5</v>
      </c>
      <c r="X371">
        <v>1</v>
      </c>
      <c r="Y371">
        <v>0</v>
      </c>
      <c r="Z371">
        <v>6</v>
      </c>
      <c r="AA371">
        <v>1</v>
      </c>
      <c r="AB371">
        <v>2</v>
      </c>
      <c r="AC371">
        <v>0</v>
      </c>
      <c r="AD371">
        <v>4</v>
      </c>
      <c r="AE371">
        <v>3</v>
      </c>
      <c r="AF371">
        <v>0</v>
      </c>
      <c r="AG371">
        <v>0</v>
      </c>
      <c r="AH371">
        <v>1</v>
      </c>
      <c r="AI371">
        <v>0</v>
      </c>
      <c r="AJ371">
        <v>0</v>
      </c>
      <c r="AK371">
        <v>2</v>
      </c>
      <c r="AL371">
        <v>0</v>
      </c>
      <c r="AM371">
        <v>0</v>
      </c>
      <c r="AN371">
        <v>0</v>
      </c>
      <c r="AO371">
        <v>0</v>
      </c>
      <c r="AP371">
        <v>1</v>
      </c>
      <c r="AQ371">
        <v>0</v>
      </c>
      <c r="AR371">
        <v>1</v>
      </c>
      <c r="AS371">
        <v>0</v>
      </c>
      <c r="AT371">
        <v>2</v>
      </c>
      <c r="AU371">
        <v>3</v>
      </c>
      <c r="AV371">
        <v>1</v>
      </c>
      <c r="AW371">
        <v>1</v>
      </c>
      <c r="AX371">
        <v>0</v>
      </c>
      <c r="AY371">
        <v>1</v>
      </c>
      <c r="AZ371">
        <v>1</v>
      </c>
      <c r="BA371">
        <v>0</v>
      </c>
      <c r="BB371">
        <v>0</v>
      </c>
      <c r="BC371">
        <v>0</v>
      </c>
      <c r="BD371">
        <v>1</v>
      </c>
      <c r="BE371">
        <v>7</v>
      </c>
      <c r="BF371">
        <v>3</v>
      </c>
      <c r="BG371">
        <v>1</v>
      </c>
      <c r="BH371">
        <v>1</v>
      </c>
      <c r="BI371">
        <v>0</v>
      </c>
      <c r="BJ371">
        <v>0</v>
      </c>
      <c r="BK371">
        <v>0</v>
      </c>
      <c r="BL371">
        <v>0</v>
      </c>
      <c r="BM371">
        <v>1</v>
      </c>
      <c r="BN371">
        <v>2</v>
      </c>
      <c r="BO371">
        <v>0</v>
      </c>
      <c r="BP371">
        <v>0</v>
      </c>
      <c r="BQ371">
        <v>3</v>
      </c>
      <c r="BR371">
        <v>0</v>
      </c>
      <c r="BS371">
        <v>1</v>
      </c>
      <c r="BT371">
        <v>3</v>
      </c>
      <c r="BU371">
        <v>0</v>
      </c>
      <c r="BV371">
        <v>2</v>
      </c>
      <c r="BW371">
        <v>0</v>
      </c>
      <c r="BX371">
        <v>0</v>
      </c>
      <c r="BY371">
        <v>0</v>
      </c>
      <c r="BZ371">
        <v>1</v>
      </c>
      <c r="CA371">
        <v>3</v>
      </c>
      <c r="CB371">
        <v>6</v>
      </c>
      <c r="CC371">
        <v>0</v>
      </c>
      <c r="CD371">
        <v>2</v>
      </c>
      <c r="CE371">
        <v>0</v>
      </c>
      <c r="CF371">
        <v>4</v>
      </c>
      <c r="CG371">
        <v>0</v>
      </c>
      <c r="CH371">
        <v>0</v>
      </c>
      <c r="CI371">
        <v>2</v>
      </c>
      <c r="CJ371">
        <v>1</v>
      </c>
      <c r="CK371">
        <v>1</v>
      </c>
      <c r="CL371">
        <v>4</v>
      </c>
      <c r="CM371">
        <v>0</v>
      </c>
      <c r="CN371">
        <v>0</v>
      </c>
      <c r="CO371">
        <v>0</v>
      </c>
      <c r="CP371">
        <v>0</v>
      </c>
      <c r="CQ371">
        <v>2</v>
      </c>
      <c r="CR371">
        <v>0</v>
      </c>
      <c r="CS371">
        <v>3</v>
      </c>
      <c r="CT371">
        <v>0</v>
      </c>
      <c r="CU371">
        <v>0</v>
      </c>
      <c r="CV371">
        <v>2</v>
      </c>
      <c r="CW371">
        <v>0</v>
      </c>
      <c r="CX371">
        <v>0</v>
      </c>
      <c r="CY371">
        <v>0</v>
      </c>
      <c r="CZ371">
        <v>1</v>
      </c>
      <c r="DA371">
        <v>0</v>
      </c>
      <c r="DB371">
        <v>1</v>
      </c>
      <c r="DC371">
        <v>0</v>
      </c>
      <c r="DD371">
        <v>3</v>
      </c>
      <c r="DE371">
        <v>4</v>
      </c>
      <c r="DF371">
        <v>0</v>
      </c>
      <c r="DG371">
        <v>0</v>
      </c>
      <c r="DH371">
        <v>3</v>
      </c>
      <c r="DI371">
        <v>0</v>
      </c>
      <c r="DJ371">
        <v>2</v>
      </c>
      <c r="DK371">
        <v>6</v>
      </c>
      <c r="DL371">
        <v>0</v>
      </c>
      <c r="DM371">
        <v>0</v>
      </c>
      <c r="DN371">
        <v>2</v>
      </c>
      <c r="DO371">
        <v>0</v>
      </c>
      <c r="DP371">
        <v>2</v>
      </c>
      <c r="DQ371">
        <v>0</v>
      </c>
      <c r="DR371">
        <v>2</v>
      </c>
      <c r="DS371">
        <v>1</v>
      </c>
      <c r="DT371">
        <v>4</v>
      </c>
      <c r="DU371">
        <v>0</v>
      </c>
      <c r="DV371">
        <v>0</v>
      </c>
      <c r="DW371">
        <v>0</v>
      </c>
      <c r="DX371">
        <v>0</v>
      </c>
      <c r="DY371">
        <v>0</v>
      </c>
      <c r="DZ371">
        <v>2</v>
      </c>
      <c r="EA371">
        <v>2</v>
      </c>
      <c r="EB371">
        <v>0</v>
      </c>
      <c r="EC371">
        <v>0</v>
      </c>
      <c r="ED371">
        <v>0</v>
      </c>
      <c r="EE371">
        <v>0</v>
      </c>
      <c r="EF371">
        <v>0</v>
      </c>
      <c r="EG371">
        <v>0</v>
      </c>
      <c r="EH371">
        <v>0</v>
      </c>
      <c r="EI371">
        <v>0</v>
      </c>
      <c r="EJ371">
        <v>0</v>
      </c>
      <c r="EK371">
        <v>0</v>
      </c>
      <c r="EL371">
        <v>0</v>
      </c>
      <c r="EM371">
        <v>0</v>
      </c>
      <c r="EN371">
        <v>0</v>
      </c>
      <c r="EO371">
        <v>3</v>
      </c>
      <c r="EP371">
        <v>1</v>
      </c>
      <c r="EQ371">
        <v>4</v>
      </c>
      <c r="ER371">
        <v>0</v>
      </c>
      <c r="ES371">
        <v>2</v>
      </c>
      <c r="ET371">
        <v>0</v>
      </c>
      <c r="EU371">
        <v>2</v>
      </c>
      <c r="EV371">
        <v>0</v>
      </c>
      <c r="EW371">
        <v>1</v>
      </c>
      <c r="EX371">
        <v>0</v>
      </c>
      <c r="EY371">
        <v>4</v>
      </c>
      <c r="EZ371">
        <v>0</v>
      </c>
      <c r="FA371">
        <v>1</v>
      </c>
      <c r="FB371">
        <v>0</v>
      </c>
      <c r="FC371">
        <v>0</v>
      </c>
      <c r="FD371">
        <v>1</v>
      </c>
      <c r="FE371">
        <v>9</v>
      </c>
      <c r="FF371">
        <v>0</v>
      </c>
      <c r="FG371">
        <v>2</v>
      </c>
      <c r="FH371">
        <v>0</v>
      </c>
      <c r="FI371">
        <v>3</v>
      </c>
      <c r="FJ371">
        <v>0</v>
      </c>
      <c r="FK371">
        <v>8</v>
      </c>
      <c r="FL371">
        <v>0</v>
      </c>
      <c r="FM371">
        <v>1</v>
      </c>
      <c r="FN371">
        <v>0</v>
      </c>
      <c r="FO371">
        <v>3</v>
      </c>
      <c r="FP371">
        <v>0</v>
      </c>
      <c r="FQ371">
        <v>0</v>
      </c>
      <c r="FR371">
        <v>2</v>
      </c>
      <c r="FS371">
        <v>2</v>
      </c>
      <c r="FT371">
        <v>0</v>
      </c>
      <c r="FU371">
        <v>1</v>
      </c>
      <c r="FV371">
        <v>3</v>
      </c>
      <c r="FW371">
        <v>0</v>
      </c>
      <c r="FX371">
        <v>1</v>
      </c>
      <c r="FY371">
        <v>0</v>
      </c>
      <c r="FZ371">
        <v>2</v>
      </c>
      <c r="GA371">
        <v>0</v>
      </c>
      <c r="GB371">
        <v>0</v>
      </c>
      <c r="GC371">
        <v>0</v>
      </c>
      <c r="GD371">
        <v>5</v>
      </c>
      <c r="GE371">
        <v>7</v>
      </c>
      <c r="GF371">
        <v>0</v>
      </c>
      <c r="GG371">
        <v>0</v>
      </c>
      <c r="GH371">
        <v>0</v>
      </c>
      <c r="GI371">
        <v>0</v>
      </c>
      <c r="GJ371">
        <v>0</v>
      </c>
      <c r="GK371">
        <v>0</v>
      </c>
      <c r="GL371">
        <v>1</v>
      </c>
      <c r="GM371">
        <v>1</v>
      </c>
      <c r="GN371">
        <v>0</v>
      </c>
      <c r="GO371">
        <v>4</v>
      </c>
      <c r="GP371">
        <v>0</v>
      </c>
      <c r="GQ371">
        <v>0</v>
      </c>
    </row>
    <row r="372" spans="1:199">
      <c r="A372">
        <v>0</v>
      </c>
      <c r="B372">
        <v>5</v>
      </c>
      <c r="C372">
        <v>0</v>
      </c>
      <c r="D372">
        <v>0</v>
      </c>
      <c r="E372">
        <v>1</v>
      </c>
      <c r="F372">
        <v>1</v>
      </c>
      <c r="G372">
        <v>1</v>
      </c>
      <c r="H372">
        <v>0</v>
      </c>
      <c r="I372">
        <v>0</v>
      </c>
      <c r="J372">
        <v>1</v>
      </c>
      <c r="K372">
        <v>0</v>
      </c>
      <c r="L372">
        <v>0</v>
      </c>
      <c r="M372">
        <v>1</v>
      </c>
      <c r="N372">
        <v>0</v>
      </c>
      <c r="O372">
        <v>1</v>
      </c>
      <c r="P372">
        <v>2</v>
      </c>
      <c r="Q372">
        <v>1</v>
      </c>
      <c r="R372">
        <v>0</v>
      </c>
      <c r="S372">
        <v>1</v>
      </c>
      <c r="T372">
        <v>0</v>
      </c>
      <c r="U372">
        <v>0</v>
      </c>
      <c r="V372">
        <v>1</v>
      </c>
      <c r="W372">
        <v>0</v>
      </c>
      <c r="X372">
        <v>2</v>
      </c>
      <c r="Y372">
        <v>0</v>
      </c>
      <c r="Z372">
        <v>1</v>
      </c>
      <c r="AA372">
        <v>0</v>
      </c>
      <c r="AB372">
        <v>2</v>
      </c>
      <c r="AC372">
        <v>1</v>
      </c>
      <c r="AD372">
        <v>0</v>
      </c>
      <c r="AE372">
        <v>1</v>
      </c>
      <c r="AF372">
        <v>1</v>
      </c>
      <c r="AG372">
        <v>0</v>
      </c>
      <c r="AH372">
        <v>1</v>
      </c>
      <c r="AI372">
        <v>0</v>
      </c>
      <c r="AJ372">
        <v>0</v>
      </c>
      <c r="AK372">
        <v>5</v>
      </c>
      <c r="AL372">
        <v>4</v>
      </c>
      <c r="AM372">
        <v>0</v>
      </c>
      <c r="AN372">
        <v>0</v>
      </c>
      <c r="AO372">
        <v>0</v>
      </c>
      <c r="AP372">
        <v>5</v>
      </c>
      <c r="AQ372">
        <v>0</v>
      </c>
      <c r="AR372">
        <v>2</v>
      </c>
      <c r="AS372">
        <v>0</v>
      </c>
      <c r="AT372">
        <v>3</v>
      </c>
      <c r="AU372">
        <v>0</v>
      </c>
      <c r="AV372">
        <v>1</v>
      </c>
      <c r="AW372">
        <v>2</v>
      </c>
      <c r="AX372">
        <v>0</v>
      </c>
      <c r="AY372">
        <v>1</v>
      </c>
      <c r="AZ372">
        <v>0</v>
      </c>
      <c r="BA372">
        <v>0</v>
      </c>
      <c r="BB372">
        <v>0</v>
      </c>
      <c r="BC372">
        <v>5</v>
      </c>
      <c r="BD372">
        <v>2</v>
      </c>
      <c r="BE372">
        <v>4</v>
      </c>
      <c r="BF372">
        <v>1</v>
      </c>
      <c r="BG372">
        <v>5</v>
      </c>
      <c r="BH372">
        <v>8</v>
      </c>
      <c r="BI372">
        <v>0</v>
      </c>
      <c r="BJ372">
        <v>0</v>
      </c>
      <c r="BK372">
        <v>0</v>
      </c>
      <c r="BL372">
        <v>0</v>
      </c>
      <c r="BM372">
        <v>0</v>
      </c>
      <c r="BN372">
        <v>0</v>
      </c>
      <c r="BO372">
        <v>0</v>
      </c>
      <c r="BP372">
        <v>0</v>
      </c>
      <c r="BQ372">
        <v>2</v>
      </c>
      <c r="BR372">
        <v>4</v>
      </c>
      <c r="BS372">
        <v>1</v>
      </c>
      <c r="BT372">
        <v>2</v>
      </c>
      <c r="BU372">
        <v>0</v>
      </c>
      <c r="BV372">
        <v>4</v>
      </c>
      <c r="BW372">
        <v>1</v>
      </c>
      <c r="BX372">
        <v>0</v>
      </c>
      <c r="BY372">
        <v>7</v>
      </c>
      <c r="BZ372">
        <v>0</v>
      </c>
      <c r="CA372">
        <v>1</v>
      </c>
      <c r="CB372">
        <v>2</v>
      </c>
      <c r="CC372">
        <v>1</v>
      </c>
      <c r="CD372">
        <v>0</v>
      </c>
      <c r="CE372">
        <v>0</v>
      </c>
      <c r="CF372">
        <v>1</v>
      </c>
      <c r="CG372">
        <v>1</v>
      </c>
      <c r="CH372">
        <v>0</v>
      </c>
      <c r="CI372">
        <v>2</v>
      </c>
      <c r="CJ372">
        <v>0</v>
      </c>
      <c r="CK372">
        <v>2</v>
      </c>
      <c r="CL372">
        <v>1</v>
      </c>
      <c r="CM372">
        <v>0</v>
      </c>
      <c r="CN372">
        <v>0</v>
      </c>
      <c r="CO372">
        <v>0</v>
      </c>
      <c r="CP372">
        <v>7</v>
      </c>
      <c r="CQ372">
        <v>0</v>
      </c>
      <c r="CR372">
        <v>0</v>
      </c>
      <c r="CS372">
        <v>0</v>
      </c>
      <c r="CT372">
        <v>1</v>
      </c>
      <c r="CU372">
        <v>0</v>
      </c>
      <c r="CV372">
        <v>0</v>
      </c>
      <c r="CW372">
        <v>0</v>
      </c>
      <c r="CX372">
        <v>0</v>
      </c>
      <c r="CY372">
        <v>4</v>
      </c>
      <c r="CZ372">
        <v>1</v>
      </c>
      <c r="DA372">
        <v>0</v>
      </c>
      <c r="DB372">
        <v>1</v>
      </c>
      <c r="DC372">
        <v>8</v>
      </c>
      <c r="DD372">
        <v>1</v>
      </c>
      <c r="DE372">
        <v>4</v>
      </c>
      <c r="DF372">
        <v>0</v>
      </c>
      <c r="DG372">
        <v>1</v>
      </c>
      <c r="DH372">
        <v>2</v>
      </c>
      <c r="DI372">
        <v>0</v>
      </c>
      <c r="DJ372">
        <v>1</v>
      </c>
      <c r="DK372">
        <v>0</v>
      </c>
      <c r="DL372">
        <v>2</v>
      </c>
      <c r="DM372">
        <v>0</v>
      </c>
      <c r="DN372">
        <v>2</v>
      </c>
      <c r="DO372">
        <v>0</v>
      </c>
      <c r="DP372">
        <v>1</v>
      </c>
      <c r="DQ372">
        <v>1</v>
      </c>
      <c r="DR372">
        <v>5</v>
      </c>
      <c r="DS372">
        <v>0</v>
      </c>
      <c r="DT372">
        <v>3</v>
      </c>
      <c r="DU372">
        <v>3</v>
      </c>
      <c r="DV372">
        <v>1</v>
      </c>
      <c r="DW372">
        <v>3</v>
      </c>
      <c r="DX372">
        <v>0</v>
      </c>
      <c r="DY372">
        <v>0</v>
      </c>
      <c r="DZ372">
        <v>2</v>
      </c>
      <c r="EA372">
        <v>0</v>
      </c>
      <c r="EB372">
        <v>0</v>
      </c>
      <c r="EC372">
        <v>6</v>
      </c>
      <c r="ED372">
        <v>0</v>
      </c>
      <c r="EE372">
        <v>0</v>
      </c>
      <c r="EF372">
        <v>2</v>
      </c>
      <c r="EG372">
        <v>1</v>
      </c>
      <c r="EH372">
        <v>0</v>
      </c>
      <c r="EI372">
        <v>0</v>
      </c>
      <c r="EJ372">
        <v>2</v>
      </c>
      <c r="EK372">
        <v>0</v>
      </c>
      <c r="EL372">
        <v>7</v>
      </c>
      <c r="EM372">
        <v>2</v>
      </c>
      <c r="EN372">
        <v>0</v>
      </c>
      <c r="EO372">
        <v>1</v>
      </c>
      <c r="EP372">
        <v>1</v>
      </c>
      <c r="EQ372">
        <v>0</v>
      </c>
      <c r="ER372">
        <v>0</v>
      </c>
      <c r="ES372">
        <v>2</v>
      </c>
      <c r="ET372">
        <v>0</v>
      </c>
      <c r="EU372">
        <v>0</v>
      </c>
      <c r="EV372">
        <v>0</v>
      </c>
      <c r="EW372">
        <v>0</v>
      </c>
      <c r="EX372">
        <v>2</v>
      </c>
      <c r="EY372">
        <v>0</v>
      </c>
      <c r="EZ372">
        <v>5</v>
      </c>
      <c r="FA372">
        <v>1</v>
      </c>
      <c r="FB372">
        <v>1</v>
      </c>
      <c r="FC372">
        <v>0</v>
      </c>
      <c r="FD372">
        <v>4</v>
      </c>
      <c r="FE372">
        <v>9</v>
      </c>
      <c r="FF372">
        <v>6</v>
      </c>
      <c r="FG372">
        <v>6</v>
      </c>
      <c r="FH372">
        <v>2</v>
      </c>
      <c r="FI372">
        <v>6</v>
      </c>
      <c r="FJ372">
        <v>0</v>
      </c>
      <c r="FK372">
        <v>0</v>
      </c>
      <c r="FL372">
        <v>0</v>
      </c>
      <c r="FM372">
        <v>3</v>
      </c>
      <c r="FN372">
        <v>2</v>
      </c>
      <c r="FO372">
        <v>3</v>
      </c>
      <c r="FP372">
        <v>1</v>
      </c>
      <c r="FQ372">
        <v>0</v>
      </c>
      <c r="FR372">
        <v>6</v>
      </c>
      <c r="FS372">
        <v>3</v>
      </c>
      <c r="FT372">
        <v>0</v>
      </c>
      <c r="FU372">
        <v>5</v>
      </c>
      <c r="FV372">
        <v>1</v>
      </c>
      <c r="FW372">
        <v>0</v>
      </c>
      <c r="FX372">
        <v>8</v>
      </c>
      <c r="FY372">
        <v>1</v>
      </c>
      <c r="FZ372">
        <v>2</v>
      </c>
      <c r="GA372">
        <v>6</v>
      </c>
      <c r="GB372">
        <v>0</v>
      </c>
      <c r="GC372">
        <v>3</v>
      </c>
      <c r="GD372">
        <v>1</v>
      </c>
      <c r="GE372">
        <v>7</v>
      </c>
      <c r="GF372">
        <v>0</v>
      </c>
      <c r="GG372">
        <v>9</v>
      </c>
      <c r="GH372">
        <v>0</v>
      </c>
      <c r="GI372">
        <v>3</v>
      </c>
      <c r="GJ372">
        <v>3</v>
      </c>
      <c r="GK372">
        <v>2</v>
      </c>
      <c r="GL372">
        <v>4</v>
      </c>
      <c r="GM372">
        <v>1</v>
      </c>
      <c r="GN372">
        <v>1</v>
      </c>
      <c r="GO372">
        <v>2</v>
      </c>
      <c r="GP372">
        <v>0</v>
      </c>
      <c r="GQ372">
        <v>0</v>
      </c>
    </row>
    <row r="373" spans="1:199">
      <c r="A373">
        <v>0</v>
      </c>
      <c r="B373">
        <v>2</v>
      </c>
      <c r="C373">
        <v>0</v>
      </c>
      <c r="D373">
        <v>0</v>
      </c>
      <c r="E373">
        <v>0</v>
      </c>
      <c r="F373">
        <v>0</v>
      </c>
      <c r="G373">
        <v>0</v>
      </c>
      <c r="H373">
        <v>1</v>
      </c>
      <c r="I373">
        <v>0</v>
      </c>
      <c r="J373">
        <v>0</v>
      </c>
      <c r="K373">
        <v>0</v>
      </c>
      <c r="L373">
        <v>0</v>
      </c>
      <c r="M373">
        <v>0</v>
      </c>
      <c r="N373">
        <v>0</v>
      </c>
      <c r="O373">
        <v>0</v>
      </c>
      <c r="P373">
        <v>0</v>
      </c>
      <c r="Q373">
        <v>2</v>
      </c>
      <c r="R373">
        <v>2</v>
      </c>
      <c r="S373">
        <v>0</v>
      </c>
      <c r="T373">
        <v>0</v>
      </c>
      <c r="U373">
        <v>0</v>
      </c>
      <c r="V373">
        <v>0</v>
      </c>
      <c r="W373">
        <v>0</v>
      </c>
      <c r="X373">
        <v>1</v>
      </c>
      <c r="Y373">
        <v>0</v>
      </c>
      <c r="Z373">
        <v>0</v>
      </c>
      <c r="AA373">
        <v>0</v>
      </c>
      <c r="AB373">
        <v>2</v>
      </c>
      <c r="AC373">
        <v>0</v>
      </c>
      <c r="AD373">
        <v>0</v>
      </c>
      <c r="AE373">
        <v>1</v>
      </c>
      <c r="AF373">
        <v>1</v>
      </c>
      <c r="AG373">
        <v>5</v>
      </c>
      <c r="AH373">
        <v>1</v>
      </c>
      <c r="AI373">
        <v>0</v>
      </c>
      <c r="AJ373">
        <v>0</v>
      </c>
      <c r="AK373">
        <v>1</v>
      </c>
      <c r="AL373">
        <v>1</v>
      </c>
      <c r="AM373">
        <v>0</v>
      </c>
      <c r="AN373">
        <v>0</v>
      </c>
      <c r="AO373">
        <v>0</v>
      </c>
      <c r="AP373">
        <v>0</v>
      </c>
      <c r="AQ373">
        <v>0</v>
      </c>
      <c r="AR373">
        <v>0</v>
      </c>
      <c r="AS373">
        <v>0</v>
      </c>
      <c r="AT373">
        <v>0</v>
      </c>
      <c r="AU373">
        <v>2</v>
      </c>
      <c r="AV373">
        <v>1</v>
      </c>
      <c r="AW373">
        <v>1</v>
      </c>
      <c r="AX373">
        <v>0</v>
      </c>
      <c r="AY373">
        <v>6</v>
      </c>
      <c r="AZ373">
        <v>1</v>
      </c>
      <c r="BA373">
        <v>5</v>
      </c>
      <c r="BB373">
        <v>1</v>
      </c>
      <c r="BC373">
        <v>0</v>
      </c>
      <c r="BD373">
        <v>0</v>
      </c>
      <c r="BE373">
        <v>0</v>
      </c>
      <c r="BF373">
        <v>0</v>
      </c>
      <c r="BG373">
        <v>2</v>
      </c>
      <c r="BH373">
        <v>0</v>
      </c>
      <c r="BI373">
        <v>0</v>
      </c>
      <c r="BJ373">
        <v>1</v>
      </c>
      <c r="BK373">
        <v>0</v>
      </c>
      <c r="BL373">
        <v>0</v>
      </c>
      <c r="BM373">
        <v>0</v>
      </c>
      <c r="BN373">
        <v>0</v>
      </c>
      <c r="BO373">
        <v>0</v>
      </c>
      <c r="BP373">
        <v>0</v>
      </c>
      <c r="BQ373">
        <v>2</v>
      </c>
      <c r="BR373">
        <v>0</v>
      </c>
      <c r="BS373">
        <v>5</v>
      </c>
      <c r="BT373">
        <v>0</v>
      </c>
      <c r="BU373">
        <v>0</v>
      </c>
      <c r="BV373">
        <v>0</v>
      </c>
      <c r="BW373">
        <v>0</v>
      </c>
      <c r="BX373">
        <v>0</v>
      </c>
      <c r="BY373">
        <v>2</v>
      </c>
      <c r="BZ373">
        <v>0</v>
      </c>
      <c r="CA373">
        <v>0</v>
      </c>
      <c r="CB373">
        <v>1</v>
      </c>
      <c r="CC373">
        <v>0</v>
      </c>
      <c r="CD373">
        <v>1</v>
      </c>
      <c r="CE373">
        <v>0</v>
      </c>
      <c r="CF373">
        <v>0</v>
      </c>
      <c r="CG373">
        <v>1</v>
      </c>
      <c r="CH373">
        <v>0</v>
      </c>
      <c r="CI373">
        <v>0</v>
      </c>
      <c r="CJ373">
        <v>0</v>
      </c>
      <c r="CK373">
        <v>2</v>
      </c>
      <c r="CL373">
        <v>0</v>
      </c>
      <c r="CM373">
        <v>7</v>
      </c>
      <c r="CN373">
        <v>0</v>
      </c>
      <c r="CO373">
        <v>0</v>
      </c>
      <c r="CP373">
        <v>0</v>
      </c>
      <c r="CQ373">
        <v>0</v>
      </c>
      <c r="CR373">
        <v>0</v>
      </c>
      <c r="CS373">
        <v>0</v>
      </c>
      <c r="CT373">
        <v>0</v>
      </c>
      <c r="CU373">
        <v>0</v>
      </c>
      <c r="CV373">
        <v>0</v>
      </c>
      <c r="CW373">
        <v>0</v>
      </c>
      <c r="CX373">
        <v>4</v>
      </c>
      <c r="CY373">
        <v>1</v>
      </c>
      <c r="CZ373">
        <v>0</v>
      </c>
      <c r="DA373">
        <v>0</v>
      </c>
      <c r="DB373">
        <v>0</v>
      </c>
      <c r="DC373">
        <v>0</v>
      </c>
      <c r="DD373">
        <v>0</v>
      </c>
      <c r="DE373">
        <v>1</v>
      </c>
      <c r="DF373">
        <v>0</v>
      </c>
      <c r="DG373">
        <v>1</v>
      </c>
      <c r="DH373">
        <v>0</v>
      </c>
      <c r="DI373">
        <v>2</v>
      </c>
      <c r="DJ373">
        <v>4</v>
      </c>
      <c r="DK373">
        <v>0</v>
      </c>
      <c r="DL373">
        <v>0</v>
      </c>
      <c r="DM373">
        <v>0</v>
      </c>
      <c r="DN373">
        <v>1</v>
      </c>
      <c r="DO373">
        <v>5</v>
      </c>
      <c r="DP373">
        <v>0</v>
      </c>
      <c r="DQ373">
        <v>0</v>
      </c>
      <c r="DR373">
        <v>2</v>
      </c>
      <c r="DS373">
        <v>0</v>
      </c>
      <c r="DT373">
        <v>2</v>
      </c>
      <c r="DU373">
        <v>0</v>
      </c>
      <c r="DV373">
        <v>0</v>
      </c>
      <c r="DW373">
        <v>0</v>
      </c>
      <c r="DX373">
        <v>0</v>
      </c>
      <c r="DY373">
        <v>0</v>
      </c>
      <c r="DZ373">
        <v>1</v>
      </c>
      <c r="EA373">
        <v>0</v>
      </c>
      <c r="EB373">
        <v>4</v>
      </c>
      <c r="EC373">
        <v>1</v>
      </c>
      <c r="ED373">
        <v>0</v>
      </c>
      <c r="EE373">
        <v>0</v>
      </c>
      <c r="EF373">
        <v>0</v>
      </c>
      <c r="EG373">
        <v>0</v>
      </c>
      <c r="EH373">
        <v>0</v>
      </c>
      <c r="EI373">
        <v>0</v>
      </c>
      <c r="EJ373">
        <v>0</v>
      </c>
      <c r="EK373">
        <v>0</v>
      </c>
      <c r="EL373">
        <v>3</v>
      </c>
      <c r="EM373">
        <v>0</v>
      </c>
      <c r="EN373">
        <v>0</v>
      </c>
      <c r="EO373">
        <v>0</v>
      </c>
      <c r="EP373">
        <v>1</v>
      </c>
      <c r="EQ373">
        <v>0</v>
      </c>
      <c r="ER373">
        <v>2</v>
      </c>
      <c r="ES373">
        <v>0</v>
      </c>
      <c r="ET373">
        <v>0</v>
      </c>
      <c r="EU373">
        <v>1</v>
      </c>
      <c r="EV373">
        <v>0</v>
      </c>
      <c r="EW373">
        <v>6</v>
      </c>
      <c r="EX373">
        <v>0</v>
      </c>
      <c r="EY373">
        <v>5</v>
      </c>
      <c r="EZ373">
        <v>2</v>
      </c>
      <c r="FA373">
        <v>1</v>
      </c>
      <c r="FB373">
        <v>0</v>
      </c>
      <c r="FC373">
        <v>0</v>
      </c>
      <c r="FD373">
        <v>0</v>
      </c>
      <c r="FE373">
        <v>0</v>
      </c>
      <c r="FF373">
        <v>0</v>
      </c>
      <c r="FG373">
        <v>0</v>
      </c>
      <c r="FH373">
        <v>0</v>
      </c>
      <c r="FI373">
        <v>1</v>
      </c>
      <c r="FJ373">
        <v>1</v>
      </c>
      <c r="FK373">
        <v>0</v>
      </c>
      <c r="FL373">
        <v>1</v>
      </c>
      <c r="FM373">
        <v>0</v>
      </c>
      <c r="FN373">
        <v>2</v>
      </c>
      <c r="FO373">
        <v>0</v>
      </c>
      <c r="FP373">
        <v>0</v>
      </c>
      <c r="FQ373">
        <v>0</v>
      </c>
      <c r="FR373">
        <v>0</v>
      </c>
      <c r="FS373">
        <v>3</v>
      </c>
      <c r="FT373">
        <v>0</v>
      </c>
      <c r="FU373">
        <v>0</v>
      </c>
      <c r="FV373">
        <v>0</v>
      </c>
      <c r="FW373">
        <v>0</v>
      </c>
      <c r="FX373">
        <v>0</v>
      </c>
      <c r="FY373">
        <v>0</v>
      </c>
      <c r="FZ373">
        <v>0</v>
      </c>
      <c r="GA373">
        <v>1</v>
      </c>
      <c r="GB373">
        <v>1</v>
      </c>
      <c r="GC373">
        <v>0</v>
      </c>
      <c r="GD373">
        <v>1</v>
      </c>
      <c r="GE373">
        <v>0</v>
      </c>
      <c r="GF373">
        <v>8</v>
      </c>
      <c r="GG373">
        <v>0</v>
      </c>
      <c r="GH373">
        <v>0</v>
      </c>
      <c r="GI373">
        <v>0</v>
      </c>
      <c r="GJ373">
        <v>3</v>
      </c>
      <c r="GK373">
        <v>0</v>
      </c>
      <c r="GL373">
        <v>0</v>
      </c>
      <c r="GM373">
        <v>1</v>
      </c>
      <c r="GN373">
        <v>1</v>
      </c>
      <c r="GO373">
        <v>1</v>
      </c>
      <c r="GP373">
        <v>0</v>
      </c>
      <c r="GQ373">
        <v>0</v>
      </c>
    </row>
    <row r="374" spans="1:199">
      <c r="A374">
        <v>0</v>
      </c>
      <c r="B374">
        <v>0</v>
      </c>
      <c r="C374">
        <v>2</v>
      </c>
      <c r="D374">
        <v>0</v>
      </c>
      <c r="E374">
        <v>0</v>
      </c>
      <c r="F374">
        <v>0</v>
      </c>
      <c r="G374">
        <v>0</v>
      </c>
      <c r="H374">
        <v>0</v>
      </c>
      <c r="I374">
        <v>0</v>
      </c>
      <c r="J374">
        <v>0</v>
      </c>
      <c r="K374">
        <v>0</v>
      </c>
      <c r="L374">
        <v>0</v>
      </c>
      <c r="M374">
        <v>0</v>
      </c>
      <c r="N374">
        <v>0</v>
      </c>
      <c r="O374">
        <v>0</v>
      </c>
      <c r="P374">
        <v>0</v>
      </c>
      <c r="Q374">
        <v>1</v>
      </c>
      <c r="R374">
        <v>0</v>
      </c>
      <c r="S374">
        <v>0</v>
      </c>
      <c r="T374">
        <v>0</v>
      </c>
      <c r="U374">
        <v>0</v>
      </c>
      <c r="V374">
        <v>0</v>
      </c>
      <c r="W374">
        <v>0</v>
      </c>
      <c r="X374">
        <v>1</v>
      </c>
      <c r="Y374">
        <v>0</v>
      </c>
      <c r="Z374">
        <v>1</v>
      </c>
      <c r="AA374">
        <v>0</v>
      </c>
      <c r="AB374">
        <v>1</v>
      </c>
      <c r="AC374">
        <v>0</v>
      </c>
      <c r="AD374">
        <v>0</v>
      </c>
      <c r="AE374">
        <v>0</v>
      </c>
      <c r="AF374">
        <v>1</v>
      </c>
      <c r="AG374">
        <v>0</v>
      </c>
      <c r="AH374">
        <v>1</v>
      </c>
      <c r="AI374">
        <v>0</v>
      </c>
      <c r="AJ374">
        <v>0</v>
      </c>
      <c r="AK374">
        <v>0</v>
      </c>
      <c r="AL374">
        <v>0</v>
      </c>
      <c r="AM374">
        <v>0</v>
      </c>
      <c r="AN374">
        <v>0</v>
      </c>
      <c r="AO374">
        <v>0</v>
      </c>
      <c r="AP374">
        <v>0</v>
      </c>
      <c r="AQ374">
        <v>0</v>
      </c>
      <c r="AR374">
        <v>0</v>
      </c>
      <c r="AS374">
        <v>0</v>
      </c>
      <c r="AT374">
        <v>0</v>
      </c>
      <c r="AU374">
        <v>0</v>
      </c>
      <c r="AV374">
        <v>1</v>
      </c>
      <c r="AW374">
        <v>1</v>
      </c>
      <c r="AX374">
        <v>0</v>
      </c>
      <c r="AY374">
        <v>0</v>
      </c>
      <c r="AZ374">
        <v>0</v>
      </c>
      <c r="BA374">
        <v>0</v>
      </c>
      <c r="BB374">
        <v>0</v>
      </c>
      <c r="BC374">
        <v>1</v>
      </c>
      <c r="BD374">
        <v>0</v>
      </c>
      <c r="BE374">
        <v>0</v>
      </c>
      <c r="BF374">
        <v>1</v>
      </c>
      <c r="BG374">
        <v>1</v>
      </c>
      <c r="BH374">
        <v>0</v>
      </c>
      <c r="BI374">
        <v>0</v>
      </c>
      <c r="BJ374">
        <v>0</v>
      </c>
      <c r="BK374">
        <v>0</v>
      </c>
      <c r="BL374">
        <v>1</v>
      </c>
      <c r="BM374">
        <v>0</v>
      </c>
      <c r="BN374">
        <v>0</v>
      </c>
      <c r="BO374">
        <v>0</v>
      </c>
      <c r="BP374">
        <v>0</v>
      </c>
      <c r="BQ374">
        <v>1</v>
      </c>
      <c r="BR374">
        <v>0</v>
      </c>
      <c r="BS374">
        <v>0</v>
      </c>
      <c r="BT374">
        <v>0</v>
      </c>
      <c r="BU374">
        <v>0</v>
      </c>
      <c r="BV374">
        <v>0</v>
      </c>
      <c r="BW374">
        <v>0</v>
      </c>
      <c r="BX374">
        <v>0</v>
      </c>
      <c r="BY374">
        <v>0</v>
      </c>
      <c r="BZ374">
        <v>1</v>
      </c>
      <c r="CA374">
        <v>0</v>
      </c>
      <c r="CB374">
        <v>1</v>
      </c>
      <c r="CC374">
        <v>1</v>
      </c>
      <c r="CD374">
        <v>2</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1</v>
      </c>
      <c r="DA374">
        <v>0</v>
      </c>
      <c r="DB374">
        <v>0</v>
      </c>
      <c r="DC374">
        <v>0</v>
      </c>
      <c r="DD374">
        <v>0</v>
      </c>
      <c r="DE374">
        <v>0</v>
      </c>
      <c r="DF374">
        <v>0</v>
      </c>
      <c r="DG374">
        <v>0</v>
      </c>
      <c r="DH374">
        <v>0</v>
      </c>
      <c r="DI374">
        <v>0</v>
      </c>
      <c r="DJ374">
        <v>0</v>
      </c>
      <c r="DK374">
        <v>0</v>
      </c>
      <c r="DL374">
        <v>0</v>
      </c>
      <c r="DM374">
        <v>0</v>
      </c>
      <c r="DN374">
        <v>0</v>
      </c>
      <c r="DO374">
        <v>0</v>
      </c>
      <c r="DP374">
        <v>2</v>
      </c>
      <c r="DQ374">
        <v>0</v>
      </c>
      <c r="DR374">
        <v>2</v>
      </c>
      <c r="DS374">
        <v>0</v>
      </c>
      <c r="DT374">
        <v>0</v>
      </c>
      <c r="DU374">
        <v>1</v>
      </c>
      <c r="DV374">
        <v>0</v>
      </c>
      <c r="DW374">
        <v>0</v>
      </c>
      <c r="DX374">
        <v>0</v>
      </c>
      <c r="DY374">
        <v>0</v>
      </c>
      <c r="DZ374">
        <v>0</v>
      </c>
      <c r="EA374">
        <v>0</v>
      </c>
      <c r="EB374">
        <v>0</v>
      </c>
      <c r="EC374">
        <v>1</v>
      </c>
      <c r="ED374">
        <v>0</v>
      </c>
      <c r="EE374">
        <v>0</v>
      </c>
      <c r="EF374">
        <v>0</v>
      </c>
      <c r="EG374">
        <v>0</v>
      </c>
      <c r="EH374">
        <v>0</v>
      </c>
      <c r="EI374">
        <v>0</v>
      </c>
      <c r="EJ374">
        <v>0</v>
      </c>
      <c r="EK374">
        <v>0</v>
      </c>
      <c r="EL374">
        <v>0</v>
      </c>
      <c r="EM374">
        <v>0</v>
      </c>
      <c r="EN374">
        <v>0</v>
      </c>
      <c r="EO374">
        <v>0</v>
      </c>
      <c r="EP374">
        <v>1</v>
      </c>
      <c r="EQ374">
        <v>0</v>
      </c>
      <c r="ER374">
        <v>1</v>
      </c>
      <c r="ES374">
        <v>0</v>
      </c>
      <c r="ET374">
        <v>0</v>
      </c>
      <c r="EU374">
        <v>2</v>
      </c>
      <c r="EV374">
        <v>0</v>
      </c>
      <c r="EW374">
        <v>0</v>
      </c>
      <c r="EX374">
        <v>0</v>
      </c>
      <c r="EY374">
        <v>0</v>
      </c>
      <c r="EZ374">
        <v>0</v>
      </c>
      <c r="FA374">
        <v>0</v>
      </c>
      <c r="FB374">
        <v>0</v>
      </c>
      <c r="FC374">
        <v>0</v>
      </c>
      <c r="FD374">
        <v>0</v>
      </c>
      <c r="FE374">
        <v>0</v>
      </c>
      <c r="FF374">
        <v>0</v>
      </c>
      <c r="FG374">
        <v>1</v>
      </c>
      <c r="FH374">
        <v>0</v>
      </c>
      <c r="FI374">
        <v>0</v>
      </c>
      <c r="FJ374">
        <v>0</v>
      </c>
      <c r="FK374">
        <v>0</v>
      </c>
      <c r="FL374">
        <v>0</v>
      </c>
      <c r="FM374">
        <v>0</v>
      </c>
      <c r="FN374">
        <v>1</v>
      </c>
      <c r="FO374">
        <v>0</v>
      </c>
      <c r="FP374">
        <v>0</v>
      </c>
      <c r="FQ374">
        <v>0</v>
      </c>
      <c r="FR374">
        <v>0</v>
      </c>
      <c r="FS374">
        <v>1</v>
      </c>
      <c r="FT374">
        <v>0</v>
      </c>
      <c r="FU374">
        <v>1</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row>
    <row r="375" spans="1:199">
      <c r="A375">
        <v>0</v>
      </c>
      <c r="B375">
        <v>2</v>
      </c>
      <c r="C375">
        <v>3</v>
      </c>
      <c r="D375">
        <v>0</v>
      </c>
      <c r="E375">
        <v>0</v>
      </c>
      <c r="F375">
        <v>0</v>
      </c>
      <c r="G375">
        <v>0</v>
      </c>
      <c r="H375">
        <v>0</v>
      </c>
      <c r="I375">
        <v>0</v>
      </c>
      <c r="J375">
        <v>0</v>
      </c>
      <c r="K375">
        <v>0</v>
      </c>
      <c r="L375">
        <v>0</v>
      </c>
      <c r="M375">
        <v>1</v>
      </c>
      <c r="N375">
        <v>0</v>
      </c>
      <c r="O375">
        <v>0</v>
      </c>
      <c r="P375">
        <v>0</v>
      </c>
      <c r="Q375">
        <v>0</v>
      </c>
      <c r="R375">
        <v>1</v>
      </c>
      <c r="S375">
        <v>0</v>
      </c>
      <c r="T375">
        <v>0</v>
      </c>
      <c r="U375">
        <v>0</v>
      </c>
      <c r="V375">
        <v>3</v>
      </c>
      <c r="W375">
        <v>0</v>
      </c>
      <c r="X375">
        <v>2</v>
      </c>
      <c r="Y375">
        <v>0</v>
      </c>
      <c r="Z375">
        <v>0</v>
      </c>
      <c r="AA375">
        <v>0</v>
      </c>
      <c r="AB375">
        <v>1</v>
      </c>
      <c r="AC375">
        <v>0</v>
      </c>
      <c r="AD375">
        <v>0</v>
      </c>
      <c r="AE375">
        <v>0</v>
      </c>
      <c r="AF375">
        <v>1</v>
      </c>
      <c r="AG375">
        <v>0</v>
      </c>
      <c r="AH375">
        <v>4</v>
      </c>
      <c r="AI375">
        <v>0</v>
      </c>
      <c r="AJ375">
        <v>0</v>
      </c>
      <c r="AK375">
        <v>1</v>
      </c>
      <c r="AL375">
        <v>0</v>
      </c>
      <c r="AM375">
        <v>0</v>
      </c>
      <c r="AN375">
        <v>0</v>
      </c>
      <c r="AO375">
        <v>0</v>
      </c>
      <c r="AP375">
        <v>2</v>
      </c>
      <c r="AQ375">
        <v>0</v>
      </c>
      <c r="AR375">
        <v>0</v>
      </c>
      <c r="AS375">
        <v>0</v>
      </c>
      <c r="AT375">
        <v>1</v>
      </c>
      <c r="AU375">
        <v>0</v>
      </c>
      <c r="AV375">
        <v>0</v>
      </c>
      <c r="AW375">
        <v>1</v>
      </c>
      <c r="AX375">
        <v>0</v>
      </c>
      <c r="AY375">
        <v>1</v>
      </c>
      <c r="AZ375">
        <v>0</v>
      </c>
      <c r="BA375">
        <v>0</v>
      </c>
      <c r="BB375">
        <v>0</v>
      </c>
      <c r="BC375">
        <v>1</v>
      </c>
      <c r="BD375">
        <v>2</v>
      </c>
      <c r="BE375">
        <v>0</v>
      </c>
      <c r="BF375">
        <v>1</v>
      </c>
      <c r="BG375">
        <v>1</v>
      </c>
      <c r="BH375">
        <v>0</v>
      </c>
      <c r="BI375">
        <v>0</v>
      </c>
      <c r="BJ375">
        <v>0</v>
      </c>
      <c r="BK375">
        <v>0</v>
      </c>
      <c r="BL375">
        <v>0</v>
      </c>
      <c r="BM375">
        <v>4</v>
      </c>
      <c r="BN375">
        <v>0</v>
      </c>
      <c r="BO375">
        <v>0</v>
      </c>
      <c r="BP375">
        <v>0</v>
      </c>
      <c r="BQ375">
        <v>5</v>
      </c>
      <c r="BR375">
        <v>0</v>
      </c>
      <c r="BS375">
        <v>2</v>
      </c>
      <c r="BT375">
        <v>0</v>
      </c>
      <c r="BU375">
        <v>0</v>
      </c>
      <c r="BV375">
        <v>0</v>
      </c>
      <c r="BW375">
        <v>2</v>
      </c>
      <c r="BX375">
        <v>0</v>
      </c>
      <c r="BY375">
        <v>0</v>
      </c>
      <c r="BZ375">
        <v>0</v>
      </c>
      <c r="CA375">
        <v>0</v>
      </c>
      <c r="CB375">
        <v>2</v>
      </c>
      <c r="CC375">
        <v>0</v>
      </c>
      <c r="CD375">
        <v>2</v>
      </c>
      <c r="CE375">
        <v>0</v>
      </c>
      <c r="CF375">
        <v>0</v>
      </c>
      <c r="CG375">
        <v>0</v>
      </c>
      <c r="CH375">
        <v>0</v>
      </c>
      <c r="CI375">
        <v>2</v>
      </c>
      <c r="CJ375">
        <v>0</v>
      </c>
      <c r="CK375">
        <v>0</v>
      </c>
      <c r="CL375">
        <v>0</v>
      </c>
      <c r="CM375">
        <v>0</v>
      </c>
      <c r="CN375">
        <v>0</v>
      </c>
      <c r="CO375">
        <v>0</v>
      </c>
      <c r="CP375">
        <v>0</v>
      </c>
      <c r="CQ375">
        <v>0</v>
      </c>
      <c r="CR375">
        <v>0</v>
      </c>
      <c r="CS375">
        <v>0</v>
      </c>
      <c r="CT375">
        <v>0</v>
      </c>
      <c r="CU375">
        <v>0</v>
      </c>
      <c r="CV375">
        <v>0</v>
      </c>
      <c r="CW375">
        <v>0</v>
      </c>
      <c r="CX375">
        <v>0</v>
      </c>
      <c r="CY375">
        <v>0</v>
      </c>
      <c r="CZ375">
        <v>2</v>
      </c>
      <c r="DA375">
        <v>0</v>
      </c>
      <c r="DB375">
        <v>0</v>
      </c>
      <c r="DC375">
        <v>0</v>
      </c>
      <c r="DD375">
        <v>1</v>
      </c>
      <c r="DE375">
        <v>0</v>
      </c>
      <c r="DF375">
        <v>0</v>
      </c>
      <c r="DG375">
        <v>2</v>
      </c>
      <c r="DH375">
        <v>0</v>
      </c>
      <c r="DI375">
        <v>0</v>
      </c>
      <c r="DJ375">
        <v>0</v>
      </c>
      <c r="DK375">
        <v>0</v>
      </c>
      <c r="DL375">
        <v>0</v>
      </c>
      <c r="DM375">
        <v>0</v>
      </c>
      <c r="DN375">
        <v>2</v>
      </c>
      <c r="DO375">
        <v>0</v>
      </c>
      <c r="DP375">
        <v>3</v>
      </c>
      <c r="DQ375">
        <v>0</v>
      </c>
      <c r="DR375">
        <v>5</v>
      </c>
      <c r="DS375">
        <v>1</v>
      </c>
      <c r="DT375">
        <v>0</v>
      </c>
      <c r="DU375">
        <v>1</v>
      </c>
      <c r="DV375">
        <v>0</v>
      </c>
      <c r="DW375">
        <v>0</v>
      </c>
      <c r="DX375">
        <v>0</v>
      </c>
      <c r="DY375">
        <v>0</v>
      </c>
      <c r="DZ375">
        <v>0</v>
      </c>
      <c r="EA375">
        <v>0</v>
      </c>
      <c r="EB375">
        <v>0</v>
      </c>
      <c r="EC375">
        <v>1</v>
      </c>
      <c r="ED375">
        <v>0</v>
      </c>
      <c r="EE375">
        <v>0</v>
      </c>
      <c r="EF375">
        <v>0</v>
      </c>
      <c r="EG375">
        <v>0</v>
      </c>
      <c r="EH375">
        <v>1</v>
      </c>
      <c r="EI375">
        <v>0</v>
      </c>
      <c r="EJ375">
        <v>0</v>
      </c>
      <c r="EK375">
        <v>0</v>
      </c>
      <c r="EL375">
        <v>1</v>
      </c>
      <c r="EM375">
        <v>0</v>
      </c>
      <c r="EN375">
        <v>0</v>
      </c>
      <c r="EO375">
        <v>0</v>
      </c>
      <c r="EP375">
        <v>0</v>
      </c>
      <c r="EQ375">
        <v>0</v>
      </c>
      <c r="ER375">
        <v>3</v>
      </c>
      <c r="ES375">
        <v>1</v>
      </c>
      <c r="ET375">
        <v>0</v>
      </c>
      <c r="EU375">
        <v>3</v>
      </c>
      <c r="EV375">
        <v>0</v>
      </c>
      <c r="EW375">
        <v>0</v>
      </c>
      <c r="EX375">
        <v>0</v>
      </c>
      <c r="EY375">
        <v>0</v>
      </c>
      <c r="EZ375">
        <v>5</v>
      </c>
      <c r="FA375">
        <v>6</v>
      </c>
      <c r="FB375">
        <v>0</v>
      </c>
      <c r="FC375">
        <v>0</v>
      </c>
      <c r="FD375">
        <v>0</v>
      </c>
      <c r="FE375">
        <v>0</v>
      </c>
      <c r="FF375">
        <v>0</v>
      </c>
      <c r="FG375">
        <v>4</v>
      </c>
      <c r="FH375">
        <v>3</v>
      </c>
      <c r="FI375">
        <v>0</v>
      </c>
      <c r="FJ375">
        <v>0</v>
      </c>
      <c r="FK375">
        <v>0</v>
      </c>
      <c r="FL375">
        <v>0</v>
      </c>
      <c r="FM375">
        <v>0</v>
      </c>
      <c r="FN375">
        <v>3</v>
      </c>
      <c r="FO375">
        <v>0</v>
      </c>
      <c r="FP375">
        <v>0</v>
      </c>
      <c r="FQ375">
        <v>0</v>
      </c>
      <c r="FR375">
        <v>0</v>
      </c>
      <c r="FS375">
        <v>2</v>
      </c>
      <c r="FT375">
        <v>0</v>
      </c>
      <c r="FU375">
        <v>4</v>
      </c>
      <c r="FV375">
        <v>0</v>
      </c>
      <c r="FW375">
        <v>1</v>
      </c>
      <c r="FX375">
        <v>0</v>
      </c>
      <c r="FY375">
        <v>0</v>
      </c>
      <c r="FZ375">
        <v>2</v>
      </c>
      <c r="GA375">
        <v>1</v>
      </c>
      <c r="GB375">
        <v>0</v>
      </c>
      <c r="GC375">
        <v>0</v>
      </c>
      <c r="GD375">
        <v>0</v>
      </c>
      <c r="GE375">
        <v>0</v>
      </c>
      <c r="GF375">
        <v>0</v>
      </c>
      <c r="GG375">
        <v>0</v>
      </c>
      <c r="GH375">
        <v>0</v>
      </c>
      <c r="GI375">
        <v>0</v>
      </c>
      <c r="GJ375">
        <v>1</v>
      </c>
      <c r="GK375">
        <v>0</v>
      </c>
      <c r="GL375">
        <v>0</v>
      </c>
      <c r="GM375">
        <v>0</v>
      </c>
      <c r="GN375">
        <v>0</v>
      </c>
      <c r="GO375">
        <v>1</v>
      </c>
      <c r="GP375">
        <v>0</v>
      </c>
      <c r="GQ375">
        <v>0</v>
      </c>
    </row>
    <row r="376" spans="1:199">
      <c r="A376">
        <v>0</v>
      </c>
      <c r="B376">
        <v>2</v>
      </c>
      <c r="C376">
        <v>3</v>
      </c>
      <c r="D376">
        <v>0</v>
      </c>
      <c r="E376">
        <v>0</v>
      </c>
      <c r="F376">
        <v>0</v>
      </c>
      <c r="G376">
        <v>0</v>
      </c>
      <c r="H376">
        <v>0</v>
      </c>
      <c r="I376">
        <v>0</v>
      </c>
      <c r="J376">
        <v>0</v>
      </c>
      <c r="K376">
        <v>0</v>
      </c>
      <c r="L376">
        <v>0</v>
      </c>
      <c r="M376">
        <v>1</v>
      </c>
      <c r="N376">
        <v>0</v>
      </c>
      <c r="O376">
        <v>1</v>
      </c>
      <c r="P376">
        <v>1</v>
      </c>
      <c r="Q376">
        <v>3</v>
      </c>
      <c r="R376">
        <v>0</v>
      </c>
      <c r="S376">
        <v>0</v>
      </c>
      <c r="T376">
        <v>0</v>
      </c>
      <c r="U376">
        <v>0</v>
      </c>
      <c r="V376">
        <v>0</v>
      </c>
      <c r="W376">
        <v>1</v>
      </c>
      <c r="X376">
        <v>3</v>
      </c>
      <c r="Y376">
        <v>0</v>
      </c>
      <c r="Z376">
        <v>0</v>
      </c>
      <c r="AA376">
        <v>0</v>
      </c>
      <c r="AB376">
        <v>4</v>
      </c>
      <c r="AC376">
        <v>1</v>
      </c>
      <c r="AD376">
        <v>0</v>
      </c>
      <c r="AE376">
        <v>0</v>
      </c>
      <c r="AF376">
        <v>1</v>
      </c>
      <c r="AG376">
        <v>0</v>
      </c>
      <c r="AH376">
        <v>3</v>
      </c>
      <c r="AI376">
        <v>0</v>
      </c>
      <c r="AJ376">
        <v>0</v>
      </c>
      <c r="AK376">
        <v>1</v>
      </c>
      <c r="AL376">
        <v>0</v>
      </c>
      <c r="AM376">
        <v>0</v>
      </c>
      <c r="AN376">
        <v>0</v>
      </c>
      <c r="AO376">
        <v>0</v>
      </c>
      <c r="AP376">
        <v>2</v>
      </c>
      <c r="AQ376">
        <v>0</v>
      </c>
      <c r="AR376">
        <v>0</v>
      </c>
      <c r="AS376">
        <v>0</v>
      </c>
      <c r="AT376">
        <v>1</v>
      </c>
      <c r="AU376">
        <v>0</v>
      </c>
      <c r="AV376">
        <v>4</v>
      </c>
      <c r="AW376">
        <v>1</v>
      </c>
      <c r="AX376">
        <v>0</v>
      </c>
      <c r="AY376">
        <v>0</v>
      </c>
      <c r="AZ376">
        <v>0</v>
      </c>
      <c r="BA376">
        <v>0</v>
      </c>
      <c r="BB376">
        <v>0</v>
      </c>
      <c r="BC376">
        <v>3</v>
      </c>
      <c r="BD376">
        <v>2</v>
      </c>
      <c r="BE376">
        <v>1</v>
      </c>
      <c r="BF376">
        <v>0</v>
      </c>
      <c r="BG376">
        <v>1</v>
      </c>
      <c r="BH376">
        <v>0</v>
      </c>
      <c r="BI376">
        <v>0</v>
      </c>
      <c r="BJ376">
        <v>2</v>
      </c>
      <c r="BK376">
        <v>0</v>
      </c>
      <c r="BL376">
        <v>4</v>
      </c>
      <c r="BM376">
        <v>4</v>
      </c>
      <c r="BN376">
        <v>1</v>
      </c>
      <c r="BO376">
        <v>1</v>
      </c>
      <c r="BP376">
        <v>0</v>
      </c>
      <c r="BQ376">
        <v>5</v>
      </c>
      <c r="BR376">
        <v>1</v>
      </c>
      <c r="BS376">
        <v>2</v>
      </c>
      <c r="BT376">
        <v>1</v>
      </c>
      <c r="BU376">
        <v>0</v>
      </c>
      <c r="BV376">
        <v>0</v>
      </c>
      <c r="BW376">
        <v>1</v>
      </c>
      <c r="BX376">
        <v>0</v>
      </c>
      <c r="BY376">
        <v>0</v>
      </c>
      <c r="BZ376">
        <v>1</v>
      </c>
      <c r="CA376">
        <v>1</v>
      </c>
      <c r="CB376">
        <v>3</v>
      </c>
      <c r="CC376">
        <v>1</v>
      </c>
      <c r="CD376">
        <v>3</v>
      </c>
      <c r="CE376">
        <v>1</v>
      </c>
      <c r="CF376">
        <v>0</v>
      </c>
      <c r="CG376">
        <v>1</v>
      </c>
      <c r="CH376">
        <v>0</v>
      </c>
      <c r="CI376">
        <v>3</v>
      </c>
      <c r="CJ376">
        <v>0</v>
      </c>
      <c r="CK376">
        <v>2</v>
      </c>
      <c r="CL376">
        <v>0</v>
      </c>
      <c r="CM376">
        <v>0</v>
      </c>
      <c r="CN376">
        <v>0</v>
      </c>
      <c r="CO376">
        <v>0</v>
      </c>
      <c r="CP376">
        <v>1</v>
      </c>
      <c r="CQ376">
        <v>2</v>
      </c>
      <c r="CR376">
        <v>0</v>
      </c>
      <c r="CS376">
        <v>0</v>
      </c>
      <c r="CT376">
        <v>1</v>
      </c>
      <c r="CU376">
        <v>0</v>
      </c>
      <c r="CV376">
        <v>2</v>
      </c>
      <c r="CW376">
        <v>0</v>
      </c>
      <c r="CX376">
        <v>0</v>
      </c>
      <c r="CY376">
        <v>0</v>
      </c>
      <c r="CZ376">
        <v>2</v>
      </c>
      <c r="DA376">
        <v>0</v>
      </c>
      <c r="DB376">
        <v>1</v>
      </c>
      <c r="DC376">
        <v>0</v>
      </c>
      <c r="DD376">
        <v>0</v>
      </c>
      <c r="DE376">
        <v>1</v>
      </c>
      <c r="DF376">
        <v>0</v>
      </c>
      <c r="DG376">
        <v>0</v>
      </c>
      <c r="DH376">
        <v>1</v>
      </c>
      <c r="DI376">
        <v>0</v>
      </c>
      <c r="DJ376">
        <v>0</v>
      </c>
      <c r="DK376">
        <v>0</v>
      </c>
      <c r="DL376">
        <v>0</v>
      </c>
      <c r="DM376">
        <v>0</v>
      </c>
      <c r="DN376">
        <v>2</v>
      </c>
      <c r="DO376">
        <v>0</v>
      </c>
      <c r="DP376">
        <v>2</v>
      </c>
      <c r="DQ376">
        <v>0</v>
      </c>
      <c r="DR376">
        <v>3</v>
      </c>
      <c r="DS376">
        <v>0</v>
      </c>
      <c r="DT376">
        <v>1</v>
      </c>
      <c r="DU376">
        <v>1</v>
      </c>
      <c r="DV376">
        <v>2</v>
      </c>
      <c r="DW376">
        <v>0</v>
      </c>
      <c r="DX376">
        <v>0</v>
      </c>
      <c r="DY376">
        <v>0</v>
      </c>
      <c r="DZ376">
        <v>0</v>
      </c>
      <c r="EA376">
        <v>0</v>
      </c>
      <c r="EB376">
        <v>0</v>
      </c>
      <c r="EC376">
        <v>3</v>
      </c>
      <c r="ED376">
        <v>0</v>
      </c>
      <c r="EE376">
        <v>0</v>
      </c>
      <c r="EF376">
        <v>0</v>
      </c>
      <c r="EG376">
        <v>3</v>
      </c>
      <c r="EH376">
        <v>0</v>
      </c>
      <c r="EI376">
        <v>0</v>
      </c>
      <c r="EJ376">
        <v>0</v>
      </c>
      <c r="EK376">
        <v>0</v>
      </c>
      <c r="EL376">
        <v>1</v>
      </c>
      <c r="EM376">
        <v>0</v>
      </c>
      <c r="EN376">
        <v>1</v>
      </c>
      <c r="EO376">
        <v>0</v>
      </c>
      <c r="EP376">
        <v>0</v>
      </c>
      <c r="EQ376">
        <v>0</v>
      </c>
      <c r="ER376">
        <v>2</v>
      </c>
      <c r="ES376">
        <v>1</v>
      </c>
      <c r="ET376">
        <v>1</v>
      </c>
      <c r="EU376">
        <v>2</v>
      </c>
      <c r="EV376">
        <v>0</v>
      </c>
      <c r="EW376">
        <v>2</v>
      </c>
      <c r="EX376">
        <v>0</v>
      </c>
      <c r="EY376">
        <v>0</v>
      </c>
      <c r="EZ376">
        <v>0</v>
      </c>
      <c r="FA376">
        <v>0</v>
      </c>
      <c r="FB376">
        <v>0</v>
      </c>
      <c r="FC376">
        <v>0</v>
      </c>
      <c r="FD376">
        <v>1</v>
      </c>
      <c r="FE376">
        <v>0</v>
      </c>
      <c r="FF376">
        <v>0</v>
      </c>
      <c r="FG376">
        <v>3</v>
      </c>
      <c r="FH376">
        <v>3</v>
      </c>
      <c r="FI376">
        <v>0</v>
      </c>
      <c r="FJ376">
        <v>0</v>
      </c>
      <c r="FK376">
        <v>0</v>
      </c>
      <c r="FL376">
        <v>0</v>
      </c>
      <c r="FM376">
        <v>0</v>
      </c>
      <c r="FN376">
        <v>3</v>
      </c>
      <c r="FO376">
        <v>0</v>
      </c>
      <c r="FP376">
        <v>0</v>
      </c>
      <c r="FQ376">
        <v>0</v>
      </c>
      <c r="FR376">
        <v>0</v>
      </c>
      <c r="FS376">
        <v>2</v>
      </c>
      <c r="FT376">
        <v>0</v>
      </c>
      <c r="FU376">
        <v>3</v>
      </c>
      <c r="FV376">
        <v>0</v>
      </c>
      <c r="FW376">
        <v>1</v>
      </c>
      <c r="FX376">
        <v>0</v>
      </c>
      <c r="FY376">
        <v>0</v>
      </c>
      <c r="FZ376">
        <v>3</v>
      </c>
      <c r="GA376">
        <v>3</v>
      </c>
      <c r="GB376">
        <v>0</v>
      </c>
      <c r="GC376">
        <v>1</v>
      </c>
      <c r="GD376">
        <v>0</v>
      </c>
      <c r="GE376">
        <v>5</v>
      </c>
      <c r="GF376">
        <v>0</v>
      </c>
      <c r="GG376">
        <v>9</v>
      </c>
      <c r="GH376">
        <v>0</v>
      </c>
      <c r="GI376">
        <v>0</v>
      </c>
      <c r="GJ376">
        <v>0</v>
      </c>
      <c r="GK376">
        <v>1</v>
      </c>
      <c r="GL376">
        <v>1</v>
      </c>
      <c r="GM376">
        <v>1</v>
      </c>
      <c r="GN376">
        <v>0</v>
      </c>
      <c r="GO376">
        <v>2</v>
      </c>
      <c r="GP376">
        <v>0</v>
      </c>
      <c r="GQ376">
        <v>0</v>
      </c>
    </row>
    <row r="377" spans="1:199">
      <c r="A377">
        <v>0</v>
      </c>
      <c r="B377">
        <v>0</v>
      </c>
      <c r="C377">
        <v>5</v>
      </c>
      <c r="D377">
        <v>0</v>
      </c>
      <c r="E377">
        <v>0</v>
      </c>
      <c r="F377">
        <v>0</v>
      </c>
      <c r="G377">
        <v>0</v>
      </c>
      <c r="H377">
        <v>0</v>
      </c>
      <c r="I377">
        <v>1</v>
      </c>
      <c r="J377">
        <v>0</v>
      </c>
      <c r="K377">
        <v>0</v>
      </c>
      <c r="L377">
        <v>0</v>
      </c>
      <c r="M377">
        <v>0</v>
      </c>
      <c r="N377">
        <v>0</v>
      </c>
      <c r="O377">
        <v>0</v>
      </c>
      <c r="P377">
        <v>2</v>
      </c>
      <c r="Q377">
        <v>0</v>
      </c>
      <c r="R377">
        <v>0</v>
      </c>
      <c r="S377">
        <v>0</v>
      </c>
      <c r="T377">
        <v>0</v>
      </c>
      <c r="U377">
        <v>0</v>
      </c>
      <c r="V377">
        <v>3</v>
      </c>
      <c r="W377">
        <v>0</v>
      </c>
      <c r="X377">
        <v>1</v>
      </c>
      <c r="Y377">
        <v>0</v>
      </c>
      <c r="Z377">
        <v>0</v>
      </c>
      <c r="AA377">
        <v>8</v>
      </c>
      <c r="AB377">
        <v>0</v>
      </c>
      <c r="AC377">
        <v>2</v>
      </c>
      <c r="AD377">
        <v>0</v>
      </c>
      <c r="AE377">
        <v>0</v>
      </c>
      <c r="AF377">
        <v>1</v>
      </c>
      <c r="AG377">
        <v>0</v>
      </c>
      <c r="AH377">
        <v>0</v>
      </c>
      <c r="AI377">
        <v>0</v>
      </c>
      <c r="AJ377">
        <v>0</v>
      </c>
      <c r="AK377">
        <v>2</v>
      </c>
      <c r="AL377">
        <v>0</v>
      </c>
      <c r="AM377">
        <v>0</v>
      </c>
      <c r="AN377">
        <v>0</v>
      </c>
      <c r="AO377">
        <v>0</v>
      </c>
      <c r="AP377">
        <v>0</v>
      </c>
      <c r="AQ377">
        <v>3</v>
      </c>
      <c r="AR377">
        <v>1</v>
      </c>
      <c r="AS377">
        <v>0</v>
      </c>
      <c r="AT377">
        <v>0</v>
      </c>
      <c r="AU377">
        <v>1</v>
      </c>
      <c r="AV377">
        <v>0</v>
      </c>
      <c r="AW377">
        <v>1</v>
      </c>
      <c r="AX377">
        <v>0</v>
      </c>
      <c r="AY377">
        <v>0</v>
      </c>
      <c r="AZ377">
        <v>3</v>
      </c>
      <c r="BA377">
        <v>0</v>
      </c>
      <c r="BB377">
        <v>0</v>
      </c>
      <c r="BC377">
        <v>0</v>
      </c>
      <c r="BD377">
        <v>1</v>
      </c>
      <c r="BE377">
        <v>1</v>
      </c>
      <c r="BF377">
        <v>0</v>
      </c>
      <c r="BG377">
        <v>1</v>
      </c>
      <c r="BH377">
        <v>0</v>
      </c>
      <c r="BI377">
        <v>0</v>
      </c>
      <c r="BJ377">
        <v>0</v>
      </c>
      <c r="BK377">
        <v>0</v>
      </c>
      <c r="BL377">
        <v>0</v>
      </c>
      <c r="BM377">
        <v>0</v>
      </c>
      <c r="BN377">
        <v>0</v>
      </c>
      <c r="BO377">
        <v>0</v>
      </c>
      <c r="BP377">
        <v>0</v>
      </c>
      <c r="BQ377">
        <v>3</v>
      </c>
      <c r="BR377">
        <v>0</v>
      </c>
      <c r="BS377">
        <v>0</v>
      </c>
      <c r="BT377">
        <v>0</v>
      </c>
      <c r="BU377">
        <v>0</v>
      </c>
      <c r="BV377">
        <v>0</v>
      </c>
      <c r="BW377">
        <v>8</v>
      </c>
      <c r="BX377">
        <v>0</v>
      </c>
      <c r="BY377">
        <v>0</v>
      </c>
      <c r="BZ377">
        <v>0</v>
      </c>
      <c r="CA377">
        <v>0</v>
      </c>
      <c r="CB377">
        <v>0</v>
      </c>
      <c r="CC377">
        <v>1</v>
      </c>
      <c r="CD377">
        <v>2</v>
      </c>
      <c r="CE377">
        <v>0</v>
      </c>
      <c r="CF377">
        <v>0</v>
      </c>
      <c r="CG377">
        <v>0</v>
      </c>
      <c r="CH377">
        <v>0</v>
      </c>
      <c r="CI377">
        <v>1</v>
      </c>
      <c r="CJ377">
        <v>0</v>
      </c>
      <c r="CK377">
        <v>2</v>
      </c>
      <c r="CL377">
        <v>0</v>
      </c>
      <c r="CM377">
        <v>0</v>
      </c>
      <c r="CN377">
        <v>0</v>
      </c>
      <c r="CO377">
        <v>0</v>
      </c>
      <c r="CP377">
        <v>0</v>
      </c>
      <c r="CQ377">
        <v>2</v>
      </c>
      <c r="CR377">
        <v>0</v>
      </c>
      <c r="CS377">
        <v>0</v>
      </c>
      <c r="CT377">
        <v>0</v>
      </c>
      <c r="CU377">
        <v>0</v>
      </c>
      <c r="CV377">
        <v>1</v>
      </c>
      <c r="CW377">
        <v>0</v>
      </c>
      <c r="CX377">
        <v>0</v>
      </c>
      <c r="CY377">
        <v>2</v>
      </c>
      <c r="CZ377">
        <v>0</v>
      </c>
      <c r="DA377">
        <v>0</v>
      </c>
      <c r="DB377">
        <v>0</v>
      </c>
      <c r="DC377">
        <v>0</v>
      </c>
      <c r="DD377">
        <v>0</v>
      </c>
      <c r="DE377">
        <v>4</v>
      </c>
      <c r="DF377">
        <v>0</v>
      </c>
      <c r="DG377">
        <v>0</v>
      </c>
      <c r="DH377">
        <v>1</v>
      </c>
      <c r="DI377">
        <v>0</v>
      </c>
      <c r="DJ377">
        <v>0</v>
      </c>
      <c r="DK377">
        <v>2</v>
      </c>
      <c r="DL377">
        <v>3</v>
      </c>
      <c r="DM377">
        <v>0</v>
      </c>
      <c r="DN377">
        <v>0</v>
      </c>
      <c r="DO377">
        <v>0</v>
      </c>
      <c r="DP377">
        <v>0</v>
      </c>
      <c r="DQ377">
        <v>1</v>
      </c>
      <c r="DR377">
        <v>1</v>
      </c>
      <c r="DS377">
        <v>0</v>
      </c>
      <c r="DT377">
        <v>0</v>
      </c>
      <c r="DU377">
        <v>0</v>
      </c>
      <c r="DV377">
        <v>1</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3</v>
      </c>
      <c r="ET377">
        <v>0</v>
      </c>
      <c r="EU377">
        <v>0</v>
      </c>
      <c r="EV377">
        <v>0</v>
      </c>
      <c r="EW377">
        <v>0</v>
      </c>
      <c r="EX377">
        <v>0</v>
      </c>
      <c r="EY377">
        <v>0</v>
      </c>
      <c r="EZ377">
        <v>0</v>
      </c>
      <c r="FA377">
        <v>0</v>
      </c>
      <c r="FB377">
        <v>0</v>
      </c>
      <c r="FC377">
        <v>2</v>
      </c>
      <c r="FD377">
        <v>0</v>
      </c>
      <c r="FE377">
        <v>0</v>
      </c>
      <c r="FF377">
        <v>0</v>
      </c>
      <c r="FG377">
        <v>1</v>
      </c>
      <c r="FH377">
        <v>0</v>
      </c>
      <c r="FI377">
        <v>1</v>
      </c>
      <c r="FJ377">
        <v>0</v>
      </c>
      <c r="FK377">
        <v>0</v>
      </c>
      <c r="FL377">
        <v>5</v>
      </c>
      <c r="FM377">
        <v>0</v>
      </c>
      <c r="FN377">
        <v>0</v>
      </c>
      <c r="FO377">
        <v>0</v>
      </c>
      <c r="FP377">
        <v>0</v>
      </c>
      <c r="FQ377">
        <v>0</v>
      </c>
      <c r="FR377">
        <v>2</v>
      </c>
      <c r="FS377">
        <v>0</v>
      </c>
      <c r="FT377">
        <v>0</v>
      </c>
      <c r="FU377">
        <v>1</v>
      </c>
      <c r="FV377">
        <v>0</v>
      </c>
      <c r="FW377">
        <v>0</v>
      </c>
      <c r="FX377">
        <v>0</v>
      </c>
      <c r="FY377">
        <v>0</v>
      </c>
      <c r="FZ377">
        <v>0</v>
      </c>
      <c r="GA377">
        <v>0</v>
      </c>
      <c r="GB377">
        <v>0</v>
      </c>
      <c r="GC377">
        <v>0</v>
      </c>
      <c r="GD377">
        <v>0</v>
      </c>
      <c r="GE377">
        <v>0</v>
      </c>
      <c r="GF377">
        <v>0</v>
      </c>
      <c r="GG377">
        <v>0</v>
      </c>
      <c r="GH377">
        <v>0</v>
      </c>
      <c r="GI377">
        <v>0</v>
      </c>
      <c r="GJ377">
        <v>0</v>
      </c>
      <c r="GK377">
        <v>0</v>
      </c>
      <c r="GL377">
        <v>3</v>
      </c>
      <c r="GM377">
        <v>0</v>
      </c>
      <c r="GN377">
        <v>0</v>
      </c>
      <c r="GO377">
        <v>0</v>
      </c>
      <c r="GP377">
        <v>0</v>
      </c>
      <c r="GQ377">
        <v>0</v>
      </c>
    </row>
    <row r="378" spans="1:199">
      <c r="A378">
        <v>0</v>
      </c>
      <c r="B378">
        <v>0</v>
      </c>
      <c r="C378">
        <v>1</v>
      </c>
      <c r="D378">
        <v>0</v>
      </c>
      <c r="E378">
        <v>0</v>
      </c>
      <c r="F378">
        <v>0</v>
      </c>
      <c r="G378">
        <v>0</v>
      </c>
      <c r="H378">
        <v>0</v>
      </c>
      <c r="I378">
        <v>0</v>
      </c>
      <c r="J378">
        <v>0</v>
      </c>
      <c r="K378">
        <v>0</v>
      </c>
      <c r="L378">
        <v>0</v>
      </c>
      <c r="M378">
        <v>0</v>
      </c>
      <c r="N378">
        <v>0</v>
      </c>
      <c r="O378">
        <v>0</v>
      </c>
      <c r="P378">
        <v>0</v>
      </c>
      <c r="Q378">
        <v>0</v>
      </c>
      <c r="R378">
        <v>0</v>
      </c>
      <c r="S378">
        <v>1</v>
      </c>
      <c r="T378">
        <v>0</v>
      </c>
      <c r="U378">
        <v>0</v>
      </c>
      <c r="V378">
        <v>0</v>
      </c>
      <c r="W378">
        <v>0</v>
      </c>
      <c r="X378">
        <v>0</v>
      </c>
      <c r="Y378">
        <v>0</v>
      </c>
      <c r="Z378">
        <v>0</v>
      </c>
      <c r="AA378">
        <v>0</v>
      </c>
      <c r="AB378">
        <v>0</v>
      </c>
      <c r="AC378">
        <v>1</v>
      </c>
      <c r="AD378">
        <v>0</v>
      </c>
      <c r="AE378">
        <v>0</v>
      </c>
      <c r="AF378">
        <v>1</v>
      </c>
      <c r="AG378">
        <v>0</v>
      </c>
      <c r="AH378">
        <v>0</v>
      </c>
      <c r="AI378">
        <v>0</v>
      </c>
      <c r="AJ378">
        <v>0</v>
      </c>
      <c r="AK378">
        <v>0</v>
      </c>
      <c r="AL378">
        <v>0</v>
      </c>
      <c r="AM378">
        <v>0</v>
      </c>
      <c r="AN378">
        <v>1</v>
      </c>
      <c r="AO378">
        <v>0</v>
      </c>
      <c r="AP378">
        <v>0</v>
      </c>
      <c r="AQ378">
        <v>0</v>
      </c>
      <c r="AR378">
        <v>0</v>
      </c>
      <c r="AS378">
        <v>0</v>
      </c>
      <c r="AT378">
        <v>0</v>
      </c>
      <c r="AU378">
        <v>0</v>
      </c>
      <c r="AV378">
        <v>0</v>
      </c>
      <c r="AW378">
        <v>1</v>
      </c>
      <c r="AX378">
        <v>0</v>
      </c>
      <c r="AY378">
        <v>1</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3</v>
      </c>
      <c r="CC378">
        <v>0</v>
      </c>
      <c r="CD378">
        <v>1</v>
      </c>
      <c r="CE378">
        <v>0</v>
      </c>
      <c r="CF378">
        <v>0</v>
      </c>
      <c r="CG378">
        <v>0</v>
      </c>
      <c r="CH378">
        <v>0</v>
      </c>
      <c r="CI378">
        <v>0</v>
      </c>
      <c r="CJ378">
        <v>0</v>
      </c>
      <c r="CK378">
        <v>1</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3</v>
      </c>
      <c r="DF378">
        <v>0</v>
      </c>
      <c r="DG378">
        <v>0</v>
      </c>
      <c r="DH378">
        <v>0</v>
      </c>
      <c r="DI378">
        <v>0</v>
      </c>
      <c r="DJ378">
        <v>0</v>
      </c>
      <c r="DK378">
        <v>1</v>
      </c>
      <c r="DL378">
        <v>0</v>
      </c>
      <c r="DM378">
        <v>0</v>
      </c>
      <c r="DN378">
        <v>1</v>
      </c>
      <c r="DO378">
        <v>0</v>
      </c>
      <c r="DP378">
        <v>0</v>
      </c>
      <c r="DQ378">
        <v>0</v>
      </c>
      <c r="DR378">
        <v>1</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5</v>
      </c>
      <c r="EP378">
        <v>0</v>
      </c>
      <c r="EQ378">
        <v>0</v>
      </c>
      <c r="ER378">
        <v>2</v>
      </c>
      <c r="ES378">
        <v>1</v>
      </c>
      <c r="ET378">
        <v>0</v>
      </c>
      <c r="EU378">
        <v>1</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1</v>
      </c>
      <c r="FO378">
        <v>0</v>
      </c>
      <c r="FP378">
        <v>0</v>
      </c>
      <c r="FQ378">
        <v>0</v>
      </c>
      <c r="FR378">
        <v>0</v>
      </c>
      <c r="FS378">
        <v>1</v>
      </c>
      <c r="FT378">
        <v>0</v>
      </c>
      <c r="FU378">
        <v>1</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1</v>
      </c>
      <c r="GP378">
        <v>0</v>
      </c>
      <c r="GQ378">
        <v>0</v>
      </c>
    </row>
    <row r="379" spans="1:199">
      <c r="A379">
        <v>0</v>
      </c>
      <c r="B379">
        <v>2</v>
      </c>
      <c r="C379">
        <v>0</v>
      </c>
      <c r="D379">
        <v>0</v>
      </c>
      <c r="E379">
        <v>0</v>
      </c>
      <c r="F379">
        <v>0</v>
      </c>
      <c r="G379">
        <v>0</v>
      </c>
      <c r="H379">
        <v>0</v>
      </c>
      <c r="I379">
        <v>0</v>
      </c>
      <c r="J379">
        <v>1</v>
      </c>
      <c r="K379">
        <v>0</v>
      </c>
      <c r="L379">
        <v>0</v>
      </c>
      <c r="M379">
        <v>0</v>
      </c>
      <c r="N379">
        <v>0</v>
      </c>
      <c r="O379">
        <v>0</v>
      </c>
      <c r="P379">
        <v>1</v>
      </c>
      <c r="Q379">
        <v>0</v>
      </c>
      <c r="R379">
        <v>0</v>
      </c>
      <c r="S379">
        <v>0</v>
      </c>
      <c r="T379">
        <v>0</v>
      </c>
      <c r="U379">
        <v>0</v>
      </c>
      <c r="V379">
        <v>0</v>
      </c>
      <c r="W379">
        <v>0</v>
      </c>
      <c r="X379">
        <v>1</v>
      </c>
      <c r="Y379">
        <v>0</v>
      </c>
      <c r="Z379">
        <v>1</v>
      </c>
      <c r="AA379">
        <v>0</v>
      </c>
      <c r="AB379">
        <v>2</v>
      </c>
      <c r="AC379">
        <v>0</v>
      </c>
      <c r="AD379">
        <v>0</v>
      </c>
      <c r="AE379">
        <v>1</v>
      </c>
      <c r="AF379">
        <v>0</v>
      </c>
      <c r="AG379">
        <v>0</v>
      </c>
      <c r="AH379">
        <v>3</v>
      </c>
      <c r="AI379">
        <v>0</v>
      </c>
      <c r="AJ379">
        <v>0</v>
      </c>
      <c r="AK379">
        <v>0</v>
      </c>
      <c r="AL379">
        <v>0</v>
      </c>
      <c r="AM379">
        <v>0</v>
      </c>
      <c r="AN379">
        <v>0</v>
      </c>
      <c r="AO379">
        <v>0</v>
      </c>
      <c r="AP379">
        <v>0</v>
      </c>
      <c r="AQ379">
        <v>1</v>
      </c>
      <c r="AR379">
        <v>0</v>
      </c>
      <c r="AS379">
        <v>0</v>
      </c>
      <c r="AT379">
        <v>1</v>
      </c>
      <c r="AU379">
        <v>0</v>
      </c>
      <c r="AV379">
        <v>1</v>
      </c>
      <c r="AW379">
        <v>1</v>
      </c>
      <c r="AX379">
        <v>0</v>
      </c>
      <c r="AY379">
        <v>1</v>
      </c>
      <c r="AZ379">
        <v>0</v>
      </c>
      <c r="BA379">
        <v>0</v>
      </c>
      <c r="BB379">
        <v>0</v>
      </c>
      <c r="BC379">
        <v>5</v>
      </c>
      <c r="BD379">
        <v>1</v>
      </c>
      <c r="BE379">
        <v>1</v>
      </c>
      <c r="BF379">
        <v>1</v>
      </c>
      <c r="BG379">
        <v>1</v>
      </c>
      <c r="BH379">
        <v>0</v>
      </c>
      <c r="BI379">
        <v>0</v>
      </c>
      <c r="BJ379">
        <v>2</v>
      </c>
      <c r="BK379">
        <v>0</v>
      </c>
      <c r="BL379">
        <v>0</v>
      </c>
      <c r="BM379">
        <v>2</v>
      </c>
      <c r="BN379">
        <v>0</v>
      </c>
      <c r="BO379">
        <v>0</v>
      </c>
      <c r="BP379">
        <v>0</v>
      </c>
      <c r="BQ379">
        <v>3</v>
      </c>
      <c r="BR379">
        <v>0</v>
      </c>
      <c r="BS379">
        <v>1</v>
      </c>
      <c r="BT379">
        <v>0</v>
      </c>
      <c r="BU379">
        <v>0</v>
      </c>
      <c r="BV379">
        <v>0</v>
      </c>
      <c r="BW379">
        <v>0</v>
      </c>
      <c r="BX379">
        <v>0</v>
      </c>
      <c r="BY379">
        <v>0</v>
      </c>
      <c r="BZ379">
        <v>5</v>
      </c>
      <c r="CA379">
        <v>1</v>
      </c>
      <c r="CB379">
        <v>2</v>
      </c>
      <c r="CC379">
        <v>0</v>
      </c>
      <c r="CD379">
        <v>1</v>
      </c>
      <c r="CE379">
        <v>1</v>
      </c>
      <c r="CF379">
        <v>0</v>
      </c>
      <c r="CG379">
        <v>2</v>
      </c>
      <c r="CH379">
        <v>0</v>
      </c>
      <c r="CI379">
        <v>2</v>
      </c>
      <c r="CJ379">
        <v>3</v>
      </c>
      <c r="CK379">
        <v>1</v>
      </c>
      <c r="CL379">
        <v>0</v>
      </c>
      <c r="CM379">
        <v>0</v>
      </c>
      <c r="CN379">
        <v>0</v>
      </c>
      <c r="CO379">
        <v>0</v>
      </c>
      <c r="CP379">
        <v>0</v>
      </c>
      <c r="CQ379">
        <v>0</v>
      </c>
      <c r="CR379">
        <v>0</v>
      </c>
      <c r="CS379">
        <v>0</v>
      </c>
      <c r="CT379">
        <v>0</v>
      </c>
      <c r="CU379">
        <v>0</v>
      </c>
      <c r="CV379">
        <v>0</v>
      </c>
      <c r="CW379">
        <v>0</v>
      </c>
      <c r="CX379">
        <v>0</v>
      </c>
      <c r="CY379">
        <v>0</v>
      </c>
      <c r="CZ379">
        <v>0</v>
      </c>
      <c r="DA379">
        <v>0</v>
      </c>
      <c r="DB379">
        <v>1</v>
      </c>
      <c r="DC379">
        <v>0</v>
      </c>
      <c r="DD379">
        <v>0</v>
      </c>
      <c r="DE379">
        <v>0</v>
      </c>
      <c r="DF379">
        <v>1</v>
      </c>
      <c r="DG379">
        <v>1</v>
      </c>
      <c r="DH379">
        <v>0</v>
      </c>
      <c r="DI379">
        <v>0</v>
      </c>
      <c r="DJ379">
        <v>0</v>
      </c>
      <c r="DK379">
        <v>0</v>
      </c>
      <c r="DL379">
        <v>0</v>
      </c>
      <c r="DM379">
        <v>0</v>
      </c>
      <c r="DN379">
        <v>4</v>
      </c>
      <c r="DO379">
        <v>0</v>
      </c>
      <c r="DP379">
        <v>0</v>
      </c>
      <c r="DQ379">
        <v>0</v>
      </c>
      <c r="DR379">
        <v>2</v>
      </c>
      <c r="DS379">
        <v>0</v>
      </c>
      <c r="DT379">
        <v>1</v>
      </c>
      <c r="DU379">
        <v>0</v>
      </c>
      <c r="DV379">
        <v>3</v>
      </c>
      <c r="DW379">
        <v>0</v>
      </c>
      <c r="DX379">
        <v>0</v>
      </c>
      <c r="DY379">
        <v>0</v>
      </c>
      <c r="DZ379">
        <v>0</v>
      </c>
      <c r="EA379">
        <v>0</v>
      </c>
      <c r="EB379">
        <v>0</v>
      </c>
      <c r="EC379">
        <v>1</v>
      </c>
      <c r="ED379">
        <v>0</v>
      </c>
      <c r="EE379">
        <v>0</v>
      </c>
      <c r="EF379">
        <v>0</v>
      </c>
      <c r="EG379">
        <v>3</v>
      </c>
      <c r="EH379">
        <v>0</v>
      </c>
      <c r="EI379">
        <v>0</v>
      </c>
      <c r="EJ379">
        <v>0</v>
      </c>
      <c r="EK379">
        <v>0</v>
      </c>
      <c r="EL379">
        <v>1</v>
      </c>
      <c r="EM379">
        <v>0</v>
      </c>
      <c r="EN379">
        <v>0</v>
      </c>
      <c r="EO379">
        <v>1</v>
      </c>
      <c r="EP379">
        <v>1</v>
      </c>
      <c r="EQ379">
        <v>0</v>
      </c>
      <c r="ER379">
        <v>0</v>
      </c>
      <c r="ES379">
        <v>1</v>
      </c>
      <c r="ET379">
        <v>0</v>
      </c>
      <c r="EU379">
        <v>1</v>
      </c>
      <c r="EV379">
        <v>0</v>
      </c>
      <c r="EW379">
        <v>0</v>
      </c>
      <c r="EX379">
        <v>0</v>
      </c>
      <c r="EY379">
        <v>0</v>
      </c>
      <c r="EZ379">
        <v>0</v>
      </c>
      <c r="FA379">
        <v>0</v>
      </c>
      <c r="FB379">
        <v>0</v>
      </c>
      <c r="FC379">
        <v>0</v>
      </c>
      <c r="FD379">
        <v>0</v>
      </c>
      <c r="FE379">
        <v>0</v>
      </c>
      <c r="FF379">
        <v>0</v>
      </c>
      <c r="FG379">
        <v>3</v>
      </c>
      <c r="FH379">
        <v>0</v>
      </c>
      <c r="FI379">
        <v>1</v>
      </c>
      <c r="FJ379">
        <v>0</v>
      </c>
      <c r="FK379">
        <v>0</v>
      </c>
      <c r="FL379">
        <v>1</v>
      </c>
      <c r="FM379">
        <v>0</v>
      </c>
      <c r="FN379">
        <v>1</v>
      </c>
      <c r="FO379">
        <v>0</v>
      </c>
      <c r="FP379">
        <v>0</v>
      </c>
      <c r="FQ379">
        <v>0</v>
      </c>
      <c r="FR379">
        <v>4</v>
      </c>
      <c r="FS379">
        <v>1</v>
      </c>
      <c r="FT379">
        <v>0</v>
      </c>
      <c r="FU379">
        <v>0</v>
      </c>
      <c r="FV379">
        <v>0</v>
      </c>
      <c r="FW379">
        <v>0</v>
      </c>
      <c r="FX379">
        <v>0</v>
      </c>
      <c r="FY379">
        <v>0</v>
      </c>
      <c r="FZ379">
        <v>0</v>
      </c>
      <c r="GA379">
        <v>0</v>
      </c>
      <c r="GB379">
        <v>1</v>
      </c>
      <c r="GC379">
        <v>0</v>
      </c>
      <c r="GD379">
        <v>1</v>
      </c>
      <c r="GE379">
        <v>0</v>
      </c>
      <c r="GF379">
        <v>0</v>
      </c>
      <c r="GG379">
        <v>0</v>
      </c>
      <c r="GH379">
        <v>0</v>
      </c>
      <c r="GI379">
        <v>0</v>
      </c>
      <c r="GJ379">
        <v>3</v>
      </c>
      <c r="GK379">
        <v>0</v>
      </c>
      <c r="GL379">
        <v>0</v>
      </c>
      <c r="GM379">
        <v>0</v>
      </c>
      <c r="GN379">
        <v>0</v>
      </c>
      <c r="GO379">
        <v>1</v>
      </c>
      <c r="GP379">
        <v>0</v>
      </c>
      <c r="GQ379">
        <v>0</v>
      </c>
    </row>
    <row r="380" spans="1:199">
      <c r="A380">
        <v>0</v>
      </c>
      <c r="B380">
        <v>0</v>
      </c>
      <c r="C380">
        <v>0</v>
      </c>
      <c r="D380">
        <v>0</v>
      </c>
      <c r="E380">
        <v>0</v>
      </c>
      <c r="F380">
        <v>0</v>
      </c>
      <c r="G380">
        <v>0</v>
      </c>
      <c r="H380">
        <v>0</v>
      </c>
      <c r="I380">
        <v>0</v>
      </c>
      <c r="J380">
        <v>1</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1</v>
      </c>
      <c r="AE380">
        <v>0</v>
      </c>
      <c r="AF380">
        <v>0</v>
      </c>
      <c r="AG380">
        <v>0</v>
      </c>
      <c r="AH380">
        <v>0</v>
      </c>
      <c r="AI380">
        <v>0</v>
      </c>
      <c r="AJ380">
        <v>0</v>
      </c>
      <c r="AK380">
        <v>2</v>
      </c>
      <c r="AL380">
        <v>0</v>
      </c>
      <c r="AM380">
        <v>0</v>
      </c>
      <c r="AN380">
        <v>0</v>
      </c>
      <c r="AO380">
        <v>0</v>
      </c>
      <c r="AP380">
        <v>0</v>
      </c>
      <c r="AQ380">
        <v>0</v>
      </c>
      <c r="AR380">
        <v>1</v>
      </c>
      <c r="AS380">
        <v>0</v>
      </c>
      <c r="AT380">
        <v>0</v>
      </c>
      <c r="AU380">
        <v>0</v>
      </c>
      <c r="AV380">
        <v>0</v>
      </c>
      <c r="AW380">
        <v>0</v>
      </c>
      <c r="AX380">
        <v>3</v>
      </c>
      <c r="AY380">
        <v>0</v>
      </c>
      <c r="AZ380">
        <v>0</v>
      </c>
      <c r="BA380">
        <v>0</v>
      </c>
      <c r="BB380">
        <v>0</v>
      </c>
      <c r="BC380">
        <v>0</v>
      </c>
      <c r="BD380">
        <v>0</v>
      </c>
      <c r="BE380">
        <v>0</v>
      </c>
      <c r="BF380">
        <v>0</v>
      </c>
      <c r="BG380">
        <v>0</v>
      </c>
      <c r="BH380">
        <v>0</v>
      </c>
      <c r="BI380">
        <v>0</v>
      </c>
      <c r="BJ380">
        <v>1</v>
      </c>
      <c r="BK380">
        <v>0</v>
      </c>
      <c r="BL380">
        <v>0</v>
      </c>
      <c r="BM380">
        <v>0</v>
      </c>
      <c r="BN380">
        <v>0</v>
      </c>
      <c r="BO380">
        <v>0</v>
      </c>
      <c r="BP380">
        <v>0</v>
      </c>
      <c r="BQ380">
        <v>0</v>
      </c>
      <c r="BR380">
        <v>0</v>
      </c>
      <c r="BS380">
        <v>2</v>
      </c>
      <c r="BT380">
        <v>0</v>
      </c>
      <c r="BU380">
        <v>0</v>
      </c>
      <c r="BV380">
        <v>0</v>
      </c>
      <c r="BW380">
        <v>0</v>
      </c>
      <c r="BX380">
        <v>0</v>
      </c>
      <c r="BY380">
        <v>0</v>
      </c>
      <c r="BZ380">
        <v>0</v>
      </c>
      <c r="CA380">
        <v>0</v>
      </c>
      <c r="CB380">
        <v>1</v>
      </c>
      <c r="CC380">
        <v>0</v>
      </c>
      <c r="CD380">
        <v>0</v>
      </c>
      <c r="CE380">
        <v>0</v>
      </c>
      <c r="CF380">
        <v>0</v>
      </c>
      <c r="CG380">
        <v>0</v>
      </c>
      <c r="CH380">
        <v>0</v>
      </c>
      <c r="CI380">
        <v>0</v>
      </c>
      <c r="CJ380">
        <v>0</v>
      </c>
      <c r="CK380">
        <v>1</v>
      </c>
      <c r="CL380">
        <v>0</v>
      </c>
      <c r="CM380">
        <v>0</v>
      </c>
      <c r="CN380">
        <v>0</v>
      </c>
      <c r="CO380">
        <v>1</v>
      </c>
      <c r="CP380">
        <v>0</v>
      </c>
      <c r="CQ380">
        <v>0</v>
      </c>
      <c r="CR380">
        <v>9</v>
      </c>
      <c r="CS380">
        <v>0</v>
      </c>
      <c r="CT380">
        <v>0</v>
      </c>
      <c r="CU380">
        <v>0</v>
      </c>
      <c r="CV380">
        <v>0</v>
      </c>
      <c r="CW380">
        <v>0</v>
      </c>
      <c r="CX380">
        <v>5</v>
      </c>
      <c r="CY380">
        <v>0</v>
      </c>
      <c r="CZ380">
        <v>1</v>
      </c>
      <c r="DA380">
        <v>0</v>
      </c>
      <c r="DB380">
        <v>1</v>
      </c>
      <c r="DC380">
        <v>0</v>
      </c>
      <c r="DD380">
        <v>1</v>
      </c>
      <c r="DE380">
        <v>1</v>
      </c>
      <c r="DF380">
        <v>4</v>
      </c>
      <c r="DG380">
        <v>0</v>
      </c>
      <c r="DH380">
        <v>0</v>
      </c>
      <c r="DI380">
        <v>0</v>
      </c>
      <c r="DJ380">
        <v>0</v>
      </c>
      <c r="DK380">
        <v>1</v>
      </c>
      <c r="DL380">
        <v>0</v>
      </c>
      <c r="DM380">
        <v>0</v>
      </c>
      <c r="DN380">
        <v>1</v>
      </c>
      <c r="DO380">
        <v>7</v>
      </c>
      <c r="DP380">
        <v>0</v>
      </c>
      <c r="DQ380">
        <v>0</v>
      </c>
      <c r="DR380">
        <v>0</v>
      </c>
      <c r="DS380">
        <v>0</v>
      </c>
      <c r="DT380">
        <v>1</v>
      </c>
      <c r="DU380">
        <v>0</v>
      </c>
      <c r="DV380">
        <v>2</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3</v>
      </c>
      <c r="ES380">
        <v>1</v>
      </c>
      <c r="ET380">
        <v>0</v>
      </c>
      <c r="EU380">
        <v>0</v>
      </c>
      <c r="EV380">
        <v>0</v>
      </c>
      <c r="EW380">
        <v>4</v>
      </c>
      <c r="EX380">
        <v>0</v>
      </c>
      <c r="EY380">
        <v>0</v>
      </c>
      <c r="EZ380">
        <v>0</v>
      </c>
      <c r="FA380">
        <v>0</v>
      </c>
      <c r="FB380">
        <v>0</v>
      </c>
      <c r="FC380">
        <v>0</v>
      </c>
      <c r="FD380">
        <v>0</v>
      </c>
      <c r="FE380">
        <v>9</v>
      </c>
      <c r="FF380">
        <v>0</v>
      </c>
      <c r="FG380">
        <v>1</v>
      </c>
      <c r="FH380">
        <v>0</v>
      </c>
      <c r="FI380">
        <v>0</v>
      </c>
      <c r="FJ380">
        <v>0</v>
      </c>
      <c r="FK380">
        <v>0</v>
      </c>
      <c r="FL380">
        <v>0</v>
      </c>
      <c r="FM380">
        <v>0</v>
      </c>
      <c r="FN380">
        <v>0</v>
      </c>
      <c r="FO380">
        <v>0</v>
      </c>
      <c r="FP380">
        <v>0</v>
      </c>
      <c r="FQ380">
        <v>1</v>
      </c>
      <c r="FR380">
        <v>4</v>
      </c>
      <c r="FS380">
        <v>0</v>
      </c>
      <c r="FT380">
        <v>0</v>
      </c>
      <c r="FU380">
        <v>0</v>
      </c>
      <c r="FV380">
        <v>0</v>
      </c>
      <c r="FW380">
        <v>0</v>
      </c>
      <c r="FX380">
        <v>1</v>
      </c>
      <c r="FY380">
        <v>0</v>
      </c>
      <c r="FZ380">
        <v>0</v>
      </c>
      <c r="GA380">
        <v>1</v>
      </c>
      <c r="GB380">
        <v>1</v>
      </c>
      <c r="GC380">
        <v>0</v>
      </c>
      <c r="GD380">
        <v>0</v>
      </c>
      <c r="GE380">
        <v>0</v>
      </c>
      <c r="GF380">
        <v>0</v>
      </c>
      <c r="GG380">
        <v>0</v>
      </c>
      <c r="GH380">
        <v>0</v>
      </c>
      <c r="GI380">
        <v>0</v>
      </c>
      <c r="GJ380">
        <v>3</v>
      </c>
      <c r="GK380">
        <v>0</v>
      </c>
      <c r="GL380">
        <v>1</v>
      </c>
      <c r="GM380">
        <v>0</v>
      </c>
      <c r="GN380">
        <v>0</v>
      </c>
      <c r="GO380">
        <v>1</v>
      </c>
      <c r="GP380">
        <v>0</v>
      </c>
      <c r="GQ380">
        <v>0</v>
      </c>
    </row>
    <row r="381" spans="1:199">
      <c r="A381">
        <v>2</v>
      </c>
      <c r="B381">
        <v>2</v>
      </c>
      <c r="C381">
        <v>0</v>
      </c>
      <c r="D381">
        <v>0</v>
      </c>
      <c r="E381">
        <v>0</v>
      </c>
      <c r="F381">
        <v>0</v>
      </c>
      <c r="G381">
        <v>0</v>
      </c>
      <c r="H381">
        <v>0</v>
      </c>
      <c r="I381">
        <v>0</v>
      </c>
      <c r="J381">
        <v>0</v>
      </c>
      <c r="K381">
        <v>0</v>
      </c>
      <c r="L381">
        <v>0</v>
      </c>
      <c r="M381">
        <v>1</v>
      </c>
      <c r="N381">
        <v>0</v>
      </c>
      <c r="O381">
        <v>0</v>
      </c>
      <c r="P381">
        <v>1</v>
      </c>
      <c r="Q381">
        <v>1</v>
      </c>
      <c r="R381">
        <v>0</v>
      </c>
      <c r="S381">
        <v>1</v>
      </c>
      <c r="T381">
        <v>0</v>
      </c>
      <c r="U381">
        <v>0</v>
      </c>
      <c r="V381">
        <v>0</v>
      </c>
      <c r="W381">
        <v>0</v>
      </c>
      <c r="X381">
        <v>0</v>
      </c>
      <c r="Y381">
        <v>0</v>
      </c>
      <c r="Z381">
        <v>2</v>
      </c>
      <c r="AA381">
        <v>0</v>
      </c>
      <c r="AB381">
        <v>0</v>
      </c>
      <c r="AC381">
        <v>0</v>
      </c>
      <c r="AD381">
        <v>1</v>
      </c>
      <c r="AE381">
        <v>0</v>
      </c>
      <c r="AF381">
        <v>0</v>
      </c>
      <c r="AG381">
        <v>3</v>
      </c>
      <c r="AH381">
        <v>0</v>
      </c>
      <c r="AI381">
        <v>1</v>
      </c>
      <c r="AJ381">
        <v>0</v>
      </c>
      <c r="AK381">
        <v>2</v>
      </c>
      <c r="AL381">
        <v>0</v>
      </c>
      <c r="AM381">
        <v>0</v>
      </c>
      <c r="AN381">
        <v>0</v>
      </c>
      <c r="AO381">
        <v>0</v>
      </c>
      <c r="AP381">
        <v>2</v>
      </c>
      <c r="AQ381">
        <v>1</v>
      </c>
      <c r="AR381">
        <v>0</v>
      </c>
      <c r="AS381">
        <v>0</v>
      </c>
      <c r="AT381">
        <v>1</v>
      </c>
      <c r="AU381">
        <v>0</v>
      </c>
      <c r="AV381">
        <v>2</v>
      </c>
      <c r="AW381">
        <v>0</v>
      </c>
      <c r="AX381">
        <v>0</v>
      </c>
      <c r="AY381">
        <v>0</v>
      </c>
      <c r="AZ381">
        <v>0</v>
      </c>
      <c r="BA381">
        <v>0</v>
      </c>
      <c r="BB381">
        <v>0</v>
      </c>
      <c r="BC381">
        <v>0</v>
      </c>
      <c r="BD381">
        <v>2</v>
      </c>
      <c r="BE381">
        <v>1</v>
      </c>
      <c r="BF381">
        <v>1</v>
      </c>
      <c r="BG381">
        <v>1</v>
      </c>
      <c r="BH381">
        <v>0</v>
      </c>
      <c r="BI381">
        <v>0</v>
      </c>
      <c r="BJ381">
        <v>2</v>
      </c>
      <c r="BK381">
        <v>0</v>
      </c>
      <c r="BL381">
        <v>0</v>
      </c>
      <c r="BM381">
        <v>1</v>
      </c>
      <c r="BN381">
        <v>0</v>
      </c>
      <c r="BO381">
        <v>0</v>
      </c>
      <c r="BP381">
        <v>0</v>
      </c>
      <c r="BQ381">
        <v>0</v>
      </c>
      <c r="BR381">
        <v>1</v>
      </c>
      <c r="BS381">
        <v>2</v>
      </c>
      <c r="BT381">
        <v>0</v>
      </c>
      <c r="BU381">
        <v>0</v>
      </c>
      <c r="BV381">
        <v>0</v>
      </c>
      <c r="BW381">
        <v>0</v>
      </c>
      <c r="BX381">
        <v>0</v>
      </c>
      <c r="BY381">
        <v>0</v>
      </c>
      <c r="BZ381">
        <v>0</v>
      </c>
      <c r="CA381">
        <v>1</v>
      </c>
      <c r="CB381">
        <v>1</v>
      </c>
      <c r="CC381">
        <v>0</v>
      </c>
      <c r="CD381">
        <v>1</v>
      </c>
      <c r="CE381">
        <v>0</v>
      </c>
      <c r="CF381">
        <v>4</v>
      </c>
      <c r="CG381">
        <v>0</v>
      </c>
      <c r="CH381">
        <v>0</v>
      </c>
      <c r="CI381">
        <v>2</v>
      </c>
      <c r="CJ381">
        <v>0</v>
      </c>
      <c r="CK381">
        <v>0</v>
      </c>
      <c r="CL381">
        <v>0</v>
      </c>
      <c r="CM381">
        <v>0</v>
      </c>
      <c r="CN381">
        <v>0</v>
      </c>
      <c r="CO381">
        <v>6</v>
      </c>
      <c r="CP381">
        <v>0</v>
      </c>
      <c r="CQ381">
        <v>0</v>
      </c>
      <c r="CR381">
        <v>0</v>
      </c>
      <c r="CS381">
        <v>0</v>
      </c>
      <c r="CT381">
        <v>0</v>
      </c>
      <c r="CU381">
        <v>0</v>
      </c>
      <c r="CV381">
        <v>0</v>
      </c>
      <c r="CW381">
        <v>0</v>
      </c>
      <c r="CX381">
        <v>6</v>
      </c>
      <c r="CY381">
        <v>2</v>
      </c>
      <c r="CZ381">
        <v>1</v>
      </c>
      <c r="DA381">
        <v>0</v>
      </c>
      <c r="DB381">
        <v>3</v>
      </c>
      <c r="DC381">
        <v>0</v>
      </c>
      <c r="DD381">
        <v>0</v>
      </c>
      <c r="DE381">
        <v>0</v>
      </c>
      <c r="DF381">
        <v>2</v>
      </c>
      <c r="DG381">
        <v>1</v>
      </c>
      <c r="DH381">
        <v>0</v>
      </c>
      <c r="DI381">
        <v>0</v>
      </c>
      <c r="DJ381">
        <v>0</v>
      </c>
      <c r="DK381">
        <v>0</v>
      </c>
      <c r="DL381">
        <v>0</v>
      </c>
      <c r="DM381">
        <v>0</v>
      </c>
      <c r="DN381">
        <v>0</v>
      </c>
      <c r="DO381">
        <v>4</v>
      </c>
      <c r="DP381">
        <v>0</v>
      </c>
      <c r="DQ381">
        <v>1</v>
      </c>
      <c r="DR381">
        <v>0</v>
      </c>
      <c r="DS381">
        <v>1</v>
      </c>
      <c r="DT381">
        <v>0</v>
      </c>
      <c r="DU381">
        <v>0</v>
      </c>
      <c r="DV381">
        <v>1</v>
      </c>
      <c r="DW381">
        <v>0</v>
      </c>
      <c r="DX381">
        <v>0</v>
      </c>
      <c r="DY381">
        <v>0</v>
      </c>
      <c r="DZ381">
        <v>0</v>
      </c>
      <c r="EA381">
        <v>0</v>
      </c>
      <c r="EB381">
        <v>0</v>
      </c>
      <c r="EC381">
        <v>1</v>
      </c>
      <c r="ED381">
        <v>0</v>
      </c>
      <c r="EE381">
        <v>0</v>
      </c>
      <c r="EF381">
        <v>0</v>
      </c>
      <c r="EG381">
        <v>4</v>
      </c>
      <c r="EH381">
        <v>0</v>
      </c>
      <c r="EI381">
        <v>0</v>
      </c>
      <c r="EJ381">
        <v>0</v>
      </c>
      <c r="EK381">
        <v>0</v>
      </c>
      <c r="EL381">
        <v>0</v>
      </c>
      <c r="EM381">
        <v>0</v>
      </c>
      <c r="EN381">
        <v>0</v>
      </c>
      <c r="EO381">
        <v>0</v>
      </c>
      <c r="EP381">
        <v>1</v>
      </c>
      <c r="EQ381">
        <v>0</v>
      </c>
      <c r="ER381">
        <v>1</v>
      </c>
      <c r="ES381">
        <v>0</v>
      </c>
      <c r="ET381">
        <v>1</v>
      </c>
      <c r="EU381">
        <v>0</v>
      </c>
      <c r="EV381">
        <v>0</v>
      </c>
      <c r="EW381">
        <v>3</v>
      </c>
      <c r="EX381">
        <v>0</v>
      </c>
      <c r="EY381">
        <v>1</v>
      </c>
      <c r="EZ381">
        <v>0</v>
      </c>
      <c r="FA381">
        <v>1</v>
      </c>
      <c r="FB381">
        <v>0</v>
      </c>
      <c r="FC381">
        <v>0</v>
      </c>
      <c r="FD381">
        <v>1</v>
      </c>
      <c r="FE381">
        <v>0</v>
      </c>
      <c r="FF381">
        <v>2</v>
      </c>
      <c r="FG381">
        <v>0</v>
      </c>
      <c r="FH381">
        <v>0</v>
      </c>
      <c r="FI381">
        <v>0</v>
      </c>
      <c r="FJ381">
        <v>0</v>
      </c>
      <c r="FK381">
        <v>0</v>
      </c>
      <c r="FL381">
        <v>0</v>
      </c>
      <c r="FM381">
        <v>1</v>
      </c>
      <c r="FN381">
        <v>0</v>
      </c>
      <c r="FO381">
        <v>0</v>
      </c>
      <c r="FP381">
        <v>0</v>
      </c>
      <c r="FQ381">
        <v>1</v>
      </c>
      <c r="FR381">
        <v>1</v>
      </c>
      <c r="FS381">
        <v>0</v>
      </c>
      <c r="FT381">
        <v>0</v>
      </c>
      <c r="FU381">
        <v>1</v>
      </c>
      <c r="FV381">
        <v>0</v>
      </c>
      <c r="FW381">
        <v>0</v>
      </c>
      <c r="FX381">
        <v>1</v>
      </c>
      <c r="FY381">
        <v>1</v>
      </c>
      <c r="FZ381">
        <v>0</v>
      </c>
      <c r="GA381">
        <v>1</v>
      </c>
      <c r="GB381">
        <v>2</v>
      </c>
      <c r="GC381">
        <v>0</v>
      </c>
      <c r="GD381">
        <v>0</v>
      </c>
      <c r="GE381">
        <v>0</v>
      </c>
      <c r="GF381">
        <v>0</v>
      </c>
      <c r="GG381">
        <v>0</v>
      </c>
      <c r="GH381">
        <v>0</v>
      </c>
      <c r="GI381">
        <v>0</v>
      </c>
      <c r="GJ381">
        <v>3</v>
      </c>
      <c r="GK381">
        <v>0</v>
      </c>
      <c r="GL381">
        <v>0</v>
      </c>
      <c r="GM381">
        <v>0</v>
      </c>
      <c r="GN381">
        <v>0</v>
      </c>
      <c r="GO381">
        <v>0</v>
      </c>
      <c r="GP381">
        <v>0</v>
      </c>
      <c r="GQ381">
        <v>0</v>
      </c>
    </row>
    <row r="382" spans="1:199">
      <c r="A382">
        <v>0</v>
      </c>
      <c r="B382">
        <v>0</v>
      </c>
      <c r="C382">
        <v>0</v>
      </c>
      <c r="D382">
        <v>0</v>
      </c>
      <c r="E382">
        <v>0</v>
      </c>
      <c r="F382">
        <v>5</v>
      </c>
      <c r="G382">
        <v>0</v>
      </c>
      <c r="H382">
        <v>0</v>
      </c>
      <c r="I382">
        <v>0</v>
      </c>
      <c r="J382">
        <v>2</v>
      </c>
      <c r="K382">
        <v>0</v>
      </c>
      <c r="L382">
        <v>0</v>
      </c>
      <c r="M382">
        <v>0</v>
      </c>
      <c r="N382">
        <v>0</v>
      </c>
      <c r="O382">
        <v>1</v>
      </c>
      <c r="P382">
        <v>0</v>
      </c>
      <c r="Q382">
        <v>2</v>
      </c>
      <c r="R382">
        <v>1</v>
      </c>
      <c r="S382">
        <v>0</v>
      </c>
      <c r="T382">
        <v>0</v>
      </c>
      <c r="U382">
        <v>0</v>
      </c>
      <c r="V382">
        <v>0</v>
      </c>
      <c r="W382">
        <v>0</v>
      </c>
      <c r="X382">
        <v>2</v>
      </c>
      <c r="Y382">
        <v>0</v>
      </c>
      <c r="Z382">
        <v>1</v>
      </c>
      <c r="AA382">
        <v>0</v>
      </c>
      <c r="AB382">
        <v>0</v>
      </c>
      <c r="AC382">
        <v>0</v>
      </c>
      <c r="AD382">
        <v>0</v>
      </c>
      <c r="AE382">
        <v>1</v>
      </c>
      <c r="AF382">
        <v>0</v>
      </c>
      <c r="AG382">
        <v>0</v>
      </c>
      <c r="AH382">
        <v>0</v>
      </c>
      <c r="AI382">
        <v>2</v>
      </c>
      <c r="AJ382">
        <v>4</v>
      </c>
      <c r="AK382">
        <v>2</v>
      </c>
      <c r="AL382">
        <v>0</v>
      </c>
      <c r="AM382">
        <v>0</v>
      </c>
      <c r="AN382">
        <v>0</v>
      </c>
      <c r="AO382">
        <v>0</v>
      </c>
      <c r="AP382">
        <v>0</v>
      </c>
      <c r="AQ382">
        <v>0</v>
      </c>
      <c r="AR382">
        <v>4</v>
      </c>
      <c r="AS382">
        <v>1</v>
      </c>
      <c r="AT382">
        <v>1</v>
      </c>
      <c r="AU382">
        <v>0</v>
      </c>
      <c r="AV382">
        <v>1</v>
      </c>
      <c r="AW382">
        <v>0</v>
      </c>
      <c r="AX382">
        <v>0</v>
      </c>
      <c r="AY382">
        <v>0</v>
      </c>
      <c r="AZ382">
        <v>0</v>
      </c>
      <c r="BA382">
        <v>0</v>
      </c>
      <c r="BB382">
        <v>0</v>
      </c>
      <c r="BC382">
        <v>0</v>
      </c>
      <c r="BD382">
        <v>4</v>
      </c>
      <c r="BE382">
        <v>1</v>
      </c>
      <c r="BF382">
        <v>1</v>
      </c>
      <c r="BG382">
        <v>0</v>
      </c>
      <c r="BH382">
        <v>0</v>
      </c>
      <c r="BI382">
        <v>1</v>
      </c>
      <c r="BJ382">
        <v>1</v>
      </c>
      <c r="BK382">
        <v>0</v>
      </c>
      <c r="BL382">
        <v>0</v>
      </c>
      <c r="BM382">
        <v>4</v>
      </c>
      <c r="BN382">
        <v>0</v>
      </c>
      <c r="BO382">
        <v>0</v>
      </c>
      <c r="BP382">
        <v>0</v>
      </c>
      <c r="BQ382">
        <v>3</v>
      </c>
      <c r="BR382">
        <v>1</v>
      </c>
      <c r="BS382">
        <v>0</v>
      </c>
      <c r="BT382">
        <v>0</v>
      </c>
      <c r="BU382">
        <v>0</v>
      </c>
      <c r="BV382">
        <v>0</v>
      </c>
      <c r="BW382">
        <v>0</v>
      </c>
      <c r="BX382">
        <v>0</v>
      </c>
      <c r="BY382">
        <v>0</v>
      </c>
      <c r="BZ382">
        <v>0</v>
      </c>
      <c r="CA382">
        <v>3</v>
      </c>
      <c r="CB382">
        <v>1</v>
      </c>
      <c r="CC382">
        <v>0</v>
      </c>
      <c r="CD382">
        <v>4</v>
      </c>
      <c r="CE382">
        <v>0</v>
      </c>
      <c r="CF382">
        <v>0</v>
      </c>
      <c r="CG382">
        <v>0</v>
      </c>
      <c r="CH382">
        <v>0</v>
      </c>
      <c r="CI382">
        <v>1</v>
      </c>
      <c r="CJ382">
        <v>0</v>
      </c>
      <c r="CK382">
        <v>5</v>
      </c>
      <c r="CL382">
        <v>0</v>
      </c>
      <c r="CM382">
        <v>0</v>
      </c>
      <c r="CN382">
        <v>0</v>
      </c>
      <c r="CO382">
        <v>0</v>
      </c>
      <c r="CP382">
        <v>1</v>
      </c>
      <c r="CQ382">
        <v>0</v>
      </c>
      <c r="CR382">
        <v>2</v>
      </c>
      <c r="CS382">
        <v>1</v>
      </c>
      <c r="CT382">
        <v>0</v>
      </c>
      <c r="CU382">
        <v>0</v>
      </c>
      <c r="CV382">
        <v>0</v>
      </c>
      <c r="CW382">
        <v>0</v>
      </c>
      <c r="CX382">
        <v>0</v>
      </c>
      <c r="CY382">
        <v>0</v>
      </c>
      <c r="CZ382">
        <v>1</v>
      </c>
      <c r="DA382">
        <v>0</v>
      </c>
      <c r="DB382">
        <v>5</v>
      </c>
      <c r="DC382">
        <v>0</v>
      </c>
      <c r="DD382">
        <v>1</v>
      </c>
      <c r="DE382">
        <v>3</v>
      </c>
      <c r="DF382">
        <v>1</v>
      </c>
      <c r="DG382">
        <v>0</v>
      </c>
      <c r="DH382">
        <v>0</v>
      </c>
      <c r="DI382">
        <v>0</v>
      </c>
      <c r="DJ382">
        <v>0</v>
      </c>
      <c r="DK382">
        <v>0</v>
      </c>
      <c r="DL382">
        <v>0</v>
      </c>
      <c r="DM382">
        <v>0</v>
      </c>
      <c r="DN382">
        <v>2</v>
      </c>
      <c r="DO382">
        <v>0</v>
      </c>
      <c r="DP382">
        <v>3</v>
      </c>
      <c r="DQ382">
        <v>0</v>
      </c>
      <c r="DR382">
        <v>1</v>
      </c>
      <c r="DS382">
        <v>0</v>
      </c>
      <c r="DT382">
        <v>1</v>
      </c>
      <c r="DU382">
        <v>2</v>
      </c>
      <c r="DV382">
        <v>1</v>
      </c>
      <c r="DW382">
        <v>0</v>
      </c>
      <c r="DX382">
        <v>0</v>
      </c>
      <c r="DY382">
        <v>0</v>
      </c>
      <c r="DZ382">
        <v>0</v>
      </c>
      <c r="EA382">
        <v>0</v>
      </c>
      <c r="EB382">
        <v>0</v>
      </c>
      <c r="EC382">
        <v>1</v>
      </c>
      <c r="ED382">
        <v>0</v>
      </c>
      <c r="EE382">
        <v>0</v>
      </c>
      <c r="EF382">
        <v>0</v>
      </c>
      <c r="EG382">
        <v>1</v>
      </c>
      <c r="EH382">
        <v>0</v>
      </c>
      <c r="EI382">
        <v>0</v>
      </c>
      <c r="EJ382">
        <v>0</v>
      </c>
      <c r="EK382">
        <v>0</v>
      </c>
      <c r="EL382">
        <v>4</v>
      </c>
      <c r="EM382">
        <v>0</v>
      </c>
      <c r="EN382">
        <v>0</v>
      </c>
      <c r="EO382">
        <v>0</v>
      </c>
      <c r="EP382">
        <v>0</v>
      </c>
      <c r="EQ382">
        <v>0</v>
      </c>
      <c r="ER382">
        <v>0</v>
      </c>
      <c r="ES382">
        <v>1</v>
      </c>
      <c r="ET382">
        <v>0</v>
      </c>
      <c r="EU382">
        <v>3</v>
      </c>
      <c r="EV382">
        <v>0</v>
      </c>
      <c r="EW382">
        <v>1</v>
      </c>
      <c r="EX382">
        <v>0</v>
      </c>
      <c r="EY382">
        <v>0</v>
      </c>
      <c r="EZ382">
        <v>0</v>
      </c>
      <c r="FA382">
        <v>0</v>
      </c>
      <c r="FB382">
        <v>0</v>
      </c>
      <c r="FC382">
        <v>0</v>
      </c>
      <c r="FD382">
        <v>3</v>
      </c>
      <c r="FE382">
        <v>9</v>
      </c>
      <c r="FF382">
        <v>0</v>
      </c>
      <c r="FG382">
        <v>1</v>
      </c>
      <c r="FH382">
        <v>0</v>
      </c>
      <c r="FI382">
        <v>0</v>
      </c>
      <c r="FJ382">
        <v>0</v>
      </c>
      <c r="FK382">
        <v>0</v>
      </c>
      <c r="FL382">
        <v>0</v>
      </c>
      <c r="FM382">
        <v>4</v>
      </c>
      <c r="FN382">
        <v>1</v>
      </c>
      <c r="FO382">
        <v>0</v>
      </c>
      <c r="FP382">
        <v>0</v>
      </c>
      <c r="FQ382">
        <v>2</v>
      </c>
      <c r="FR382">
        <v>0</v>
      </c>
      <c r="FS382">
        <v>0</v>
      </c>
      <c r="FT382">
        <v>0</v>
      </c>
      <c r="FU382">
        <v>0</v>
      </c>
      <c r="FV382">
        <v>0</v>
      </c>
      <c r="FW382">
        <v>0</v>
      </c>
      <c r="FX382">
        <v>0</v>
      </c>
      <c r="FY382">
        <v>0</v>
      </c>
      <c r="FZ382">
        <v>0</v>
      </c>
      <c r="GA382">
        <v>0</v>
      </c>
      <c r="GB382">
        <v>1</v>
      </c>
      <c r="GC382">
        <v>0</v>
      </c>
      <c r="GD382">
        <v>0</v>
      </c>
      <c r="GE382">
        <v>0</v>
      </c>
      <c r="GF382">
        <v>0</v>
      </c>
      <c r="GG382">
        <v>0</v>
      </c>
      <c r="GH382">
        <v>0</v>
      </c>
      <c r="GI382">
        <v>0</v>
      </c>
      <c r="GJ382">
        <v>0</v>
      </c>
      <c r="GK382">
        <v>0</v>
      </c>
      <c r="GL382">
        <v>0</v>
      </c>
      <c r="GM382">
        <v>0</v>
      </c>
      <c r="GN382">
        <v>0</v>
      </c>
      <c r="GO382">
        <v>1</v>
      </c>
      <c r="GP382">
        <v>0</v>
      </c>
      <c r="GQ382">
        <v>0</v>
      </c>
    </row>
    <row r="383" spans="1:199">
      <c r="A383">
        <v>0</v>
      </c>
      <c r="B383">
        <v>0</v>
      </c>
      <c r="C383">
        <v>0</v>
      </c>
      <c r="D383">
        <v>0</v>
      </c>
      <c r="E383">
        <v>0</v>
      </c>
      <c r="F383">
        <v>1</v>
      </c>
      <c r="G383">
        <v>1</v>
      </c>
      <c r="H383">
        <v>0</v>
      </c>
      <c r="I383">
        <v>0</v>
      </c>
      <c r="J383">
        <v>0</v>
      </c>
      <c r="K383">
        <v>0</v>
      </c>
      <c r="L383">
        <v>0</v>
      </c>
      <c r="M383">
        <v>0</v>
      </c>
      <c r="N383">
        <v>0</v>
      </c>
      <c r="O383">
        <v>1</v>
      </c>
      <c r="P383">
        <v>0</v>
      </c>
      <c r="Q383">
        <v>0</v>
      </c>
      <c r="R383">
        <v>1</v>
      </c>
      <c r="S383">
        <v>0</v>
      </c>
      <c r="T383">
        <v>0</v>
      </c>
      <c r="U383">
        <v>0</v>
      </c>
      <c r="V383">
        <v>0</v>
      </c>
      <c r="W383">
        <v>0</v>
      </c>
      <c r="X383">
        <v>0</v>
      </c>
      <c r="Y383">
        <v>0</v>
      </c>
      <c r="Z383">
        <v>1</v>
      </c>
      <c r="AA383">
        <v>0</v>
      </c>
      <c r="AB383">
        <v>0</v>
      </c>
      <c r="AC383">
        <v>0</v>
      </c>
      <c r="AD383">
        <v>0</v>
      </c>
      <c r="AE383">
        <v>3</v>
      </c>
      <c r="AF383">
        <v>0</v>
      </c>
      <c r="AG383">
        <v>0</v>
      </c>
      <c r="AH383">
        <v>0</v>
      </c>
      <c r="AI383">
        <v>0</v>
      </c>
      <c r="AJ383">
        <v>0</v>
      </c>
      <c r="AK383">
        <v>0</v>
      </c>
      <c r="AL383">
        <v>0</v>
      </c>
      <c r="AM383">
        <v>0</v>
      </c>
      <c r="AN383">
        <v>1</v>
      </c>
      <c r="AO383">
        <v>0</v>
      </c>
      <c r="AP383">
        <v>0</v>
      </c>
      <c r="AQ383">
        <v>0</v>
      </c>
      <c r="AR383">
        <v>0</v>
      </c>
      <c r="AS383">
        <v>1</v>
      </c>
      <c r="AT383">
        <v>3</v>
      </c>
      <c r="AU383">
        <v>0</v>
      </c>
      <c r="AV383">
        <v>1</v>
      </c>
      <c r="AW383">
        <v>2</v>
      </c>
      <c r="AX383">
        <v>0</v>
      </c>
      <c r="AY383">
        <v>0</v>
      </c>
      <c r="AZ383">
        <v>0</v>
      </c>
      <c r="BA383">
        <v>0</v>
      </c>
      <c r="BB383">
        <v>0</v>
      </c>
      <c r="BC383">
        <v>2</v>
      </c>
      <c r="BD383">
        <v>2</v>
      </c>
      <c r="BE383">
        <v>0</v>
      </c>
      <c r="BF383">
        <v>0</v>
      </c>
      <c r="BG383">
        <v>0</v>
      </c>
      <c r="BH383">
        <v>0</v>
      </c>
      <c r="BI383">
        <v>1</v>
      </c>
      <c r="BJ383">
        <v>1</v>
      </c>
      <c r="BK383">
        <v>0</v>
      </c>
      <c r="BL383">
        <v>0</v>
      </c>
      <c r="BM383">
        <v>0</v>
      </c>
      <c r="BN383">
        <v>0</v>
      </c>
      <c r="BO383">
        <v>0</v>
      </c>
      <c r="BP383">
        <v>0</v>
      </c>
      <c r="BQ383">
        <v>0</v>
      </c>
      <c r="BR383">
        <v>0</v>
      </c>
      <c r="BS383">
        <v>0</v>
      </c>
      <c r="BT383">
        <v>1</v>
      </c>
      <c r="BU383">
        <v>0</v>
      </c>
      <c r="BV383">
        <v>0</v>
      </c>
      <c r="BW383">
        <v>0</v>
      </c>
      <c r="BX383">
        <v>0</v>
      </c>
      <c r="BY383">
        <v>0</v>
      </c>
      <c r="BZ383">
        <v>0</v>
      </c>
      <c r="CA383">
        <v>0</v>
      </c>
      <c r="CB383">
        <v>1</v>
      </c>
      <c r="CC383">
        <v>0</v>
      </c>
      <c r="CD383">
        <v>0</v>
      </c>
      <c r="CE383">
        <v>0</v>
      </c>
      <c r="CF383">
        <v>0</v>
      </c>
      <c r="CG383">
        <v>0</v>
      </c>
      <c r="CH383">
        <v>0</v>
      </c>
      <c r="CI383">
        <v>0</v>
      </c>
      <c r="CJ383">
        <v>0</v>
      </c>
      <c r="CK383">
        <v>1</v>
      </c>
      <c r="CL383">
        <v>0</v>
      </c>
      <c r="CM383">
        <v>0</v>
      </c>
      <c r="CN383">
        <v>0</v>
      </c>
      <c r="CO383">
        <v>0</v>
      </c>
      <c r="CP383">
        <v>0</v>
      </c>
      <c r="CQ383">
        <v>0</v>
      </c>
      <c r="CR383">
        <v>0</v>
      </c>
      <c r="CS383">
        <v>0</v>
      </c>
      <c r="CT383">
        <v>0</v>
      </c>
      <c r="CU383">
        <v>0</v>
      </c>
      <c r="CV383">
        <v>0</v>
      </c>
      <c r="CW383">
        <v>0</v>
      </c>
      <c r="CX383">
        <v>0</v>
      </c>
      <c r="CY383">
        <v>0</v>
      </c>
      <c r="CZ383">
        <v>1</v>
      </c>
      <c r="DA383">
        <v>0</v>
      </c>
      <c r="DB383">
        <v>0</v>
      </c>
      <c r="DC383">
        <v>1</v>
      </c>
      <c r="DD383">
        <v>0</v>
      </c>
      <c r="DE383">
        <v>2</v>
      </c>
      <c r="DF383">
        <v>0</v>
      </c>
      <c r="DG383">
        <v>0</v>
      </c>
      <c r="DH383">
        <v>0</v>
      </c>
      <c r="DI383">
        <v>0</v>
      </c>
      <c r="DJ383">
        <v>0</v>
      </c>
      <c r="DK383">
        <v>1</v>
      </c>
      <c r="DL383">
        <v>0</v>
      </c>
      <c r="DM383">
        <v>0</v>
      </c>
      <c r="DN383">
        <v>0</v>
      </c>
      <c r="DO383">
        <v>0</v>
      </c>
      <c r="DP383">
        <v>0</v>
      </c>
      <c r="DQ383">
        <v>0</v>
      </c>
      <c r="DR383">
        <v>1</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1</v>
      </c>
      <c r="EP383">
        <v>0</v>
      </c>
      <c r="EQ383">
        <v>0</v>
      </c>
      <c r="ER383">
        <v>0</v>
      </c>
      <c r="ES383">
        <v>0</v>
      </c>
      <c r="ET383">
        <v>0</v>
      </c>
      <c r="EU383">
        <v>1</v>
      </c>
      <c r="EV383">
        <v>0</v>
      </c>
      <c r="EW383">
        <v>0</v>
      </c>
      <c r="EX383">
        <v>0</v>
      </c>
      <c r="EY383">
        <v>0</v>
      </c>
      <c r="EZ383">
        <v>0</v>
      </c>
      <c r="FA383">
        <v>0</v>
      </c>
      <c r="FB383">
        <v>0</v>
      </c>
      <c r="FC383">
        <v>0</v>
      </c>
      <c r="FD383">
        <v>0</v>
      </c>
      <c r="FE383">
        <v>0</v>
      </c>
      <c r="FF383">
        <v>0</v>
      </c>
      <c r="FG383">
        <v>0</v>
      </c>
      <c r="FH383">
        <v>0</v>
      </c>
      <c r="FI383">
        <v>0</v>
      </c>
      <c r="FJ383">
        <v>0</v>
      </c>
      <c r="FK383">
        <v>2</v>
      </c>
      <c r="FL383">
        <v>0</v>
      </c>
      <c r="FM383">
        <v>1</v>
      </c>
      <c r="FN383">
        <v>0</v>
      </c>
      <c r="FO383">
        <v>0</v>
      </c>
      <c r="FP383">
        <v>0</v>
      </c>
      <c r="FQ383">
        <v>1</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1</v>
      </c>
      <c r="GP383">
        <v>0</v>
      </c>
      <c r="GQ383">
        <v>0</v>
      </c>
    </row>
    <row r="384" spans="1:199">
      <c r="A384">
        <v>1</v>
      </c>
      <c r="B384">
        <v>2</v>
      </c>
      <c r="C384">
        <v>0</v>
      </c>
      <c r="D384">
        <v>0</v>
      </c>
      <c r="E384">
        <v>0</v>
      </c>
      <c r="F384">
        <v>0</v>
      </c>
      <c r="G384">
        <v>1</v>
      </c>
      <c r="H384">
        <v>0</v>
      </c>
      <c r="I384">
        <v>0</v>
      </c>
      <c r="J384">
        <v>1</v>
      </c>
      <c r="K384">
        <v>1</v>
      </c>
      <c r="L384">
        <v>1</v>
      </c>
      <c r="M384">
        <v>0</v>
      </c>
      <c r="N384">
        <v>0</v>
      </c>
      <c r="O384">
        <v>0</v>
      </c>
      <c r="P384">
        <v>0</v>
      </c>
      <c r="Q384">
        <v>0</v>
      </c>
      <c r="R384">
        <v>2</v>
      </c>
      <c r="S384">
        <v>7</v>
      </c>
      <c r="T384">
        <v>0</v>
      </c>
      <c r="U384">
        <v>0</v>
      </c>
      <c r="V384">
        <v>0</v>
      </c>
      <c r="W384">
        <v>0</v>
      </c>
      <c r="X384">
        <v>3</v>
      </c>
      <c r="Y384">
        <v>0</v>
      </c>
      <c r="Z384">
        <v>1</v>
      </c>
      <c r="AA384">
        <v>0</v>
      </c>
      <c r="AB384">
        <v>0</v>
      </c>
      <c r="AC384">
        <v>0</v>
      </c>
      <c r="AD384">
        <v>0</v>
      </c>
      <c r="AE384">
        <v>3</v>
      </c>
      <c r="AF384">
        <v>0</v>
      </c>
      <c r="AG384">
        <v>1</v>
      </c>
      <c r="AH384">
        <v>0</v>
      </c>
      <c r="AI384">
        <v>0</v>
      </c>
      <c r="AJ384">
        <v>1</v>
      </c>
      <c r="AK384">
        <v>0</v>
      </c>
      <c r="AL384">
        <v>0</v>
      </c>
      <c r="AM384">
        <v>0</v>
      </c>
      <c r="AN384">
        <v>0</v>
      </c>
      <c r="AO384">
        <v>0</v>
      </c>
      <c r="AP384">
        <v>0</v>
      </c>
      <c r="AQ384">
        <v>0</v>
      </c>
      <c r="AR384">
        <v>0</v>
      </c>
      <c r="AS384">
        <v>3</v>
      </c>
      <c r="AT384">
        <v>2</v>
      </c>
      <c r="AU384">
        <v>0</v>
      </c>
      <c r="AV384">
        <v>0</v>
      </c>
      <c r="AW384">
        <v>0</v>
      </c>
      <c r="AX384">
        <v>0</v>
      </c>
      <c r="AY384">
        <v>0</v>
      </c>
      <c r="AZ384">
        <v>0</v>
      </c>
      <c r="BA384">
        <v>0</v>
      </c>
      <c r="BB384">
        <v>0</v>
      </c>
      <c r="BC384">
        <v>1</v>
      </c>
      <c r="BD384">
        <v>2</v>
      </c>
      <c r="BE384">
        <v>1</v>
      </c>
      <c r="BF384">
        <v>1</v>
      </c>
      <c r="BG384">
        <v>0</v>
      </c>
      <c r="BH384">
        <v>0</v>
      </c>
      <c r="BI384">
        <v>2</v>
      </c>
      <c r="BJ384">
        <v>1</v>
      </c>
      <c r="BK384">
        <v>0</v>
      </c>
      <c r="BL384">
        <v>0</v>
      </c>
      <c r="BM384">
        <v>0</v>
      </c>
      <c r="BN384">
        <v>0</v>
      </c>
      <c r="BO384">
        <v>0</v>
      </c>
      <c r="BP384">
        <v>0</v>
      </c>
      <c r="BQ384">
        <v>0</v>
      </c>
      <c r="BR384">
        <v>0</v>
      </c>
      <c r="BS384">
        <v>0</v>
      </c>
      <c r="BT384">
        <v>0</v>
      </c>
      <c r="BU384">
        <v>0</v>
      </c>
      <c r="BV384">
        <v>0</v>
      </c>
      <c r="BW384">
        <v>0</v>
      </c>
      <c r="BX384">
        <v>0</v>
      </c>
      <c r="BY384">
        <v>0</v>
      </c>
      <c r="BZ384">
        <v>0</v>
      </c>
      <c r="CA384">
        <v>0</v>
      </c>
      <c r="CB384">
        <v>3</v>
      </c>
      <c r="CC384">
        <v>1</v>
      </c>
      <c r="CD384">
        <v>0</v>
      </c>
      <c r="CE384">
        <v>0</v>
      </c>
      <c r="CF384">
        <v>2</v>
      </c>
      <c r="CG384">
        <v>3</v>
      </c>
      <c r="CH384">
        <v>0</v>
      </c>
      <c r="CI384">
        <v>0</v>
      </c>
      <c r="CJ384">
        <v>0</v>
      </c>
      <c r="CK384">
        <v>0</v>
      </c>
      <c r="CL384">
        <v>0</v>
      </c>
      <c r="CM384">
        <v>0</v>
      </c>
      <c r="CN384">
        <v>0</v>
      </c>
      <c r="CO384">
        <v>7</v>
      </c>
      <c r="CP384">
        <v>0</v>
      </c>
      <c r="CQ384">
        <v>0</v>
      </c>
      <c r="CR384">
        <v>0</v>
      </c>
      <c r="CS384">
        <v>0</v>
      </c>
      <c r="CT384">
        <v>0</v>
      </c>
      <c r="CU384">
        <v>0</v>
      </c>
      <c r="CV384">
        <v>0</v>
      </c>
      <c r="CW384">
        <v>0</v>
      </c>
      <c r="CX384">
        <v>1</v>
      </c>
      <c r="CY384">
        <v>0</v>
      </c>
      <c r="CZ384">
        <v>1</v>
      </c>
      <c r="DA384">
        <v>0</v>
      </c>
      <c r="DB384">
        <v>0</v>
      </c>
      <c r="DC384">
        <v>2</v>
      </c>
      <c r="DD384">
        <v>1</v>
      </c>
      <c r="DE384">
        <v>0</v>
      </c>
      <c r="DF384">
        <v>7</v>
      </c>
      <c r="DG384">
        <v>0</v>
      </c>
      <c r="DH384">
        <v>0</v>
      </c>
      <c r="DI384">
        <v>0</v>
      </c>
      <c r="DJ384">
        <v>0</v>
      </c>
      <c r="DK384">
        <v>0</v>
      </c>
      <c r="DL384">
        <v>1</v>
      </c>
      <c r="DM384">
        <v>0</v>
      </c>
      <c r="DN384">
        <v>2</v>
      </c>
      <c r="DO384">
        <v>0</v>
      </c>
      <c r="DP384">
        <v>1</v>
      </c>
      <c r="DQ384">
        <v>0</v>
      </c>
      <c r="DR384">
        <v>3</v>
      </c>
      <c r="DS384">
        <v>0</v>
      </c>
      <c r="DT384">
        <v>0</v>
      </c>
      <c r="DU384">
        <v>0</v>
      </c>
      <c r="DV384">
        <v>0</v>
      </c>
      <c r="DW384">
        <v>0</v>
      </c>
      <c r="DX384">
        <v>0</v>
      </c>
      <c r="DY384">
        <v>0</v>
      </c>
      <c r="DZ384">
        <v>0</v>
      </c>
      <c r="EA384">
        <v>0</v>
      </c>
      <c r="EB384">
        <v>0</v>
      </c>
      <c r="EC384">
        <v>0</v>
      </c>
      <c r="ED384">
        <v>0</v>
      </c>
      <c r="EE384">
        <v>0</v>
      </c>
      <c r="EF384">
        <v>0</v>
      </c>
      <c r="EG384">
        <v>6</v>
      </c>
      <c r="EH384">
        <v>0</v>
      </c>
      <c r="EI384">
        <v>0</v>
      </c>
      <c r="EJ384">
        <v>0</v>
      </c>
      <c r="EK384">
        <v>0</v>
      </c>
      <c r="EL384">
        <v>0</v>
      </c>
      <c r="EM384">
        <v>0</v>
      </c>
      <c r="EN384">
        <v>0</v>
      </c>
      <c r="EO384">
        <v>1</v>
      </c>
      <c r="EP384">
        <v>1</v>
      </c>
      <c r="EQ384">
        <v>0</v>
      </c>
      <c r="ER384">
        <v>4</v>
      </c>
      <c r="ES384">
        <v>1</v>
      </c>
      <c r="ET384">
        <v>0</v>
      </c>
      <c r="EU384">
        <v>1</v>
      </c>
      <c r="EV384">
        <v>0</v>
      </c>
      <c r="EW384">
        <v>2</v>
      </c>
      <c r="EX384">
        <v>0</v>
      </c>
      <c r="EY384">
        <v>1</v>
      </c>
      <c r="EZ384">
        <v>0</v>
      </c>
      <c r="FA384">
        <v>0</v>
      </c>
      <c r="FB384">
        <v>0</v>
      </c>
      <c r="FC384">
        <v>0</v>
      </c>
      <c r="FD384">
        <v>1</v>
      </c>
      <c r="FE384">
        <v>9</v>
      </c>
      <c r="FF384">
        <v>0</v>
      </c>
      <c r="FG384">
        <v>0</v>
      </c>
      <c r="FH384">
        <v>0</v>
      </c>
      <c r="FI384">
        <v>0</v>
      </c>
      <c r="FJ384">
        <v>0</v>
      </c>
      <c r="FK384">
        <v>0</v>
      </c>
      <c r="FL384">
        <v>0</v>
      </c>
      <c r="FM384">
        <v>0</v>
      </c>
      <c r="FN384">
        <v>0</v>
      </c>
      <c r="FO384">
        <v>0</v>
      </c>
      <c r="FP384">
        <v>0</v>
      </c>
      <c r="FQ384">
        <v>0</v>
      </c>
      <c r="FR384">
        <v>5</v>
      </c>
      <c r="FS384">
        <v>0</v>
      </c>
      <c r="FT384">
        <v>0</v>
      </c>
      <c r="FU384">
        <v>1</v>
      </c>
      <c r="FV384">
        <v>0</v>
      </c>
      <c r="FW384">
        <v>0</v>
      </c>
      <c r="FX384">
        <v>0</v>
      </c>
      <c r="FY384">
        <v>0</v>
      </c>
      <c r="FZ384">
        <v>0</v>
      </c>
      <c r="GA384">
        <v>1</v>
      </c>
      <c r="GB384">
        <v>0</v>
      </c>
      <c r="GC384">
        <v>0</v>
      </c>
      <c r="GD384">
        <v>0</v>
      </c>
      <c r="GE384">
        <v>1</v>
      </c>
      <c r="GF384">
        <v>0</v>
      </c>
      <c r="GG384">
        <v>0</v>
      </c>
      <c r="GH384">
        <v>0</v>
      </c>
      <c r="GI384">
        <v>0</v>
      </c>
      <c r="GJ384">
        <v>0</v>
      </c>
      <c r="GK384">
        <v>0</v>
      </c>
      <c r="GL384">
        <v>0</v>
      </c>
      <c r="GM384">
        <v>1</v>
      </c>
      <c r="GN384">
        <v>0</v>
      </c>
      <c r="GO384">
        <v>1</v>
      </c>
      <c r="GP384">
        <v>0</v>
      </c>
      <c r="GQ384">
        <v>0</v>
      </c>
    </row>
    <row r="385" spans="1:199">
      <c r="A385">
        <v>0</v>
      </c>
      <c r="B385">
        <v>0</v>
      </c>
      <c r="C385">
        <v>0</v>
      </c>
      <c r="D385">
        <v>0</v>
      </c>
      <c r="E385">
        <v>0</v>
      </c>
      <c r="F385">
        <v>0</v>
      </c>
      <c r="G385">
        <v>3</v>
      </c>
      <c r="H385">
        <v>0</v>
      </c>
      <c r="I385">
        <v>0</v>
      </c>
      <c r="J385">
        <v>0</v>
      </c>
      <c r="K385">
        <v>0</v>
      </c>
      <c r="L385">
        <v>0</v>
      </c>
      <c r="M385">
        <v>0</v>
      </c>
      <c r="N385">
        <v>0</v>
      </c>
      <c r="O385">
        <v>2</v>
      </c>
      <c r="P385">
        <v>0</v>
      </c>
      <c r="Q385">
        <v>0</v>
      </c>
      <c r="R385">
        <v>0</v>
      </c>
      <c r="S385">
        <v>3</v>
      </c>
      <c r="T385">
        <v>0</v>
      </c>
      <c r="U385">
        <v>0</v>
      </c>
      <c r="V385">
        <v>0</v>
      </c>
      <c r="W385">
        <v>0</v>
      </c>
      <c r="X385">
        <v>0</v>
      </c>
      <c r="Y385">
        <v>1</v>
      </c>
      <c r="Z385">
        <v>0</v>
      </c>
      <c r="AA385">
        <v>0</v>
      </c>
      <c r="AB385">
        <v>0</v>
      </c>
      <c r="AC385">
        <v>0</v>
      </c>
      <c r="AD385">
        <v>0</v>
      </c>
      <c r="AE385">
        <v>1</v>
      </c>
      <c r="AF385">
        <v>0</v>
      </c>
      <c r="AG385">
        <v>1</v>
      </c>
      <c r="AH385">
        <v>0</v>
      </c>
      <c r="AI385">
        <v>0</v>
      </c>
      <c r="AJ385">
        <v>0</v>
      </c>
      <c r="AK385">
        <v>1</v>
      </c>
      <c r="AL385">
        <v>0</v>
      </c>
      <c r="AM385">
        <v>0</v>
      </c>
      <c r="AN385">
        <v>0</v>
      </c>
      <c r="AO385">
        <v>0</v>
      </c>
      <c r="AP385">
        <v>0</v>
      </c>
      <c r="AQ385">
        <v>0</v>
      </c>
      <c r="AR385">
        <v>1</v>
      </c>
      <c r="AS385">
        <v>1</v>
      </c>
      <c r="AT385">
        <v>0</v>
      </c>
      <c r="AU385">
        <v>0</v>
      </c>
      <c r="AV385">
        <v>2</v>
      </c>
      <c r="AW385">
        <v>0</v>
      </c>
      <c r="AX385">
        <v>0</v>
      </c>
      <c r="AY385">
        <v>0</v>
      </c>
      <c r="AZ385">
        <v>0</v>
      </c>
      <c r="BA385">
        <v>2</v>
      </c>
      <c r="BB385">
        <v>0</v>
      </c>
      <c r="BC385">
        <v>0</v>
      </c>
      <c r="BD385">
        <v>0</v>
      </c>
      <c r="BE385">
        <v>0</v>
      </c>
      <c r="BF385">
        <v>0</v>
      </c>
      <c r="BG385">
        <v>1</v>
      </c>
      <c r="BH385">
        <v>0</v>
      </c>
      <c r="BI385">
        <v>0</v>
      </c>
      <c r="BJ385">
        <v>1</v>
      </c>
      <c r="BK385">
        <v>0</v>
      </c>
      <c r="BL385">
        <v>0</v>
      </c>
      <c r="BM385">
        <v>0</v>
      </c>
      <c r="BN385">
        <v>0</v>
      </c>
      <c r="BO385">
        <v>0</v>
      </c>
      <c r="BP385">
        <v>0</v>
      </c>
      <c r="BQ385">
        <v>2</v>
      </c>
      <c r="BR385">
        <v>0</v>
      </c>
      <c r="BS385">
        <v>0</v>
      </c>
      <c r="BT385">
        <v>0</v>
      </c>
      <c r="BU385">
        <v>0</v>
      </c>
      <c r="BV385">
        <v>0</v>
      </c>
      <c r="BW385">
        <v>0</v>
      </c>
      <c r="BX385">
        <v>0</v>
      </c>
      <c r="BY385">
        <v>0</v>
      </c>
      <c r="BZ385">
        <v>0</v>
      </c>
      <c r="CA385">
        <v>0</v>
      </c>
      <c r="CB385">
        <v>2</v>
      </c>
      <c r="CC385">
        <v>2</v>
      </c>
      <c r="CD385">
        <v>0</v>
      </c>
      <c r="CE385">
        <v>0</v>
      </c>
      <c r="CF385">
        <v>4</v>
      </c>
      <c r="CG385">
        <v>0</v>
      </c>
      <c r="CH385">
        <v>0</v>
      </c>
      <c r="CI385">
        <v>1</v>
      </c>
      <c r="CJ385">
        <v>0</v>
      </c>
      <c r="CK385">
        <v>1</v>
      </c>
      <c r="CL385">
        <v>0</v>
      </c>
      <c r="CM385">
        <v>0</v>
      </c>
      <c r="CN385">
        <v>0</v>
      </c>
      <c r="CO385">
        <v>4</v>
      </c>
      <c r="CP385">
        <v>0</v>
      </c>
      <c r="CQ385">
        <v>0</v>
      </c>
      <c r="CR385">
        <v>0</v>
      </c>
      <c r="CS385">
        <v>0</v>
      </c>
      <c r="CT385">
        <v>0</v>
      </c>
      <c r="CU385">
        <v>0</v>
      </c>
      <c r="CV385">
        <v>0</v>
      </c>
      <c r="CW385">
        <v>0</v>
      </c>
      <c r="CX385">
        <v>2</v>
      </c>
      <c r="CY385">
        <v>5</v>
      </c>
      <c r="CZ385">
        <v>0</v>
      </c>
      <c r="DA385">
        <v>0</v>
      </c>
      <c r="DB385">
        <v>0</v>
      </c>
      <c r="DC385">
        <v>0</v>
      </c>
      <c r="DD385">
        <v>0</v>
      </c>
      <c r="DE385">
        <v>1</v>
      </c>
      <c r="DF385">
        <v>7</v>
      </c>
      <c r="DG385">
        <v>0</v>
      </c>
      <c r="DH385">
        <v>0</v>
      </c>
      <c r="DI385">
        <v>0</v>
      </c>
      <c r="DJ385">
        <v>1</v>
      </c>
      <c r="DK385">
        <v>2</v>
      </c>
      <c r="DL385">
        <v>0</v>
      </c>
      <c r="DM385">
        <v>0</v>
      </c>
      <c r="DN385">
        <v>0</v>
      </c>
      <c r="DO385">
        <v>0</v>
      </c>
      <c r="DP385">
        <v>0</v>
      </c>
      <c r="DQ385">
        <v>0</v>
      </c>
      <c r="DR385">
        <v>0</v>
      </c>
      <c r="DS385">
        <v>0</v>
      </c>
      <c r="DT385">
        <v>0</v>
      </c>
      <c r="DU385">
        <v>2</v>
      </c>
      <c r="DV385">
        <v>0</v>
      </c>
      <c r="DW385">
        <v>0</v>
      </c>
      <c r="DX385">
        <v>0</v>
      </c>
      <c r="DY385">
        <v>0</v>
      </c>
      <c r="DZ385">
        <v>1</v>
      </c>
      <c r="EA385">
        <v>0</v>
      </c>
      <c r="EB385">
        <v>0</v>
      </c>
      <c r="EC385">
        <v>0</v>
      </c>
      <c r="ED385">
        <v>0</v>
      </c>
      <c r="EE385">
        <v>0</v>
      </c>
      <c r="EF385">
        <v>0</v>
      </c>
      <c r="EG385">
        <v>0</v>
      </c>
      <c r="EH385">
        <v>0</v>
      </c>
      <c r="EI385">
        <v>0</v>
      </c>
      <c r="EJ385">
        <v>0</v>
      </c>
      <c r="EK385">
        <v>0</v>
      </c>
      <c r="EL385">
        <v>0</v>
      </c>
      <c r="EM385">
        <v>0</v>
      </c>
      <c r="EN385">
        <v>0</v>
      </c>
      <c r="EO385">
        <v>1</v>
      </c>
      <c r="EP385">
        <v>0</v>
      </c>
      <c r="EQ385">
        <v>0</v>
      </c>
      <c r="ER385">
        <v>4</v>
      </c>
      <c r="ES385">
        <v>0</v>
      </c>
      <c r="ET385">
        <v>0</v>
      </c>
      <c r="EU385">
        <v>0</v>
      </c>
      <c r="EV385">
        <v>0</v>
      </c>
      <c r="EW385">
        <v>1</v>
      </c>
      <c r="EX385">
        <v>0</v>
      </c>
      <c r="EY385">
        <v>0</v>
      </c>
      <c r="EZ385">
        <v>0</v>
      </c>
      <c r="FA385">
        <v>0</v>
      </c>
      <c r="FB385">
        <v>0</v>
      </c>
      <c r="FC385">
        <v>0</v>
      </c>
      <c r="FD385">
        <v>2</v>
      </c>
      <c r="FE385">
        <v>0</v>
      </c>
      <c r="FF385">
        <v>0</v>
      </c>
      <c r="FG385">
        <v>0</v>
      </c>
      <c r="FH385">
        <v>0</v>
      </c>
      <c r="FI385">
        <v>0</v>
      </c>
      <c r="FJ385">
        <v>0</v>
      </c>
      <c r="FK385">
        <v>1</v>
      </c>
      <c r="FL385">
        <v>0</v>
      </c>
      <c r="FM385">
        <v>0</v>
      </c>
      <c r="FN385">
        <v>0</v>
      </c>
      <c r="FO385">
        <v>0</v>
      </c>
      <c r="FP385">
        <v>0</v>
      </c>
      <c r="FQ385">
        <v>1</v>
      </c>
      <c r="FR385">
        <v>4</v>
      </c>
      <c r="FS385">
        <v>0</v>
      </c>
      <c r="FT385">
        <v>0</v>
      </c>
      <c r="FU385">
        <v>0</v>
      </c>
      <c r="FV385">
        <v>0</v>
      </c>
      <c r="FW385">
        <v>0</v>
      </c>
      <c r="FX385">
        <v>0</v>
      </c>
      <c r="FY385">
        <v>0</v>
      </c>
      <c r="FZ385">
        <v>0</v>
      </c>
      <c r="GA385">
        <v>0</v>
      </c>
      <c r="GB385">
        <v>0</v>
      </c>
      <c r="GC385">
        <v>0</v>
      </c>
      <c r="GD385">
        <v>0</v>
      </c>
      <c r="GE385">
        <v>1</v>
      </c>
      <c r="GF385">
        <v>0</v>
      </c>
      <c r="GG385">
        <v>0</v>
      </c>
      <c r="GH385">
        <v>0</v>
      </c>
      <c r="GI385">
        <v>0</v>
      </c>
      <c r="GJ385">
        <v>0</v>
      </c>
      <c r="GK385">
        <v>0</v>
      </c>
      <c r="GL385">
        <v>0</v>
      </c>
      <c r="GM385">
        <v>0</v>
      </c>
      <c r="GN385">
        <v>0</v>
      </c>
      <c r="GO385">
        <v>3</v>
      </c>
      <c r="GP385">
        <v>0</v>
      </c>
      <c r="GQ385">
        <v>0</v>
      </c>
    </row>
    <row r="386" spans="1:199">
      <c r="A386">
        <v>0</v>
      </c>
      <c r="B386">
        <v>0</v>
      </c>
      <c r="C386">
        <v>1</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2</v>
      </c>
      <c r="Y386">
        <v>0</v>
      </c>
      <c r="Z386">
        <v>1</v>
      </c>
      <c r="AA386">
        <v>0</v>
      </c>
      <c r="AB386">
        <v>0</v>
      </c>
      <c r="AC386">
        <v>0</v>
      </c>
      <c r="AD386">
        <v>0</v>
      </c>
      <c r="AE386">
        <v>1</v>
      </c>
      <c r="AF386">
        <v>2</v>
      </c>
      <c r="AG386">
        <v>0</v>
      </c>
      <c r="AH386">
        <v>0</v>
      </c>
      <c r="AI386">
        <v>0</v>
      </c>
      <c r="AJ386">
        <v>0</v>
      </c>
      <c r="AK386">
        <v>0</v>
      </c>
      <c r="AL386">
        <v>0</v>
      </c>
      <c r="AM386">
        <v>0</v>
      </c>
      <c r="AN386">
        <v>0</v>
      </c>
      <c r="AO386">
        <v>0</v>
      </c>
      <c r="AP386">
        <v>0</v>
      </c>
      <c r="AQ386">
        <v>0</v>
      </c>
      <c r="AR386">
        <v>0</v>
      </c>
      <c r="AS386">
        <v>0</v>
      </c>
      <c r="AT386">
        <v>0</v>
      </c>
      <c r="AU386">
        <v>1</v>
      </c>
      <c r="AV386">
        <v>1</v>
      </c>
      <c r="AW386">
        <v>1</v>
      </c>
      <c r="AX386">
        <v>0</v>
      </c>
      <c r="AY386">
        <v>0</v>
      </c>
      <c r="AZ386">
        <v>0</v>
      </c>
      <c r="BA386">
        <v>0</v>
      </c>
      <c r="BB386">
        <v>0</v>
      </c>
      <c r="BC386">
        <v>0</v>
      </c>
      <c r="BD386">
        <v>0</v>
      </c>
      <c r="BE386">
        <v>1</v>
      </c>
      <c r="BF386">
        <v>1</v>
      </c>
      <c r="BG386">
        <v>0</v>
      </c>
      <c r="BH386">
        <v>0</v>
      </c>
      <c r="BI386">
        <v>0</v>
      </c>
      <c r="BJ386">
        <v>0</v>
      </c>
      <c r="BK386">
        <v>0</v>
      </c>
      <c r="BL386">
        <v>0</v>
      </c>
      <c r="BM386">
        <v>0</v>
      </c>
      <c r="BN386">
        <v>0</v>
      </c>
      <c r="BO386">
        <v>0</v>
      </c>
      <c r="BP386">
        <v>0</v>
      </c>
      <c r="BQ386">
        <v>2</v>
      </c>
      <c r="BR386">
        <v>0</v>
      </c>
      <c r="BS386">
        <v>0</v>
      </c>
      <c r="BT386">
        <v>0</v>
      </c>
      <c r="BU386">
        <v>0</v>
      </c>
      <c r="BV386">
        <v>0</v>
      </c>
      <c r="BW386">
        <v>0</v>
      </c>
      <c r="BX386">
        <v>0</v>
      </c>
      <c r="BY386">
        <v>0</v>
      </c>
      <c r="BZ386">
        <v>0</v>
      </c>
      <c r="CA386">
        <v>0</v>
      </c>
      <c r="CB386">
        <v>1</v>
      </c>
      <c r="CC386">
        <v>0</v>
      </c>
      <c r="CD386">
        <v>1</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1</v>
      </c>
      <c r="DA386">
        <v>0</v>
      </c>
      <c r="DB386">
        <v>0</v>
      </c>
      <c r="DC386">
        <v>0</v>
      </c>
      <c r="DD386">
        <v>0</v>
      </c>
      <c r="DE386">
        <v>0</v>
      </c>
      <c r="DF386">
        <v>0</v>
      </c>
      <c r="DG386">
        <v>0</v>
      </c>
      <c r="DH386">
        <v>0</v>
      </c>
      <c r="DI386">
        <v>0</v>
      </c>
      <c r="DJ386">
        <v>0</v>
      </c>
      <c r="DK386">
        <v>0</v>
      </c>
      <c r="DL386">
        <v>0</v>
      </c>
      <c r="DM386">
        <v>0</v>
      </c>
      <c r="DN386">
        <v>0</v>
      </c>
      <c r="DO386">
        <v>0</v>
      </c>
      <c r="DP386">
        <v>4</v>
      </c>
      <c r="DQ386">
        <v>0</v>
      </c>
      <c r="DR386">
        <v>2</v>
      </c>
      <c r="DS386">
        <v>0</v>
      </c>
      <c r="DT386">
        <v>0</v>
      </c>
      <c r="DU386">
        <v>1</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2</v>
      </c>
      <c r="EV386">
        <v>0</v>
      </c>
      <c r="EW386">
        <v>0</v>
      </c>
      <c r="EX386">
        <v>0</v>
      </c>
      <c r="EY386">
        <v>0</v>
      </c>
      <c r="EZ386">
        <v>0</v>
      </c>
      <c r="FA386">
        <v>0</v>
      </c>
      <c r="FB386">
        <v>0</v>
      </c>
      <c r="FC386">
        <v>0</v>
      </c>
      <c r="FD386">
        <v>1</v>
      </c>
      <c r="FE386">
        <v>0</v>
      </c>
      <c r="FF386">
        <v>0</v>
      </c>
      <c r="FG386">
        <v>1</v>
      </c>
      <c r="FH386">
        <v>0</v>
      </c>
      <c r="FI386">
        <v>0</v>
      </c>
      <c r="FJ386">
        <v>0</v>
      </c>
      <c r="FK386">
        <v>0</v>
      </c>
      <c r="FL386">
        <v>0</v>
      </c>
      <c r="FM386">
        <v>0</v>
      </c>
      <c r="FN386">
        <v>6</v>
      </c>
      <c r="FO386">
        <v>0</v>
      </c>
      <c r="FP386">
        <v>0</v>
      </c>
      <c r="FQ386">
        <v>0</v>
      </c>
      <c r="FR386">
        <v>0</v>
      </c>
      <c r="FS386">
        <v>1</v>
      </c>
      <c r="FT386">
        <v>0</v>
      </c>
      <c r="FU386">
        <v>1</v>
      </c>
      <c r="FV386">
        <v>0</v>
      </c>
      <c r="FW386">
        <v>0</v>
      </c>
      <c r="FX386">
        <v>0</v>
      </c>
      <c r="FY386">
        <v>0</v>
      </c>
      <c r="FZ386">
        <v>0</v>
      </c>
      <c r="GA386">
        <v>0</v>
      </c>
      <c r="GB386">
        <v>0</v>
      </c>
      <c r="GC386">
        <v>0</v>
      </c>
      <c r="GD386">
        <v>0</v>
      </c>
      <c r="GE386">
        <v>0</v>
      </c>
      <c r="GF386">
        <v>0</v>
      </c>
      <c r="GG386">
        <v>0</v>
      </c>
      <c r="GH386">
        <v>0</v>
      </c>
      <c r="GI386">
        <v>0</v>
      </c>
      <c r="GJ386">
        <v>2</v>
      </c>
      <c r="GK386">
        <v>0</v>
      </c>
      <c r="GL386">
        <v>0</v>
      </c>
      <c r="GM386">
        <v>1</v>
      </c>
      <c r="GN386">
        <v>0</v>
      </c>
      <c r="GO386">
        <v>0</v>
      </c>
      <c r="GP386">
        <v>0</v>
      </c>
      <c r="GQ386">
        <v>0</v>
      </c>
    </row>
    <row r="387" spans="1:199">
      <c r="A387">
        <v>0</v>
      </c>
      <c r="B387">
        <v>0</v>
      </c>
      <c r="C387">
        <v>1</v>
      </c>
      <c r="D387">
        <v>0</v>
      </c>
      <c r="E387">
        <v>0</v>
      </c>
      <c r="F387">
        <v>0</v>
      </c>
      <c r="G387">
        <v>0</v>
      </c>
      <c r="H387">
        <v>0</v>
      </c>
      <c r="I387">
        <v>0</v>
      </c>
      <c r="J387">
        <v>0</v>
      </c>
      <c r="K387">
        <v>0</v>
      </c>
      <c r="L387">
        <v>1</v>
      </c>
      <c r="M387">
        <v>0</v>
      </c>
      <c r="N387">
        <v>0</v>
      </c>
      <c r="O387">
        <v>0</v>
      </c>
      <c r="P387">
        <v>0</v>
      </c>
      <c r="Q387">
        <v>0</v>
      </c>
      <c r="R387">
        <v>0</v>
      </c>
      <c r="S387">
        <v>0</v>
      </c>
      <c r="T387">
        <v>0</v>
      </c>
      <c r="U387">
        <v>0</v>
      </c>
      <c r="V387">
        <v>1</v>
      </c>
      <c r="W387">
        <v>0</v>
      </c>
      <c r="X387">
        <v>1</v>
      </c>
      <c r="Y387">
        <v>0</v>
      </c>
      <c r="Z387">
        <v>0</v>
      </c>
      <c r="AA387">
        <v>0</v>
      </c>
      <c r="AB387">
        <v>0</v>
      </c>
      <c r="AC387">
        <v>0</v>
      </c>
      <c r="AD387">
        <v>0</v>
      </c>
      <c r="AE387">
        <v>0</v>
      </c>
      <c r="AF387">
        <v>0</v>
      </c>
      <c r="AG387">
        <v>0</v>
      </c>
      <c r="AH387">
        <v>1</v>
      </c>
      <c r="AI387">
        <v>0</v>
      </c>
      <c r="AJ387">
        <v>0</v>
      </c>
      <c r="AK387">
        <v>0</v>
      </c>
      <c r="AL387">
        <v>0</v>
      </c>
      <c r="AM387">
        <v>0</v>
      </c>
      <c r="AN387">
        <v>0</v>
      </c>
      <c r="AO387">
        <v>0</v>
      </c>
      <c r="AP387">
        <v>0</v>
      </c>
      <c r="AQ387">
        <v>0</v>
      </c>
      <c r="AR387">
        <v>0</v>
      </c>
      <c r="AS387">
        <v>0</v>
      </c>
      <c r="AT387">
        <v>0</v>
      </c>
      <c r="AU387">
        <v>0</v>
      </c>
      <c r="AV387">
        <v>0</v>
      </c>
      <c r="AW387">
        <v>2</v>
      </c>
      <c r="AX387">
        <v>0</v>
      </c>
      <c r="AY387">
        <v>0</v>
      </c>
      <c r="AZ387">
        <v>0</v>
      </c>
      <c r="BA387">
        <v>0</v>
      </c>
      <c r="BB387">
        <v>0</v>
      </c>
      <c r="BC387">
        <v>0</v>
      </c>
      <c r="BD387">
        <v>0</v>
      </c>
      <c r="BE387">
        <v>0</v>
      </c>
      <c r="BF387">
        <v>0</v>
      </c>
      <c r="BG387">
        <v>0</v>
      </c>
      <c r="BH387">
        <v>0</v>
      </c>
      <c r="BI387">
        <v>0</v>
      </c>
      <c r="BJ387">
        <v>0</v>
      </c>
      <c r="BK387">
        <v>0</v>
      </c>
      <c r="BL387">
        <v>0</v>
      </c>
      <c r="BM387">
        <v>1</v>
      </c>
      <c r="BN387">
        <v>0</v>
      </c>
      <c r="BO387">
        <v>0</v>
      </c>
      <c r="BP387">
        <v>0</v>
      </c>
      <c r="BQ387">
        <v>2</v>
      </c>
      <c r="BR387">
        <v>0</v>
      </c>
      <c r="BS387">
        <v>0</v>
      </c>
      <c r="BT387">
        <v>0</v>
      </c>
      <c r="BU387">
        <v>0</v>
      </c>
      <c r="BV387">
        <v>0</v>
      </c>
      <c r="BW387">
        <v>0</v>
      </c>
      <c r="BX387">
        <v>0</v>
      </c>
      <c r="BY387">
        <v>0</v>
      </c>
      <c r="BZ387">
        <v>0</v>
      </c>
      <c r="CA387">
        <v>0</v>
      </c>
      <c r="CB387">
        <v>2</v>
      </c>
      <c r="CC387">
        <v>1</v>
      </c>
      <c r="CD387">
        <v>0</v>
      </c>
      <c r="CE387">
        <v>0</v>
      </c>
      <c r="CF387">
        <v>6</v>
      </c>
      <c r="CG387">
        <v>0</v>
      </c>
      <c r="CH387">
        <v>0</v>
      </c>
      <c r="CI387">
        <v>0</v>
      </c>
      <c r="CJ387">
        <v>0</v>
      </c>
      <c r="CK387">
        <v>0</v>
      </c>
      <c r="CL387">
        <v>0</v>
      </c>
      <c r="CM387">
        <v>0</v>
      </c>
      <c r="CN387">
        <v>0</v>
      </c>
      <c r="CO387">
        <v>0</v>
      </c>
      <c r="CP387">
        <v>0</v>
      </c>
      <c r="CQ387">
        <v>1</v>
      </c>
      <c r="CR387">
        <v>0</v>
      </c>
      <c r="CS387">
        <v>0</v>
      </c>
      <c r="CT387">
        <v>0</v>
      </c>
      <c r="CU387">
        <v>0</v>
      </c>
      <c r="CV387">
        <v>0</v>
      </c>
      <c r="CW387">
        <v>0</v>
      </c>
      <c r="CX387">
        <v>0</v>
      </c>
      <c r="CY387">
        <v>0</v>
      </c>
      <c r="CZ387">
        <v>4</v>
      </c>
      <c r="DA387">
        <v>0</v>
      </c>
      <c r="DB387">
        <v>0</v>
      </c>
      <c r="DC387">
        <v>0</v>
      </c>
      <c r="DD387">
        <v>0</v>
      </c>
      <c r="DE387">
        <v>0</v>
      </c>
      <c r="DF387">
        <v>0</v>
      </c>
      <c r="DG387">
        <v>0</v>
      </c>
      <c r="DH387">
        <v>5</v>
      </c>
      <c r="DI387">
        <v>0</v>
      </c>
      <c r="DJ387">
        <v>0</v>
      </c>
      <c r="DK387">
        <v>0</v>
      </c>
      <c r="DL387">
        <v>0</v>
      </c>
      <c r="DM387">
        <v>0</v>
      </c>
      <c r="DN387">
        <v>0</v>
      </c>
      <c r="DO387">
        <v>0</v>
      </c>
      <c r="DP387">
        <v>2</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1</v>
      </c>
      <c r="ET387">
        <v>0</v>
      </c>
      <c r="EU387">
        <v>1</v>
      </c>
      <c r="EV387">
        <v>0</v>
      </c>
      <c r="EW387">
        <v>0</v>
      </c>
      <c r="EX387">
        <v>0</v>
      </c>
      <c r="EY387">
        <v>0</v>
      </c>
      <c r="EZ387">
        <v>0</v>
      </c>
      <c r="FA387">
        <v>2</v>
      </c>
      <c r="FB387">
        <v>0</v>
      </c>
      <c r="FC387">
        <v>0</v>
      </c>
      <c r="FD387">
        <v>0</v>
      </c>
      <c r="FE387">
        <v>0</v>
      </c>
      <c r="FF387">
        <v>0</v>
      </c>
      <c r="FG387">
        <v>0</v>
      </c>
      <c r="FH387">
        <v>0</v>
      </c>
      <c r="FI387">
        <v>0</v>
      </c>
      <c r="FJ387">
        <v>0</v>
      </c>
      <c r="FK387">
        <v>0</v>
      </c>
      <c r="FL387">
        <v>0</v>
      </c>
      <c r="FM387">
        <v>0</v>
      </c>
      <c r="FN387">
        <v>6</v>
      </c>
      <c r="FO387">
        <v>1</v>
      </c>
      <c r="FP387">
        <v>0</v>
      </c>
      <c r="FQ387">
        <v>0</v>
      </c>
      <c r="FR387">
        <v>0</v>
      </c>
      <c r="FS387">
        <v>0</v>
      </c>
      <c r="FT387">
        <v>0</v>
      </c>
      <c r="FU387">
        <v>1</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row>
    <row r="388" spans="1:199">
      <c r="A388">
        <v>0</v>
      </c>
      <c r="B388">
        <v>3</v>
      </c>
      <c r="C388">
        <v>1</v>
      </c>
      <c r="D388">
        <v>0</v>
      </c>
      <c r="E388">
        <v>0</v>
      </c>
      <c r="F388">
        <v>0</v>
      </c>
      <c r="G388">
        <v>0</v>
      </c>
      <c r="H388">
        <v>0</v>
      </c>
      <c r="I388">
        <v>0</v>
      </c>
      <c r="J388">
        <v>0</v>
      </c>
      <c r="K388">
        <v>0</v>
      </c>
      <c r="L388">
        <v>0</v>
      </c>
      <c r="M388">
        <v>1</v>
      </c>
      <c r="N388">
        <v>0</v>
      </c>
      <c r="O388">
        <v>0</v>
      </c>
      <c r="P388">
        <v>0</v>
      </c>
      <c r="Q388">
        <v>0</v>
      </c>
      <c r="R388">
        <v>0</v>
      </c>
      <c r="S388">
        <v>0</v>
      </c>
      <c r="T388">
        <v>0</v>
      </c>
      <c r="U388">
        <v>1</v>
      </c>
      <c r="V388">
        <v>0</v>
      </c>
      <c r="W388">
        <v>0</v>
      </c>
      <c r="X388">
        <v>1</v>
      </c>
      <c r="Y388">
        <v>0</v>
      </c>
      <c r="Z388">
        <v>2</v>
      </c>
      <c r="AA388">
        <v>0</v>
      </c>
      <c r="AB388">
        <v>0</v>
      </c>
      <c r="AC388">
        <v>1</v>
      </c>
      <c r="AD388">
        <v>0</v>
      </c>
      <c r="AE388">
        <v>1</v>
      </c>
      <c r="AF388">
        <v>1</v>
      </c>
      <c r="AG388">
        <v>0</v>
      </c>
      <c r="AH388">
        <v>0</v>
      </c>
      <c r="AI388">
        <v>2</v>
      </c>
      <c r="AJ388">
        <v>0</v>
      </c>
      <c r="AK388">
        <v>1</v>
      </c>
      <c r="AL388">
        <v>0</v>
      </c>
      <c r="AM388">
        <v>0</v>
      </c>
      <c r="AN388">
        <v>1</v>
      </c>
      <c r="AO388">
        <v>0</v>
      </c>
      <c r="AP388">
        <v>0</v>
      </c>
      <c r="AQ388">
        <v>0</v>
      </c>
      <c r="AR388">
        <v>0</v>
      </c>
      <c r="AS388">
        <v>0</v>
      </c>
      <c r="AT388">
        <v>0</v>
      </c>
      <c r="AU388">
        <v>0</v>
      </c>
      <c r="AV388">
        <v>2</v>
      </c>
      <c r="AW388">
        <v>1</v>
      </c>
      <c r="AX388">
        <v>0</v>
      </c>
      <c r="AY388">
        <v>0</v>
      </c>
      <c r="AZ388">
        <v>0</v>
      </c>
      <c r="BA388">
        <v>2</v>
      </c>
      <c r="BB388">
        <v>1</v>
      </c>
      <c r="BC388">
        <v>0</v>
      </c>
      <c r="BD388">
        <v>0</v>
      </c>
      <c r="BE388">
        <v>5</v>
      </c>
      <c r="BF388">
        <v>4</v>
      </c>
      <c r="BG388">
        <v>1</v>
      </c>
      <c r="BH388">
        <v>0</v>
      </c>
      <c r="BI388">
        <v>0</v>
      </c>
      <c r="BJ388">
        <v>1</v>
      </c>
      <c r="BK388">
        <v>0</v>
      </c>
      <c r="BL388">
        <v>0</v>
      </c>
      <c r="BM388">
        <v>1</v>
      </c>
      <c r="BN388">
        <v>0</v>
      </c>
      <c r="BO388">
        <v>0</v>
      </c>
      <c r="BP388">
        <v>0</v>
      </c>
      <c r="BQ388">
        <v>5</v>
      </c>
      <c r="BR388">
        <v>0</v>
      </c>
      <c r="BS388">
        <v>2</v>
      </c>
      <c r="BT388">
        <v>0</v>
      </c>
      <c r="BU388">
        <v>0</v>
      </c>
      <c r="BV388">
        <v>1</v>
      </c>
      <c r="BW388">
        <v>0</v>
      </c>
      <c r="BX388">
        <v>0</v>
      </c>
      <c r="BY388">
        <v>0</v>
      </c>
      <c r="BZ388">
        <v>0</v>
      </c>
      <c r="CA388">
        <v>1</v>
      </c>
      <c r="CB388">
        <v>1</v>
      </c>
      <c r="CC388">
        <v>0</v>
      </c>
      <c r="CD388">
        <v>1</v>
      </c>
      <c r="CE388">
        <v>0</v>
      </c>
      <c r="CF388">
        <v>0</v>
      </c>
      <c r="CG388">
        <v>0</v>
      </c>
      <c r="CH388">
        <v>0</v>
      </c>
      <c r="CI388">
        <v>1</v>
      </c>
      <c r="CJ388">
        <v>0</v>
      </c>
      <c r="CK388">
        <v>1</v>
      </c>
      <c r="CL388">
        <v>0</v>
      </c>
      <c r="CM388">
        <v>0</v>
      </c>
      <c r="CN388">
        <v>0</v>
      </c>
      <c r="CO388">
        <v>0</v>
      </c>
      <c r="CP388">
        <v>0</v>
      </c>
      <c r="CQ388">
        <v>4</v>
      </c>
      <c r="CR388">
        <v>1</v>
      </c>
      <c r="CS388">
        <v>0</v>
      </c>
      <c r="CT388">
        <v>0</v>
      </c>
      <c r="CU388">
        <v>1</v>
      </c>
      <c r="CV388">
        <v>2</v>
      </c>
      <c r="CW388">
        <v>0</v>
      </c>
      <c r="CX388">
        <v>0</v>
      </c>
      <c r="CY388">
        <v>0</v>
      </c>
      <c r="CZ388">
        <v>1</v>
      </c>
      <c r="DA388">
        <v>0</v>
      </c>
      <c r="DB388">
        <v>0</v>
      </c>
      <c r="DC388">
        <v>0</v>
      </c>
      <c r="DD388">
        <v>1</v>
      </c>
      <c r="DE388">
        <v>0</v>
      </c>
      <c r="DF388">
        <v>0</v>
      </c>
      <c r="DG388">
        <v>5</v>
      </c>
      <c r="DH388">
        <v>0</v>
      </c>
      <c r="DI388">
        <v>6</v>
      </c>
      <c r="DJ388">
        <v>1</v>
      </c>
      <c r="DK388">
        <v>0</v>
      </c>
      <c r="DL388">
        <v>0</v>
      </c>
      <c r="DM388">
        <v>0</v>
      </c>
      <c r="DN388">
        <v>2</v>
      </c>
      <c r="DO388">
        <v>1</v>
      </c>
      <c r="DP388">
        <v>2</v>
      </c>
      <c r="DQ388">
        <v>0</v>
      </c>
      <c r="DR388">
        <v>4</v>
      </c>
      <c r="DS388">
        <v>0</v>
      </c>
      <c r="DT388">
        <v>0</v>
      </c>
      <c r="DU388">
        <v>1</v>
      </c>
      <c r="DV388">
        <v>0</v>
      </c>
      <c r="DW388">
        <v>0</v>
      </c>
      <c r="DX388">
        <v>0</v>
      </c>
      <c r="DY388">
        <v>0</v>
      </c>
      <c r="DZ388">
        <v>0</v>
      </c>
      <c r="EA388">
        <v>1</v>
      </c>
      <c r="EB388">
        <v>1</v>
      </c>
      <c r="EC388">
        <v>0</v>
      </c>
      <c r="ED388">
        <v>0</v>
      </c>
      <c r="EE388">
        <v>0</v>
      </c>
      <c r="EF388">
        <v>0</v>
      </c>
      <c r="EG388">
        <v>0</v>
      </c>
      <c r="EH388">
        <v>1</v>
      </c>
      <c r="EI388">
        <v>0</v>
      </c>
      <c r="EJ388">
        <v>0</v>
      </c>
      <c r="EK388">
        <v>0</v>
      </c>
      <c r="EL388">
        <v>0</v>
      </c>
      <c r="EM388">
        <v>1</v>
      </c>
      <c r="EN388">
        <v>0</v>
      </c>
      <c r="EO388">
        <v>0</v>
      </c>
      <c r="EP388">
        <v>0</v>
      </c>
      <c r="EQ388">
        <v>0</v>
      </c>
      <c r="ER388">
        <v>0</v>
      </c>
      <c r="ES388">
        <v>0</v>
      </c>
      <c r="ET388">
        <v>1</v>
      </c>
      <c r="EU388">
        <v>2</v>
      </c>
      <c r="EV388">
        <v>0</v>
      </c>
      <c r="EW388">
        <v>1</v>
      </c>
      <c r="EX388">
        <v>0</v>
      </c>
      <c r="EY388">
        <v>0</v>
      </c>
      <c r="EZ388">
        <v>0</v>
      </c>
      <c r="FA388">
        <v>2</v>
      </c>
      <c r="FB388">
        <v>0</v>
      </c>
      <c r="FC388">
        <v>0</v>
      </c>
      <c r="FD388">
        <v>0</v>
      </c>
      <c r="FE388">
        <v>9</v>
      </c>
      <c r="FF388">
        <v>0</v>
      </c>
      <c r="FG388">
        <v>2</v>
      </c>
      <c r="FH388">
        <v>0</v>
      </c>
      <c r="FI388">
        <v>0</v>
      </c>
      <c r="FJ388">
        <v>0</v>
      </c>
      <c r="FK388">
        <v>0</v>
      </c>
      <c r="FL388">
        <v>1</v>
      </c>
      <c r="FM388">
        <v>1</v>
      </c>
      <c r="FN388">
        <v>6</v>
      </c>
      <c r="FO388">
        <v>0</v>
      </c>
      <c r="FP388">
        <v>0</v>
      </c>
      <c r="FQ388">
        <v>0</v>
      </c>
      <c r="FR388">
        <v>1</v>
      </c>
      <c r="FS388">
        <v>2</v>
      </c>
      <c r="FT388">
        <v>0</v>
      </c>
      <c r="FU388">
        <v>2</v>
      </c>
      <c r="FV388">
        <v>0</v>
      </c>
      <c r="FW388">
        <v>0</v>
      </c>
      <c r="FX388">
        <v>0</v>
      </c>
      <c r="FY388">
        <v>0</v>
      </c>
      <c r="FZ388">
        <v>6</v>
      </c>
      <c r="GA388">
        <v>0</v>
      </c>
      <c r="GB388">
        <v>1</v>
      </c>
      <c r="GC388">
        <v>0</v>
      </c>
      <c r="GD388">
        <v>0</v>
      </c>
      <c r="GE388">
        <v>0</v>
      </c>
      <c r="GF388">
        <v>2</v>
      </c>
      <c r="GG388">
        <v>0</v>
      </c>
      <c r="GH388">
        <v>0</v>
      </c>
      <c r="GI388">
        <v>0</v>
      </c>
      <c r="GJ388">
        <v>0</v>
      </c>
      <c r="GK388">
        <v>0</v>
      </c>
      <c r="GL388">
        <v>0</v>
      </c>
      <c r="GM388">
        <v>1</v>
      </c>
      <c r="GN388">
        <v>1</v>
      </c>
      <c r="GO388">
        <v>0</v>
      </c>
      <c r="GP388">
        <v>0</v>
      </c>
      <c r="GQ388">
        <v>0</v>
      </c>
    </row>
    <row r="389" spans="1:199">
      <c r="A389">
        <v>0</v>
      </c>
      <c r="B389">
        <v>1</v>
      </c>
      <c r="C389">
        <v>1</v>
      </c>
      <c r="D389">
        <v>0</v>
      </c>
      <c r="E389">
        <v>0</v>
      </c>
      <c r="F389">
        <v>1</v>
      </c>
      <c r="G389">
        <v>0</v>
      </c>
      <c r="H389">
        <v>0</v>
      </c>
      <c r="I389">
        <v>0</v>
      </c>
      <c r="J389">
        <v>0</v>
      </c>
      <c r="K389">
        <v>0</v>
      </c>
      <c r="L389">
        <v>0</v>
      </c>
      <c r="M389">
        <v>1</v>
      </c>
      <c r="N389">
        <v>0</v>
      </c>
      <c r="O389">
        <v>0</v>
      </c>
      <c r="P389">
        <v>0</v>
      </c>
      <c r="Q389">
        <v>0</v>
      </c>
      <c r="R389">
        <v>0</v>
      </c>
      <c r="S389">
        <v>0</v>
      </c>
      <c r="T389">
        <v>0</v>
      </c>
      <c r="U389">
        <v>1</v>
      </c>
      <c r="V389">
        <v>0</v>
      </c>
      <c r="W389">
        <v>0</v>
      </c>
      <c r="X389">
        <v>2</v>
      </c>
      <c r="Y389">
        <v>0</v>
      </c>
      <c r="Z389">
        <v>2</v>
      </c>
      <c r="AA389">
        <v>0</v>
      </c>
      <c r="AB389">
        <v>1</v>
      </c>
      <c r="AC389">
        <v>1</v>
      </c>
      <c r="AD389">
        <v>1</v>
      </c>
      <c r="AE389">
        <v>1</v>
      </c>
      <c r="AF389">
        <v>1</v>
      </c>
      <c r="AG389">
        <v>1</v>
      </c>
      <c r="AH389">
        <v>1</v>
      </c>
      <c r="AI389">
        <v>2</v>
      </c>
      <c r="AJ389">
        <v>0</v>
      </c>
      <c r="AK389">
        <v>0</v>
      </c>
      <c r="AL389">
        <v>0</v>
      </c>
      <c r="AM389">
        <v>0</v>
      </c>
      <c r="AN389">
        <v>1</v>
      </c>
      <c r="AO389">
        <v>0</v>
      </c>
      <c r="AP389">
        <v>0</v>
      </c>
      <c r="AQ389">
        <v>0</v>
      </c>
      <c r="AR389">
        <v>0</v>
      </c>
      <c r="AS389">
        <v>0</v>
      </c>
      <c r="AT389">
        <v>0</v>
      </c>
      <c r="AU389">
        <v>0</v>
      </c>
      <c r="AV389">
        <v>1</v>
      </c>
      <c r="AW389">
        <v>1</v>
      </c>
      <c r="AX389">
        <v>0</v>
      </c>
      <c r="AY389">
        <v>0</v>
      </c>
      <c r="AZ389">
        <v>0</v>
      </c>
      <c r="BA389">
        <v>1</v>
      </c>
      <c r="BB389">
        <v>2</v>
      </c>
      <c r="BC389">
        <v>0</v>
      </c>
      <c r="BD389">
        <v>0</v>
      </c>
      <c r="BE389">
        <v>5</v>
      </c>
      <c r="BF389">
        <v>3</v>
      </c>
      <c r="BG389">
        <v>1</v>
      </c>
      <c r="BH389">
        <v>0</v>
      </c>
      <c r="BI389">
        <v>0</v>
      </c>
      <c r="BJ389">
        <v>0</v>
      </c>
      <c r="BK389">
        <v>0</v>
      </c>
      <c r="BL389">
        <v>0</v>
      </c>
      <c r="BM389">
        <v>1</v>
      </c>
      <c r="BN389">
        <v>0</v>
      </c>
      <c r="BO389">
        <v>0</v>
      </c>
      <c r="BP389">
        <v>0</v>
      </c>
      <c r="BQ389">
        <v>4</v>
      </c>
      <c r="BR389">
        <v>0</v>
      </c>
      <c r="BS389">
        <v>1</v>
      </c>
      <c r="BT389">
        <v>0</v>
      </c>
      <c r="BU389">
        <v>0</v>
      </c>
      <c r="BV389">
        <v>0</v>
      </c>
      <c r="BW389">
        <v>0</v>
      </c>
      <c r="BX389">
        <v>0</v>
      </c>
      <c r="BY389">
        <v>0</v>
      </c>
      <c r="BZ389">
        <v>1</v>
      </c>
      <c r="CA389">
        <v>1</v>
      </c>
      <c r="CB389">
        <v>1</v>
      </c>
      <c r="CC389">
        <v>0</v>
      </c>
      <c r="CD389">
        <v>1</v>
      </c>
      <c r="CE389">
        <v>0</v>
      </c>
      <c r="CF389">
        <v>0</v>
      </c>
      <c r="CG389">
        <v>0</v>
      </c>
      <c r="CH389">
        <v>0</v>
      </c>
      <c r="CI389">
        <v>1</v>
      </c>
      <c r="CJ389">
        <v>0</v>
      </c>
      <c r="CK389">
        <v>1</v>
      </c>
      <c r="CL389">
        <v>0</v>
      </c>
      <c r="CM389">
        <v>2</v>
      </c>
      <c r="CN389">
        <v>0</v>
      </c>
      <c r="CO389">
        <v>0</v>
      </c>
      <c r="CP389">
        <v>0</v>
      </c>
      <c r="CQ389">
        <v>4</v>
      </c>
      <c r="CR389">
        <v>0</v>
      </c>
      <c r="CS389">
        <v>0</v>
      </c>
      <c r="CT389">
        <v>0</v>
      </c>
      <c r="CU389">
        <v>0</v>
      </c>
      <c r="CV389">
        <v>2</v>
      </c>
      <c r="CW389">
        <v>0</v>
      </c>
      <c r="CX389">
        <v>0</v>
      </c>
      <c r="CY389">
        <v>0</v>
      </c>
      <c r="CZ389">
        <v>1</v>
      </c>
      <c r="DA389">
        <v>0</v>
      </c>
      <c r="DB389">
        <v>0</v>
      </c>
      <c r="DC389">
        <v>0</v>
      </c>
      <c r="DD389">
        <v>1</v>
      </c>
      <c r="DE389">
        <v>0</v>
      </c>
      <c r="DF389">
        <v>0</v>
      </c>
      <c r="DG389">
        <v>3</v>
      </c>
      <c r="DH389">
        <v>0</v>
      </c>
      <c r="DI389">
        <v>2</v>
      </c>
      <c r="DJ389">
        <v>1</v>
      </c>
      <c r="DK389">
        <v>0</v>
      </c>
      <c r="DL389">
        <v>0</v>
      </c>
      <c r="DM389">
        <v>0</v>
      </c>
      <c r="DN389">
        <v>2</v>
      </c>
      <c r="DO389">
        <v>0</v>
      </c>
      <c r="DP389">
        <v>2</v>
      </c>
      <c r="DQ389">
        <v>0</v>
      </c>
      <c r="DR389">
        <v>3</v>
      </c>
      <c r="DS389">
        <v>0</v>
      </c>
      <c r="DT389">
        <v>0</v>
      </c>
      <c r="DU389">
        <v>0</v>
      </c>
      <c r="DV389">
        <v>0</v>
      </c>
      <c r="DW389">
        <v>1</v>
      </c>
      <c r="DX389">
        <v>0</v>
      </c>
      <c r="DY389">
        <v>0</v>
      </c>
      <c r="DZ389">
        <v>0</v>
      </c>
      <c r="EA389">
        <v>0</v>
      </c>
      <c r="EB389">
        <v>0</v>
      </c>
      <c r="EC389">
        <v>0</v>
      </c>
      <c r="ED389">
        <v>1</v>
      </c>
      <c r="EE389">
        <v>0</v>
      </c>
      <c r="EF389">
        <v>0</v>
      </c>
      <c r="EG389">
        <v>1</v>
      </c>
      <c r="EH389">
        <v>0</v>
      </c>
      <c r="EI389">
        <v>0</v>
      </c>
      <c r="EJ389">
        <v>0</v>
      </c>
      <c r="EK389">
        <v>0</v>
      </c>
      <c r="EL389">
        <v>0</v>
      </c>
      <c r="EM389">
        <v>0</v>
      </c>
      <c r="EN389">
        <v>0</v>
      </c>
      <c r="EO389">
        <v>0</v>
      </c>
      <c r="EP389">
        <v>0</v>
      </c>
      <c r="EQ389">
        <v>0</v>
      </c>
      <c r="ER389">
        <v>0</v>
      </c>
      <c r="ES389">
        <v>0</v>
      </c>
      <c r="ET389">
        <v>1</v>
      </c>
      <c r="EU389">
        <v>2</v>
      </c>
      <c r="EV389">
        <v>0</v>
      </c>
      <c r="EW389">
        <v>0</v>
      </c>
      <c r="EX389">
        <v>0</v>
      </c>
      <c r="EY389">
        <v>0</v>
      </c>
      <c r="EZ389">
        <v>0</v>
      </c>
      <c r="FA389">
        <v>1</v>
      </c>
      <c r="FB389">
        <v>0</v>
      </c>
      <c r="FC389">
        <v>0</v>
      </c>
      <c r="FD389">
        <v>0</v>
      </c>
      <c r="FE389">
        <v>9</v>
      </c>
      <c r="FF389">
        <v>0</v>
      </c>
      <c r="FG389">
        <v>2</v>
      </c>
      <c r="FH389">
        <v>0</v>
      </c>
      <c r="FI389">
        <v>1</v>
      </c>
      <c r="FJ389">
        <v>0</v>
      </c>
      <c r="FK389">
        <v>0</v>
      </c>
      <c r="FL389">
        <v>1</v>
      </c>
      <c r="FM389">
        <v>1</v>
      </c>
      <c r="FN389">
        <v>3</v>
      </c>
      <c r="FO389">
        <v>0</v>
      </c>
      <c r="FP389">
        <v>1</v>
      </c>
      <c r="FQ389">
        <v>0</v>
      </c>
      <c r="FR389">
        <v>0</v>
      </c>
      <c r="FS389">
        <v>1</v>
      </c>
      <c r="FT389">
        <v>1</v>
      </c>
      <c r="FU389">
        <v>1</v>
      </c>
      <c r="FV389">
        <v>0</v>
      </c>
      <c r="FW389">
        <v>0</v>
      </c>
      <c r="FX389">
        <v>0</v>
      </c>
      <c r="FY389">
        <v>0</v>
      </c>
      <c r="FZ389">
        <v>5</v>
      </c>
      <c r="GA389">
        <v>0</v>
      </c>
      <c r="GB389">
        <v>0</v>
      </c>
      <c r="GC389">
        <v>0</v>
      </c>
      <c r="GD389">
        <v>0</v>
      </c>
      <c r="GE389">
        <v>0</v>
      </c>
      <c r="GF389">
        <v>0</v>
      </c>
      <c r="GG389">
        <v>1</v>
      </c>
      <c r="GH389">
        <v>0</v>
      </c>
      <c r="GI389">
        <v>0</v>
      </c>
      <c r="GJ389">
        <v>0</v>
      </c>
      <c r="GK389">
        <v>0</v>
      </c>
      <c r="GL389">
        <v>0</v>
      </c>
      <c r="GM389">
        <v>0</v>
      </c>
      <c r="GN389">
        <v>0</v>
      </c>
      <c r="GO389">
        <v>1</v>
      </c>
      <c r="GP389">
        <v>1</v>
      </c>
      <c r="GQ389">
        <v>0</v>
      </c>
    </row>
    <row r="390" spans="1:199">
      <c r="A390">
        <v>0</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1</v>
      </c>
      <c r="Y390">
        <v>0</v>
      </c>
      <c r="Z390">
        <v>1</v>
      </c>
      <c r="AA390">
        <v>0</v>
      </c>
      <c r="AB390">
        <v>0</v>
      </c>
      <c r="AC390">
        <v>0</v>
      </c>
      <c r="AD390">
        <v>0</v>
      </c>
      <c r="AE390">
        <v>1</v>
      </c>
      <c r="AF390">
        <v>0</v>
      </c>
      <c r="AG390">
        <v>0</v>
      </c>
      <c r="AH390">
        <v>0</v>
      </c>
      <c r="AI390">
        <v>0</v>
      </c>
      <c r="AJ390">
        <v>0</v>
      </c>
      <c r="AK390">
        <v>1</v>
      </c>
      <c r="AL390">
        <v>0</v>
      </c>
      <c r="AM390">
        <v>0</v>
      </c>
      <c r="AN390">
        <v>0</v>
      </c>
      <c r="AO390">
        <v>0</v>
      </c>
      <c r="AP390">
        <v>0</v>
      </c>
      <c r="AQ390">
        <v>0</v>
      </c>
      <c r="AR390">
        <v>0</v>
      </c>
      <c r="AS390">
        <v>0</v>
      </c>
      <c r="AT390">
        <v>0</v>
      </c>
      <c r="AU390">
        <v>0</v>
      </c>
      <c r="AV390">
        <v>0</v>
      </c>
      <c r="AW390">
        <v>1</v>
      </c>
      <c r="AX390">
        <v>0</v>
      </c>
      <c r="AY390">
        <v>0</v>
      </c>
      <c r="AZ390">
        <v>0</v>
      </c>
      <c r="BA390">
        <v>0</v>
      </c>
      <c r="BB390">
        <v>0</v>
      </c>
      <c r="BC390">
        <v>1</v>
      </c>
      <c r="BD390">
        <v>0</v>
      </c>
      <c r="BE390">
        <v>1</v>
      </c>
      <c r="BF390">
        <v>3</v>
      </c>
      <c r="BG390">
        <v>1</v>
      </c>
      <c r="BH390">
        <v>0</v>
      </c>
      <c r="BI390">
        <v>0</v>
      </c>
      <c r="BJ390">
        <v>0</v>
      </c>
      <c r="BK390">
        <v>0</v>
      </c>
      <c r="BL390">
        <v>0</v>
      </c>
      <c r="BM390">
        <v>0</v>
      </c>
      <c r="BN390">
        <v>0</v>
      </c>
      <c r="BO390">
        <v>0</v>
      </c>
      <c r="BP390">
        <v>0</v>
      </c>
      <c r="BQ390">
        <v>1</v>
      </c>
      <c r="BR390">
        <v>0</v>
      </c>
      <c r="BS390">
        <v>0</v>
      </c>
      <c r="BT390">
        <v>0</v>
      </c>
      <c r="BU390">
        <v>0</v>
      </c>
      <c r="BV390">
        <v>0</v>
      </c>
      <c r="BW390">
        <v>0</v>
      </c>
      <c r="BX390">
        <v>0</v>
      </c>
      <c r="BY390">
        <v>0</v>
      </c>
      <c r="BZ390">
        <v>1</v>
      </c>
      <c r="CA390">
        <v>0</v>
      </c>
      <c r="CB390">
        <v>1</v>
      </c>
      <c r="CC390">
        <v>1</v>
      </c>
      <c r="CD390">
        <v>0</v>
      </c>
      <c r="CE390">
        <v>0</v>
      </c>
      <c r="CF390">
        <v>0</v>
      </c>
      <c r="CG390">
        <v>0</v>
      </c>
      <c r="CH390">
        <v>0</v>
      </c>
      <c r="CI390">
        <v>1</v>
      </c>
      <c r="CJ390">
        <v>0</v>
      </c>
      <c r="CK390">
        <v>1</v>
      </c>
      <c r="CL390">
        <v>0</v>
      </c>
      <c r="CM390">
        <v>0</v>
      </c>
      <c r="CN390">
        <v>0</v>
      </c>
      <c r="CO390">
        <v>0</v>
      </c>
      <c r="CP390">
        <v>0</v>
      </c>
      <c r="CQ390">
        <v>0</v>
      </c>
      <c r="CR390">
        <v>0</v>
      </c>
      <c r="CS390">
        <v>0</v>
      </c>
      <c r="CT390">
        <v>0</v>
      </c>
      <c r="CU390">
        <v>0</v>
      </c>
      <c r="CV390">
        <v>0</v>
      </c>
      <c r="CW390">
        <v>0</v>
      </c>
      <c r="CX390">
        <v>0</v>
      </c>
      <c r="CY390">
        <v>0</v>
      </c>
      <c r="CZ390">
        <v>1</v>
      </c>
      <c r="DA390">
        <v>0</v>
      </c>
      <c r="DB390">
        <v>0</v>
      </c>
      <c r="DC390">
        <v>0</v>
      </c>
      <c r="DD390">
        <v>0</v>
      </c>
      <c r="DE390">
        <v>0</v>
      </c>
      <c r="DF390">
        <v>0</v>
      </c>
      <c r="DG390">
        <v>0</v>
      </c>
      <c r="DH390">
        <v>1</v>
      </c>
      <c r="DI390">
        <v>0</v>
      </c>
      <c r="DJ390">
        <v>0</v>
      </c>
      <c r="DK390">
        <v>0</v>
      </c>
      <c r="DL390">
        <v>0</v>
      </c>
      <c r="DM390">
        <v>0</v>
      </c>
      <c r="DN390">
        <v>0</v>
      </c>
      <c r="DO390">
        <v>0</v>
      </c>
      <c r="DP390">
        <v>1</v>
      </c>
      <c r="DQ390">
        <v>0</v>
      </c>
      <c r="DR390">
        <v>1</v>
      </c>
      <c r="DS390">
        <v>0</v>
      </c>
      <c r="DT390">
        <v>0</v>
      </c>
      <c r="DU390">
        <v>0</v>
      </c>
      <c r="DV390">
        <v>0</v>
      </c>
      <c r="DW390">
        <v>0</v>
      </c>
      <c r="DX390">
        <v>0</v>
      </c>
      <c r="DY390">
        <v>0</v>
      </c>
      <c r="DZ390">
        <v>0</v>
      </c>
      <c r="EA390">
        <v>0</v>
      </c>
      <c r="EB390">
        <v>0</v>
      </c>
      <c r="EC390">
        <v>1</v>
      </c>
      <c r="ED390">
        <v>1</v>
      </c>
      <c r="EE390">
        <v>0</v>
      </c>
      <c r="EF390">
        <v>0</v>
      </c>
      <c r="EG390">
        <v>0</v>
      </c>
      <c r="EH390">
        <v>2</v>
      </c>
      <c r="EI390">
        <v>0</v>
      </c>
      <c r="EJ390">
        <v>0</v>
      </c>
      <c r="EK390">
        <v>0</v>
      </c>
      <c r="EL390">
        <v>0</v>
      </c>
      <c r="EM390">
        <v>0</v>
      </c>
      <c r="EN390">
        <v>0</v>
      </c>
      <c r="EO390">
        <v>0</v>
      </c>
      <c r="EP390">
        <v>0</v>
      </c>
      <c r="EQ390">
        <v>0</v>
      </c>
      <c r="ER390">
        <v>0</v>
      </c>
      <c r="ES390">
        <v>1</v>
      </c>
      <c r="ET390">
        <v>0</v>
      </c>
      <c r="EU390">
        <v>1</v>
      </c>
      <c r="EV390">
        <v>0</v>
      </c>
      <c r="EW390">
        <v>0</v>
      </c>
      <c r="EX390">
        <v>0</v>
      </c>
      <c r="EY390">
        <v>0</v>
      </c>
      <c r="EZ390">
        <v>0</v>
      </c>
      <c r="FA390">
        <v>1</v>
      </c>
      <c r="FB390">
        <v>0</v>
      </c>
      <c r="FC390">
        <v>0</v>
      </c>
      <c r="FD390">
        <v>0</v>
      </c>
      <c r="FE390">
        <v>0</v>
      </c>
      <c r="FF390">
        <v>0</v>
      </c>
      <c r="FG390">
        <v>1</v>
      </c>
      <c r="FH390">
        <v>0</v>
      </c>
      <c r="FI390">
        <v>0</v>
      </c>
      <c r="FJ390">
        <v>0</v>
      </c>
      <c r="FK390">
        <v>0</v>
      </c>
      <c r="FL390">
        <v>0</v>
      </c>
      <c r="FM390">
        <v>0</v>
      </c>
      <c r="FN390">
        <v>5</v>
      </c>
      <c r="FO390">
        <v>0</v>
      </c>
      <c r="FP390">
        <v>0</v>
      </c>
      <c r="FQ390">
        <v>0</v>
      </c>
      <c r="FR390">
        <v>0</v>
      </c>
      <c r="FS390">
        <v>0</v>
      </c>
      <c r="FT390">
        <v>1</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row>
    <row r="391" spans="1:199">
      <c r="A391">
        <v>0</v>
      </c>
      <c r="B391">
        <v>0</v>
      </c>
      <c r="C391">
        <v>0</v>
      </c>
      <c r="D391">
        <v>0</v>
      </c>
      <c r="E391">
        <v>0</v>
      </c>
      <c r="F391">
        <v>6</v>
      </c>
      <c r="G391">
        <v>1</v>
      </c>
      <c r="H391">
        <v>0</v>
      </c>
      <c r="I391">
        <v>0</v>
      </c>
      <c r="J391">
        <v>3</v>
      </c>
      <c r="K391">
        <v>0</v>
      </c>
      <c r="L391">
        <v>0</v>
      </c>
      <c r="M391">
        <v>0</v>
      </c>
      <c r="N391">
        <v>0</v>
      </c>
      <c r="O391">
        <v>0</v>
      </c>
      <c r="P391">
        <v>1</v>
      </c>
      <c r="Q391">
        <v>0</v>
      </c>
      <c r="R391">
        <v>0</v>
      </c>
      <c r="S391">
        <v>0</v>
      </c>
      <c r="T391">
        <v>0</v>
      </c>
      <c r="U391">
        <v>0</v>
      </c>
      <c r="V391">
        <v>0</v>
      </c>
      <c r="W391">
        <v>1</v>
      </c>
      <c r="X391">
        <v>2</v>
      </c>
      <c r="Y391">
        <v>0</v>
      </c>
      <c r="Z391">
        <v>3</v>
      </c>
      <c r="AA391">
        <v>0</v>
      </c>
      <c r="AB391">
        <v>0</v>
      </c>
      <c r="AC391">
        <v>0</v>
      </c>
      <c r="AD391">
        <v>0</v>
      </c>
      <c r="AE391">
        <v>3</v>
      </c>
      <c r="AF391">
        <v>2</v>
      </c>
      <c r="AG391">
        <v>0</v>
      </c>
      <c r="AH391">
        <v>0</v>
      </c>
      <c r="AI391">
        <v>2</v>
      </c>
      <c r="AJ391">
        <v>4</v>
      </c>
      <c r="AK391">
        <v>2</v>
      </c>
      <c r="AL391">
        <v>3</v>
      </c>
      <c r="AM391">
        <v>0</v>
      </c>
      <c r="AN391">
        <v>0</v>
      </c>
      <c r="AO391">
        <v>0</v>
      </c>
      <c r="AP391">
        <v>0</v>
      </c>
      <c r="AQ391">
        <v>0</v>
      </c>
      <c r="AR391">
        <v>0</v>
      </c>
      <c r="AS391">
        <v>0</v>
      </c>
      <c r="AT391">
        <v>0</v>
      </c>
      <c r="AU391">
        <v>0</v>
      </c>
      <c r="AV391">
        <v>0</v>
      </c>
      <c r="AW391">
        <v>1</v>
      </c>
      <c r="AX391">
        <v>0</v>
      </c>
      <c r="AY391">
        <v>3</v>
      </c>
      <c r="AZ391">
        <v>0</v>
      </c>
      <c r="BA391">
        <v>0</v>
      </c>
      <c r="BB391">
        <v>0</v>
      </c>
      <c r="BC391">
        <v>0</v>
      </c>
      <c r="BD391">
        <v>2</v>
      </c>
      <c r="BE391">
        <v>0</v>
      </c>
      <c r="BF391">
        <v>0</v>
      </c>
      <c r="BG391">
        <v>1</v>
      </c>
      <c r="BH391">
        <v>0</v>
      </c>
      <c r="BI391">
        <v>1</v>
      </c>
      <c r="BJ391">
        <v>0</v>
      </c>
      <c r="BK391">
        <v>0</v>
      </c>
      <c r="BL391">
        <v>0</v>
      </c>
      <c r="BM391">
        <v>0</v>
      </c>
      <c r="BN391">
        <v>0</v>
      </c>
      <c r="BO391">
        <v>0</v>
      </c>
      <c r="BP391">
        <v>0</v>
      </c>
      <c r="BQ391">
        <v>1</v>
      </c>
      <c r="BR391">
        <v>0</v>
      </c>
      <c r="BS391">
        <v>0</v>
      </c>
      <c r="BT391">
        <v>0</v>
      </c>
      <c r="BU391">
        <v>0</v>
      </c>
      <c r="BV391">
        <v>1</v>
      </c>
      <c r="BW391">
        <v>0</v>
      </c>
      <c r="BX391">
        <v>0</v>
      </c>
      <c r="BY391">
        <v>0</v>
      </c>
      <c r="BZ391">
        <v>0</v>
      </c>
      <c r="CA391">
        <v>6</v>
      </c>
      <c r="CB391">
        <v>2</v>
      </c>
      <c r="CC391">
        <v>1</v>
      </c>
      <c r="CD391">
        <v>1</v>
      </c>
      <c r="CE391">
        <v>0</v>
      </c>
      <c r="CF391">
        <v>0</v>
      </c>
      <c r="CG391">
        <v>0</v>
      </c>
      <c r="CH391">
        <v>0</v>
      </c>
      <c r="CI391">
        <v>6</v>
      </c>
      <c r="CJ391">
        <v>1</v>
      </c>
      <c r="CK391">
        <v>5</v>
      </c>
      <c r="CL391">
        <v>0</v>
      </c>
      <c r="CM391">
        <v>0</v>
      </c>
      <c r="CN391">
        <v>0</v>
      </c>
      <c r="CO391">
        <v>0</v>
      </c>
      <c r="CP391">
        <v>5</v>
      </c>
      <c r="CQ391">
        <v>0</v>
      </c>
      <c r="CR391">
        <v>0</v>
      </c>
      <c r="CS391">
        <v>0</v>
      </c>
      <c r="CT391">
        <v>0</v>
      </c>
      <c r="CU391">
        <v>0</v>
      </c>
      <c r="CV391">
        <v>2</v>
      </c>
      <c r="CW391">
        <v>0</v>
      </c>
      <c r="CX391">
        <v>0</v>
      </c>
      <c r="CY391">
        <v>0</v>
      </c>
      <c r="CZ391">
        <v>0</v>
      </c>
      <c r="DA391">
        <v>0</v>
      </c>
      <c r="DB391">
        <v>3</v>
      </c>
      <c r="DC391">
        <v>0</v>
      </c>
      <c r="DD391">
        <v>5</v>
      </c>
      <c r="DE391">
        <v>2</v>
      </c>
      <c r="DF391">
        <v>0</v>
      </c>
      <c r="DG391">
        <v>0</v>
      </c>
      <c r="DH391">
        <v>0</v>
      </c>
      <c r="DI391">
        <v>0</v>
      </c>
      <c r="DJ391">
        <v>0</v>
      </c>
      <c r="DK391">
        <v>0</v>
      </c>
      <c r="DL391">
        <v>0</v>
      </c>
      <c r="DM391">
        <v>0</v>
      </c>
      <c r="DN391">
        <v>0</v>
      </c>
      <c r="DO391">
        <v>0</v>
      </c>
      <c r="DP391">
        <v>0</v>
      </c>
      <c r="DQ391">
        <v>0</v>
      </c>
      <c r="DR391">
        <v>0</v>
      </c>
      <c r="DS391">
        <v>0</v>
      </c>
      <c r="DT391">
        <v>0</v>
      </c>
      <c r="DU391">
        <v>3</v>
      </c>
      <c r="DV391">
        <v>0</v>
      </c>
      <c r="DW391">
        <v>0</v>
      </c>
      <c r="DX391">
        <v>0</v>
      </c>
      <c r="DY391">
        <v>0</v>
      </c>
      <c r="DZ391">
        <v>0</v>
      </c>
      <c r="EA391">
        <v>0</v>
      </c>
      <c r="EB391">
        <v>0</v>
      </c>
      <c r="EC391">
        <v>0</v>
      </c>
      <c r="ED391">
        <v>0</v>
      </c>
      <c r="EE391">
        <v>0</v>
      </c>
      <c r="EF391">
        <v>0</v>
      </c>
      <c r="EG391">
        <v>0</v>
      </c>
      <c r="EH391">
        <v>0</v>
      </c>
      <c r="EI391">
        <v>2</v>
      </c>
      <c r="EJ391">
        <v>0</v>
      </c>
      <c r="EK391">
        <v>0</v>
      </c>
      <c r="EL391">
        <v>4</v>
      </c>
      <c r="EM391">
        <v>0</v>
      </c>
      <c r="EN391">
        <v>0</v>
      </c>
      <c r="EO391">
        <v>0</v>
      </c>
      <c r="EP391">
        <v>0</v>
      </c>
      <c r="EQ391">
        <v>0</v>
      </c>
      <c r="ER391">
        <v>0</v>
      </c>
      <c r="ES391">
        <v>3</v>
      </c>
      <c r="ET391">
        <v>0</v>
      </c>
      <c r="EU391">
        <v>3</v>
      </c>
      <c r="EV391">
        <v>0</v>
      </c>
      <c r="EW391">
        <v>3</v>
      </c>
      <c r="EX391">
        <v>0</v>
      </c>
      <c r="EY391">
        <v>0</v>
      </c>
      <c r="EZ391">
        <v>0</v>
      </c>
      <c r="FA391">
        <v>1</v>
      </c>
      <c r="FB391">
        <v>0</v>
      </c>
      <c r="FC391">
        <v>0</v>
      </c>
      <c r="FD391">
        <v>0</v>
      </c>
      <c r="FE391">
        <v>9</v>
      </c>
      <c r="FF391">
        <v>0</v>
      </c>
      <c r="FG391">
        <v>1</v>
      </c>
      <c r="FH391">
        <v>0</v>
      </c>
      <c r="FI391">
        <v>0</v>
      </c>
      <c r="FJ391">
        <v>0</v>
      </c>
      <c r="FK391">
        <v>1</v>
      </c>
      <c r="FL391">
        <v>0</v>
      </c>
      <c r="FM391">
        <v>5</v>
      </c>
      <c r="FN391">
        <v>0</v>
      </c>
      <c r="FO391">
        <v>0</v>
      </c>
      <c r="FP391">
        <v>1</v>
      </c>
      <c r="FQ391">
        <v>9</v>
      </c>
      <c r="FR391">
        <v>0</v>
      </c>
      <c r="FS391">
        <v>0</v>
      </c>
      <c r="FT391">
        <v>0</v>
      </c>
      <c r="FU391">
        <v>0</v>
      </c>
      <c r="FV391">
        <v>0</v>
      </c>
      <c r="FW391">
        <v>0</v>
      </c>
      <c r="FX391">
        <v>0</v>
      </c>
      <c r="FY391">
        <v>0</v>
      </c>
      <c r="FZ391">
        <v>3</v>
      </c>
      <c r="GA391">
        <v>0</v>
      </c>
      <c r="GB391">
        <v>1</v>
      </c>
      <c r="GC391">
        <v>0</v>
      </c>
      <c r="GD391">
        <v>0</v>
      </c>
      <c r="GE391">
        <v>2</v>
      </c>
      <c r="GF391">
        <v>0</v>
      </c>
      <c r="GG391">
        <v>0</v>
      </c>
      <c r="GH391">
        <v>0</v>
      </c>
      <c r="GI391">
        <v>0</v>
      </c>
      <c r="GJ391">
        <v>0</v>
      </c>
      <c r="GK391">
        <v>0</v>
      </c>
      <c r="GL391">
        <v>0</v>
      </c>
      <c r="GM391">
        <v>2</v>
      </c>
      <c r="GN391">
        <v>0</v>
      </c>
      <c r="GO391">
        <v>5</v>
      </c>
      <c r="GP391">
        <v>0</v>
      </c>
      <c r="GQ391">
        <v>0</v>
      </c>
    </row>
    <row r="392" spans="1:199">
      <c r="A392">
        <v>0</v>
      </c>
      <c r="B392">
        <v>2</v>
      </c>
      <c r="C392">
        <v>2</v>
      </c>
      <c r="D392">
        <v>0</v>
      </c>
      <c r="E392">
        <v>0</v>
      </c>
      <c r="F392">
        <v>0</v>
      </c>
      <c r="G392">
        <v>0</v>
      </c>
      <c r="H392">
        <v>0</v>
      </c>
      <c r="I392">
        <v>0</v>
      </c>
      <c r="J392">
        <v>0</v>
      </c>
      <c r="K392">
        <v>0</v>
      </c>
      <c r="L392">
        <v>0</v>
      </c>
      <c r="M392">
        <v>0</v>
      </c>
      <c r="N392">
        <v>0</v>
      </c>
      <c r="O392">
        <v>0</v>
      </c>
      <c r="P392">
        <v>1</v>
      </c>
      <c r="Q392">
        <v>0</v>
      </c>
      <c r="R392">
        <v>0</v>
      </c>
      <c r="S392">
        <v>0</v>
      </c>
      <c r="T392">
        <v>0</v>
      </c>
      <c r="U392">
        <v>0</v>
      </c>
      <c r="V392">
        <v>0</v>
      </c>
      <c r="W392">
        <v>0</v>
      </c>
      <c r="X392">
        <v>0</v>
      </c>
      <c r="Y392">
        <v>0</v>
      </c>
      <c r="Z392">
        <v>0</v>
      </c>
      <c r="AA392">
        <v>0</v>
      </c>
      <c r="AB392">
        <v>0</v>
      </c>
      <c r="AC392">
        <v>7</v>
      </c>
      <c r="AD392">
        <v>0</v>
      </c>
      <c r="AE392">
        <v>0</v>
      </c>
      <c r="AF392">
        <v>2</v>
      </c>
      <c r="AG392">
        <v>0</v>
      </c>
      <c r="AH392">
        <v>0</v>
      </c>
      <c r="AI392">
        <v>0</v>
      </c>
      <c r="AJ392">
        <v>0</v>
      </c>
      <c r="AK392">
        <v>1</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4</v>
      </c>
      <c r="BF392">
        <v>4</v>
      </c>
      <c r="BG392">
        <v>0</v>
      </c>
      <c r="BH392">
        <v>0</v>
      </c>
      <c r="BI392">
        <v>0</v>
      </c>
      <c r="BJ392">
        <v>0</v>
      </c>
      <c r="BK392">
        <v>0</v>
      </c>
      <c r="BL392">
        <v>0</v>
      </c>
      <c r="BM392">
        <v>0</v>
      </c>
      <c r="BN392">
        <v>0</v>
      </c>
      <c r="BO392">
        <v>0</v>
      </c>
      <c r="BP392">
        <v>0</v>
      </c>
      <c r="BQ392">
        <v>1</v>
      </c>
      <c r="BR392">
        <v>0</v>
      </c>
      <c r="BS392">
        <v>0</v>
      </c>
      <c r="BT392">
        <v>0</v>
      </c>
      <c r="BU392">
        <v>0</v>
      </c>
      <c r="BV392">
        <v>0</v>
      </c>
      <c r="BW392">
        <v>0</v>
      </c>
      <c r="BX392">
        <v>0</v>
      </c>
      <c r="BY392">
        <v>0</v>
      </c>
      <c r="BZ392">
        <v>0</v>
      </c>
      <c r="CA392">
        <v>1</v>
      </c>
      <c r="CB392">
        <v>1</v>
      </c>
      <c r="CC392">
        <v>1</v>
      </c>
      <c r="CD392">
        <v>0</v>
      </c>
      <c r="CE392">
        <v>0</v>
      </c>
      <c r="CF392">
        <v>0</v>
      </c>
      <c r="CG392">
        <v>0</v>
      </c>
      <c r="CH392">
        <v>0</v>
      </c>
      <c r="CI392">
        <v>1</v>
      </c>
      <c r="CJ392">
        <v>0</v>
      </c>
      <c r="CK392">
        <v>2</v>
      </c>
      <c r="CL392">
        <v>0</v>
      </c>
      <c r="CM392">
        <v>0</v>
      </c>
      <c r="CN392">
        <v>0</v>
      </c>
      <c r="CO392">
        <v>0</v>
      </c>
      <c r="CP392">
        <v>0</v>
      </c>
      <c r="CQ392">
        <v>0</v>
      </c>
      <c r="CR392">
        <v>0</v>
      </c>
      <c r="CS392">
        <v>0</v>
      </c>
      <c r="CT392">
        <v>0</v>
      </c>
      <c r="CU392">
        <v>0</v>
      </c>
      <c r="CV392">
        <v>0</v>
      </c>
      <c r="CW392">
        <v>0</v>
      </c>
      <c r="CX392">
        <v>0</v>
      </c>
      <c r="CY392">
        <v>0</v>
      </c>
      <c r="CZ392">
        <v>2</v>
      </c>
      <c r="DA392">
        <v>0</v>
      </c>
      <c r="DB392">
        <v>0</v>
      </c>
      <c r="DC392">
        <v>0</v>
      </c>
      <c r="DD392">
        <v>0</v>
      </c>
      <c r="DE392">
        <v>0</v>
      </c>
      <c r="DF392">
        <v>0</v>
      </c>
      <c r="DG392">
        <v>1</v>
      </c>
      <c r="DH392">
        <v>0</v>
      </c>
      <c r="DI392">
        <v>0</v>
      </c>
      <c r="DJ392">
        <v>0</v>
      </c>
      <c r="DK392">
        <v>0</v>
      </c>
      <c r="DL392">
        <v>0</v>
      </c>
      <c r="DM392">
        <v>0</v>
      </c>
      <c r="DN392">
        <v>0</v>
      </c>
      <c r="DO392">
        <v>0</v>
      </c>
      <c r="DP392">
        <v>0</v>
      </c>
      <c r="DQ392">
        <v>0</v>
      </c>
      <c r="DR392">
        <v>2</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2</v>
      </c>
      <c r="EV392">
        <v>0</v>
      </c>
      <c r="EW392">
        <v>0</v>
      </c>
      <c r="EX392">
        <v>0</v>
      </c>
      <c r="EY392">
        <v>0</v>
      </c>
      <c r="EZ392">
        <v>0</v>
      </c>
      <c r="FA392">
        <v>0</v>
      </c>
      <c r="FB392">
        <v>0</v>
      </c>
      <c r="FC392">
        <v>0</v>
      </c>
      <c r="FD392">
        <v>0</v>
      </c>
      <c r="FE392">
        <v>0</v>
      </c>
      <c r="FF392">
        <v>0</v>
      </c>
      <c r="FG392">
        <v>1</v>
      </c>
      <c r="FH392">
        <v>1</v>
      </c>
      <c r="FI392">
        <v>0</v>
      </c>
      <c r="FJ392">
        <v>0</v>
      </c>
      <c r="FK392">
        <v>0</v>
      </c>
      <c r="FL392">
        <v>0</v>
      </c>
      <c r="FM392">
        <v>0</v>
      </c>
      <c r="FN392">
        <v>0</v>
      </c>
      <c r="FO392">
        <v>0</v>
      </c>
      <c r="FP392">
        <v>1</v>
      </c>
      <c r="FQ392">
        <v>0</v>
      </c>
      <c r="FR392">
        <v>0</v>
      </c>
      <c r="FS392">
        <v>0</v>
      </c>
      <c r="FT392">
        <v>0</v>
      </c>
      <c r="FU392">
        <v>0</v>
      </c>
      <c r="FV392">
        <v>0</v>
      </c>
      <c r="FW392">
        <v>0</v>
      </c>
      <c r="FX392">
        <v>0</v>
      </c>
      <c r="FY392">
        <v>0</v>
      </c>
      <c r="FZ392">
        <v>0</v>
      </c>
      <c r="GA392">
        <v>0</v>
      </c>
      <c r="GB392">
        <v>0</v>
      </c>
      <c r="GC392">
        <v>0</v>
      </c>
      <c r="GD392">
        <v>0</v>
      </c>
      <c r="GE392">
        <v>0</v>
      </c>
      <c r="GF392">
        <v>2</v>
      </c>
      <c r="GG392">
        <v>0</v>
      </c>
      <c r="GH392">
        <v>0</v>
      </c>
      <c r="GI392">
        <v>0</v>
      </c>
      <c r="GJ392">
        <v>0</v>
      </c>
      <c r="GK392">
        <v>0</v>
      </c>
      <c r="GL392">
        <v>0</v>
      </c>
      <c r="GM392">
        <v>1</v>
      </c>
      <c r="GN392">
        <v>0</v>
      </c>
      <c r="GO392">
        <v>0</v>
      </c>
      <c r="GP392">
        <v>0</v>
      </c>
      <c r="GQ392">
        <v>0</v>
      </c>
    </row>
    <row r="393" spans="1:199">
      <c r="A393">
        <v>0</v>
      </c>
      <c r="B393">
        <v>0</v>
      </c>
      <c r="C393">
        <v>0</v>
      </c>
      <c r="D393">
        <v>0</v>
      </c>
      <c r="E393">
        <v>0</v>
      </c>
      <c r="F393">
        <v>0</v>
      </c>
      <c r="G393">
        <v>0</v>
      </c>
      <c r="H393">
        <v>0</v>
      </c>
      <c r="I393">
        <v>0</v>
      </c>
      <c r="J393">
        <v>1</v>
      </c>
      <c r="K393">
        <v>0</v>
      </c>
      <c r="L393">
        <v>0</v>
      </c>
      <c r="M393">
        <v>0</v>
      </c>
      <c r="N393">
        <v>0</v>
      </c>
      <c r="O393">
        <v>0</v>
      </c>
      <c r="P393">
        <v>1</v>
      </c>
      <c r="Q393">
        <v>0</v>
      </c>
      <c r="R393">
        <v>0</v>
      </c>
      <c r="S393">
        <v>1</v>
      </c>
      <c r="T393">
        <v>0</v>
      </c>
      <c r="U393">
        <v>0</v>
      </c>
      <c r="V393">
        <v>0</v>
      </c>
      <c r="W393">
        <v>0</v>
      </c>
      <c r="X393">
        <v>0</v>
      </c>
      <c r="Y393">
        <v>0</v>
      </c>
      <c r="Z393">
        <v>0</v>
      </c>
      <c r="AA393">
        <v>0</v>
      </c>
      <c r="AB393">
        <v>0</v>
      </c>
      <c r="AC393">
        <v>2</v>
      </c>
      <c r="AD393">
        <v>0</v>
      </c>
      <c r="AE393">
        <v>1</v>
      </c>
      <c r="AF393">
        <v>1</v>
      </c>
      <c r="AG393">
        <v>0</v>
      </c>
      <c r="AH393">
        <v>5</v>
      </c>
      <c r="AI393">
        <v>0</v>
      </c>
      <c r="AJ393">
        <v>0</v>
      </c>
      <c r="AK393">
        <v>0</v>
      </c>
      <c r="AL393">
        <v>0</v>
      </c>
      <c r="AM393">
        <v>0</v>
      </c>
      <c r="AN393">
        <v>0</v>
      </c>
      <c r="AO393">
        <v>0</v>
      </c>
      <c r="AP393">
        <v>0</v>
      </c>
      <c r="AQ393">
        <v>0</v>
      </c>
      <c r="AR393">
        <v>2</v>
      </c>
      <c r="AS393">
        <v>0</v>
      </c>
      <c r="AT393">
        <v>0</v>
      </c>
      <c r="AU393">
        <v>1</v>
      </c>
      <c r="AV393">
        <v>2</v>
      </c>
      <c r="AW393">
        <v>1</v>
      </c>
      <c r="AX393">
        <v>0</v>
      </c>
      <c r="AY393">
        <v>1</v>
      </c>
      <c r="AZ393">
        <v>0</v>
      </c>
      <c r="BA393">
        <v>0</v>
      </c>
      <c r="BB393">
        <v>0</v>
      </c>
      <c r="BC393">
        <v>0</v>
      </c>
      <c r="BD393">
        <v>0</v>
      </c>
      <c r="BE393">
        <v>4</v>
      </c>
      <c r="BF393">
        <v>2</v>
      </c>
      <c r="BG393">
        <v>2</v>
      </c>
      <c r="BH393">
        <v>0</v>
      </c>
      <c r="BI393">
        <v>0</v>
      </c>
      <c r="BJ393">
        <v>0</v>
      </c>
      <c r="BK393">
        <v>0</v>
      </c>
      <c r="BL393">
        <v>0</v>
      </c>
      <c r="BM393">
        <v>0</v>
      </c>
      <c r="BN393">
        <v>0</v>
      </c>
      <c r="BO393">
        <v>0</v>
      </c>
      <c r="BP393">
        <v>0</v>
      </c>
      <c r="BQ393">
        <v>0</v>
      </c>
      <c r="BR393">
        <v>0</v>
      </c>
      <c r="BS393">
        <v>2</v>
      </c>
      <c r="BT393">
        <v>1</v>
      </c>
      <c r="BU393">
        <v>0</v>
      </c>
      <c r="BV393">
        <v>1</v>
      </c>
      <c r="BW393">
        <v>0</v>
      </c>
      <c r="BX393">
        <v>0</v>
      </c>
      <c r="BY393">
        <v>0</v>
      </c>
      <c r="BZ393">
        <v>0</v>
      </c>
      <c r="CA393">
        <v>0</v>
      </c>
      <c r="CB393">
        <v>1</v>
      </c>
      <c r="CC393">
        <v>0</v>
      </c>
      <c r="CD393">
        <v>0</v>
      </c>
      <c r="CE393">
        <v>0</v>
      </c>
      <c r="CF393">
        <v>0</v>
      </c>
      <c r="CG393">
        <v>0</v>
      </c>
      <c r="CH393">
        <v>0</v>
      </c>
      <c r="CI393">
        <v>3</v>
      </c>
      <c r="CJ393">
        <v>0</v>
      </c>
      <c r="CK393">
        <v>0</v>
      </c>
      <c r="CL393">
        <v>0</v>
      </c>
      <c r="CM393">
        <v>0</v>
      </c>
      <c r="CN393">
        <v>0</v>
      </c>
      <c r="CO393">
        <v>0</v>
      </c>
      <c r="CP393">
        <v>0</v>
      </c>
      <c r="CQ393">
        <v>2</v>
      </c>
      <c r="CR393">
        <v>0</v>
      </c>
      <c r="CS393">
        <v>0</v>
      </c>
      <c r="CT393">
        <v>0</v>
      </c>
      <c r="CU393">
        <v>0</v>
      </c>
      <c r="CV393">
        <v>0</v>
      </c>
      <c r="CW393">
        <v>0</v>
      </c>
      <c r="CX393">
        <v>0</v>
      </c>
      <c r="CY393">
        <v>0</v>
      </c>
      <c r="CZ393">
        <v>3</v>
      </c>
      <c r="DA393">
        <v>0</v>
      </c>
      <c r="DB393">
        <v>0</v>
      </c>
      <c r="DC393">
        <v>0</v>
      </c>
      <c r="DD393">
        <v>1</v>
      </c>
      <c r="DE393">
        <v>2</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3</v>
      </c>
      <c r="EK393">
        <v>0</v>
      </c>
      <c r="EL393">
        <v>0</v>
      </c>
      <c r="EM393">
        <v>0</v>
      </c>
      <c r="EN393">
        <v>0</v>
      </c>
      <c r="EO393">
        <v>1</v>
      </c>
      <c r="EP393">
        <v>0</v>
      </c>
      <c r="EQ393">
        <v>0</v>
      </c>
      <c r="ER393">
        <v>0</v>
      </c>
      <c r="ES393">
        <v>0</v>
      </c>
      <c r="ET393">
        <v>0</v>
      </c>
      <c r="EU393">
        <v>1</v>
      </c>
      <c r="EV393">
        <v>0</v>
      </c>
      <c r="EW393">
        <v>0</v>
      </c>
      <c r="EX393">
        <v>0</v>
      </c>
      <c r="EY393">
        <v>0</v>
      </c>
      <c r="EZ393">
        <v>0</v>
      </c>
      <c r="FA393">
        <v>1</v>
      </c>
      <c r="FB393">
        <v>0</v>
      </c>
      <c r="FC393">
        <v>0</v>
      </c>
      <c r="FD393">
        <v>0</v>
      </c>
      <c r="FE393">
        <v>0</v>
      </c>
      <c r="FF393">
        <v>0</v>
      </c>
      <c r="FG393">
        <v>1</v>
      </c>
      <c r="FH393">
        <v>0</v>
      </c>
      <c r="FI393">
        <v>1</v>
      </c>
      <c r="FJ393">
        <v>0</v>
      </c>
      <c r="FK393">
        <v>0</v>
      </c>
      <c r="FL393">
        <v>0</v>
      </c>
      <c r="FM393">
        <v>1</v>
      </c>
      <c r="FN393">
        <v>1</v>
      </c>
      <c r="FO393">
        <v>0</v>
      </c>
      <c r="FP393">
        <v>0</v>
      </c>
      <c r="FQ393">
        <v>0</v>
      </c>
      <c r="FR393">
        <v>1</v>
      </c>
      <c r="FS393">
        <v>0</v>
      </c>
      <c r="FT393">
        <v>0</v>
      </c>
      <c r="FU393">
        <v>0</v>
      </c>
      <c r="FV393">
        <v>0</v>
      </c>
      <c r="FW393">
        <v>0</v>
      </c>
      <c r="FX393">
        <v>0</v>
      </c>
      <c r="FY393">
        <v>0</v>
      </c>
      <c r="FZ393">
        <v>0</v>
      </c>
      <c r="GA393">
        <v>0</v>
      </c>
      <c r="GB393">
        <v>0</v>
      </c>
      <c r="GC393">
        <v>1</v>
      </c>
      <c r="GD393">
        <v>0</v>
      </c>
      <c r="GE393">
        <v>0</v>
      </c>
      <c r="GF393">
        <v>2</v>
      </c>
      <c r="GG393">
        <v>0</v>
      </c>
      <c r="GH393">
        <v>0</v>
      </c>
      <c r="GI393">
        <v>0</v>
      </c>
      <c r="GJ393">
        <v>1</v>
      </c>
      <c r="GK393">
        <v>0</v>
      </c>
      <c r="GL393">
        <v>0</v>
      </c>
      <c r="GM393">
        <v>2</v>
      </c>
      <c r="GN393">
        <v>0</v>
      </c>
      <c r="GO393">
        <v>0</v>
      </c>
      <c r="GP393">
        <v>0</v>
      </c>
      <c r="GQ393">
        <v>0</v>
      </c>
    </row>
    <row r="394" spans="1:199">
      <c r="A394">
        <v>0</v>
      </c>
      <c r="B394">
        <v>2</v>
      </c>
      <c r="C394">
        <v>1</v>
      </c>
      <c r="D394">
        <v>0</v>
      </c>
      <c r="E394">
        <v>0</v>
      </c>
      <c r="F394">
        <v>0</v>
      </c>
      <c r="G394">
        <v>1</v>
      </c>
      <c r="H394">
        <v>0</v>
      </c>
      <c r="I394">
        <v>1</v>
      </c>
      <c r="J394">
        <v>1</v>
      </c>
      <c r="K394">
        <v>0</v>
      </c>
      <c r="L394">
        <v>0</v>
      </c>
      <c r="M394">
        <v>0</v>
      </c>
      <c r="N394">
        <v>0</v>
      </c>
      <c r="O394">
        <v>0</v>
      </c>
      <c r="P394">
        <v>0</v>
      </c>
      <c r="Q394">
        <v>0</v>
      </c>
      <c r="R394">
        <v>1</v>
      </c>
      <c r="S394">
        <v>0</v>
      </c>
      <c r="T394">
        <v>0</v>
      </c>
      <c r="U394">
        <v>0</v>
      </c>
      <c r="V394">
        <v>0</v>
      </c>
      <c r="W394">
        <v>0</v>
      </c>
      <c r="X394">
        <v>0</v>
      </c>
      <c r="Y394">
        <v>0</v>
      </c>
      <c r="Z394">
        <v>1</v>
      </c>
      <c r="AA394">
        <v>0</v>
      </c>
      <c r="AB394">
        <v>1</v>
      </c>
      <c r="AC394">
        <v>4</v>
      </c>
      <c r="AD394">
        <v>0</v>
      </c>
      <c r="AE394">
        <v>1</v>
      </c>
      <c r="AF394">
        <v>0</v>
      </c>
      <c r="AG394">
        <v>0</v>
      </c>
      <c r="AH394">
        <v>2</v>
      </c>
      <c r="AI394">
        <v>0</v>
      </c>
      <c r="AJ394">
        <v>0</v>
      </c>
      <c r="AK394">
        <v>1</v>
      </c>
      <c r="AL394">
        <v>0</v>
      </c>
      <c r="AM394">
        <v>0</v>
      </c>
      <c r="AN394">
        <v>1</v>
      </c>
      <c r="AO394">
        <v>0</v>
      </c>
      <c r="AP394">
        <v>0</v>
      </c>
      <c r="AQ394">
        <v>0</v>
      </c>
      <c r="AR394">
        <v>0</v>
      </c>
      <c r="AS394">
        <v>0</v>
      </c>
      <c r="AT394">
        <v>0</v>
      </c>
      <c r="AU394">
        <v>0</v>
      </c>
      <c r="AV394">
        <v>0</v>
      </c>
      <c r="AW394">
        <v>0</v>
      </c>
      <c r="AX394">
        <v>0</v>
      </c>
      <c r="AY394">
        <v>0</v>
      </c>
      <c r="AZ394">
        <v>0</v>
      </c>
      <c r="BA394">
        <v>0</v>
      </c>
      <c r="BB394">
        <v>0</v>
      </c>
      <c r="BC394">
        <v>0</v>
      </c>
      <c r="BD394">
        <v>3</v>
      </c>
      <c r="BE394">
        <v>4</v>
      </c>
      <c r="BF394">
        <v>2</v>
      </c>
      <c r="BG394">
        <v>0</v>
      </c>
      <c r="BH394">
        <v>0</v>
      </c>
      <c r="BI394">
        <v>0</v>
      </c>
      <c r="BJ394">
        <v>0</v>
      </c>
      <c r="BK394">
        <v>0</v>
      </c>
      <c r="BL394">
        <v>0</v>
      </c>
      <c r="BM394">
        <v>0</v>
      </c>
      <c r="BN394">
        <v>0</v>
      </c>
      <c r="BO394">
        <v>0</v>
      </c>
      <c r="BP394">
        <v>0</v>
      </c>
      <c r="BQ394">
        <v>0</v>
      </c>
      <c r="BR394">
        <v>0</v>
      </c>
      <c r="BS394">
        <v>0</v>
      </c>
      <c r="BT394">
        <v>0</v>
      </c>
      <c r="BU394">
        <v>0</v>
      </c>
      <c r="BV394">
        <v>1</v>
      </c>
      <c r="BW394">
        <v>0</v>
      </c>
      <c r="BX394">
        <v>0</v>
      </c>
      <c r="BY394">
        <v>0</v>
      </c>
      <c r="BZ394">
        <v>0</v>
      </c>
      <c r="CA394">
        <v>0</v>
      </c>
      <c r="CB394">
        <v>1</v>
      </c>
      <c r="CC394">
        <v>0</v>
      </c>
      <c r="CD394">
        <v>1</v>
      </c>
      <c r="CE394">
        <v>0</v>
      </c>
      <c r="CF394">
        <v>0</v>
      </c>
      <c r="CG394">
        <v>0</v>
      </c>
      <c r="CH394">
        <v>0</v>
      </c>
      <c r="CI394">
        <v>1</v>
      </c>
      <c r="CJ394">
        <v>0</v>
      </c>
      <c r="CK394">
        <v>0</v>
      </c>
      <c r="CL394">
        <v>0</v>
      </c>
      <c r="CM394">
        <v>0</v>
      </c>
      <c r="CN394">
        <v>0</v>
      </c>
      <c r="CO394">
        <v>0</v>
      </c>
      <c r="CP394">
        <v>0</v>
      </c>
      <c r="CQ394">
        <v>0</v>
      </c>
      <c r="CR394">
        <v>0</v>
      </c>
      <c r="CS394">
        <v>0</v>
      </c>
      <c r="CT394">
        <v>0</v>
      </c>
      <c r="CU394">
        <v>0</v>
      </c>
      <c r="CV394">
        <v>0</v>
      </c>
      <c r="CW394">
        <v>0</v>
      </c>
      <c r="CX394">
        <v>0</v>
      </c>
      <c r="CY394">
        <v>0</v>
      </c>
      <c r="CZ394">
        <v>2</v>
      </c>
      <c r="DA394">
        <v>0</v>
      </c>
      <c r="DB394">
        <v>0</v>
      </c>
      <c r="DC394">
        <v>0</v>
      </c>
      <c r="DD394">
        <v>1</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1</v>
      </c>
      <c r="EC394">
        <v>0</v>
      </c>
      <c r="ED394">
        <v>0</v>
      </c>
      <c r="EE394">
        <v>0</v>
      </c>
      <c r="EF394">
        <v>0</v>
      </c>
      <c r="EG394">
        <v>0</v>
      </c>
      <c r="EH394">
        <v>0</v>
      </c>
      <c r="EI394">
        <v>0</v>
      </c>
      <c r="EJ394">
        <v>6</v>
      </c>
      <c r="EK394">
        <v>0</v>
      </c>
      <c r="EL394">
        <v>2</v>
      </c>
      <c r="EM394">
        <v>0</v>
      </c>
      <c r="EN394">
        <v>0</v>
      </c>
      <c r="EO394">
        <v>1</v>
      </c>
      <c r="EP394">
        <v>0</v>
      </c>
      <c r="EQ394">
        <v>0</v>
      </c>
      <c r="ER394">
        <v>0</v>
      </c>
      <c r="ES394">
        <v>0</v>
      </c>
      <c r="ET394">
        <v>0</v>
      </c>
      <c r="EU394">
        <v>1</v>
      </c>
      <c r="EV394">
        <v>0</v>
      </c>
      <c r="EW394">
        <v>0</v>
      </c>
      <c r="EX394">
        <v>0</v>
      </c>
      <c r="EY394">
        <v>0</v>
      </c>
      <c r="EZ394">
        <v>0</v>
      </c>
      <c r="FA394">
        <v>0</v>
      </c>
      <c r="FB394">
        <v>0</v>
      </c>
      <c r="FC394">
        <v>0</v>
      </c>
      <c r="FD394">
        <v>0</v>
      </c>
      <c r="FE394">
        <v>9</v>
      </c>
      <c r="FF394">
        <v>0</v>
      </c>
      <c r="FG394">
        <v>2</v>
      </c>
      <c r="FH394">
        <v>0</v>
      </c>
      <c r="FI394">
        <v>0</v>
      </c>
      <c r="FJ394">
        <v>0</v>
      </c>
      <c r="FK394">
        <v>0</v>
      </c>
      <c r="FL394">
        <v>0</v>
      </c>
      <c r="FM394">
        <v>1</v>
      </c>
      <c r="FN394">
        <v>1</v>
      </c>
      <c r="FO394">
        <v>1</v>
      </c>
      <c r="FP394">
        <v>0</v>
      </c>
      <c r="FQ394">
        <v>0</v>
      </c>
      <c r="FR394">
        <v>0</v>
      </c>
      <c r="FS394">
        <v>1</v>
      </c>
      <c r="FT394">
        <v>0</v>
      </c>
      <c r="FU394">
        <v>1</v>
      </c>
      <c r="FV394">
        <v>0</v>
      </c>
      <c r="FW394">
        <v>0</v>
      </c>
      <c r="FX394">
        <v>0</v>
      </c>
      <c r="FY394">
        <v>0</v>
      </c>
      <c r="FZ394">
        <v>0</v>
      </c>
      <c r="GA394">
        <v>0</v>
      </c>
      <c r="GB394">
        <v>0</v>
      </c>
      <c r="GC394">
        <v>0</v>
      </c>
      <c r="GD394">
        <v>0</v>
      </c>
      <c r="GE394">
        <v>2</v>
      </c>
      <c r="GF394">
        <v>0</v>
      </c>
      <c r="GG394">
        <v>0</v>
      </c>
      <c r="GH394">
        <v>0</v>
      </c>
      <c r="GI394">
        <v>0</v>
      </c>
      <c r="GJ394">
        <v>0</v>
      </c>
      <c r="GK394">
        <v>0</v>
      </c>
      <c r="GL394">
        <v>1</v>
      </c>
      <c r="GM394">
        <v>5</v>
      </c>
      <c r="GN394">
        <v>0</v>
      </c>
      <c r="GO394">
        <v>0</v>
      </c>
      <c r="GP394">
        <v>0</v>
      </c>
      <c r="GQ394">
        <v>0</v>
      </c>
    </row>
    <row r="395" spans="1:199">
      <c r="A395">
        <v>2</v>
      </c>
      <c r="B395">
        <v>3</v>
      </c>
      <c r="C395">
        <v>0</v>
      </c>
      <c r="D395">
        <v>0</v>
      </c>
      <c r="E395">
        <v>1</v>
      </c>
      <c r="F395">
        <v>1</v>
      </c>
      <c r="G395">
        <v>2</v>
      </c>
      <c r="H395">
        <v>2</v>
      </c>
      <c r="I395">
        <v>3</v>
      </c>
      <c r="J395">
        <v>0</v>
      </c>
      <c r="K395">
        <v>2</v>
      </c>
      <c r="L395">
        <v>0</v>
      </c>
      <c r="M395">
        <v>0</v>
      </c>
      <c r="N395">
        <v>0</v>
      </c>
      <c r="O395">
        <v>1</v>
      </c>
      <c r="P395">
        <v>2</v>
      </c>
      <c r="Q395">
        <v>1</v>
      </c>
      <c r="R395">
        <v>0</v>
      </c>
      <c r="S395">
        <v>4</v>
      </c>
      <c r="T395">
        <v>0</v>
      </c>
      <c r="U395">
        <v>0</v>
      </c>
      <c r="V395">
        <v>0</v>
      </c>
      <c r="W395">
        <v>0</v>
      </c>
      <c r="X395">
        <v>1</v>
      </c>
      <c r="Y395">
        <v>2</v>
      </c>
      <c r="Z395">
        <v>2</v>
      </c>
      <c r="AA395">
        <v>0</v>
      </c>
      <c r="AB395">
        <v>0</v>
      </c>
      <c r="AC395">
        <v>0</v>
      </c>
      <c r="AD395">
        <v>1</v>
      </c>
      <c r="AE395">
        <v>3</v>
      </c>
      <c r="AF395">
        <v>1</v>
      </c>
      <c r="AG395">
        <v>2</v>
      </c>
      <c r="AH395">
        <v>1</v>
      </c>
      <c r="AI395">
        <v>0</v>
      </c>
      <c r="AJ395">
        <v>0</v>
      </c>
      <c r="AK395">
        <v>2</v>
      </c>
      <c r="AL395">
        <v>1</v>
      </c>
      <c r="AM395">
        <v>1</v>
      </c>
      <c r="AN395">
        <v>4</v>
      </c>
      <c r="AO395">
        <v>1</v>
      </c>
      <c r="AP395">
        <v>1</v>
      </c>
      <c r="AQ395">
        <v>1</v>
      </c>
      <c r="AR395">
        <v>1</v>
      </c>
      <c r="AS395">
        <v>1</v>
      </c>
      <c r="AT395">
        <v>0</v>
      </c>
      <c r="AU395">
        <v>1</v>
      </c>
      <c r="AV395">
        <v>0</v>
      </c>
      <c r="AW395">
        <v>1</v>
      </c>
      <c r="AX395">
        <v>0</v>
      </c>
      <c r="AY395">
        <v>1</v>
      </c>
      <c r="AZ395">
        <v>3</v>
      </c>
      <c r="BA395">
        <v>0</v>
      </c>
      <c r="BB395">
        <v>1</v>
      </c>
      <c r="BC395">
        <v>0</v>
      </c>
      <c r="BD395">
        <v>1</v>
      </c>
      <c r="BE395">
        <v>1</v>
      </c>
      <c r="BF395">
        <v>1</v>
      </c>
      <c r="BG395">
        <v>1</v>
      </c>
      <c r="BH395">
        <v>0</v>
      </c>
      <c r="BI395">
        <v>0</v>
      </c>
      <c r="BJ395">
        <v>1</v>
      </c>
      <c r="BK395">
        <v>0</v>
      </c>
      <c r="BL395">
        <v>0</v>
      </c>
      <c r="BM395">
        <v>0</v>
      </c>
      <c r="BN395">
        <v>1</v>
      </c>
      <c r="BO395">
        <v>0</v>
      </c>
      <c r="BP395">
        <v>0</v>
      </c>
      <c r="BQ395">
        <v>1</v>
      </c>
      <c r="BR395">
        <v>2</v>
      </c>
      <c r="BS395">
        <v>0</v>
      </c>
      <c r="BT395">
        <v>2</v>
      </c>
      <c r="BU395">
        <v>0</v>
      </c>
      <c r="BV395">
        <v>2</v>
      </c>
      <c r="BW395">
        <v>0</v>
      </c>
      <c r="BX395">
        <v>0</v>
      </c>
      <c r="BY395">
        <v>0</v>
      </c>
      <c r="BZ395">
        <v>0</v>
      </c>
      <c r="CA395">
        <v>2</v>
      </c>
      <c r="CB395">
        <v>1</v>
      </c>
      <c r="CC395">
        <v>0</v>
      </c>
      <c r="CD395">
        <v>1</v>
      </c>
      <c r="CE395">
        <v>3</v>
      </c>
      <c r="CF395">
        <v>2</v>
      </c>
      <c r="CG395">
        <v>1</v>
      </c>
      <c r="CH395">
        <v>0</v>
      </c>
      <c r="CI395">
        <v>1</v>
      </c>
      <c r="CJ395">
        <v>1</v>
      </c>
      <c r="CK395">
        <v>2</v>
      </c>
      <c r="CL395">
        <v>3</v>
      </c>
      <c r="CM395">
        <v>0</v>
      </c>
      <c r="CN395">
        <v>0</v>
      </c>
      <c r="CO395">
        <v>4</v>
      </c>
      <c r="CP395">
        <v>1</v>
      </c>
      <c r="CQ395">
        <v>0</v>
      </c>
      <c r="CR395">
        <v>0</v>
      </c>
      <c r="CS395">
        <v>1</v>
      </c>
      <c r="CT395">
        <v>0</v>
      </c>
      <c r="CU395">
        <v>0</v>
      </c>
      <c r="CV395">
        <v>2</v>
      </c>
      <c r="CW395">
        <v>0</v>
      </c>
      <c r="CX395">
        <v>1</v>
      </c>
      <c r="CY395">
        <v>9</v>
      </c>
      <c r="CZ395">
        <v>7</v>
      </c>
      <c r="DA395">
        <v>0</v>
      </c>
      <c r="DB395">
        <v>1</v>
      </c>
      <c r="DC395">
        <v>0</v>
      </c>
      <c r="DD395">
        <v>3</v>
      </c>
      <c r="DE395">
        <v>7</v>
      </c>
      <c r="DF395">
        <v>2</v>
      </c>
      <c r="DG395">
        <v>2</v>
      </c>
      <c r="DH395">
        <v>1</v>
      </c>
      <c r="DI395">
        <v>0</v>
      </c>
      <c r="DJ395">
        <v>0</v>
      </c>
      <c r="DK395">
        <v>2</v>
      </c>
      <c r="DL395">
        <v>0</v>
      </c>
      <c r="DM395">
        <v>0</v>
      </c>
      <c r="DN395">
        <v>4</v>
      </c>
      <c r="DO395">
        <v>0</v>
      </c>
      <c r="DP395">
        <v>1</v>
      </c>
      <c r="DQ395">
        <v>0</v>
      </c>
      <c r="DR395">
        <v>2</v>
      </c>
      <c r="DS395">
        <v>0</v>
      </c>
      <c r="DT395">
        <v>2</v>
      </c>
      <c r="DU395">
        <v>1</v>
      </c>
      <c r="DV395">
        <v>0</v>
      </c>
      <c r="DW395">
        <v>0</v>
      </c>
      <c r="DX395">
        <v>0</v>
      </c>
      <c r="DY395">
        <v>0</v>
      </c>
      <c r="DZ395">
        <v>1</v>
      </c>
      <c r="EA395">
        <v>0</v>
      </c>
      <c r="EB395">
        <v>1</v>
      </c>
      <c r="EC395">
        <v>1</v>
      </c>
      <c r="ED395">
        <v>0</v>
      </c>
      <c r="EE395">
        <v>0</v>
      </c>
      <c r="EF395">
        <v>0</v>
      </c>
      <c r="EG395">
        <v>0</v>
      </c>
      <c r="EH395">
        <v>2</v>
      </c>
      <c r="EI395">
        <v>1</v>
      </c>
      <c r="EJ395">
        <v>7</v>
      </c>
      <c r="EK395">
        <v>0</v>
      </c>
      <c r="EL395">
        <v>1</v>
      </c>
      <c r="EM395">
        <v>0</v>
      </c>
      <c r="EN395">
        <v>0</v>
      </c>
      <c r="EO395">
        <v>2</v>
      </c>
      <c r="EP395">
        <v>0</v>
      </c>
      <c r="EQ395">
        <v>1</v>
      </c>
      <c r="ER395">
        <v>0</v>
      </c>
      <c r="ES395">
        <v>1</v>
      </c>
      <c r="ET395">
        <v>2</v>
      </c>
      <c r="EU395">
        <v>1</v>
      </c>
      <c r="EV395">
        <v>0</v>
      </c>
      <c r="EW395">
        <v>1</v>
      </c>
      <c r="EX395">
        <v>1</v>
      </c>
      <c r="EY395">
        <v>0</v>
      </c>
      <c r="EZ395">
        <v>0</v>
      </c>
      <c r="FA395">
        <v>1</v>
      </c>
      <c r="FB395">
        <v>0</v>
      </c>
      <c r="FC395">
        <v>0</v>
      </c>
      <c r="FD395">
        <v>1</v>
      </c>
      <c r="FE395">
        <v>9</v>
      </c>
      <c r="FF395">
        <v>2</v>
      </c>
      <c r="FG395">
        <v>3</v>
      </c>
      <c r="FH395">
        <v>0</v>
      </c>
      <c r="FI395">
        <v>1</v>
      </c>
      <c r="FJ395">
        <v>1</v>
      </c>
      <c r="FK395">
        <v>8</v>
      </c>
      <c r="FL395">
        <v>0</v>
      </c>
      <c r="FM395">
        <v>1</v>
      </c>
      <c r="FN395">
        <v>3</v>
      </c>
      <c r="FO395">
        <v>0</v>
      </c>
      <c r="FP395">
        <v>0</v>
      </c>
      <c r="FQ395">
        <v>7</v>
      </c>
      <c r="FR395">
        <v>4</v>
      </c>
      <c r="FS395">
        <v>2</v>
      </c>
      <c r="FT395">
        <v>0</v>
      </c>
      <c r="FU395">
        <v>0</v>
      </c>
      <c r="FV395">
        <v>0</v>
      </c>
      <c r="FW395">
        <v>0</v>
      </c>
      <c r="FX395">
        <v>0</v>
      </c>
      <c r="FY395">
        <v>1</v>
      </c>
      <c r="FZ395">
        <v>2</v>
      </c>
      <c r="GA395">
        <v>0</v>
      </c>
      <c r="GB395">
        <v>1</v>
      </c>
      <c r="GC395">
        <v>1</v>
      </c>
      <c r="GD395">
        <v>1</v>
      </c>
      <c r="GE395">
        <v>3</v>
      </c>
      <c r="GF395">
        <v>0</v>
      </c>
      <c r="GG395">
        <v>0</v>
      </c>
      <c r="GH395">
        <v>0</v>
      </c>
      <c r="GI395">
        <v>0</v>
      </c>
      <c r="GJ395">
        <v>1</v>
      </c>
      <c r="GK395">
        <v>0</v>
      </c>
      <c r="GL395">
        <v>1</v>
      </c>
      <c r="GM395">
        <v>8</v>
      </c>
      <c r="GN395">
        <v>0</v>
      </c>
      <c r="GO395">
        <v>2</v>
      </c>
      <c r="GP395">
        <v>0</v>
      </c>
      <c r="GQ395">
        <v>0</v>
      </c>
    </row>
    <row r="396" spans="1:199">
      <c r="A396">
        <v>0</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1</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1</v>
      </c>
      <c r="CG396">
        <v>0</v>
      </c>
      <c r="CH396">
        <v>0</v>
      </c>
      <c r="CI396">
        <v>0</v>
      </c>
      <c r="CJ396">
        <v>0</v>
      </c>
      <c r="CK396">
        <v>0</v>
      </c>
      <c r="CL396">
        <v>0</v>
      </c>
      <c r="CM396">
        <v>0</v>
      </c>
      <c r="CN396">
        <v>0</v>
      </c>
      <c r="CO396">
        <v>1</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1</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1</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2</v>
      </c>
      <c r="GN396">
        <v>0</v>
      </c>
      <c r="GO396">
        <v>0</v>
      </c>
      <c r="GP396">
        <v>0</v>
      </c>
      <c r="GQ396">
        <v>0</v>
      </c>
    </row>
    <row r="397" spans="1:199">
      <c r="A397">
        <v>0</v>
      </c>
      <c r="B397">
        <v>3</v>
      </c>
      <c r="C397">
        <v>2</v>
      </c>
      <c r="D397">
        <v>0</v>
      </c>
      <c r="E397">
        <v>0</v>
      </c>
      <c r="F397">
        <v>0</v>
      </c>
      <c r="G397">
        <v>0</v>
      </c>
      <c r="H397">
        <v>0</v>
      </c>
      <c r="I397">
        <v>0</v>
      </c>
      <c r="J397">
        <v>0</v>
      </c>
      <c r="K397">
        <v>0</v>
      </c>
      <c r="L397">
        <v>0</v>
      </c>
      <c r="M397">
        <v>0</v>
      </c>
      <c r="N397">
        <v>0</v>
      </c>
      <c r="O397">
        <v>0</v>
      </c>
      <c r="P397">
        <v>1</v>
      </c>
      <c r="Q397">
        <v>1</v>
      </c>
      <c r="R397">
        <v>0</v>
      </c>
      <c r="S397">
        <v>0</v>
      </c>
      <c r="T397">
        <v>0</v>
      </c>
      <c r="U397">
        <v>0</v>
      </c>
      <c r="V397">
        <v>0</v>
      </c>
      <c r="W397">
        <v>0</v>
      </c>
      <c r="X397">
        <v>2</v>
      </c>
      <c r="Y397">
        <v>0</v>
      </c>
      <c r="Z397">
        <v>1</v>
      </c>
      <c r="AA397">
        <v>0</v>
      </c>
      <c r="AB397">
        <v>0</v>
      </c>
      <c r="AC397">
        <v>1</v>
      </c>
      <c r="AD397">
        <v>3</v>
      </c>
      <c r="AE397">
        <v>0</v>
      </c>
      <c r="AF397">
        <v>2</v>
      </c>
      <c r="AG397">
        <v>0</v>
      </c>
      <c r="AH397">
        <v>0</v>
      </c>
      <c r="AI397">
        <v>2</v>
      </c>
      <c r="AJ397">
        <v>0</v>
      </c>
      <c r="AK397">
        <v>0</v>
      </c>
      <c r="AL397">
        <v>0</v>
      </c>
      <c r="AM397">
        <v>0</v>
      </c>
      <c r="AN397">
        <v>0</v>
      </c>
      <c r="AO397">
        <v>0</v>
      </c>
      <c r="AP397">
        <v>0</v>
      </c>
      <c r="AQ397">
        <v>0</v>
      </c>
      <c r="AR397">
        <v>0</v>
      </c>
      <c r="AS397">
        <v>0</v>
      </c>
      <c r="AT397">
        <v>0</v>
      </c>
      <c r="AU397">
        <v>0</v>
      </c>
      <c r="AV397">
        <v>0</v>
      </c>
      <c r="AW397">
        <v>7</v>
      </c>
      <c r="AX397">
        <v>0</v>
      </c>
      <c r="AY397">
        <v>1</v>
      </c>
      <c r="AZ397">
        <v>1</v>
      </c>
      <c r="BA397">
        <v>0</v>
      </c>
      <c r="BB397">
        <v>0</v>
      </c>
      <c r="BC397">
        <v>0</v>
      </c>
      <c r="BD397">
        <v>0</v>
      </c>
      <c r="BE397">
        <v>0</v>
      </c>
      <c r="BF397">
        <v>2</v>
      </c>
      <c r="BG397">
        <v>1</v>
      </c>
      <c r="BH397">
        <v>0</v>
      </c>
      <c r="BI397">
        <v>0</v>
      </c>
      <c r="BJ397">
        <v>0</v>
      </c>
      <c r="BK397">
        <v>0</v>
      </c>
      <c r="BL397">
        <v>0</v>
      </c>
      <c r="BM397">
        <v>0</v>
      </c>
      <c r="BN397">
        <v>0</v>
      </c>
      <c r="BO397">
        <v>0</v>
      </c>
      <c r="BP397">
        <v>0</v>
      </c>
      <c r="BQ397">
        <v>0</v>
      </c>
      <c r="BR397">
        <v>0</v>
      </c>
      <c r="BS397">
        <v>0</v>
      </c>
      <c r="BT397">
        <v>0</v>
      </c>
      <c r="BU397">
        <v>0</v>
      </c>
      <c r="BV397">
        <v>0</v>
      </c>
      <c r="BW397">
        <v>1</v>
      </c>
      <c r="BX397">
        <v>0</v>
      </c>
      <c r="BY397">
        <v>0</v>
      </c>
      <c r="BZ397">
        <v>5</v>
      </c>
      <c r="CA397">
        <v>1</v>
      </c>
      <c r="CB397">
        <v>2</v>
      </c>
      <c r="CC397">
        <v>0</v>
      </c>
      <c r="CD397">
        <v>1</v>
      </c>
      <c r="CE397">
        <v>0</v>
      </c>
      <c r="CF397">
        <v>0</v>
      </c>
      <c r="CG397">
        <v>0</v>
      </c>
      <c r="CH397">
        <v>0</v>
      </c>
      <c r="CI397">
        <v>0</v>
      </c>
      <c r="CJ397">
        <v>0</v>
      </c>
      <c r="CK397">
        <v>3</v>
      </c>
      <c r="CL397">
        <v>0</v>
      </c>
      <c r="CM397">
        <v>0</v>
      </c>
      <c r="CN397">
        <v>0</v>
      </c>
      <c r="CO397">
        <v>0</v>
      </c>
      <c r="CP397">
        <v>0</v>
      </c>
      <c r="CQ397">
        <v>2</v>
      </c>
      <c r="CR397">
        <v>0</v>
      </c>
      <c r="CS397">
        <v>0</v>
      </c>
      <c r="CT397">
        <v>0</v>
      </c>
      <c r="CU397">
        <v>0</v>
      </c>
      <c r="CV397">
        <v>0</v>
      </c>
      <c r="CW397">
        <v>0</v>
      </c>
      <c r="CX397">
        <v>2</v>
      </c>
      <c r="CY397">
        <v>0</v>
      </c>
      <c r="CZ397">
        <v>0</v>
      </c>
      <c r="DA397">
        <v>0</v>
      </c>
      <c r="DB397">
        <v>0</v>
      </c>
      <c r="DC397">
        <v>0</v>
      </c>
      <c r="DD397">
        <v>0</v>
      </c>
      <c r="DE397">
        <v>0</v>
      </c>
      <c r="DF397">
        <v>0</v>
      </c>
      <c r="DG397">
        <v>1</v>
      </c>
      <c r="DH397">
        <v>0</v>
      </c>
      <c r="DI397">
        <v>0</v>
      </c>
      <c r="DJ397">
        <v>0</v>
      </c>
      <c r="DK397">
        <v>0</v>
      </c>
      <c r="DL397">
        <v>0</v>
      </c>
      <c r="DM397">
        <v>0</v>
      </c>
      <c r="DN397">
        <v>4</v>
      </c>
      <c r="DO397">
        <v>0</v>
      </c>
      <c r="DP397">
        <v>1</v>
      </c>
      <c r="DQ397">
        <v>0</v>
      </c>
      <c r="DR397">
        <v>4</v>
      </c>
      <c r="DS397">
        <v>0</v>
      </c>
      <c r="DT397">
        <v>0</v>
      </c>
      <c r="DU397">
        <v>0</v>
      </c>
      <c r="DV397">
        <v>0</v>
      </c>
      <c r="DW397">
        <v>0</v>
      </c>
      <c r="DX397">
        <v>0</v>
      </c>
      <c r="DY397">
        <v>0</v>
      </c>
      <c r="DZ397">
        <v>0</v>
      </c>
      <c r="EA397">
        <v>0</v>
      </c>
      <c r="EB397">
        <v>0</v>
      </c>
      <c r="EC397">
        <v>0</v>
      </c>
      <c r="ED397">
        <v>0</v>
      </c>
      <c r="EE397">
        <v>0</v>
      </c>
      <c r="EF397">
        <v>1</v>
      </c>
      <c r="EG397">
        <v>0</v>
      </c>
      <c r="EH397">
        <v>3</v>
      </c>
      <c r="EI397">
        <v>0</v>
      </c>
      <c r="EJ397">
        <v>0</v>
      </c>
      <c r="EK397">
        <v>7</v>
      </c>
      <c r="EL397">
        <v>1</v>
      </c>
      <c r="EM397">
        <v>0</v>
      </c>
      <c r="EN397">
        <v>0</v>
      </c>
      <c r="EO397">
        <v>0</v>
      </c>
      <c r="EP397">
        <v>0</v>
      </c>
      <c r="EQ397">
        <v>0</v>
      </c>
      <c r="ER397">
        <v>0</v>
      </c>
      <c r="ES397">
        <v>0</v>
      </c>
      <c r="ET397">
        <v>0</v>
      </c>
      <c r="EU397">
        <v>0</v>
      </c>
      <c r="EV397">
        <v>9</v>
      </c>
      <c r="EW397">
        <v>0</v>
      </c>
      <c r="EX397">
        <v>1</v>
      </c>
      <c r="EY397">
        <v>1</v>
      </c>
      <c r="EZ397">
        <v>0</v>
      </c>
      <c r="FA397">
        <v>0</v>
      </c>
      <c r="FB397">
        <v>7</v>
      </c>
      <c r="FC397">
        <v>0</v>
      </c>
      <c r="FD397">
        <v>0</v>
      </c>
      <c r="FE397">
        <v>0</v>
      </c>
      <c r="FF397">
        <v>0</v>
      </c>
      <c r="FG397">
        <v>1</v>
      </c>
      <c r="FH397">
        <v>0</v>
      </c>
      <c r="FI397">
        <v>0</v>
      </c>
      <c r="FJ397">
        <v>0</v>
      </c>
      <c r="FK397">
        <v>0</v>
      </c>
      <c r="FL397">
        <v>0</v>
      </c>
      <c r="FM397">
        <v>0</v>
      </c>
      <c r="FN397">
        <v>0</v>
      </c>
      <c r="FO397">
        <v>0</v>
      </c>
      <c r="FP397">
        <v>3</v>
      </c>
      <c r="FQ397">
        <v>0</v>
      </c>
      <c r="FR397">
        <v>2</v>
      </c>
      <c r="FS397">
        <v>1</v>
      </c>
      <c r="FT397">
        <v>0</v>
      </c>
      <c r="FU397">
        <v>0</v>
      </c>
      <c r="FV397">
        <v>0</v>
      </c>
      <c r="FW397">
        <v>0</v>
      </c>
      <c r="FX397">
        <v>0</v>
      </c>
      <c r="FY397">
        <v>0</v>
      </c>
      <c r="FZ397">
        <v>2</v>
      </c>
      <c r="GA397">
        <v>0</v>
      </c>
      <c r="GB397">
        <v>0</v>
      </c>
      <c r="GC397">
        <v>0</v>
      </c>
      <c r="GD397">
        <v>0</v>
      </c>
      <c r="GE397">
        <v>0</v>
      </c>
      <c r="GF397">
        <v>1</v>
      </c>
      <c r="GG397">
        <v>0</v>
      </c>
      <c r="GH397">
        <v>0</v>
      </c>
      <c r="GI397">
        <v>0</v>
      </c>
      <c r="GJ397">
        <v>0</v>
      </c>
      <c r="GK397">
        <v>0</v>
      </c>
      <c r="GL397">
        <v>0</v>
      </c>
      <c r="GM397">
        <v>0</v>
      </c>
      <c r="GN397">
        <v>0</v>
      </c>
      <c r="GO397">
        <v>0</v>
      </c>
      <c r="GP397">
        <v>0</v>
      </c>
      <c r="GQ397">
        <v>0</v>
      </c>
    </row>
    <row r="398" spans="1:199">
      <c r="A398">
        <v>2</v>
      </c>
      <c r="B398">
        <v>0</v>
      </c>
      <c r="C398">
        <v>0</v>
      </c>
      <c r="D398">
        <v>0</v>
      </c>
      <c r="E398">
        <v>0</v>
      </c>
      <c r="F398">
        <v>0</v>
      </c>
      <c r="G398">
        <v>0</v>
      </c>
      <c r="H398">
        <v>0</v>
      </c>
      <c r="I398">
        <v>0</v>
      </c>
      <c r="J398">
        <v>0</v>
      </c>
      <c r="K398">
        <v>5</v>
      </c>
      <c r="L398">
        <v>0</v>
      </c>
      <c r="M398">
        <v>0</v>
      </c>
      <c r="N398">
        <v>0</v>
      </c>
      <c r="O398">
        <v>0</v>
      </c>
      <c r="P398">
        <v>0</v>
      </c>
      <c r="Q398">
        <v>3</v>
      </c>
      <c r="R398">
        <v>0</v>
      </c>
      <c r="S398">
        <v>0</v>
      </c>
      <c r="T398">
        <v>0</v>
      </c>
      <c r="U398">
        <v>0</v>
      </c>
      <c r="V398">
        <v>0</v>
      </c>
      <c r="W398">
        <v>0</v>
      </c>
      <c r="X398">
        <v>1</v>
      </c>
      <c r="Y398">
        <v>0</v>
      </c>
      <c r="Z398">
        <v>2</v>
      </c>
      <c r="AA398">
        <v>0</v>
      </c>
      <c r="AB398">
        <v>0</v>
      </c>
      <c r="AC398">
        <v>0</v>
      </c>
      <c r="AD398">
        <v>1</v>
      </c>
      <c r="AE398">
        <v>1</v>
      </c>
      <c r="AF398">
        <v>0</v>
      </c>
      <c r="AG398">
        <v>0</v>
      </c>
      <c r="AH398">
        <v>1</v>
      </c>
      <c r="AI398">
        <v>0</v>
      </c>
      <c r="AJ398">
        <v>0</v>
      </c>
      <c r="AK398">
        <v>3</v>
      </c>
      <c r="AL398">
        <v>0</v>
      </c>
      <c r="AM398">
        <v>0</v>
      </c>
      <c r="AN398">
        <v>0</v>
      </c>
      <c r="AO398">
        <v>0</v>
      </c>
      <c r="AP398">
        <v>2</v>
      </c>
      <c r="AQ398">
        <v>0</v>
      </c>
      <c r="AR398">
        <v>0</v>
      </c>
      <c r="AS398">
        <v>0</v>
      </c>
      <c r="AT398">
        <v>0</v>
      </c>
      <c r="AU398">
        <v>0</v>
      </c>
      <c r="AV398">
        <v>0</v>
      </c>
      <c r="AW398">
        <v>0</v>
      </c>
      <c r="AX398">
        <v>0</v>
      </c>
      <c r="AY398">
        <v>0</v>
      </c>
      <c r="AZ398">
        <v>0</v>
      </c>
      <c r="BA398">
        <v>0</v>
      </c>
      <c r="BB398">
        <v>0</v>
      </c>
      <c r="BC398">
        <v>0</v>
      </c>
      <c r="BD398">
        <v>0</v>
      </c>
      <c r="BE398">
        <v>0</v>
      </c>
      <c r="BF398">
        <v>0</v>
      </c>
      <c r="BG398">
        <v>1</v>
      </c>
      <c r="BH398">
        <v>7</v>
      </c>
      <c r="BI398">
        <v>0</v>
      </c>
      <c r="BJ398">
        <v>0</v>
      </c>
      <c r="BK398">
        <v>0</v>
      </c>
      <c r="BL398">
        <v>0</v>
      </c>
      <c r="BM398">
        <v>0</v>
      </c>
      <c r="BN398">
        <v>1</v>
      </c>
      <c r="BO398">
        <v>0</v>
      </c>
      <c r="BP398">
        <v>0</v>
      </c>
      <c r="BQ398">
        <v>1</v>
      </c>
      <c r="BR398">
        <v>0</v>
      </c>
      <c r="BS398">
        <v>0</v>
      </c>
      <c r="BT398">
        <v>0</v>
      </c>
      <c r="BU398">
        <v>0</v>
      </c>
      <c r="BV398">
        <v>1</v>
      </c>
      <c r="BW398">
        <v>0</v>
      </c>
      <c r="BX398">
        <v>0</v>
      </c>
      <c r="BY398">
        <v>0</v>
      </c>
      <c r="BZ398">
        <v>0</v>
      </c>
      <c r="CA398">
        <v>0</v>
      </c>
      <c r="CB398">
        <v>0</v>
      </c>
      <c r="CC398">
        <v>0</v>
      </c>
      <c r="CD398">
        <v>1</v>
      </c>
      <c r="CE398">
        <v>0</v>
      </c>
      <c r="CF398">
        <v>0</v>
      </c>
      <c r="CG398">
        <v>0</v>
      </c>
      <c r="CH398">
        <v>0</v>
      </c>
      <c r="CI398">
        <v>1</v>
      </c>
      <c r="CJ398">
        <v>0</v>
      </c>
      <c r="CK398">
        <v>1</v>
      </c>
      <c r="CL398">
        <v>0</v>
      </c>
      <c r="CM398">
        <v>0</v>
      </c>
      <c r="CN398">
        <v>0</v>
      </c>
      <c r="CO398">
        <v>0</v>
      </c>
      <c r="CP398">
        <v>0</v>
      </c>
      <c r="CQ398">
        <v>0</v>
      </c>
      <c r="CR398">
        <v>0</v>
      </c>
      <c r="CS398">
        <v>0</v>
      </c>
      <c r="CT398">
        <v>0</v>
      </c>
      <c r="CU398">
        <v>0</v>
      </c>
      <c r="CV398">
        <v>2</v>
      </c>
      <c r="CW398">
        <v>0</v>
      </c>
      <c r="CX398">
        <v>0</v>
      </c>
      <c r="CY398">
        <v>0</v>
      </c>
      <c r="CZ398">
        <v>1</v>
      </c>
      <c r="DA398">
        <v>0</v>
      </c>
      <c r="DB398">
        <v>0</v>
      </c>
      <c r="DC398">
        <v>0</v>
      </c>
      <c r="DD398">
        <v>1</v>
      </c>
      <c r="DE398">
        <v>4</v>
      </c>
      <c r="DF398">
        <v>0</v>
      </c>
      <c r="DG398">
        <v>1</v>
      </c>
      <c r="DH398">
        <v>0</v>
      </c>
      <c r="DI398">
        <v>0</v>
      </c>
      <c r="DJ398">
        <v>0</v>
      </c>
      <c r="DK398">
        <v>0</v>
      </c>
      <c r="DL398">
        <v>0</v>
      </c>
      <c r="DM398">
        <v>0</v>
      </c>
      <c r="DN398">
        <v>0</v>
      </c>
      <c r="DO398">
        <v>0</v>
      </c>
      <c r="DP398">
        <v>2</v>
      </c>
      <c r="DQ398">
        <v>0</v>
      </c>
      <c r="DR398">
        <v>2</v>
      </c>
      <c r="DS398">
        <v>1</v>
      </c>
      <c r="DT398">
        <v>0</v>
      </c>
      <c r="DU398">
        <v>1</v>
      </c>
      <c r="DV398">
        <v>0</v>
      </c>
      <c r="DW398">
        <v>0</v>
      </c>
      <c r="DX398">
        <v>0</v>
      </c>
      <c r="DY398">
        <v>0</v>
      </c>
      <c r="DZ398">
        <v>2</v>
      </c>
      <c r="EA398">
        <v>0</v>
      </c>
      <c r="EB398">
        <v>0</v>
      </c>
      <c r="EC398">
        <v>1</v>
      </c>
      <c r="ED398">
        <v>0</v>
      </c>
      <c r="EE398">
        <v>0</v>
      </c>
      <c r="EF398">
        <v>0</v>
      </c>
      <c r="EG398">
        <v>0</v>
      </c>
      <c r="EH398">
        <v>0</v>
      </c>
      <c r="EI398">
        <v>0</v>
      </c>
      <c r="EJ398">
        <v>0</v>
      </c>
      <c r="EK398">
        <v>0</v>
      </c>
      <c r="EL398">
        <v>2</v>
      </c>
      <c r="EM398">
        <v>0</v>
      </c>
      <c r="EN398">
        <v>0</v>
      </c>
      <c r="EO398">
        <v>2</v>
      </c>
      <c r="EP398">
        <v>0</v>
      </c>
      <c r="EQ398">
        <v>4</v>
      </c>
      <c r="ER398">
        <v>0</v>
      </c>
      <c r="ES398">
        <v>0</v>
      </c>
      <c r="ET398">
        <v>0</v>
      </c>
      <c r="EU398">
        <v>0</v>
      </c>
      <c r="EV398">
        <v>0</v>
      </c>
      <c r="EW398">
        <v>0</v>
      </c>
      <c r="EX398">
        <v>0</v>
      </c>
      <c r="EY398">
        <v>1</v>
      </c>
      <c r="EZ398">
        <v>0</v>
      </c>
      <c r="FA398">
        <v>0</v>
      </c>
      <c r="FB398">
        <v>0</v>
      </c>
      <c r="FC398">
        <v>0</v>
      </c>
      <c r="FD398">
        <v>0</v>
      </c>
      <c r="FE398">
        <v>0</v>
      </c>
      <c r="FF398">
        <v>0</v>
      </c>
      <c r="FG398">
        <v>2</v>
      </c>
      <c r="FH398">
        <v>0</v>
      </c>
      <c r="FI398">
        <v>2</v>
      </c>
      <c r="FJ398">
        <v>0</v>
      </c>
      <c r="FK398">
        <v>0</v>
      </c>
      <c r="FL398">
        <v>0</v>
      </c>
      <c r="FM398">
        <v>0</v>
      </c>
      <c r="FN398">
        <v>0</v>
      </c>
      <c r="FO398">
        <v>1</v>
      </c>
      <c r="FP398">
        <v>0</v>
      </c>
      <c r="FQ398">
        <v>0</v>
      </c>
      <c r="FR398">
        <v>0</v>
      </c>
      <c r="FS398">
        <v>0</v>
      </c>
      <c r="FT398">
        <v>0</v>
      </c>
      <c r="FU398">
        <v>0</v>
      </c>
      <c r="FV398">
        <v>0</v>
      </c>
      <c r="FW398">
        <v>0</v>
      </c>
      <c r="FX398">
        <v>1</v>
      </c>
      <c r="FY398">
        <v>0</v>
      </c>
      <c r="FZ398">
        <v>0</v>
      </c>
      <c r="GA398">
        <v>1</v>
      </c>
      <c r="GB398">
        <v>0</v>
      </c>
      <c r="GC398">
        <v>0</v>
      </c>
      <c r="GD398">
        <v>0</v>
      </c>
      <c r="GE398">
        <v>0</v>
      </c>
      <c r="GF398">
        <v>0</v>
      </c>
      <c r="GG398">
        <v>0</v>
      </c>
      <c r="GH398">
        <v>0</v>
      </c>
      <c r="GI398">
        <v>1</v>
      </c>
      <c r="GJ398">
        <v>0</v>
      </c>
      <c r="GK398">
        <v>0</v>
      </c>
      <c r="GL398">
        <v>3</v>
      </c>
      <c r="GM398">
        <v>0</v>
      </c>
      <c r="GN398">
        <v>0</v>
      </c>
      <c r="GO398">
        <v>0</v>
      </c>
      <c r="GP398">
        <v>0</v>
      </c>
      <c r="GQ398">
        <v>0</v>
      </c>
    </row>
    <row r="399" spans="1:199">
      <c r="A399">
        <v>0</v>
      </c>
      <c r="B399">
        <v>5</v>
      </c>
      <c r="C399">
        <v>6</v>
      </c>
      <c r="D399">
        <v>0</v>
      </c>
      <c r="E399">
        <v>0</v>
      </c>
      <c r="F399">
        <v>1</v>
      </c>
      <c r="G399">
        <v>0</v>
      </c>
      <c r="H399">
        <v>0</v>
      </c>
      <c r="I399">
        <v>0</v>
      </c>
      <c r="J399">
        <v>0</v>
      </c>
      <c r="K399">
        <v>6</v>
      </c>
      <c r="L399">
        <v>0</v>
      </c>
      <c r="M399">
        <v>1</v>
      </c>
      <c r="N399">
        <v>0</v>
      </c>
      <c r="O399">
        <v>0</v>
      </c>
      <c r="P399">
        <v>4</v>
      </c>
      <c r="Q399">
        <v>2</v>
      </c>
      <c r="R399">
        <v>0</v>
      </c>
      <c r="S399">
        <v>1</v>
      </c>
      <c r="T399">
        <v>0</v>
      </c>
      <c r="U399">
        <v>0</v>
      </c>
      <c r="V399">
        <v>1</v>
      </c>
      <c r="W399">
        <v>0</v>
      </c>
      <c r="X399">
        <v>6</v>
      </c>
      <c r="Y399">
        <v>0</v>
      </c>
      <c r="Z399">
        <v>3</v>
      </c>
      <c r="AA399">
        <v>0</v>
      </c>
      <c r="AB399">
        <v>7</v>
      </c>
      <c r="AC399">
        <v>2</v>
      </c>
      <c r="AD399">
        <v>1</v>
      </c>
      <c r="AE399">
        <v>3</v>
      </c>
      <c r="AF399">
        <v>3</v>
      </c>
      <c r="AG399">
        <v>0</v>
      </c>
      <c r="AH399">
        <v>1</v>
      </c>
      <c r="AI399">
        <v>3</v>
      </c>
      <c r="AJ399">
        <v>0</v>
      </c>
      <c r="AK399">
        <v>3</v>
      </c>
      <c r="AL399">
        <v>0</v>
      </c>
      <c r="AM399">
        <v>0</v>
      </c>
      <c r="AN399">
        <v>1</v>
      </c>
      <c r="AO399">
        <v>0</v>
      </c>
      <c r="AP399">
        <v>0</v>
      </c>
      <c r="AQ399">
        <v>0</v>
      </c>
      <c r="AR399">
        <v>0</v>
      </c>
      <c r="AS399">
        <v>0</v>
      </c>
      <c r="AT399">
        <v>1</v>
      </c>
      <c r="AU399">
        <v>1</v>
      </c>
      <c r="AV399">
        <v>1</v>
      </c>
      <c r="AW399">
        <v>3</v>
      </c>
      <c r="AX399">
        <v>0</v>
      </c>
      <c r="AY399">
        <v>3</v>
      </c>
      <c r="AZ399">
        <v>2</v>
      </c>
      <c r="BA399">
        <v>0</v>
      </c>
      <c r="BB399">
        <v>3</v>
      </c>
      <c r="BC399">
        <v>0</v>
      </c>
      <c r="BD399">
        <v>1</v>
      </c>
      <c r="BE399">
        <v>3</v>
      </c>
      <c r="BF399">
        <v>2</v>
      </c>
      <c r="BG399">
        <v>2</v>
      </c>
      <c r="BH399">
        <v>0</v>
      </c>
      <c r="BI399">
        <v>0</v>
      </c>
      <c r="BJ399">
        <v>1</v>
      </c>
      <c r="BK399">
        <v>0</v>
      </c>
      <c r="BL399">
        <v>3</v>
      </c>
      <c r="BM399">
        <v>1</v>
      </c>
      <c r="BN399">
        <v>0</v>
      </c>
      <c r="BO399">
        <v>4</v>
      </c>
      <c r="BP399">
        <v>0</v>
      </c>
      <c r="BQ399">
        <v>5</v>
      </c>
      <c r="BR399">
        <v>1</v>
      </c>
      <c r="BS399">
        <v>3</v>
      </c>
      <c r="BT399">
        <v>0</v>
      </c>
      <c r="BU399">
        <v>0</v>
      </c>
      <c r="BV399">
        <v>1</v>
      </c>
      <c r="BW399">
        <v>0</v>
      </c>
      <c r="BX399">
        <v>1</v>
      </c>
      <c r="BY399">
        <v>2</v>
      </c>
      <c r="BZ399">
        <v>9</v>
      </c>
      <c r="CA399">
        <v>5</v>
      </c>
      <c r="CB399">
        <v>5</v>
      </c>
      <c r="CC399">
        <v>2</v>
      </c>
      <c r="CD399">
        <v>4</v>
      </c>
      <c r="CE399">
        <v>1</v>
      </c>
      <c r="CF399">
        <v>0</v>
      </c>
      <c r="CG399">
        <v>3</v>
      </c>
      <c r="CH399">
        <v>0</v>
      </c>
      <c r="CI399">
        <v>2</v>
      </c>
      <c r="CJ399">
        <v>0</v>
      </c>
      <c r="CK399">
        <v>6</v>
      </c>
      <c r="CL399">
        <v>0</v>
      </c>
      <c r="CM399">
        <v>0</v>
      </c>
      <c r="CN399">
        <v>0</v>
      </c>
      <c r="CO399">
        <v>0</v>
      </c>
      <c r="CP399">
        <v>0</v>
      </c>
      <c r="CQ399">
        <v>2</v>
      </c>
      <c r="CR399">
        <v>0</v>
      </c>
      <c r="CS399">
        <v>0</v>
      </c>
      <c r="CT399">
        <v>0</v>
      </c>
      <c r="CU399">
        <v>0</v>
      </c>
      <c r="CV399">
        <v>2</v>
      </c>
      <c r="CW399">
        <v>0</v>
      </c>
      <c r="CX399">
        <v>2</v>
      </c>
      <c r="CY399">
        <v>2</v>
      </c>
      <c r="CZ399">
        <v>1</v>
      </c>
      <c r="DA399">
        <v>0</v>
      </c>
      <c r="DB399">
        <v>1</v>
      </c>
      <c r="DC399">
        <v>0</v>
      </c>
      <c r="DD399">
        <v>0</v>
      </c>
      <c r="DE399">
        <v>1</v>
      </c>
      <c r="DF399">
        <v>0</v>
      </c>
      <c r="DG399">
        <v>2</v>
      </c>
      <c r="DH399">
        <v>0</v>
      </c>
      <c r="DI399">
        <v>2</v>
      </c>
      <c r="DJ399">
        <v>0</v>
      </c>
      <c r="DK399">
        <v>0</v>
      </c>
      <c r="DL399">
        <v>0</v>
      </c>
      <c r="DM399">
        <v>0</v>
      </c>
      <c r="DN399">
        <v>2</v>
      </c>
      <c r="DO399">
        <v>0</v>
      </c>
      <c r="DP399">
        <v>6</v>
      </c>
      <c r="DQ399">
        <v>0</v>
      </c>
      <c r="DR399">
        <v>4</v>
      </c>
      <c r="DS399">
        <v>0</v>
      </c>
      <c r="DT399">
        <v>1</v>
      </c>
      <c r="DU399">
        <v>0</v>
      </c>
      <c r="DV399">
        <v>4</v>
      </c>
      <c r="DW399">
        <v>0</v>
      </c>
      <c r="DX399">
        <v>0</v>
      </c>
      <c r="DY399">
        <v>0</v>
      </c>
      <c r="DZ399">
        <v>1</v>
      </c>
      <c r="EA399">
        <v>0</v>
      </c>
      <c r="EB399">
        <v>0</v>
      </c>
      <c r="EC399">
        <v>1</v>
      </c>
      <c r="ED399">
        <v>0</v>
      </c>
      <c r="EE399">
        <v>0</v>
      </c>
      <c r="EF399">
        <v>4</v>
      </c>
      <c r="EG399">
        <v>0</v>
      </c>
      <c r="EH399">
        <v>9</v>
      </c>
      <c r="EI399">
        <v>0</v>
      </c>
      <c r="EJ399">
        <v>2</v>
      </c>
      <c r="EK399">
        <v>2</v>
      </c>
      <c r="EL399">
        <v>4</v>
      </c>
      <c r="EM399">
        <v>0</v>
      </c>
      <c r="EN399">
        <v>7</v>
      </c>
      <c r="EO399">
        <v>0</v>
      </c>
      <c r="EP399">
        <v>1</v>
      </c>
      <c r="EQ399">
        <v>4</v>
      </c>
      <c r="ER399">
        <v>4</v>
      </c>
      <c r="ES399">
        <v>1</v>
      </c>
      <c r="ET399">
        <v>1</v>
      </c>
      <c r="EU399">
        <v>3</v>
      </c>
      <c r="EV399">
        <v>3</v>
      </c>
      <c r="EW399">
        <v>0</v>
      </c>
      <c r="EX399">
        <v>1</v>
      </c>
      <c r="EY399">
        <v>1</v>
      </c>
      <c r="EZ399">
        <v>0</v>
      </c>
      <c r="FA399">
        <v>1</v>
      </c>
      <c r="FB399">
        <v>6</v>
      </c>
      <c r="FC399">
        <v>0</v>
      </c>
      <c r="FD399">
        <v>0</v>
      </c>
      <c r="FE399">
        <v>9</v>
      </c>
      <c r="FF399">
        <v>0</v>
      </c>
      <c r="FG399">
        <v>4</v>
      </c>
      <c r="FH399">
        <v>6</v>
      </c>
      <c r="FI399">
        <v>0</v>
      </c>
      <c r="FJ399">
        <v>2</v>
      </c>
      <c r="FK399">
        <v>0</v>
      </c>
      <c r="FL399">
        <v>0</v>
      </c>
      <c r="FM399">
        <v>0</v>
      </c>
      <c r="FN399">
        <v>4</v>
      </c>
      <c r="FO399">
        <v>1</v>
      </c>
      <c r="FP399">
        <v>7</v>
      </c>
      <c r="FQ399">
        <v>3</v>
      </c>
      <c r="FR399">
        <v>2</v>
      </c>
      <c r="FS399">
        <v>5</v>
      </c>
      <c r="FT399">
        <v>1</v>
      </c>
      <c r="FU399">
        <v>5</v>
      </c>
      <c r="FV399">
        <v>0</v>
      </c>
      <c r="FW399">
        <v>0</v>
      </c>
      <c r="FX399">
        <v>0</v>
      </c>
      <c r="FY399">
        <v>0</v>
      </c>
      <c r="FZ399">
        <v>8</v>
      </c>
      <c r="GA399">
        <v>3</v>
      </c>
      <c r="GB399">
        <v>0</v>
      </c>
      <c r="GC399">
        <v>0</v>
      </c>
      <c r="GD399">
        <v>0</v>
      </c>
      <c r="GE399">
        <v>0</v>
      </c>
      <c r="GF399">
        <v>4</v>
      </c>
      <c r="GG399">
        <v>0</v>
      </c>
      <c r="GH399">
        <v>0</v>
      </c>
      <c r="GI399">
        <v>0</v>
      </c>
      <c r="GJ399">
        <v>0</v>
      </c>
      <c r="GK399">
        <v>0</v>
      </c>
      <c r="GL399">
        <v>0</v>
      </c>
      <c r="GM399">
        <v>2</v>
      </c>
      <c r="GN399">
        <v>0</v>
      </c>
      <c r="GO399">
        <v>1</v>
      </c>
      <c r="GP399">
        <v>0</v>
      </c>
      <c r="GQ399">
        <v>0</v>
      </c>
    </row>
    <row r="400" spans="1:199">
      <c r="A400">
        <v>0</v>
      </c>
      <c r="B400">
        <v>0</v>
      </c>
      <c r="C400">
        <v>1</v>
      </c>
      <c r="D400">
        <v>0</v>
      </c>
      <c r="E400">
        <v>0</v>
      </c>
      <c r="F400">
        <v>0</v>
      </c>
      <c r="G400">
        <v>0</v>
      </c>
      <c r="H400">
        <v>0</v>
      </c>
      <c r="I400">
        <v>0</v>
      </c>
      <c r="J400">
        <v>0</v>
      </c>
      <c r="K400">
        <v>0</v>
      </c>
      <c r="L400">
        <v>0</v>
      </c>
      <c r="M400">
        <v>0</v>
      </c>
      <c r="N400">
        <v>0</v>
      </c>
      <c r="O400">
        <v>0</v>
      </c>
      <c r="P400">
        <v>1</v>
      </c>
      <c r="Q400">
        <v>0</v>
      </c>
      <c r="R400">
        <v>0</v>
      </c>
      <c r="S400">
        <v>0</v>
      </c>
      <c r="T400">
        <v>0</v>
      </c>
      <c r="U400">
        <v>0</v>
      </c>
      <c r="V400">
        <v>1</v>
      </c>
      <c r="W400">
        <v>0</v>
      </c>
      <c r="X400">
        <v>5</v>
      </c>
      <c r="Y400">
        <v>0</v>
      </c>
      <c r="Z400">
        <v>2</v>
      </c>
      <c r="AA400">
        <v>7</v>
      </c>
      <c r="AB400">
        <v>2</v>
      </c>
      <c r="AC400">
        <v>3</v>
      </c>
      <c r="AD400">
        <v>0</v>
      </c>
      <c r="AE400">
        <v>1</v>
      </c>
      <c r="AF400">
        <v>0</v>
      </c>
      <c r="AG400">
        <v>0</v>
      </c>
      <c r="AH400">
        <v>0</v>
      </c>
      <c r="AI400">
        <v>5</v>
      </c>
      <c r="AJ400">
        <v>0</v>
      </c>
      <c r="AK400">
        <v>2</v>
      </c>
      <c r="AL400">
        <v>2</v>
      </c>
      <c r="AM400">
        <v>0</v>
      </c>
      <c r="AN400">
        <v>0</v>
      </c>
      <c r="AO400">
        <v>0</v>
      </c>
      <c r="AP400">
        <v>0</v>
      </c>
      <c r="AQ400">
        <v>0</v>
      </c>
      <c r="AR400">
        <v>0</v>
      </c>
      <c r="AS400">
        <v>0</v>
      </c>
      <c r="AT400">
        <v>0</v>
      </c>
      <c r="AU400">
        <v>0</v>
      </c>
      <c r="AV400">
        <v>1</v>
      </c>
      <c r="AW400">
        <v>1</v>
      </c>
      <c r="AX400">
        <v>0</v>
      </c>
      <c r="AY400">
        <v>1</v>
      </c>
      <c r="AZ400">
        <v>0</v>
      </c>
      <c r="BA400">
        <v>0</v>
      </c>
      <c r="BB400">
        <v>0</v>
      </c>
      <c r="BC400">
        <v>2</v>
      </c>
      <c r="BD400">
        <v>0</v>
      </c>
      <c r="BE400">
        <v>1</v>
      </c>
      <c r="BF400">
        <v>0</v>
      </c>
      <c r="BG400">
        <v>1</v>
      </c>
      <c r="BH400">
        <v>0</v>
      </c>
      <c r="BI400">
        <v>0</v>
      </c>
      <c r="BJ400">
        <v>1</v>
      </c>
      <c r="BK400">
        <v>0</v>
      </c>
      <c r="BL400">
        <v>3</v>
      </c>
      <c r="BM400">
        <v>5</v>
      </c>
      <c r="BN400">
        <v>3</v>
      </c>
      <c r="BO400">
        <v>3</v>
      </c>
      <c r="BP400">
        <v>0</v>
      </c>
      <c r="BQ400">
        <v>4</v>
      </c>
      <c r="BR400">
        <v>1</v>
      </c>
      <c r="BS400">
        <v>1</v>
      </c>
      <c r="BT400">
        <v>0</v>
      </c>
      <c r="BU400">
        <v>0</v>
      </c>
      <c r="BV400">
        <v>3</v>
      </c>
      <c r="BW400">
        <v>4</v>
      </c>
      <c r="BX400">
        <v>1</v>
      </c>
      <c r="BY400">
        <v>0</v>
      </c>
      <c r="BZ400">
        <v>0</v>
      </c>
      <c r="CA400">
        <v>1</v>
      </c>
      <c r="CB400">
        <v>1</v>
      </c>
      <c r="CC400">
        <v>1</v>
      </c>
      <c r="CD400">
        <v>0</v>
      </c>
      <c r="CE400">
        <v>0</v>
      </c>
      <c r="CF400">
        <v>0</v>
      </c>
      <c r="CG400">
        <v>2</v>
      </c>
      <c r="CH400">
        <v>0</v>
      </c>
      <c r="CI400">
        <v>1</v>
      </c>
      <c r="CJ400">
        <v>0</v>
      </c>
      <c r="CK400">
        <v>1</v>
      </c>
      <c r="CL400">
        <v>0</v>
      </c>
      <c r="CM400">
        <v>0</v>
      </c>
      <c r="CN400">
        <v>0</v>
      </c>
      <c r="CO400">
        <v>0</v>
      </c>
      <c r="CP400">
        <v>0</v>
      </c>
      <c r="CQ400">
        <v>0</v>
      </c>
      <c r="CR400">
        <v>0</v>
      </c>
      <c r="CS400">
        <v>1</v>
      </c>
      <c r="CT400">
        <v>0</v>
      </c>
      <c r="CU400">
        <v>0</v>
      </c>
      <c r="CV400">
        <v>2</v>
      </c>
      <c r="CW400">
        <v>0</v>
      </c>
      <c r="CX400">
        <v>0</v>
      </c>
      <c r="CY400">
        <v>2</v>
      </c>
      <c r="CZ400">
        <v>0</v>
      </c>
      <c r="DA400">
        <v>0</v>
      </c>
      <c r="DB400">
        <v>0</v>
      </c>
      <c r="DC400">
        <v>0</v>
      </c>
      <c r="DD400">
        <v>0</v>
      </c>
      <c r="DE400">
        <v>0</v>
      </c>
      <c r="DF400">
        <v>0</v>
      </c>
      <c r="DG400">
        <v>7</v>
      </c>
      <c r="DH400">
        <v>0</v>
      </c>
      <c r="DI400">
        <v>0</v>
      </c>
      <c r="DJ400">
        <v>0</v>
      </c>
      <c r="DK400">
        <v>0</v>
      </c>
      <c r="DL400">
        <v>0</v>
      </c>
      <c r="DM400">
        <v>0</v>
      </c>
      <c r="DN400">
        <v>2</v>
      </c>
      <c r="DO400">
        <v>0</v>
      </c>
      <c r="DP400">
        <v>2</v>
      </c>
      <c r="DQ400">
        <v>0</v>
      </c>
      <c r="DR400">
        <v>2</v>
      </c>
      <c r="DS400">
        <v>0</v>
      </c>
      <c r="DT400">
        <v>1</v>
      </c>
      <c r="DU400">
        <v>0</v>
      </c>
      <c r="DV400">
        <v>0</v>
      </c>
      <c r="DW400">
        <v>0</v>
      </c>
      <c r="DX400">
        <v>0</v>
      </c>
      <c r="DY400">
        <v>0</v>
      </c>
      <c r="DZ400">
        <v>0</v>
      </c>
      <c r="EA400">
        <v>0</v>
      </c>
      <c r="EB400">
        <v>0</v>
      </c>
      <c r="EC400">
        <v>0</v>
      </c>
      <c r="ED400">
        <v>0</v>
      </c>
      <c r="EE400">
        <v>0</v>
      </c>
      <c r="EF400">
        <v>3</v>
      </c>
      <c r="EG400">
        <v>0</v>
      </c>
      <c r="EH400">
        <v>3</v>
      </c>
      <c r="EI400">
        <v>0</v>
      </c>
      <c r="EJ400">
        <v>0</v>
      </c>
      <c r="EK400">
        <v>0</v>
      </c>
      <c r="EL400">
        <v>1</v>
      </c>
      <c r="EM400">
        <v>0</v>
      </c>
      <c r="EN400">
        <v>0</v>
      </c>
      <c r="EO400">
        <v>1</v>
      </c>
      <c r="EP400">
        <v>0</v>
      </c>
      <c r="EQ400">
        <v>0</v>
      </c>
      <c r="ER400">
        <v>0</v>
      </c>
      <c r="ES400">
        <v>0</v>
      </c>
      <c r="ET400">
        <v>1</v>
      </c>
      <c r="EU400">
        <v>1</v>
      </c>
      <c r="EV400">
        <v>9</v>
      </c>
      <c r="EW400">
        <v>0</v>
      </c>
      <c r="EX400">
        <v>0</v>
      </c>
      <c r="EY400">
        <v>1</v>
      </c>
      <c r="EZ400">
        <v>0</v>
      </c>
      <c r="FA400">
        <v>1</v>
      </c>
      <c r="FB400">
        <v>2</v>
      </c>
      <c r="FC400">
        <v>0</v>
      </c>
      <c r="FD400">
        <v>1</v>
      </c>
      <c r="FE400">
        <v>9</v>
      </c>
      <c r="FF400">
        <v>0</v>
      </c>
      <c r="FG400">
        <v>2</v>
      </c>
      <c r="FH400">
        <v>5</v>
      </c>
      <c r="FI400">
        <v>2</v>
      </c>
      <c r="FJ400">
        <v>2</v>
      </c>
      <c r="FK400">
        <v>1</v>
      </c>
      <c r="FL400">
        <v>0</v>
      </c>
      <c r="FM400">
        <v>1</v>
      </c>
      <c r="FN400">
        <v>1</v>
      </c>
      <c r="FO400">
        <v>0</v>
      </c>
      <c r="FP400">
        <v>2</v>
      </c>
      <c r="FQ400">
        <v>0</v>
      </c>
      <c r="FR400">
        <v>1</v>
      </c>
      <c r="FS400">
        <v>1</v>
      </c>
      <c r="FT400">
        <v>0</v>
      </c>
      <c r="FU400">
        <v>6</v>
      </c>
      <c r="FV400">
        <v>0</v>
      </c>
      <c r="FW400">
        <v>0</v>
      </c>
      <c r="FX400">
        <v>0</v>
      </c>
      <c r="FY400">
        <v>0</v>
      </c>
      <c r="FZ400">
        <v>5</v>
      </c>
      <c r="GA400">
        <v>1</v>
      </c>
      <c r="GB400">
        <v>0</v>
      </c>
      <c r="GC400">
        <v>0</v>
      </c>
      <c r="GD400">
        <v>0</v>
      </c>
      <c r="GE400">
        <v>0</v>
      </c>
      <c r="GF400">
        <v>0</v>
      </c>
      <c r="GG400">
        <v>0</v>
      </c>
      <c r="GH400">
        <v>0</v>
      </c>
      <c r="GI400">
        <v>0</v>
      </c>
      <c r="GJ400">
        <v>0</v>
      </c>
      <c r="GK400">
        <v>1</v>
      </c>
      <c r="GL400">
        <v>0</v>
      </c>
      <c r="GM400">
        <v>0</v>
      </c>
      <c r="GN400">
        <v>1</v>
      </c>
      <c r="GO400">
        <v>0</v>
      </c>
      <c r="GP400">
        <v>0</v>
      </c>
      <c r="GQ400">
        <v>0</v>
      </c>
    </row>
    <row r="401" spans="1:199">
      <c r="A401">
        <v>0</v>
      </c>
      <c r="B401">
        <v>0</v>
      </c>
      <c r="C401">
        <v>3</v>
      </c>
      <c r="D401">
        <v>0</v>
      </c>
      <c r="E401">
        <v>0</v>
      </c>
      <c r="F401">
        <v>0</v>
      </c>
      <c r="G401">
        <v>0</v>
      </c>
      <c r="H401">
        <v>0</v>
      </c>
      <c r="I401">
        <v>1</v>
      </c>
      <c r="J401">
        <v>0</v>
      </c>
      <c r="K401">
        <v>0</v>
      </c>
      <c r="L401">
        <v>1</v>
      </c>
      <c r="M401">
        <v>0</v>
      </c>
      <c r="N401">
        <v>0</v>
      </c>
      <c r="O401">
        <v>0</v>
      </c>
      <c r="P401">
        <v>0</v>
      </c>
      <c r="Q401">
        <v>0</v>
      </c>
      <c r="R401">
        <v>0</v>
      </c>
      <c r="S401">
        <v>0</v>
      </c>
      <c r="T401">
        <v>0</v>
      </c>
      <c r="U401">
        <v>0</v>
      </c>
      <c r="V401">
        <v>0</v>
      </c>
      <c r="W401">
        <v>0</v>
      </c>
      <c r="X401">
        <v>3</v>
      </c>
      <c r="Y401">
        <v>0</v>
      </c>
      <c r="Z401">
        <v>4</v>
      </c>
      <c r="AA401">
        <v>0</v>
      </c>
      <c r="AB401">
        <v>0</v>
      </c>
      <c r="AC401">
        <v>3</v>
      </c>
      <c r="AD401">
        <v>0</v>
      </c>
      <c r="AE401">
        <v>0</v>
      </c>
      <c r="AF401">
        <v>0</v>
      </c>
      <c r="AG401">
        <v>0</v>
      </c>
      <c r="AH401">
        <v>0</v>
      </c>
      <c r="AI401">
        <v>0</v>
      </c>
      <c r="AJ401">
        <v>0</v>
      </c>
      <c r="AK401">
        <v>1</v>
      </c>
      <c r="AL401">
        <v>0</v>
      </c>
      <c r="AM401">
        <v>0</v>
      </c>
      <c r="AN401">
        <v>0</v>
      </c>
      <c r="AO401">
        <v>0</v>
      </c>
      <c r="AP401">
        <v>0</v>
      </c>
      <c r="AQ401">
        <v>0</v>
      </c>
      <c r="AR401">
        <v>0</v>
      </c>
      <c r="AS401">
        <v>0</v>
      </c>
      <c r="AT401">
        <v>0</v>
      </c>
      <c r="AU401">
        <v>0</v>
      </c>
      <c r="AV401">
        <v>0</v>
      </c>
      <c r="AW401">
        <v>0</v>
      </c>
      <c r="AX401">
        <v>0</v>
      </c>
      <c r="AY401">
        <v>1</v>
      </c>
      <c r="AZ401">
        <v>1</v>
      </c>
      <c r="BA401">
        <v>0</v>
      </c>
      <c r="BB401">
        <v>0</v>
      </c>
      <c r="BC401">
        <v>0</v>
      </c>
      <c r="BD401">
        <v>1</v>
      </c>
      <c r="BE401">
        <v>1</v>
      </c>
      <c r="BF401">
        <v>4</v>
      </c>
      <c r="BG401">
        <v>1</v>
      </c>
      <c r="BH401">
        <v>0</v>
      </c>
      <c r="BI401">
        <v>0</v>
      </c>
      <c r="BJ401">
        <v>0</v>
      </c>
      <c r="BK401">
        <v>0</v>
      </c>
      <c r="BL401">
        <v>0</v>
      </c>
      <c r="BM401">
        <v>0</v>
      </c>
      <c r="BN401">
        <v>0</v>
      </c>
      <c r="BO401">
        <v>0</v>
      </c>
      <c r="BP401">
        <v>0</v>
      </c>
      <c r="BQ401">
        <v>0</v>
      </c>
      <c r="BR401">
        <v>0</v>
      </c>
      <c r="BS401">
        <v>0</v>
      </c>
      <c r="BT401">
        <v>0</v>
      </c>
      <c r="BU401">
        <v>0</v>
      </c>
      <c r="BV401">
        <v>0</v>
      </c>
      <c r="BW401">
        <v>4</v>
      </c>
      <c r="BX401">
        <v>0</v>
      </c>
      <c r="BY401">
        <v>0</v>
      </c>
      <c r="BZ401">
        <v>0</v>
      </c>
      <c r="CA401">
        <v>4</v>
      </c>
      <c r="CB401">
        <v>0</v>
      </c>
      <c r="CC401">
        <v>1</v>
      </c>
      <c r="CD401">
        <v>1</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2</v>
      </c>
      <c r="CY401">
        <v>0</v>
      </c>
      <c r="CZ401">
        <v>0</v>
      </c>
      <c r="DA401">
        <v>0</v>
      </c>
      <c r="DB401">
        <v>0</v>
      </c>
      <c r="DC401">
        <v>0</v>
      </c>
      <c r="DD401">
        <v>0</v>
      </c>
      <c r="DE401">
        <v>0</v>
      </c>
      <c r="DF401">
        <v>0</v>
      </c>
      <c r="DG401">
        <v>0</v>
      </c>
      <c r="DH401">
        <v>0</v>
      </c>
      <c r="DI401">
        <v>0</v>
      </c>
      <c r="DJ401">
        <v>0</v>
      </c>
      <c r="DK401">
        <v>0</v>
      </c>
      <c r="DL401">
        <v>0</v>
      </c>
      <c r="DM401">
        <v>0</v>
      </c>
      <c r="DN401">
        <v>0</v>
      </c>
      <c r="DO401">
        <v>0</v>
      </c>
      <c r="DP401">
        <v>2</v>
      </c>
      <c r="DQ401">
        <v>0</v>
      </c>
      <c r="DR401">
        <v>0</v>
      </c>
      <c r="DS401">
        <v>0</v>
      </c>
      <c r="DT401">
        <v>0</v>
      </c>
      <c r="DU401">
        <v>0</v>
      </c>
      <c r="DV401">
        <v>0</v>
      </c>
      <c r="DW401">
        <v>0</v>
      </c>
      <c r="DX401">
        <v>0</v>
      </c>
      <c r="DY401">
        <v>0</v>
      </c>
      <c r="DZ401">
        <v>0</v>
      </c>
      <c r="EA401">
        <v>0</v>
      </c>
      <c r="EB401">
        <v>0</v>
      </c>
      <c r="EC401">
        <v>0</v>
      </c>
      <c r="ED401">
        <v>0</v>
      </c>
      <c r="EE401">
        <v>0</v>
      </c>
      <c r="EF401">
        <v>2</v>
      </c>
      <c r="EG401">
        <v>0</v>
      </c>
      <c r="EH401">
        <v>0</v>
      </c>
      <c r="EI401">
        <v>0</v>
      </c>
      <c r="EJ401">
        <v>0</v>
      </c>
      <c r="EK401">
        <v>1</v>
      </c>
      <c r="EL401">
        <v>0</v>
      </c>
      <c r="EM401">
        <v>0</v>
      </c>
      <c r="EN401">
        <v>0</v>
      </c>
      <c r="EO401">
        <v>0</v>
      </c>
      <c r="EP401">
        <v>3</v>
      </c>
      <c r="EQ401">
        <v>0</v>
      </c>
      <c r="ER401">
        <v>0</v>
      </c>
      <c r="ES401">
        <v>0</v>
      </c>
      <c r="ET401">
        <v>0</v>
      </c>
      <c r="EU401">
        <v>0</v>
      </c>
      <c r="EV401">
        <v>1</v>
      </c>
      <c r="EW401">
        <v>0</v>
      </c>
      <c r="EX401">
        <v>0</v>
      </c>
      <c r="EY401">
        <v>1</v>
      </c>
      <c r="EZ401">
        <v>0</v>
      </c>
      <c r="FA401">
        <v>0</v>
      </c>
      <c r="FB401">
        <v>0</v>
      </c>
      <c r="FC401">
        <v>0</v>
      </c>
      <c r="FD401">
        <v>0</v>
      </c>
      <c r="FE401">
        <v>0</v>
      </c>
      <c r="FF401">
        <v>0</v>
      </c>
      <c r="FG401">
        <v>0</v>
      </c>
      <c r="FH401">
        <v>1</v>
      </c>
      <c r="FI401">
        <v>0</v>
      </c>
      <c r="FJ401">
        <v>0</v>
      </c>
      <c r="FK401">
        <v>0</v>
      </c>
      <c r="FL401">
        <v>1</v>
      </c>
      <c r="FM401">
        <v>0</v>
      </c>
      <c r="FN401">
        <v>1</v>
      </c>
      <c r="FO401">
        <v>0</v>
      </c>
      <c r="FP401">
        <v>2</v>
      </c>
      <c r="FQ401">
        <v>0</v>
      </c>
      <c r="FR401">
        <v>0</v>
      </c>
      <c r="FS401">
        <v>0</v>
      </c>
      <c r="FT401">
        <v>0</v>
      </c>
      <c r="FU401">
        <v>0</v>
      </c>
      <c r="FV401">
        <v>0</v>
      </c>
      <c r="FW401">
        <v>0</v>
      </c>
      <c r="FX401">
        <v>0</v>
      </c>
      <c r="FY401">
        <v>0</v>
      </c>
      <c r="FZ401">
        <v>2</v>
      </c>
      <c r="GA401">
        <v>0</v>
      </c>
      <c r="GB401">
        <v>1</v>
      </c>
      <c r="GC401">
        <v>0</v>
      </c>
      <c r="GD401">
        <v>0</v>
      </c>
      <c r="GE401">
        <v>0</v>
      </c>
      <c r="GF401">
        <v>0</v>
      </c>
      <c r="GG401">
        <v>0</v>
      </c>
      <c r="GH401">
        <v>0</v>
      </c>
      <c r="GI401">
        <v>0</v>
      </c>
      <c r="GJ401">
        <v>0</v>
      </c>
      <c r="GK401">
        <v>0</v>
      </c>
      <c r="GL401">
        <v>0</v>
      </c>
      <c r="GM401">
        <v>1</v>
      </c>
      <c r="GN401">
        <v>0</v>
      </c>
      <c r="GO401">
        <v>0</v>
      </c>
      <c r="GP401">
        <v>0</v>
      </c>
      <c r="GQ401">
        <v>0</v>
      </c>
    </row>
    <row r="402" spans="1:199">
      <c r="A402">
        <v>1</v>
      </c>
      <c r="B402">
        <v>3</v>
      </c>
      <c r="C402">
        <v>2</v>
      </c>
      <c r="D402">
        <v>0</v>
      </c>
      <c r="E402">
        <v>0</v>
      </c>
      <c r="F402">
        <v>1</v>
      </c>
      <c r="G402">
        <v>2</v>
      </c>
      <c r="H402">
        <v>0</v>
      </c>
      <c r="I402">
        <v>1</v>
      </c>
      <c r="J402">
        <v>0</v>
      </c>
      <c r="K402">
        <v>0</v>
      </c>
      <c r="L402">
        <v>0</v>
      </c>
      <c r="M402">
        <v>1</v>
      </c>
      <c r="N402">
        <v>0</v>
      </c>
      <c r="O402">
        <v>0</v>
      </c>
      <c r="P402">
        <v>0</v>
      </c>
      <c r="Q402">
        <v>0</v>
      </c>
      <c r="R402">
        <v>2</v>
      </c>
      <c r="S402">
        <v>0</v>
      </c>
      <c r="T402">
        <v>0</v>
      </c>
      <c r="U402">
        <v>0</v>
      </c>
      <c r="V402">
        <v>0</v>
      </c>
      <c r="W402">
        <v>0</v>
      </c>
      <c r="X402">
        <v>1</v>
      </c>
      <c r="Y402">
        <v>0</v>
      </c>
      <c r="Z402">
        <v>1</v>
      </c>
      <c r="AA402">
        <v>1</v>
      </c>
      <c r="AB402">
        <v>0</v>
      </c>
      <c r="AC402">
        <v>0</v>
      </c>
      <c r="AD402">
        <v>0</v>
      </c>
      <c r="AE402">
        <v>0</v>
      </c>
      <c r="AF402">
        <v>0</v>
      </c>
      <c r="AG402">
        <v>0</v>
      </c>
      <c r="AH402">
        <v>0</v>
      </c>
      <c r="AI402">
        <v>1</v>
      </c>
      <c r="AJ402">
        <v>0</v>
      </c>
      <c r="AK402">
        <v>1</v>
      </c>
      <c r="AL402">
        <v>1</v>
      </c>
      <c r="AM402">
        <v>0</v>
      </c>
      <c r="AN402">
        <v>0</v>
      </c>
      <c r="AO402">
        <v>0</v>
      </c>
      <c r="AP402">
        <v>0</v>
      </c>
      <c r="AQ402">
        <v>0</v>
      </c>
      <c r="AR402">
        <v>0</v>
      </c>
      <c r="AS402">
        <v>0</v>
      </c>
      <c r="AT402">
        <v>1</v>
      </c>
      <c r="AU402">
        <v>0</v>
      </c>
      <c r="AV402">
        <v>0</v>
      </c>
      <c r="AW402">
        <v>3</v>
      </c>
      <c r="AX402">
        <v>0</v>
      </c>
      <c r="AY402">
        <v>2</v>
      </c>
      <c r="AZ402">
        <v>1</v>
      </c>
      <c r="BA402">
        <v>0</v>
      </c>
      <c r="BB402">
        <v>0</v>
      </c>
      <c r="BC402">
        <v>0</v>
      </c>
      <c r="BD402">
        <v>0</v>
      </c>
      <c r="BE402">
        <v>0</v>
      </c>
      <c r="BF402">
        <v>1</v>
      </c>
      <c r="BG402">
        <v>0</v>
      </c>
      <c r="BH402">
        <v>0</v>
      </c>
      <c r="BI402">
        <v>0</v>
      </c>
      <c r="BJ402">
        <v>0</v>
      </c>
      <c r="BK402">
        <v>0</v>
      </c>
      <c r="BL402">
        <v>0</v>
      </c>
      <c r="BM402">
        <v>3</v>
      </c>
      <c r="BN402">
        <v>1</v>
      </c>
      <c r="BO402">
        <v>0</v>
      </c>
      <c r="BP402">
        <v>0</v>
      </c>
      <c r="BQ402">
        <v>2</v>
      </c>
      <c r="BR402">
        <v>1</v>
      </c>
      <c r="BS402">
        <v>2</v>
      </c>
      <c r="BT402">
        <v>0</v>
      </c>
      <c r="BU402">
        <v>0</v>
      </c>
      <c r="BV402">
        <v>3</v>
      </c>
      <c r="BW402">
        <v>0</v>
      </c>
      <c r="BX402">
        <v>1</v>
      </c>
      <c r="BY402">
        <v>0</v>
      </c>
      <c r="BZ402">
        <v>0</v>
      </c>
      <c r="CA402">
        <v>0</v>
      </c>
      <c r="CB402">
        <v>2</v>
      </c>
      <c r="CC402">
        <v>0</v>
      </c>
      <c r="CD402">
        <v>1</v>
      </c>
      <c r="CE402">
        <v>3</v>
      </c>
      <c r="CF402">
        <v>0</v>
      </c>
      <c r="CG402">
        <v>1</v>
      </c>
      <c r="CH402">
        <v>0</v>
      </c>
      <c r="CI402">
        <v>0</v>
      </c>
      <c r="CJ402">
        <v>2</v>
      </c>
      <c r="CK402">
        <v>0</v>
      </c>
      <c r="CL402">
        <v>1</v>
      </c>
      <c r="CM402">
        <v>0</v>
      </c>
      <c r="CN402">
        <v>0</v>
      </c>
      <c r="CO402">
        <v>1</v>
      </c>
      <c r="CP402">
        <v>0</v>
      </c>
      <c r="CQ402">
        <v>0</v>
      </c>
      <c r="CR402">
        <v>0</v>
      </c>
      <c r="CS402">
        <v>0</v>
      </c>
      <c r="CT402">
        <v>0</v>
      </c>
      <c r="CU402">
        <v>0</v>
      </c>
      <c r="CV402">
        <v>0</v>
      </c>
      <c r="CW402">
        <v>0</v>
      </c>
      <c r="CX402">
        <v>0</v>
      </c>
      <c r="CY402">
        <v>0</v>
      </c>
      <c r="CZ402">
        <v>1</v>
      </c>
      <c r="DA402">
        <v>0</v>
      </c>
      <c r="DB402">
        <v>0</v>
      </c>
      <c r="DC402">
        <v>0</v>
      </c>
      <c r="DD402">
        <v>0</v>
      </c>
      <c r="DE402">
        <v>1</v>
      </c>
      <c r="DF402">
        <v>0</v>
      </c>
      <c r="DG402">
        <v>6</v>
      </c>
      <c r="DH402">
        <v>0</v>
      </c>
      <c r="DI402">
        <v>0</v>
      </c>
      <c r="DJ402">
        <v>0</v>
      </c>
      <c r="DK402">
        <v>0</v>
      </c>
      <c r="DL402">
        <v>0</v>
      </c>
      <c r="DM402">
        <v>0</v>
      </c>
      <c r="DN402">
        <v>0</v>
      </c>
      <c r="DO402">
        <v>0</v>
      </c>
      <c r="DP402">
        <v>0</v>
      </c>
      <c r="DQ402">
        <v>0</v>
      </c>
      <c r="DR402">
        <v>2</v>
      </c>
      <c r="DS402">
        <v>0</v>
      </c>
      <c r="DT402">
        <v>2</v>
      </c>
      <c r="DU402">
        <v>0</v>
      </c>
      <c r="DV402">
        <v>1</v>
      </c>
      <c r="DW402">
        <v>0</v>
      </c>
      <c r="DX402">
        <v>0</v>
      </c>
      <c r="DY402">
        <v>0</v>
      </c>
      <c r="DZ402">
        <v>0</v>
      </c>
      <c r="EA402">
        <v>0</v>
      </c>
      <c r="EB402">
        <v>0</v>
      </c>
      <c r="EC402">
        <v>2</v>
      </c>
      <c r="ED402">
        <v>0</v>
      </c>
      <c r="EE402">
        <v>0</v>
      </c>
      <c r="EF402">
        <v>1</v>
      </c>
      <c r="EG402">
        <v>0</v>
      </c>
      <c r="EH402">
        <v>3</v>
      </c>
      <c r="EI402">
        <v>0</v>
      </c>
      <c r="EJ402">
        <v>0</v>
      </c>
      <c r="EK402">
        <v>0</v>
      </c>
      <c r="EL402">
        <v>5</v>
      </c>
      <c r="EM402">
        <v>0</v>
      </c>
      <c r="EN402">
        <v>0</v>
      </c>
      <c r="EO402">
        <v>1</v>
      </c>
      <c r="EP402">
        <v>1</v>
      </c>
      <c r="EQ402">
        <v>0</v>
      </c>
      <c r="ER402">
        <v>2</v>
      </c>
      <c r="ES402">
        <v>0</v>
      </c>
      <c r="ET402">
        <v>1</v>
      </c>
      <c r="EU402">
        <v>0</v>
      </c>
      <c r="EV402">
        <v>2</v>
      </c>
      <c r="EW402">
        <v>0</v>
      </c>
      <c r="EX402">
        <v>3</v>
      </c>
      <c r="EY402">
        <v>1</v>
      </c>
      <c r="EZ402">
        <v>0</v>
      </c>
      <c r="FA402">
        <v>0</v>
      </c>
      <c r="FB402">
        <v>1</v>
      </c>
      <c r="FC402">
        <v>0</v>
      </c>
      <c r="FD402">
        <v>3</v>
      </c>
      <c r="FE402">
        <v>0</v>
      </c>
      <c r="FF402">
        <v>0</v>
      </c>
      <c r="FG402">
        <v>1</v>
      </c>
      <c r="FH402">
        <v>0</v>
      </c>
      <c r="FI402">
        <v>1</v>
      </c>
      <c r="FJ402">
        <v>1</v>
      </c>
      <c r="FK402">
        <v>0</v>
      </c>
      <c r="FL402">
        <v>0</v>
      </c>
      <c r="FM402">
        <v>2</v>
      </c>
      <c r="FN402">
        <v>1</v>
      </c>
      <c r="FO402">
        <v>0</v>
      </c>
      <c r="FP402">
        <v>0</v>
      </c>
      <c r="FQ402">
        <v>0</v>
      </c>
      <c r="FR402">
        <v>1</v>
      </c>
      <c r="FS402">
        <v>0</v>
      </c>
      <c r="FT402">
        <v>0</v>
      </c>
      <c r="FU402">
        <v>1</v>
      </c>
      <c r="FV402">
        <v>0</v>
      </c>
      <c r="FW402">
        <v>0</v>
      </c>
      <c r="FX402">
        <v>0</v>
      </c>
      <c r="FY402">
        <v>0</v>
      </c>
      <c r="FZ402">
        <v>1</v>
      </c>
      <c r="GA402">
        <v>0</v>
      </c>
      <c r="GB402">
        <v>0</v>
      </c>
      <c r="GC402">
        <v>0</v>
      </c>
      <c r="GD402">
        <v>0</v>
      </c>
      <c r="GE402">
        <v>0</v>
      </c>
      <c r="GF402">
        <v>0</v>
      </c>
      <c r="GG402">
        <v>0</v>
      </c>
      <c r="GH402">
        <v>0</v>
      </c>
      <c r="GI402">
        <v>0</v>
      </c>
      <c r="GJ402">
        <v>0</v>
      </c>
      <c r="GK402">
        <v>0</v>
      </c>
      <c r="GL402">
        <v>1</v>
      </c>
      <c r="GM402">
        <v>1</v>
      </c>
      <c r="GN402">
        <v>0</v>
      </c>
      <c r="GO402">
        <v>0</v>
      </c>
      <c r="GP402">
        <v>0</v>
      </c>
      <c r="GQ402">
        <v>0</v>
      </c>
    </row>
    <row r="403" spans="1:199">
      <c r="A403">
        <v>2</v>
      </c>
      <c r="B403">
        <v>0</v>
      </c>
      <c r="C403">
        <v>2</v>
      </c>
      <c r="D403">
        <v>0</v>
      </c>
      <c r="E403">
        <v>0</v>
      </c>
      <c r="F403">
        <v>1</v>
      </c>
      <c r="G403">
        <v>0</v>
      </c>
      <c r="H403">
        <v>0</v>
      </c>
      <c r="I403">
        <v>0</v>
      </c>
      <c r="J403">
        <v>1</v>
      </c>
      <c r="K403">
        <v>0</v>
      </c>
      <c r="L403">
        <v>0</v>
      </c>
      <c r="M403">
        <v>1</v>
      </c>
      <c r="N403">
        <v>0</v>
      </c>
      <c r="O403">
        <v>0</v>
      </c>
      <c r="P403">
        <v>1</v>
      </c>
      <c r="Q403">
        <v>0</v>
      </c>
      <c r="R403">
        <v>0</v>
      </c>
      <c r="S403">
        <v>0</v>
      </c>
      <c r="T403">
        <v>0</v>
      </c>
      <c r="U403">
        <v>0</v>
      </c>
      <c r="V403">
        <v>0</v>
      </c>
      <c r="W403">
        <v>0</v>
      </c>
      <c r="X403">
        <v>2</v>
      </c>
      <c r="Y403">
        <v>0</v>
      </c>
      <c r="Z403">
        <v>4</v>
      </c>
      <c r="AA403">
        <v>1</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1</v>
      </c>
      <c r="BA403">
        <v>0</v>
      </c>
      <c r="BB403">
        <v>1</v>
      </c>
      <c r="BC403">
        <v>1</v>
      </c>
      <c r="BD403">
        <v>0</v>
      </c>
      <c r="BE403">
        <v>0</v>
      </c>
      <c r="BF403">
        <v>0</v>
      </c>
      <c r="BG403">
        <v>0</v>
      </c>
      <c r="BH403">
        <v>0</v>
      </c>
      <c r="BI403">
        <v>0</v>
      </c>
      <c r="BJ403">
        <v>0</v>
      </c>
      <c r="BK403">
        <v>0</v>
      </c>
      <c r="BL403">
        <v>1</v>
      </c>
      <c r="BM403">
        <v>0</v>
      </c>
      <c r="BN403">
        <v>1</v>
      </c>
      <c r="BO403">
        <v>0</v>
      </c>
      <c r="BP403">
        <v>0</v>
      </c>
      <c r="BQ403">
        <v>1</v>
      </c>
      <c r="BR403">
        <v>1</v>
      </c>
      <c r="BS403">
        <v>0</v>
      </c>
      <c r="BT403">
        <v>0</v>
      </c>
      <c r="BU403">
        <v>0</v>
      </c>
      <c r="BV403">
        <v>2</v>
      </c>
      <c r="BW403">
        <v>0</v>
      </c>
      <c r="BX403">
        <v>1</v>
      </c>
      <c r="BY403">
        <v>0</v>
      </c>
      <c r="BZ403">
        <v>0</v>
      </c>
      <c r="CA403">
        <v>0</v>
      </c>
      <c r="CB403">
        <v>1</v>
      </c>
      <c r="CC403">
        <v>0</v>
      </c>
      <c r="CD403">
        <v>0</v>
      </c>
      <c r="CE403">
        <v>0</v>
      </c>
      <c r="CF403">
        <v>0</v>
      </c>
      <c r="CG403">
        <v>1</v>
      </c>
      <c r="CH403">
        <v>0</v>
      </c>
      <c r="CI403">
        <v>4</v>
      </c>
      <c r="CJ403">
        <v>0</v>
      </c>
      <c r="CK403">
        <v>1</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1</v>
      </c>
      <c r="DH403">
        <v>0</v>
      </c>
      <c r="DI403">
        <v>0</v>
      </c>
      <c r="DJ403">
        <v>0</v>
      </c>
      <c r="DK403">
        <v>0</v>
      </c>
      <c r="DL403">
        <v>0</v>
      </c>
      <c r="DM403">
        <v>0</v>
      </c>
      <c r="DN403">
        <v>0</v>
      </c>
      <c r="DO403">
        <v>0</v>
      </c>
      <c r="DP403">
        <v>1</v>
      </c>
      <c r="DQ403">
        <v>0</v>
      </c>
      <c r="DR403">
        <v>0</v>
      </c>
      <c r="DS403">
        <v>0</v>
      </c>
      <c r="DT403">
        <v>1</v>
      </c>
      <c r="DU403">
        <v>0</v>
      </c>
      <c r="DV403">
        <v>0</v>
      </c>
      <c r="DW403">
        <v>0</v>
      </c>
      <c r="DX403">
        <v>0</v>
      </c>
      <c r="DY403">
        <v>0</v>
      </c>
      <c r="DZ403">
        <v>0</v>
      </c>
      <c r="EA403">
        <v>0</v>
      </c>
      <c r="EB403">
        <v>0</v>
      </c>
      <c r="EC403">
        <v>0</v>
      </c>
      <c r="ED403">
        <v>0</v>
      </c>
      <c r="EE403">
        <v>0</v>
      </c>
      <c r="EF403">
        <v>0</v>
      </c>
      <c r="EG403">
        <v>0</v>
      </c>
      <c r="EH403">
        <v>4</v>
      </c>
      <c r="EI403">
        <v>0</v>
      </c>
      <c r="EJ403">
        <v>0</v>
      </c>
      <c r="EK403">
        <v>0</v>
      </c>
      <c r="EL403">
        <v>2</v>
      </c>
      <c r="EM403">
        <v>0</v>
      </c>
      <c r="EN403">
        <v>0</v>
      </c>
      <c r="EO403">
        <v>0</v>
      </c>
      <c r="EP403">
        <v>0</v>
      </c>
      <c r="EQ403">
        <v>0</v>
      </c>
      <c r="ER403">
        <v>1</v>
      </c>
      <c r="ES403">
        <v>0</v>
      </c>
      <c r="ET403">
        <v>1</v>
      </c>
      <c r="EU403">
        <v>2</v>
      </c>
      <c r="EV403">
        <v>0</v>
      </c>
      <c r="EW403">
        <v>1</v>
      </c>
      <c r="EX403">
        <v>0</v>
      </c>
      <c r="EY403">
        <v>1</v>
      </c>
      <c r="EZ403">
        <v>0</v>
      </c>
      <c r="FA403">
        <v>0</v>
      </c>
      <c r="FB403">
        <v>1</v>
      </c>
      <c r="FC403">
        <v>0</v>
      </c>
      <c r="FD403">
        <v>0</v>
      </c>
      <c r="FE403">
        <v>0</v>
      </c>
      <c r="FF403">
        <v>0</v>
      </c>
      <c r="FG403">
        <v>0</v>
      </c>
      <c r="FH403">
        <v>0</v>
      </c>
      <c r="FI403">
        <v>1</v>
      </c>
      <c r="FJ403">
        <v>0</v>
      </c>
      <c r="FK403">
        <v>0</v>
      </c>
      <c r="FL403">
        <v>0</v>
      </c>
      <c r="FM403">
        <v>0</v>
      </c>
      <c r="FN403">
        <v>0</v>
      </c>
      <c r="FO403">
        <v>0</v>
      </c>
      <c r="FP403">
        <v>0</v>
      </c>
      <c r="FQ403">
        <v>0</v>
      </c>
      <c r="FR403">
        <v>1</v>
      </c>
      <c r="FS403">
        <v>0</v>
      </c>
      <c r="FT403">
        <v>0</v>
      </c>
      <c r="FU403">
        <v>0</v>
      </c>
      <c r="FV403">
        <v>0</v>
      </c>
      <c r="FW403">
        <v>0</v>
      </c>
      <c r="FX403">
        <v>0</v>
      </c>
      <c r="FY403">
        <v>0</v>
      </c>
      <c r="FZ403">
        <v>1</v>
      </c>
      <c r="GA403">
        <v>0</v>
      </c>
      <c r="GB403">
        <v>2</v>
      </c>
      <c r="GC403">
        <v>0</v>
      </c>
      <c r="GD403">
        <v>0</v>
      </c>
      <c r="GE403">
        <v>0</v>
      </c>
      <c r="GF403">
        <v>0</v>
      </c>
      <c r="GG403">
        <v>0</v>
      </c>
      <c r="GH403">
        <v>0</v>
      </c>
      <c r="GI403">
        <v>0</v>
      </c>
      <c r="GJ403">
        <v>0</v>
      </c>
      <c r="GK403">
        <v>0</v>
      </c>
      <c r="GL403">
        <v>0</v>
      </c>
      <c r="GM403">
        <v>0</v>
      </c>
      <c r="GN403">
        <v>0</v>
      </c>
      <c r="GO403">
        <v>0</v>
      </c>
      <c r="GP403">
        <v>0</v>
      </c>
      <c r="GQ403">
        <v>0</v>
      </c>
    </row>
    <row r="404" spans="1:199">
      <c r="A404">
        <v>2</v>
      </c>
      <c r="B404">
        <v>3</v>
      </c>
      <c r="C404">
        <v>0</v>
      </c>
      <c r="D404">
        <v>0</v>
      </c>
      <c r="E404">
        <v>4</v>
      </c>
      <c r="F404">
        <v>5</v>
      </c>
      <c r="G404">
        <v>2</v>
      </c>
      <c r="H404">
        <v>0</v>
      </c>
      <c r="I404">
        <v>2</v>
      </c>
      <c r="J404">
        <v>7</v>
      </c>
      <c r="K404">
        <v>3</v>
      </c>
      <c r="L404">
        <v>0</v>
      </c>
      <c r="M404">
        <v>0</v>
      </c>
      <c r="N404">
        <v>0</v>
      </c>
      <c r="O404">
        <v>0</v>
      </c>
      <c r="P404">
        <v>3</v>
      </c>
      <c r="Q404">
        <v>6</v>
      </c>
      <c r="R404">
        <v>0</v>
      </c>
      <c r="S404">
        <v>0</v>
      </c>
      <c r="T404">
        <v>0</v>
      </c>
      <c r="U404">
        <v>0</v>
      </c>
      <c r="V404">
        <v>1</v>
      </c>
      <c r="W404">
        <v>1</v>
      </c>
      <c r="X404">
        <v>0</v>
      </c>
      <c r="Y404">
        <v>0</v>
      </c>
      <c r="Z404">
        <v>2</v>
      </c>
      <c r="AA404">
        <v>0</v>
      </c>
      <c r="AB404">
        <v>2</v>
      </c>
      <c r="AC404">
        <v>0</v>
      </c>
      <c r="AD404">
        <v>1</v>
      </c>
      <c r="AE404">
        <v>1</v>
      </c>
      <c r="AF404">
        <v>0</v>
      </c>
      <c r="AG404">
        <v>1</v>
      </c>
      <c r="AH404">
        <v>0</v>
      </c>
      <c r="AI404">
        <v>0</v>
      </c>
      <c r="AJ404">
        <v>0</v>
      </c>
      <c r="AK404">
        <v>5</v>
      </c>
      <c r="AL404">
        <v>0</v>
      </c>
      <c r="AM404">
        <v>0</v>
      </c>
      <c r="AN404">
        <v>7</v>
      </c>
      <c r="AO404">
        <v>7</v>
      </c>
      <c r="AP404">
        <v>2</v>
      </c>
      <c r="AQ404">
        <v>0</v>
      </c>
      <c r="AR404">
        <v>0</v>
      </c>
      <c r="AS404">
        <v>3</v>
      </c>
      <c r="AT404">
        <v>0</v>
      </c>
      <c r="AU404">
        <v>0</v>
      </c>
      <c r="AV404">
        <v>0</v>
      </c>
      <c r="AW404">
        <v>1</v>
      </c>
      <c r="AX404">
        <v>1</v>
      </c>
      <c r="AY404">
        <v>0</v>
      </c>
      <c r="AZ404">
        <v>1</v>
      </c>
      <c r="BA404">
        <v>0</v>
      </c>
      <c r="BB404">
        <v>0</v>
      </c>
      <c r="BC404">
        <v>5</v>
      </c>
      <c r="BD404">
        <v>0</v>
      </c>
      <c r="BE404">
        <v>0</v>
      </c>
      <c r="BF404">
        <v>1</v>
      </c>
      <c r="BG404">
        <v>1</v>
      </c>
      <c r="BH404">
        <v>0</v>
      </c>
      <c r="BI404">
        <v>1</v>
      </c>
      <c r="BJ404">
        <v>9</v>
      </c>
      <c r="BK404">
        <v>0</v>
      </c>
      <c r="BL404">
        <v>0</v>
      </c>
      <c r="BM404">
        <v>2</v>
      </c>
      <c r="BN404">
        <v>0</v>
      </c>
      <c r="BO404">
        <v>0</v>
      </c>
      <c r="BP404">
        <v>0</v>
      </c>
      <c r="BQ404">
        <v>3</v>
      </c>
      <c r="BR404">
        <v>0</v>
      </c>
      <c r="BS404">
        <v>1</v>
      </c>
      <c r="BT404">
        <v>7</v>
      </c>
      <c r="BU404">
        <v>0</v>
      </c>
      <c r="BV404">
        <v>1</v>
      </c>
      <c r="BW404">
        <v>0</v>
      </c>
      <c r="BX404">
        <v>6</v>
      </c>
      <c r="BY404">
        <v>0</v>
      </c>
      <c r="BZ404">
        <v>0</v>
      </c>
      <c r="CA404">
        <v>0</v>
      </c>
      <c r="CB404">
        <v>1</v>
      </c>
      <c r="CC404">
        <v>0</v>
      </c>
      <c r="CD404">
        <v>0</v>
      </c>
      <c r="CE404">
        <v>0</v>
      </c>
      <c r="CF404">
        <v>0</v>
      </c>
      <c r="CG404">
        <v>2</v>
      </c>
      <c r="CH404">
        <v>0</v>
      </c>
      <c r="CI404">
        <v>0</v>
      </c>
      <c r="CJ404">
        <v>1</v>
      </c>
      <c r="CK404">
        <v>1</v>
      </c>
      <c r="CL404">
        <v>0</v>
      </c>
      <c r="CM404">
        <v>0</v>
      </c>
      <c r="CN404">
        <v>0</v>
      </c>
      <c r="CO404">
        <v>0</v>
      </c>
      <c r="CP404">
        <v>1</v>
      </c>
      <c r="CQ404">
        <v>0</v>
      </c>
      <c r="CR404">
        <v>0</v>
      </c>
      <c r="CS404">
        <v>1</v>
      </c>
      <c r="CT404">
        <v>0</v>
      </c>
      <c r="CU404">
        <v>0</v>
      </c>
      <c r="CV404">
        <v>0</v>
      </c>
      <c r="CW404">
        <v>0</v>
      </c>
      <c r="CX404">
        <v>0</v>
      </c>
      <c r="CY404">
        <v>0</v>
      </c>
      <c r="CZ404">
        <v>0</v>
      </c>
      <c r="DA404">
        <v>0</v>
      </c>
      <c r="DB404">
        <v>3</v>
      </c>
      <c r="DC404">
        <v>2</v>
      </c>
      <c r="DD404">
        <v>0</v>
      </c>
      <c r="DE404">
        <v>1</v>
      </c>
      <c r="DF404">
        <v>3</v>
      </c>
      <c r="DG404">
        <v>0</v>
      </c>
      <c r="DH404">
        <v>0</v>
      </c>
      <c r="DI404">
        <v>0</v>
      </c>
      <c r="DJ404">
        <v>1</v>
      </c>
      <c r="DK404">
        <v>2</v>
      </c>
      <c r="DL404">
        <v>0</v>
      </c>
      <c r="DM404">
        <v>0</v>
      </c>
      <c r="DN404">
        <v>2</v>
      </c>
      <c r="DO404">
        <v>1</v>
      </c>
      <c r="DP404">
        <v>0</v>
      </c>
      <c r="DQ404">
        <v>2</v>
      </c>
      <c r="DR404">
        <v>1</v>
      </c>
      <c r="DS404">
        <v>0</v>
      </c>
      <c r="DT404">
        <v>0</v>
      </c>
      <c r="DU404">
        <v>1</v>
      </c>
      <c r="DV404">
        <v>0</v>
      </c>
      <c r="DW404">
        <v>0</v>
      </c>
      <c r="DX404">
        <v>2</v>
      </c>
      <c r="DY404">
        <v>0</v>
      </c>
      <c r="DZ404">
        <v>1</v>
      </c>
      <c r="EA404">
        <v>0</v>
      </c>
      <c r="EB404">
        <v>0</v>
      </c>
      <c r="EC404">
        <v>0</v>
      </c>
      <c r="ED404">
        <v>0</v>
      </c>
      <c r="EE404">
        <v>0</v>
      </c>
      <c r="EF404">
        <v>1</v>
      </c>
      <c r="EG404">
        <v>0</v>
      </c>
      <c r="EH404">
        <v>0</v>
      </c>
      <c r="EI404">
        <v>0</v>
      </c>
      <c r="EJ404">
        <v>0</v>
      </c>
      <c r="EK404">
        <v>6</v>
      </c>
      <c r="EL404">
        <v>1</v>
      </c>
      <c r="EM404">
        <v>0</v>
      </c>
      <c r="EN404">
        <v>0</v>
      </c>
      <c r="EO404">
        <v>0</v>
      </c>
      <c r="EP404">
        <v>0</v>
      </c>
      <c r="EQ404">
        <v>1</v>
      </c>
      <c r="ER404">
        <v>3</v>
      </c>
      <c r="ES404">
        <v>1</v>
      </c>
      <c r="ET404">
        <v>0</v>
      </c>
      <c r="EU404">
        <v>0</v>
      </c>
      <c r="EV404">
        <v>0</v>
      </c>
      <c r="EW404">
        <v>0</v>
      </c>
      <c r="EX404">
        <v>8</v>
      </c>
      <c r="EY404">
        <v>1</v>
      </c>
      <c r="EZ404">
        <v>0</v>
      </c>
      <c r="FA404">
        <v>0</v>
      </c>
      <c r="FB404">
        <v>0</v>
      </c>
      <c r="FC404">
        <v>1</v>
      </c>
      <c r="FD404">
        <v>4</v>
      </c>
      <c r="FE404">
        <v>0</v>
      </c>
      <c r="FF404">
        <v>3</v>
      </c>
      <c r="FG404">
        <v>1</v>
      </c>
      <c r="FH404">
        <v>3</v>
      </c>
      <c r="FI404">
        <v>0</v>
      </c>
      <c r="FJ404">
        <v>8</v>
      </c>
      <c r="FK404">
        <v>3</v>
      </c>
      <c r="FL404">
        <v>0</v>
      </c>
      <c r="FM404">
        <v>5</v>
      </c>
      <c r="FN404">
        <v>0</v>
      </c>
      <c r="FO404">
        <v>0</v>
      </c>
      <c r="FP404">
        <v>0</v>
      </c>
      <c r="FQ404">
        <v>0</v>
      </c>
      <c r="FR404">
        <v>0</v>
      </c>
      <c r="FS404">
        <v>1</v>
      </c>
      <c r="FT404">
        <v>0</v>
      </c>
      <c r="FU404">
        <v>1</v>
      </c>
      <c r="FV404">
        <v>0</v>
      </c>
      <c r="FW404">
        <v>0</v>
      </c>
      <c r="FX404">
        <v>0</v>
      </c>
      <c r="FY404">
        <v>0</v>
      </c>
      <c r="FZ404">
        <v>0</v>
      </c>
      <c r="GA404">
        <v>0</v>
      </c>
      <c r="GB404">
        <v>2</v>
      </c>
      <c r="GC404">
        <v>1</v>
      </c>
      <c r="GD404">
        <v>1</v>
      </c>
      <c r="GE404">
        <v>0</v>
      </c>
      <c r="GF404">
        <v>1</v>
      </c>
      <c r="GG404">
        <v>0</v>
      </c>
      <c r="GH404">
        <v>1</v>
      </c>
      <c r="GI404">
        <v>0</v>
      </c>
      <c r="GJ404">
        <v>0</v>
      </c>
      <c r="GK404">
        <v>0</v>
      </c>
      <c r="GL404">
        <v>0</v>
      </c>
      <c r="GM404">
        <v>3</v>
      </c>
      <c r="GN404">
        <v>0</v>
      </c>
      <c r="GO404">
        <v>1</v>
      </c>
      <c r="GP404">
        <v>0</v>
      </c>
      <c r="GQ404">
        <v>0</v>
      </c>
    </row>
    <row r="405" spans="1:199">
      <c r="A405">
        <v>0</v>
      </c>
      <c r="B405">
        <v>2</v>
      </c>
      <c r="C405">
        <v>0</v>
      </c>
      <c r="D405">
        <v>0</v>
      </c>
      <c r="E405">
        <v>0</v>
      </c>
      <c r="F405">
        <v>1</v>
      </c>
      <c r="G405">
        <v>0</v>
      </c>
      <c r="H405">
        <v>0</v>
      </c>
      <c r="I405">
        <v>0</v>
      </c>
      <c r="J405">
        <v>1</v>
      </c>
      <c r="K405">
        <v>0</v>
      </c>
      <c r="L405">
        <v>0</v>
      </c>
      <c r="M405">
        <v>0</v>
      </c>
      <c r="N405">
        <v>0</v>
      </c>
      <c r="O405">
        <v>0</v>
      </c>
      <c r="P405">
        <v>1</v>
      </c>
      <c r="Q405">
        <v>0</v>
      </c>
      <c r="R405">
        <v>0</v>
      </c>
      <c r="S405">
        <v>0</v>
      </c>
      <c r="T405">
        <v>0</v>
      </c>
      <c r="U405">
        <v>0</v>
      </c>
      <c r="V405">
        <v>0</v>
      </c>
      <c r="W405">
        <v>0</v>
      </c>
      <c r="X405">
        <v>3</v>
      </c>
      <c r="Y405">
        <v>0</v>
      </c>
      <c r="Z405">
        <v>1</v>
      </c>
      <c r="AA405">
        <v>2</v>
      </c>
      <c r="AB405">
        <v>0</v>
      </c>
      <c r="AC405">
        <v>3</v>
      </c>
      <c r="AD405">
        <v>0</v>
      </c>
      <c r="AE405">
        <v>1</v>
      </c>
      <c r="AF405">
        <v>0</v>
      </c>
      <c r="AG405">
        <v>0</v>
      </c>
      <c r="AH405">
        <v>0</v>
      </c>
      <c r="AI405">
        <v>6</v>
      </c>
      <c r="AJ405">
        <v>0</v>
      </c>
      <c r="AK405">
        <v>5</v>
      </c>
      <c r="AL405">
        <v>2</v>
      </c>
      <c r="AM405">
        <v>0</v>
      </c>
      <c r="AN405">
        <v>0</v>
      </c>
      <c r="AO405">
        <v>0</v>
      </c>
      <c r="AP405">
        <v>0</v>
      </c>
      <c r="AQ405">
        <v>0</v>
      </c>
      <c r="AR405">
        <v>0</v>
      </c>
      <c r="AS405">
        <v>0</v>
      </c>
      <c r="AT405">
        <v>0</v>
      </c>
      <c r="AU405">
        <v>1</v>
      </c>
      <c r="AV405">
        <v>2</v>
      </c>
      <c r="AW405">
        <v>6</v>
      </c>
      <c r="AX405">
        <v>0</v>
      </c>
      <c r="AY405">
        <v>1</v>
      </c>
      <c r="AZ405">
        <v>0</v>
      </c>
      <c r="BA405">
        <v>0</v>
      </c>
      <c r="BB405">
        <v>1</v>
      </c>
      <c r="BC405">
        <v>1</v>
      </c>
      <c r="BD405">
        <v>1</v>
      </c>
      <c r="BE405">
        <v>0</v>
      </c>
      <c r="BF405">
        <v>0</v>
      </c>
      <c r="BG405">
        <v>2</v>
      </c>
      <c r="BH405">
        <v>0</v>
      </c>
      <c r="BI405">
        <v>0</v>
      </c>
      <c r="BJ405">
        <v>0</v>
      </c>
      <c r="BK405">
        <v>0</v>
      </c>
      <c r="BL405">
        <v>9</v>
      </c>
      <c r="BM405">
        <v>6</v>
      </c>
      <c r="BN405">
        <v>7</v>
      </c>
      <c r="BO405">
        <v>8</v>
      </c>
      <c r="BP405">
        <v>0</v>
      </c>
      <c r="BQ405">
        <v>6</v>
      </c>
      <c r="BR405">
        <v>1</v>
      </c>
      <c r="BS405">
        <v>0</v>
      </c>
      <c r="BT405">
        <v>0</v>
      </c>
      <c r="BU405">
        <v>0</v>
      </c>
      <c r="BV405">
        <v>1</v>
      </c>
      <c r="BW405">
        <v>0</v>
      </c>
      <c r="BX405">
        <v>2</v>
      </c>
      <c r="BY405">
        <v>0</v>
      </c>
      <c r="BZ405">
        <v>0</v>
      </c>
      <c r="CA405">
        <v>1</v>
      </c>
      <c r="CB405">
        <v>0</v>
      </c>
      <c r="CC405">
        <v>1</v>
      </c>
      <c r="CD405">
        <v>1</v>
      </c>
      <c r="CE405">
        <v>0</v>
      </c>
      <c r="CF405">
        <v>0</v>
      </c>
      <c r="CG405">
        <v>4</v>
      </c>
      <c r="CH405">
        <v>0</v>
      </c>
      <c r="CI405">
        <v>2</v>
      </c>
      <c r="CJ405">
        <v>0</v>
      </c>
      <c r="CK405">
        <v>0</v>
      </c>
      <c r="CL405">
        <v>0</v>
      </c>
      <c r="CM405">
        <v>0</v>
      </c>
      <c r="CN405">
        <v>0</v>
      </c>
      <c r="CO405">
        <v>0</v>
      </c>
      <c r="CP405">
        <v>0</v>
      </c>
      <c r="CQ405">
        <v>0</v>
      </c>
      <c r="CR405">
        <v>0</v>
      </c>
      <c r="CS405">
        <v>0</v>
      </c>
      <c r="CT405">
        <v>0</v>
      </c>
      <c r="CU405">
        <v>0</v>
      </c>
      <c r="CV405">
        <v>1</v>
      </c>
      <c r="CW405">
        <v>0</v>
      </c>
      <c r="CX405">
        <v>0</v>
      </c>
      <c r="CY405">
        <v>2</v>
      </c>
      <c r="CZ405">
        <v>0</v>
      </c>
      <c r="DA405">
        <v>0</v>
      </c>
      <c r="DB405">
        <v>0</v>
      </c>
      <c r="DC405">
        <v>0</v>
      </c>
      <c r="DD405">
        <v>0</v>
      </c>
      <c r="DE405">
        <v>0</v>
      </c>
      <c r="DF405">
        <v>0</v>
      </c>
      <c r="DG405">
        <v>8</v>
      </c>
      <c r="DH405">
        <v>0</v>
      </c>
      <c r="DI405">
        <v>0</v>
      </c>
      <c r="DJ405">
        <v>0</v>
      </c>
      <c r="DK405">
        <v>0</v>
      </c>
      <c r="DL405">
        <v>0</v>
      </c>
      <c r="DM405">
        <v>0</v>
      </c>
      <c r="DN405">
        <v>0</v>
      </c>
      <c r="DO405">
        <v>0</v>
      </c>
      <c r="DP405">
        <v>2</v>
      </c>
      <c r="DQ405">
        <v>0</v>
      </c>
      <c r="DR405">
        <v>0</v>
      </c>
      <c r="DS405">
        <v>0</v>
      </c>
      <c r="DT405">
        <v>0</v>
      </c>
      <c r="DU405">
        <v>1</v>
      </c>
      <c r="DV405">
        <v>0</v>
      </c>
      <c r="DW405">
        <v>0</v>
      </c>
      <c r="DX405">
        <v>0</v>
      </c>
      <c r="DY405">
        <v>0</v>
      </c>
      <c r="DZ405">
        <v>0</v>
      </c>
      <c r="EA405">
        <v>0</v>
      </c>
      <c r="EB405">
        <v>0</v>
      </c>
      <c r="EC405">
        <v>0</v>
      </c>
      <c r="ED405">
        <v>0</v>
      </c>
      <c r="EE405">
        <v>0</v>
      </c>
      <c r="EF405">
        <v>0</v>
      </c>
      <c r="EG405">
        <v>0</v>
      </c>
      <c r="EH405">
        <v>4</v>
      </c>
      <c r="EI405">
        <v>0</v>
      </c>
      <c r="EJ405">
        <v>0</v>
      </c>
      <c r="EK405">
        <v>0</v>
      </c>
      <c r="EL405">
        <v>0</v>
      </c>
      <c r="EM405">
        <v>0</v>
      </c>
      <c r="EN405">
        <v>0</v>
      </c>
      <c r="EO405">
        <v>0</v>
      </c>
      <c r="EP405">
        <v>0</v>
      </c>
      <c r="EQ405">
        <v>0</v>
      </c>
      <c r="ER405">
        <v>0</v>
      </c>
      <c r="ES405">
        <v>0</v>
      </c>
      <c r="ET405">
        <v>0</v>
      </c>
      <c r="EU405">
        <v>3</v>
      </c>
      <c r="EV405">
        <v>0</v>
      </c>
      <c r="EW405">
        <v>0</v>
      </c>
      <c r="EX405">
        <v>0</v>
      </c>
      <c r="EY405">
        <v>0</v>
      </c>
      <c r="EZ405">
        <v>0</v>
      </c>
      <c r="FA405">
        <v>1</v>
      </c>
      <c r="FB405">
        <v>0</v>
      </c>
      <c r="FC405">
        <v>0</v>
      </c>
      <c r="FD405">
        <v>0</v>
      </c>
      <c r="FE405">
        <v>9</v>
      </c>
      <c r="FF405">
        <v>0</v>
      </c>
      <c r="FG405">
        <v>1</v>
      </c>
      <c r="FH405">
        <v>3</v>
      </c>
      <c r="FI405">
        <v>2</v>
      </c>
      <c r="FJ405">
        <v>0</v>
      </c>
      <c r="FK405">
        <v>0</v>
      </c>
      <c r="FL405">
        <v>0</v>
      </c>
      <c r="FM405">
        <v>1</v>
      </c>
      <c r="FN405">
        <v>0</v>
      </c>
      <c r="FO405">
        <v>0</v>
      </c>
      <c r="FP405">
        <v>0</v>
      </c>
      <c r="FQ405">
        <v>0</v>
      </c>
      <c r="FR405">
        <v>0</v>
      </c>
      <c r="FS405">
        <v>2</v>
      </c>
      <c r="FT405">
        <v>0</v>
      </c>
      <c r="FU405">
        <v>1</v>
      </c>
      <c r="FV405">
        <v>0</v>
      </c>
      <c r="FW405">
        <v>0</v>
      </c>
      <c r="FX405">
        <v>0</v>
      </c>
      <c r="FY405">
        <v>1</v>
      </c>
      <c r="FZ405">
        <v>2</v>
      </c>
      <c r="GA405">
        <v>1</v>
      </c>
      <c r="GB405">
        <v>0</v>
      </c>
      <c r="GC405">
        <v>1</v>
      </c>
      <c r="GD405">
        <v>0</v>
      </c>
      <c r="GE405">
        <v>0</v>
      </c>
      <c r="GF405">
        <v>0</v>
      </c>
      <c r="GG405">
        <v>0</v>
      </c>
      <c r="GH405">
        <v>0</v>
      </c>
      <c r="GI405">
        <v>0</v>
      </c>
      <c r="GJ405">
        <v>0</v>
      </c>
      <c r="GK405">
        <v>0</v>
      </c>
      <c r="GL405">
        <v>0</v>
      </c>
      <c r="GM405">
        <v>0</v>
      </c>
      <c r="GN405">
        <v>0</v>
      </c>
      <c r="GO405">
        <v>0</v>
      </c>
      <c r="GP405">
        <v>0</v>
      </c>
      <c r="GQ405">
        <v>0</v>
      </c>
    </row>
    <row r="406" spans="1:199">
      <c r="A406">
        <v>2</v>
      </c>
      <c r="B406">
        <v>2</v>
      </c>
      <c r="C406">
        <v>3</v>
      </c>
      <c r="D406">
        <v>0</v>
      </c>
      <c r="E406">
        <v>0</v>
      </c>
      <c r="F406">
        <v>0</v>
      </c>
      <c r="G406">
        <v>1</v>
      </c>
      <c r="H406">
        <v>0</v>
      </c>
      <c r="I406">
        <v>1</v>
      </c>
      <c r="J406">
        <v>1</v>
      </c>
      <c r="K406">
        <v>0</v>
      </c>
      <c r="L406">
        <v>0</v>
      </c>
      <c r="M406">
        <v>1</v>
      </c>
      <c r="N406">
        <v>0</v>
      </c>
      <c r="O406">
        <v>0</v>
      </c>
      <c r="P406">
        <v>6</v>
      </c>
      <c r="Q406">
        <v>0</v>
      </c>
      <c r="R406">
        <v>0</v>
      </c>
      <c r="S406">
        <v>0</v>
      </c>
      <c r="T406">
        <v>0</v>
      </c>
      <c r="U406">
        <v>0</v>
      </c>
      <c r="V406">
        <v>0</v>
      </c>
      <c r="W406">
        <v>0</v>
      </c>
      <c r="X406">
        <v>3</v>
      </c>
      <c r="Y406">
        <v>0</v>
      </c>
      <c r="Z406">
        <v>1</v>
      </c>
      <c r="AA406">
        <v>0</v>
      </c>
      <c r="AB406">
        <v>4</v>
      </c>
      <c r="AC406">
        <v>0</v>
      </c>
      <c r="AD406">
        <v>0</v>
      </c>
      <c r="AE406">
        <v>0</v>
      </c>
      <c r="AF406">
        <v>0</v>
      </c>
      <c r="AG406">
        <v>0</v>
      </c>
      <c r="AH406">
        <v>1</v>
      </c>
      <c r="AI406">
        <v>1</v>
      </c>
      <c r="AJ406">
        <v>0</v>
      </c>
      <c r="AK406">
        <v>2</v>
      </c>
      <c r="AL406">
        <v>1</v>
      </c>
      <c r="AM406">
        <v>0</v>
      </c>
      <c r="AN406">
        <v>0</v>
      </c>
      <c r="AO406">
        <v>1</v>
      </c>
      <c r="AP406">
        <v>0</v>
      </c>
      <c r="AQ406">
        <v>0</v>
      </c>
      <c r="AR406">
        <v>0</v>
      </c>
      <c r="AS406">
        <v>0</v>
      </c>
      <c r="AT406">
        <v>0</v>
      </c>
      <c r="AU406">
        <v>2</v>
      </c>
      <c r="AV406">
        <v>1</v>
      </c>
      <c r="AW406">
        <v>0</v>
      </c>
      <c r="AX406">
        <v>1</v>
      </c>
      <c r="AY406">
        <v>0</v>
      </c>
      <c r="AZ406">
        <v>1</v>
      </c>
      <c r="BA406">
        <v>0</v>
      </c>
      <c r="BB406">
        <v>3</v>
      </c>
      <c r="BC406">
        <v>1</v>
      </c>
      <c r="BD406">
        <v>2</v>
      </c>
      <c r="BE406">
        <v>7</v>
      </c>
      <c r="BF406">
        <v>8</v>
      </c>
      <c r="BG406">
        <v>1</v>
      </c>
      <c r="BH406">
        <v>0</v>
      </c>
      <c r="BI406">
        <v>0</v>
      </c>
      <c r="BJ406">
        <v>5</v>
      </c>
      <c r="BK406">
        <v>0</v>
      </c>
      <c r="BL406">
        <v>1</v>
      </c>
      <c r="BM406">
        <v>0</v>
      </c>
      <c r="BN406">
        <v>3</v>
      </c>
      <c r="BO406">
        <v>0</v>
      </c>
      <c r="BP406">
        <v>0</v>
      </c>
      <c r="BQ406">
        <v>1</v>
      </c>
      <c r="BR406">
        <v>1</v>
      </c>
      <c r="BS406">
        <v>1</v>
      </c>
      <c r="BT406">
        <v>2</v>
      </c>
      <c r="BU406">
        <v>0</v>
      </c>
      <c r="BV406">
        <v>0</v>
      </c>
      <c r="BW406">
        <v>0</v>
      </c>
      <c r="BX406">
        <v>2</v>
      </c>
      <c r="BY406">
        <v>0</v>
      </c>
      <c r="BZ406">
        <v>0</v>
      </c>
      <c r="CA406">
        <v>1</v>
      </c>
      <c r="CB406">
        <v>1</v>
      </c>
      <c r="CC406">
        <v>0</v>
      </c>
      <c r="CD406">
        <v>0</v>
      </c>
      <c r="CE406">
        <v>4</v>
      </c>
      <c r="CF406">
        <v>0</v>
      </c>
      <c r="CG406">
        <v>2</v>
      </c>
      <c r="CH406">
        <v>0</v>
      </c>
      <c r="CI406">
        <v>3</v>
      </c>
      <c r="CJ406">
        <v>0</v>
      </c>
      <c r="CK406">
        <v>2</v>
      </c>
      <c r="CL406">
        <v>1</v>
      </c>
      <c r="CM406">
        <v>0</v>
      </c>
      <c r="CN406">
        <v>0</v>
      </c>
      <c r="CO406">
        <v>0</v>
      </c>
      <c r="CP406">
        <v>0</v>
      </c>
      <c r="CQ406">
        <v>0</v>
      </c>
      <c r="CR406">
        <v>9</v>
      </c>
      <c r="CS406">
        <v>0</v>
      </c>
      <c r="CT406">
        <v>0</v>
      </c>
      <c r="CU406">
        <v>0</v>
      </c>
      <c r="CV406">
        <v>0</v>
      </c>
      <c r="CW406">
        <v>0</v>
      </c>
      <c r="CX406">
        <v>0</v>
      </c>
      <c r="CY406">
        <v>0</v>
      </c>
      <c r="CZ406">
        <v>0</v>
      </c>
      <c r="DA406">
        <v>0</v>
      </c>
      <c r="DB406">
        <v>0</v>
      </c>
      <c r="DC406">
        <v>0</v>
      </c>
      <c r="DD406">
        <v>1</v>
      </c>
      <c r="DE406">
        <v>5</v>
      </c>
      <c r="DF406">
        <v>0</v>
      </c>
      <c r="DG406">
        <v>1</v>
      </c>
      <c r="DH406">
        <v>0</v>
      </c>
      <c r="DI406">
        <v>0</v>
      </c>
      <c r="DJ406">
        <v>0</v>
      </c>
      <c r="DK406">
        <v>0</v>
      </c>
      <c r="DL406">
        <v>0</v>
      </c>
      <c r="DM406">
        <v>0</v>
      </c>
      <c r="DN406">
        <v>0</v>
      </c>
      <c r="DO406">
        <v>0</v>
      </c>
      <c r="DP406">
        <v>2</v>
      </c>
      <c r="DQ406">
        <v>1</v>
      </c>
      <c r="DR406">
        <v>1</v>
      </c>
      <c r="DS406">
        <v>0</v>
      </c>
      <c r="DT406">
        <v>3</v>
      </c>
      <c r="DU406">
        <v>2</v>
      </c>
      <c r="DV406">
        <v>0</v>
      </c>
      <c r="DW406">
        <v>0</v>
      </c>
      <c r="DX406">
        <v>0</v>
      </c>
      <c r="DY406">
        <v>0</v>
      </c>
      <c r="DZ406">
        <v>1</v>
      </c>
      <c r="EA406">
        <v>0</v>
      </c>
      <c r="EB406">
        <v>0</v>
      </c>
      <c r="EC406">
        <v>1</v>
      </c>
      <c r="ED406">
        <v>0</v>
      </c>
      <c r="EE406">
        <v>0</v>
      </c>
      <c r="EF406">
        <v>6</v>
      </c>
      <c r="EG406">
        <v>0</v>
      </c>
      <c r="EH406">
        <v>0</v>
      </c>
      <c r="EI406">
        <v>0</v>
      </c>
      <c r="EJ406">
        <v>0</v>
      </c>
      <c r="EK406">
        <v>5</v>
      </c>
      <c r="EL406">
        <v>4</v>
      </c>
      <c r="EM406">
        <v>0</v>
      </c>
      <c r="EN406">
        <v>2</v>
      </c>
      <c r="EO406">
        <v>0</v>
      </c>
      <c r="EP406">
        <v>2</v>
      </c>
      <c r="EQ406">
        <v>0</v>
      </c>
      <c r="ER406">
        <v>4</v>
      </c>
      <c r="ES406">
        <v>0</v>
      </c>
      <c r="ET406">
        <v>0</v>
      </c>
      <c r="EU406">
        <v>0</v>
      </c>
      <c r="EV406">
        <v>0</v>
      </c>
      <c r="EW406">
        <v>0</v>
      </c>
      <c r="EX406">
        <v>7</v>
      </c>
      <c r="EY406">
        <v>2</v>
      </c>
      <c r="EZ406">
        <v>0</v>
      </c>
      <c r="FA406">
        <v>0</v>
      </c>
      <c r="FB406">
        <v>6</v>
      </c>
      <c r="FC406">
        <v>6</v>
      </c>
      <c r="FD406">
        <v>0</v>
      </c>
      <c r="FE406">
        <v>9</v>
      </c>
      <c r="FF406">
        <v>0</v>
      </c>
      <c r="FG406">
        <v>0</v>
      </c>
      <c r="FH406">
        <v>3</v>
      </c>
      <c r="FI406">
        <v>0</v>
      </c>
      <c r="FJ406">
        <v>0</v>
      </c>
      <c r="FK406">
        <v>0</v>
      </c>
      <c r="FL406">
        <v>1</v>
      </c>
      <c r="FM406">
        <v>0</v>
      </c>
      <c r="FN406">
        <v>1</v>
      </c>
      <c r="FO406">
        <v>0</v>
      </c>
      <c r="FP406">
        <v>0</v>
      </c>
      <c r="FQ406">
        <v>0</v>
      </c>
      <c r="FR406">
        <v>1</v>
      </c>
      <c r="FS406">
        <v>1</v>
      </c>
      <c r="FT406">
        <v>0</v>
      </c>
      <c r="FU406">
        <v>3</v>
      </c>
      <c r="FV406">
        <v>0</v>
      </c>
      <c r="FW406">
        <v>0</v>
      </c>
      <c r="FX406">
        <v>0</v>
      </c>
      <c r="FY406">
        <v>1</v>
      </c>
      <c r="FZ406">
        <v>0</v>
      </c>
      <c r="GA406">
        <v>0</v>
      </c>
      <c r="GB406">
        <v>0</v>
      </c>
      <c r="GC406">
        <v>0</v>
      </c>
      <c r="GD406">
        <v>0</v>
      </c>
      <c r="GE406">
        <v>0</v>
      </c>
      <c r="GF406">
        <v>3</v>
      </c>
      <c r="GG406">
        <v>0</v>
      </c>
      <c r="GH406">
        <v>0</v>
      </c>
      <c r="GI406">
        <v>0</v>
      </c>
      <c r="GJ406">
        <v>0</v>
      </c>
      <c r="GK406">
        <v>0</v>
      </c>
      <c r="GL406">
        <v>0</v>
      </c>
      <c r="GM406">
        <v>0</v>
      </c>
      <c r="GN406">
        <v>0</v>
      </c>
      <c r="GO406">
        <v>0</v>
      </c>
      <c r="GP406">
        <v>0</v>
      </c>
      <c r="GQ406">
        <v>0</v>
      </c>
    </row>
    <row r="407" spans="1:199">
      <c r="A407">
        <v>0</v>
      </c>
      <c r="B407">
        <v>0</v>
      </c>
      <c r="C407">
        <v>3</v>
      </c>
      <c r="D407">
        <v>0</v>
      </c>
      <c r="E407">
        <v>0</v>
      </c>
      <c r="F407">
        <v>0</v>
      </c>
      <c r="G407">
        <v>1</v>
      </c>
      <c r="H407">
        <v>0</v>
      </c>
      <c r="I407">
        <v>0</v>
      </c>
      <c r="J407">
        <v>0</v>
      </c>
      <c r="K407">
        <v>0</v>
      </c>
      <c r="L407">
        <v>0</v>
      </c>
      <c r="M407">
        <v>3</v>
      </c>
      <c r="N407">
        <v>0</v>
      </c>
      <c r="O407">
        <v>0</v>
      </c>
      <c r="P407">
        <v>3</v>
      </c>
      <c r="Q407">
        <v>1</v>
      </c>
      <c r="R407">
        <v>0</v>
      </c>
      <c r="S407">
        <v>0</v>
      </c>
      <c r="T407">
        <v>0</v>
      </c>
      <c r="U407">
        <v>0</v>
      </c>
      <c r="V407">
        <v>0</v>
      </c>
      <c r="W407">
        <v>0</v>
      </c>
      <c r="X407">
        <v>1</v>
      </c>
      <c r="Y407">
        <v>0</v>
      </c>
      <c r="Z407">
        <v>2</v>
      </c>
      <c r="AA407">
        <v>0</v>
      </c>
      <c r="AB407">
        <v>2</v>
      </c>
      <c r="AC407">
        <v>0</v>
      </c>
      <c r="AD407">
        <v>1</v>
      </c>
      <c r="AE407">
        <v>2</v>
      </c>
      <c r="AF407">
        <v>1</v>
      </c>
      <c r="AG407">
        <v>0</v>
      </c>
      <c r="AH407">
        <v>1</v>
      </c>
      <c r="AI407">
        <v>0</v>
      </c>
      <c r="AJ407">
        <v>0</v>
      </c>
      <c r="AK407">
        <v>0</v>
      </c>
      <c r="AL407">
        <v>1</v>
      </c>
      <c r="AM407">
        <v>0</v>
      </c>
      <c r="AN407">
        <v>0</v>
      </c>
      <c r="AO407">
        <v>0</v>
      </c>
      <c r="AP407">
        <v>0</v>
      </c>
      <c r="AQ407">
        <v>0</v>
      </c>
      <c r="AR407">
        <v>0</v>
      </c>
      <c r="AS407">
        <v>0</v>
      </c>
      <c r="AT407">
        <v>0</v>
      </c>
      <c r="AU407">
        <v>0</v>
      </c>
      <c r="AV407">
        <v>1</v>
      </c>
      <c r="AW407">
        <v>0</v>
      </c>
      <c r="AX407">
        <v>0</v>
      </c>
      <c r="AY407">
        <v>0</v>
      </c>
      <c r="AZ407">
        <v>1</v>
      </c>
      <c r="BA407">
        <v>0</v>
      </c>
      <c r="BB407">
        <v>0</v>
      </c>
      <c r="BC407">
        <v>0</v>
      </c>
      <c r="BD407">
        <v>1</v>
      </c>
      <c r="BE407">
        <v>7</v>
      </c>
      <c r="BF407">
        <v>6</v>
      </c>
      <c r="BG407">
        <v>0</v>
      </c>
      <c r="BH407">
        <v>0</v>
      </c>
      <c r="BI407">
        <v>1</v>
      </c>
      <c r="BJ407">
        <v>1</v>
      </c>
      <c r="BK407">
        <v>0</v>
      </c>
      <c r="BL407">
        <v>1</v>
      </c>
      <c r="BM407">
        <v>0</v>
      </c>
      <c r="BN407">
        <v>1</v>
      </c>
      <c r="BO407">
        <v>0</v>
      </c>
      <c r="BP407">
        <v>0</v>
      </c>
      <c r="BQ407">
        <v>1</v>
      </c>
      <c r="BR407">
        <v>0</v>
      </c>
      <c r="BS407">
        <v>1</v>
      </c>
      <c r="BT407">
        <v>0</v>
      </c>
      <c r="BU407">
        <v>0</v>
      </c>
      <c r="BV407">
        <v>0</v>
      </c>
      <c r="BW407">
        <v>0</v>
      </c>
      <c r="BX407">
        <v>1</v>
      </c>
      <c r="BY407">
        <v>0</v>
      </c>
      <c r="BZ407">
        <v>0</v>
      </c>
      <c r="CA407">
        <v>1</v>
      </c>
      <c r="CB407">
        <v>1</v>
      </c>
      <c r="CC407">
        <v>0</v>
      </c>
      <c r="CD407">
        <v>0</v>
      </c>
      <c r="CE407">
        <v>0</v>
      </c>
      <c r="CF407">
        <v>0</v>
      </c>
      <c r="CG407">
        <v>1</v>
      </c>
      <c r="CH407">
        <v>0</v>
      </c>
      <c r="CI407">
        <v>2</v>
      </c>
      <c r="CJ407">
        <v>2</v>
      </c>
      <c r="CK407">
        <v>1</v>
      </c>
      <c r="CL407">
        <v>0</v>
      </c>
      <c r="CM407">
        <v>0</v>
      </c>
      <c r="CN407">
        <v>0</v>
      </c>
      <c r="CO407">
        <v>0</v>
      </c>
      <c r="CP407">
        <v>0</v>
      </c>
      <c r="CQ407">
        <v>2</v>
      </c>
      <c r="CR407">
        <v>0</v>
      </c>
      <c r="CS407">
        <v>1</v>
      </c>
      <c r="CT407">
        <v>0</v>
      </c>
      <c r="CU407">
        <v>0</v>
      </c>
      <c r="CV407">
        <v>0</v>
      </c>
      <c r="CW407">
        <v>0</v>
      </c>
      <c r="CX407">
        <v>2</v>
      </c>
      <c r="CY407">
        <v>0</v>
      </c>
      <c r="CZ407">
        <v>1</v>
      </c>
      <c r="DA407">
        <v>0</v>
      </c>
      <c r="DB407">
        <v>1</v>
      </c>
      <c r="DC407">
        <v>0</v>
      </c>
      <c r="DD407">
        <v>1</v>
      </c>
      <c r="DE407">
        <v>6</v>
      </c>
      <c r="DF407">
        <v>0</v>
      </c>
      <c r="DG407">
        <v>0</v>
      </c>
      <c r="DH407">
        <v>0</v>
      </c>
      <c r="DI407">
        <v>0</v>
      </c>
      <c r="DJ407">
        <v>1</v>
      </c>
      <c r="DK407">
        <v>1</v>
      </c>
      <c r="DL407">
        <v>0</v>
      </c>
      <c r="DM407">
        <v>0</v>
      </c>
      <c r="DN407">
        <v>0</v>
      </c>
      <c r="DO407">
        <v>0</v>
      </c>
      <c r="DP407">
        <v>0</v>
      </c>
      <c r="DQ407">
        <v>0</v>
      </c>
      <c r="DR407">
        <v>2</v>
      </c>
      <c r="DS407">
        <v>0</v>
      </c>
      <c r="DT407">
        <v>0</v>
      </c>
      <c r="DU407">
        <v>0</v>
      </c>
      <c r="DV407">
        <v>0</v>
      </c>
      <c r="DW407">
        <v>0</v>
      </c>
      <c r="DX407">
        <v>0</v>
      </c>
      <c r="DY407">
        <v>0</v>
      </c>
      <c r="DZ407">
        <v>0</v>
      </c>
      <c r="EA407">
        <v>0</v>
      </c>
      <c r="EB407">
        <v>0</v>
      </c>
      <c r="EC407">
        <v>3</v>
      </c>
      <c r="ED407">
        <v>0</v>
      </c>
      <c r="EE407">
        <v>0</v>
      </c>
      <c r="EF407">
        <v>2</v>
      </c>
      <c r="EG407">
        <v>0</v>
      </c>
      <c r="EH407">
        <v>0</v>
      </c>
      <c r="EI407">
        <v>0</v>
      </c>
      <c r="EJ407">
        <v>0</v>
      </c>
      <c r="EK407">
        <v>2</v>
      </c>
      <c r="EL407">
        <v>1</v>
      </c>
      <c r="EM407">
        <v>0</v>
      </c>
      <c r="EN407">
        <v>0</v>
      </c>
      <c r="EO407">
        <v>0</v>
      </c>
      <c r="EP407">
        <v>7</v>
      </c>
      <c r="EQ407">
        <v>0</v>
      </c>
      <c r="ER407">
        <v>2</v>
      </c>
      <c r="ES407">
        <v>0</v>
      </c>
      <c r="ET407">
        <v>0</v>
      </c>
      <c r="EU407">
        <v>1</v>
      </c>
      <c r="EV407">
        <v>0</v>
      </c>
      <c r="EW407">
        <v>0</v>
      </c>
      <c r="EX407">
        <v>5</v>
      </c>
      <c r="EY407">
        <v>3</v>
      </c>
      <c r="EZ407">
        <v>0</v>
      </c>
      <c r="FA407">
        <v>1</v>
      </c>
      <c r="FB407">
        <v>1</v>
      </c>
      <c r="FC407">
        <v>6</v>
      </c>
      <c r="FD407">
        <v>1</v>
      </c>
      <c r="FE407">
        <v>0</v>
      </c>
      <c r="FF407">
        <v>1</v>
      </c>
      <c r="FG407">
        <v>1</v>
      </c>
      <c r="FH407">
        <v>1</v>
      </c>
      <c r="FI407">
        <v>1</v>
      </c>
      <c r="FJ407">
        <v>0</v>
      </c>
      <c r="FK407">
        <v>0</v>
      </c>
      <c r="FL407">
        <v>0</v>
      </c>
      <c r="FM407">
        <v>1</v>
      </c>
      <c r="FN407">
        <v>2</v>
      </c>
      <c r="FO407">
        <v>0</v>
      </c>
      <c r="FP407">
        <v>0</v>
      </c>
      <c r="FQ407">
        <v>0</v>
      </c>
      <c r="FR407">
        <v>1</v>
      </c>
      <c r="FS407">
        <v>1</v>
      </c>
      <c r="FT407">
        <v>0</v>
      </c>
      <c r="FU407">
        <v>3</v>
      </c>
      <c r="FV407">
        <v>0</v>
      </c>
      <c r="FW407">
        <v>0</v>
      </c>
      <c r="FX407">
        <v>0</v>
      </c>
      <c r="FY407">
        <v>0</v>
      </c>
      <c r="FZ407">
        <v>2</v>
      </c>
      <c r="GA407">
        <v>0</v>
      </c>
      <c r="GB407">
        <v>0</v>
      </c>
      <c r="GC407">
        <v>0</v>
      </c>
      <c r="GD407">
        <v>0</v>
      </c>
      <c r="GE407">
        <v>0</v>
      </c>
      <c r="GF407">
        <v>4</v>
      </c>
      <c r="GG407">
        <v>0</v>
      </c>
      <c r="GH407">
        <v>0</v>
      </c>
      <c r="GI407">
        <v>0</v>
      </c>
      <c r="GJ407">
        <v>0</v>
      </c>
      <c r="GK407">
        <v>0</v>
      </c>
      <c r="GL407">
        <v>0</v>
      </c>
      <c r="GM407">
        <v>0</v>
      </c>
      <c r="GN407">
        <v>0</v>
      </c>
      <c r="GO407">
        <v>0</v>
      </c>
      <c r="GP407">
        <v>0</v>
      </c>
      <c r="GQ407">
        <v>0</v>
      </c>
    </row>
    <row r="408" spans="1:199">
      <c r="A408">
        <v>0</v>
      </c>
      <c r="B408">
        <v>0</v>
      </c>
      <c r="C408">
        <v>0</v>
      </c>
      <c r="D408">
        <v>0</v>
      </c>
      <c r="E408">
        <v>0</v>
      </c>
      <c r="F408">
        <v>0</v>
      </c>
      <c r="G408">
        <v>0</v>
      </c>
      <c r="H408">
        <v>0</v>
      </c>
      <c r="I408">
        <v>0</v>
      </c>
      <c r="J408">
        <v>0</v>
      </c>
      <c r="K408">
        <v>0</v>
      </c>
      <c r="L408">
        <v>0</v>
      </c>
      <c r="M408">
        <v>0</v>
      </c>
      <c r="N408">
        <v>0</v>
      </c>
      <c r="O408">
        <v>0</v>
      </c>
      <c r="P408">
        <v>4</v>
      </c>
      <c r="Q408">
        <v>0</v>
      </c>
      <c r="R408">
        <v>0</v>
      </c>
      <c r="S408">
        <v>0</v>
      </c>
      <c r="T408">
        <v>0</v>
      </c>
      <c r="U408">
        <v>0</v>
      </c>
      <c r="V408">
        <v>0</v>
      </c>
      <c r="W408">
        <v>0</v>
      </c>
      <c r="X408">
        <v>0</v>
      </c>
      <c r="Y408">
        <v>0</v>
      </c>
      <c r="Z408">
        <v>0</v>
      </c>
      <c r="AA408">
        <v>0</v>
      </c>
      <c r="AB408">
        <v>2</v>
      </c>
      <c r="AC408">
        <v>1</v>
      </c>
      <c r="AD408">
        <v>0</v>
      </c>
      <c r="AE408">
        <v>0</v>
      </c>
      <c r="AF408">
        <v>0</v>
      </c>
      <c r="AG408">
        <v>0</v>
      </c>
      <c r="AH408">
        <v>0</v>
      </c>
      <c r="AI408">
        <v>1</v>
      </c>
      <c r="AJ408">
        <v>0</v>
      </c>
      <c r="AK408">
        <v>0</v>
      </c>
      <c r="AL408">
        <v>0</v>
      </c>
      <c r="AM408">
        <v>0</v>
      </c>
      <c r="AN408">
        <v>0</v>
      </c>
      <c r="AO408">
        <v>0</v>
      </c>
      <c r="AP408">
        <v>0</v>
      </c>
      <c r="AQ408">
        <v>0</v>
      </c>
      <c r="AR408">
        <v>0</v>
      </c>
      <c r="AS408">
        <v>0</v>
      </c>
      <c r="AT408">
        <v>0</v>
      </c>
      <c r="AU408">
        <v>0</v>
      </c>
      <c r="AV408">
        <v>1</v>
      </c>
      <c r="AW408">
        <v>0</v>
      </c>
      <c r="AX408">
        <v>0</v>
      </c>
      <c r="AY408">
        <v>0</v>
      </c>
      <c r="AZ408">
        <v>0</v>
      </c>
      <c r="BA408">
        <v>0</v>
      </c>
      <c r="BB408">
        <v>0</v>
      </c>
      <c r="BC408">
        <v>0</v>
      </c>
      <c r="BD408">
        <v>0</v>
      </c>
      <c r="BE408">
        <v>0</v>
      </c>
      <c r="BF408">
        <v>0</v>
      </c>
      <c r="BG408">
        <v>1</v>
      </c>
      <c r="BH408">
        <v>0</v>
      </c>
      <c r="BI408">
        <v>0</v>
      </c>
      <c r="BJ408">
        <v>0</v>
      </c>
      <c r="BK408">
        <v>0</v>
      </c>
      <c r="BL408">
        <v>5</v>
      </c>
      <c r="BM408">
        <v>2</v>
      </c>
      <c r="BN408">
        <v>3</v>
      </c>
      <c r="BO408">
        <v>3</v>
      </c>
      <c r="BP408">
        <v>0</v>
      </c>
      <c r="BQ408">
        <v>3</v>
      </c>
      <c r="BR408">
        <v>0</v>
      </c>
      <c r="BS408">
        <v>0</v>
      </c>
      <c r="BT408">
        <v>0</v>
      </c>
      <c r="BU408">
        <v>0</v>
      </c>
      <c r="BV408">
        <v>0</v>
      </c>
      <c r="BW408">
        <v>0</v>
      </c>
      <c r="BX408">
        <v>0</v>
      </c>
      <c r="BY408">
        <v>0</v>
      </c>
      <c r="BZ408">
        <v>0</v>
      </c>
      <c r="CA408">
        <v>0</v>
      </c>
      <c r="CB408">
        <v>1</v>
      </c>
      <c r="CC408">
        <v>1</v>
      </c>
      <c r="CD408">
        <v>0</v>
      </c>
      <c r="CE408">
        <v>0</v>
      </c>
      <c r="CF408">
        <v>0</v>
      </c>
      <c r="CG408">
        <v>0</v>
      </c>
      <c r="CH408">
        <v>0</v>
      </c>
      <c r="CI408">
        <v>1</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2</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1</v>
      </c>
      <c r="EU408">
        <v>3</v>
      </c>
      <c r="EV408">
        <v>0</v>
      </c>
      <c r="EW408">
        <v>0</v>
      </c>
      <c r="EX408">
        <v>2</v>
      </c>
      <c r="EY408">
        <v>0</v>
      </c>
      <c r="EZ408">
        <v>0</v>
      </c>
      <c r="FA408">
        <v>2</v>
      </c>
      <c r="FB408">
        <v>0</v>
      </c>
      <c r="FC408">
        <v>5</v>
      </c>
      <c r="FD408">
        <v>0</v>
      </c>
      <c r="FE408">
        <v>9</v>
      </c>
      <c r="FF408">
        <v>0</v>
      </c>
      <c r="FG408">
        <v>0</v>
      </c>
      <c r="FH408">
        <v>5</v>
      </c>
      <c r="FI408">
        <v>1</v>
      </c>
      <c r="FJ408">
        <v>0</v>
      </c>
      <c r="FK408">
        <v>0</v>
      </c>
      <c r="FL408">
        <v>0</v>
      </c>
      <c r="FM408">
        <v>0</v>
      </c>
      <c r="FN408">
        <v>0</v>
      </c>
      <c r="FO408">
        <v>0</v>
      </c>
      <c r="FP408">
        <v>0</v>
      </c>
      <c r="FQ408">
        <v>0</v>
      </c>
      <c r="FR408">
        <v>0</v>
      </c>
      <c r="FS408">
        <v>1</v>
      </c>
      <c r="FT408">
        <v>0</v>
      </c>
      <c r="FU408">
        <v>1</v>
      </c>
      <c r="FV408">
        <v>0</v>
      </c>
      <c r="FW408">
        <v>0</v>
      </c>
      <c r="FX408">
        <v>0</v>
      </c>
      <c r="FY408">
        <v>0</v>
      </c>
      <c r="FZ408">
        <v>4</v>
      </c>
      <c r="GA408">
        <v>0</v>
      </c>
      <c r="GB408">
        <v>0</v>
      </c>
      <c r="GC408">
        <v>0</v>
      </c>
      <c r="GD408">
        <v>0</v>
      </c>
      <c r="GE408">
        <v>0</v>
      </c>
      <c r="GF408">
        <v>0</v>
      </c>
      <c r="GG408">
        <v>0</v>
      </c>
      <c r="GH408">
        <v>0</v>
      </c>
      <c r="GI408">
        <v>0</v>
      </c>
      <c r="GJ408">
        <v>0</v>
      </c>
      <c r="GK408">
        <v>0</v>
      </c>
      <c r="GL408">
        <v>0</v>
      </c>
      <c r="GM408">
        <v>0</v>
      </c>
      <c r="GN408">
        <v>0</v>
      </c>
      <c r="GO408">
        <v>0</v>
      </c>
      <c r="GP408">
        <v>0</v>
      </c>
      <c r="GQ408">
        <v>0</v>
      </c>
    </row>
    <row r="409" spans="1:199">
      <c r="A409">
        <v>0</v>
      </c>
      <c r="B409">
        <v>0</v>
      </c>
      <c r="C409">
        <v>1</v>
      </c>
      <c r="D409">
        <v>0</v>
      </c>
      <c r="E409">
        <v>0</v>
      </c>
      <c r="F409">
        <v>0</v>
      </c>
      <c r="G409">
        <v>0</v>
      </c>
      <c r="H409">
        <v>0</v>
      </c>
      <c r="I409">
        <v>0</v>
      </c>
      <c r="J409">
        <v>1</v>
      </c>
      <c r="K409">
        <v>0</v>
      </c>
      <c r="L409">
        <v>0</v>
      </c>
      <c r="M409">
        <v>0</v>
      </c>
      <c r="N409">
        <v>0</v>
      </c>
      <c r="O409">
        <v>0</v>
      </c>
      <c r="P409">
        <v>5</v>
      </c>
      <c r="Q409">
        <v>0</v>
      </c>
      <c r="R409">
        <v>1</v>
      </c>
      <c r="S409">
        <v>0</v>
      </c>
      <c r="T409">
        <v>0</v>
      </c>
      <c r="U409">
        <v>0</v>
      </c>
      <c r="V409">
        <v>0</v>
      </c>
      <c r="W409">
        <v>0</v>
      </c>
      <c r="X409">
        <v>0</v>
      </c>
      <c r="Y409">
        <v>0</v>
      </c>
      <c r="Z409">
        <v>0</v>
      </c>
      <c r="AA409">
        <v>0</v>
      </c>
      <c r="AB409">
        <v>3</v>
      </c>
      <c r="AC409">
        <v>0</v>
      </c>
      <c r="AD409">
        <v>0</v>
      </c>
      <c r="AE409">
        <v>0</v>
      </c>
      <c r="AF409">
        <v>0</v>
      </c>
      <c r="AG409">
        <v>0</v>
      </c>
      <c r="AH409">
        <v>0</v>
      </c>
      <c r="AI409">
        <v>0</v>
      </c>
      <c r="AJ409">
        <v>0</v>
      </c>
      <c r="AK409">
        <v>2</v>
      </c>
      <c r="AL409">
        <v>0</v>
      </c>
      <c r="AM409">
        <v>0</v>
      </c>
      <c r="AN409">
        <v>0</v>
      </c>
      <c r="AO409">
        <v>0</v>
      </c>
      <c r="AP409">
        <v>0</v>
      </c>
      <c r="AQ409">
        <v>0</v>
      </c>
      <c r="AR409">
        <v>0</v>
      </c>
      <c r="AS409">
        <v>0</v>
      </c>
      <c r="AT409">
        <v>0</v>
      </c>
      <c r="AU409">
        <v>0</v>
      </c>
      <c r="AV409">
        <v>0</v>
      </c>
      <c r="AW409">
        <v>0</v>
      </c>
      <c r="AX409">
        <v>5</v>
      </c>
      <c r="AY409">
        <v>1</v>
      </c>
      <c r="AZ409">
        <v>0</v>
      </c>
      <c r="BA409">
        <v>0</v>
      </c>
      <c r="BB409">
        <v>0</v>
      </c>
      <c r="BC409">
        <v>0</v>
      </c>
      <c r="BD409">
        <v>0</v>
      </c>
      <c r="BE409">
        <v>0</v>
      </c>
      <c r="BF409">
        <v>0</v>
      </c>
      <c r="BG409">
        <v>0</v>
      </c>
      <c r="BH409">
        <v>0</v>
      </c>
      <c r="BI409">
        <v>0</v>
      </c>
      <c r="BJ409">
        <v>0</v>
      </c>
      <c r="BK409">
        <v>0</v>
      </c>
      <c r="BL409">
        <v>1</v>
      </c>
      <c r="BM409">
        <v>0</v>
      </c>
      <c r="BN409">
        <v>0</v>
      </c>
      <c r="BO409">
        <v>0</v>
      </c>
      <c r="BP409">
        <v>0</v>
      </c>
      <c r="BQ409">
        <v>0</v>
      </c>
      <c r="BR409">
        <v>0</v>
      </c>
      <c r="BS409">
        <v>0</v>
      </c>
      <c r="BT409">
        <v>0</v>
      </c>
      <c r="BU409">
        <v>0</v>
      </c>
      <c r="BV409">
        <v>0</v>
      </c>
      <c r="BW409">
        <v>0</v>
      </c>
      <c r="BX409">
        <v>0</v>
      </c>
      <c r="BY409">
        <v>0</v>
      </c>
      <c r="BZ409">
        <v>0</v>
      </c>
      <c r="CA409">
        <v>1</v>
      </c>
      <c r="CB409">
        <v>1</v>
      </c>
      <c r="CC409">
        <v>1</v>
      </c>
      <c r="CD409">
        <v>0</v>
      </c>
      <c r="CE409">
        <v>0</v>
      </c>
      <c r="CF409">
        <v>1</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2</v>
      </c>
      <c r="EX409">
        <v>7</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row>
    <row r="410" spans="1:199">
      <c r="A410">
        <v>0</v>
      </c>
      <c r="B410">
        <v>0</v>
      </c>
      <c r="C410">
        <v>0</v>
      </c>
      <c r="D410">
        <v>0</v>
      </c>
      <c r="E410">
        <v>0</v>
      </c>
      <c r="F410">
        <v>0</v>
      </c>
      <c r="G410">
        <v>0</v>
      </c>
      <c r="H410">
        <v>0</v>
      </c>
      <c r="I410">
        <v>0</v>
      </c>
      <c r="J410">
        <v>0</v>
      </c>
      <c r="K410">
        <v>0</v>
      </c>
      <c r="L410">
        <v>0</v>
      </c>
      <c r="M410">
        <v>0</v>
      </c>
      <c r="N410">
        <v>0</v>
      </c>
      <c r="O410">
        <v>0</v>
      </c>
      <c r="P410">
        <v>2</v>
      </c>
      <c r="Q410">
        <v>0</v>
      </c>
      <c r="R410">
        <v>0</v>
      </c>
      <c r="S410">
        <v>4</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1</v>
      </c>
      <c r="BF410">
        <v>1</v>
      </c>
      <c r="BG410">
        <v>0</v>
      </c>
      <c r="BH410">
        <v>0</v>
      </c>
      <c r="BI410">
        <v>0</v>
      </c>
      <c r="BJ410">
        <v>0</v>
      </c>
      <c r="BK410">
        <v>0</v>
      </c>
      <c r="BL410">
        <v>0</v>
      </c>
      <c r="BM410">
        <v>1</v>
      </c>
      <c r="BN410">
        <v>0</v>
      </c>
      <c r="BO410">
        <v>0</v>
      </c>
      <c r="BP410">
        <v>0</v>
      </c>
      <c r="BQ410">
        <v>3</v>
      </c>
      <c r="BR410">
        <v>0</v>
      </c>
      <c r="BS410">
        <v>0</v>
      </c>
      <c r="BT410">
        <v>0</v>
      </c>
      <c r="BU410">
        <v>0</v>
      </c>
      <c r="BV410">
        <v>0</v>
      </c>
      <c r="BW410">
        <v>0</v>
      </c>
      <c r="BX410">
        <v>0</v>
      </c>
      <c r="BY410">
        <v>0</v>
      </c>
      <c r="BZ410">
        <v>0</v>
      </c>
      <c r="CA410">
        <v>0</v>
      </c>
      <c r="CB410">
        <v>0</v>
      </c>
      <c r="CC410">
        <v>0</v>
      </c>
      <c r="CD410">
        <v>0</v>
      </c>
      <c r="CE410">
        <v>0</v>
      </c>
      <c r="CF410">
        <v>0</v>
      </c>
      <c r="CG410">
        <v>0</v>
      </c>
      <c r="CH410">
        <v>0</v>
      </c>
      <c r="CI410">
        <v>1</v>
      </c>
      <c r="CJ410">
        <v>0</v>
      </c>
      <c r="CK410">
        <v>0</v>
      </c>
      <c r="CL410">
        <v>0</v>
      </c>
      <c r="CM410">
        <v>0</v>
      </c>
      <c r="CN410">
        <v>0</v>
      </c>
      <c r="CO410">
        <v>0</v>
      </c>
      <c r="CP410">
        <v>0</v>
      </c>
      <c r="CQ410">
        <v>0</v>
      </c>
      <c r="CR410">
        <v>0</v>
      </c>
      <c r="CS410">
        <v>0</v>
      </c>
      <c r="CT410">
        <v>0</v>
      </c>
      <c r="CU410">
        <v>0</v>
      </c>
      <c r="CV410">
        <v>2</v>
      </c>
      <c r="CW410">
        <v>0</v>
      </c>
      <c r="CX410">
        <v>0</v>
      </c>
      <c r="CY410">
        <v>0</v>
      </c>
      <c r="CZ410">
        <v>0</v>
      </c>
      <c r="DA410">
        <v>0</v>
      </c>
      <c r="DB410">
        <v>0</v>
      </c>
      <c r="DC410">
        <v>0</v>
      </c>
      <c r="DD410">
        <v>0</v>
      </c>
      <c r="DE410">
        <v>0</v>
      </c>
      <c r="DF410">
        <v>0</v>
      </c>
      <c r="DG410">
        <v>3</v>
      </c>
      <c r="DH410">
        <v>0</v>
      </c>
      <c r="DI410">
        <v>0</v>
      </c>
      <c r="DJ410">
        <v>0</v>
      </c>
      <c r="DK410">
        <v>0</v>
      </c>
      <c r="DL410">
        <v>0</v>
      </c>
      <c r="DM410">
        <v>0</v>
      </c>
      <c r="DN410">
        <v>0</v>
      </c>
      <c r="DO410">
        <v>0</v>
      </c>
      <c r="DP410">
        <v>0</v>
      </c>
      <c r="DQ410">
        <v>0</v>
      </c>
      <c r="DR410">
        <v>3</v>
      </c>
      <c r="DS410">
        <v>0</v>
      </c>
      <c r="DT410">
        <v>0</v>
      </c>
      <c r="DU410">
        <v>1</v>
      </c>
      <c r="DV410">
        <v>0</v>
      </c>
      <c r="DW410">
        <v>0</v>
      </c>
      <c r="DX410">
        <v>0</v>
      </c>
      <c r="DY410">
        <v>0</v>
      </c>
      <c r="DZ410">
        <v>0</v>
      </c>
      <c r="EA410">
        <v>0</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2</v>
      </c>
      <c r="EV410">
        <v>0</v>
      </c>
      <c r="EW410">
        <v>0</v>
      </c>
      <c r="EX410">
        <v>1</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1</v>
      </c>
      <c r="FT410">
        <v>0</v>
      </c>
      <c r="FU410">
        <v>0</v>
      </c>
      <c r="FV410">
        <v>0</v>
      </c>
      <c r="FW410">
        <v>0</v>
      </c>
      <c r="FX410">
        <v>0</v>
      </c>
      <c r="FY410">
        <v>0</v>
      </c>
      <c r="FZ410">
        <v>0</v>
      </c>
      <c r="GA410">
        <v>3</v>
      </c>
      <c r="GB410">
        <v>0</v>
      </c>
      <c r="GC410">
        <v>0</v>
      </c>
      <c r="GD410">
        <v>0</v>
      </c>
      <c r="GE410">
        <v>0</v>
      </c>
      <c r="GF410">
        <v>0</v>
      </c>
      <c r="GG410">
        <v>0</v>
      </c>
      <c r="GH410">
        <v>0</v>
      </c>
      <c r="GI410">
        <v>0</v>
      </c>
      <c r="GJ410">
        <v>0</v>
      </c>
      <c r="GK410">
        <v>0</v>
      </c>
      <c r="GL410">
        <v>0</v>
      </c>
      <c r="GM410">
        <v>0</v>
      </c>
      <c r="GN410">
        <v>0</v>
      </c>
      <c r="GO410">
        <v>0</v>
      </c>
      <c r="GP410">
        <v>0</v>
      </c>
      <c r="GQ410">
        <v>0</v>
      </c>
    </row>
    <row r="411" spans="1:199">
      <c r="A411">
        <v>0</v>
      </c>
      <c r="B411">
        <v>0</v>
      </c>
      <c r="C411">
        <v>1</v>
      </c>
      <c r="D411">
        <v>0</v>
      </c>
      <c r="E411">
        <v>1</v>
      </c>
      <c r="F411">
        <v>0</v>
      </c>
      <c r="G411">
        <v>1</v>
      </c>
      <c r="H411">
        <v>0</v>
      </c>
      <c r="I411">
        <v>0</v>
      </c>
      <c r="J411">
        <v>0</v>
      </c>
      <c r="K411">
        <v>0</v>
      </c>
      <c r="L411">
        <v>0</v>
      </c>
      <c r="M411">
        <v>0</v>
      </c>
      <c r="N411">
        <v>0</v>
      </c>
      <c r="O411">
        <v>0</v>
      </c>
      <c r="P411">
        <v>2</v>
      </c>
      <c r="Q411">
        <v>0</v>
      </c>
      <c r="R411">
        <v>0</v>
      </c>
      <c r="S411">
        <v>0</v>
      </c>
      <c r="T411">
        <v>0</v>
      </c>
      <c r="U411">
        <v>0</v>
      </c>
      <c r="V411">
        <v>0</v>
      </c>
      <c r="W411">
        <v>0</v>
      </c>
      <c r="X411">
        <v>2</v>
      </c>
      <c r="Y411">
        <v>0</v>
      </c>
      <c r="Z411">
        <v>1</v>
      </c>
      <c r="AA411">
        <v>0</v>
      </c>
      <c r="AB411">
        <v>1</v>
      </c>
      <c r="AC411">
        <v>1</v>
      </c>
      <c r="AD411">
        <v>2</v>
      </c>
      <c r="AE411">
        <v>3</v>
      </c>
      <c r="AF411">
        <v>0</v>
      </c>
      <c r="AG411">
        <v>0</v>
      </c>
      <c r="AH411">
        <v>4</v>
      </c>
      <c r="AI411">
        <v>1</v>
      </c>
      <c r="AJ411">
        <v>1</v>
      </c>
      <c r="AK411">
        <v>1</v>
      </c>
      <c r="AL411">
        <v>0</v>
      </c>
      <c r="AM411">
        <v>0</v>
      </c>
      <c r="AN411">
        <v>0</v>
      </c>
      <c r="AO411">
        <v>0</v>
      </c>
      <c r="AP411">
        <v>0</v>
      </c>
      <c r="AQ411">
        <v>0</v>
      </c>
      <c r="AR411">
        <v>2</v>
      </c>
      <c r="AS411">
        <v>0</v>
      </c>
      <c r="AT411">
        <v>0</v>
      </c>
      <c r="AU411">
        <v>0</v>
      </c>
      <c r="AV411">
        <v>1</v>
      </c>
      <c r="AW411">
        <v>1</v>
      </c>
      <c r="AX411">
        <v>0</v>
      </c>
      <c r="AY411">
        <v>1</v>
      </c>
      <c r="AZ411">
        <v>0</v>
      </c>
      <c r="BA411">
        <v>0</v>
      </c>
      <c r="BB411">
        <v>1</v>
      </c>
      <c r="BC411">
        <v>4</v>
      </c>
      <c r="BD411">
        <v>2</v>
      </c>
      <c r="BE411">
        <v>0</v>
      </c>
      <c r="BF411">
        <v>1</v>
      </c>
      <c r="BG411">
        <v>2</v>
      </c>
      <c r="BH411">
        <v>0</v>
      </c>
      <c r="BI411">
        <v>0</v>
      </c>
      <c r="BJ411">
        <v>0</v>
      </c>
      <c r="BK411">
        <v>0</v>
      </c>
      <c r="BL411">
        <v>1</v>
      </c>
      <c r="BM411">
        <v>2</v>
      </c>
      <c r="BN411">
        <v>2</v>
      </c>
      <c r="BO411">
        <v>0</v>
      </c>
      <c r="BP411">
        <v>0</v>
      </c>
      <c r="BQ411">
        <v>6</v>
      </c>
      <c r="BR411">
        <v>0</v>
      </c>
      <c r="BS411">
        <v>0</v>
      </c>
      <c r="BT411">
        <v>0</v>
      </c>
      <c r="BU411">
        <v>0</v>
      </c>
      <c r="BV411">
        <v>3</v>
      </c>
      <c r="BW411">
        <v>0</v>
      </c>
      <c r="BX411">
        <v>0</v>
      </c>
      <c r="BY411">
        <v>0</v>
      </c>
      <c r="BZ411">
        <v>0</v>
      </c>
      <c r="CA411">
        <v>0</v>
      </c>
      <c r="CB411">
        <v>0</v>
      </c>
      <c r="CC411">
        <v>0</v>
      </c>
      <c r="CD411">
        <v>0</v>
      </c>
      <c r="CE411">
        <v>0</v>
      </c>
      <c r="CF411">
        <v>0</v>
      </c>
      <c r="CG411">
        <v>0</v>
      </c>
      <c r="CH411">
        <v>0</v>
      </c>
      <c r="CI411">
        <v>3</v>
      </c>
      <c r="CJ411">
        <v>0</v>
      </c>
      <c r="CK411">
        <v>3</v>
      </c>
      <c r="CL411">
        <v>0</v>
      </c>
      <c r="CM411">
        <v>0</v>
      </c>
      <c r="CN411">
        <v>0</v>
      </c>
      <c r="CO411">
        <v>0</v>
      </c>
      <c r="CP411">
        <v>0</v>
      </c>
      <c r="CQ411">
        <v>0</v>
      </c>
      <c r="CR411">
        <v>0</v>
      </c>
      <c r="CS411">
        <v>0</v>
      </c>
      <c r="CT411">
        <v>0</v>
      </c>
      <c r="CU411">
        <v>0</v>
      </c>
      <c r="CV411">
        <v>0</v>
      </c>
      <c r="CW411">
        <v>0</v>
      </c>
      <c r="CX411">
        <v>0</v>
      </c>
      <c r="CY411">
        <v>0</v>
      </c>
      <c r="CZ411">
        <v>1</v>
      </c>
      <c r="DA411">
        <v>0</v>
      </c>
      <c r="DB411">
        <v>0</v>
      </c>
      <c r="DC411">
        <v>0</v>
      </c>
      <c r="DD411">
        <v>0</v>
      </c>
      <c r="DE411">
        <v>0</v>
      </c>
      <c r="DF411">
        <v>0</v>
      </c>
      <c r="DG411">
        <v>1</v>
      </c>
      <c r="DH411">
        <v>0</v>
      </c>
      <c r="DI411">
        <v>0</v>
      </c>
      <c r="DJ411">
        <v>0</v>
      </c>
      <c r="DK411">
        <v>3</v>
      </c>
      <c r="DL411">
        <v>0</v>
      </c>
      <c r="DM411">
        <v>0</v>
      </c>
      <c r="DN411">
        <v>0</v>
      </c>
      <c r="DO411">
        <v>0</v>
      </c>
      <c r="DP411">
        <v>3</v>
      </c>
      <c r="DQ411">
        <v>0</v>
      </c>
      <c r="DR411">
        <v>3</v>
      </c>
      <c r="DS411">
        <v>5</v>
      </c>
      <c r="DT411">
        <v>0</v>
      </c>
      <c r="DU411">
        <v>0</v>
      </c>
      <c r="DV411">
        <v>0</v>
      </c>
      <c r="DW411">
        <v>0</v>
      </c>
      <c r="DX411">
        <v>0</v>
      </c>
      <c r="DY411">
        <v>0</v>
      </c>
      <c r="DZ411">
        <v>0</v>
      </c>
      <c r="EA411">
        <v>1</v>
      </c>
      <c r="EB411">
        <v>0</v>
      </c>
      <c r="EC411">
        <v>0</v>
      </c>
      <c r="ED411">
        <v>0</v>
      </c>
      <c r="EE411">
        <v>0</v>
      </c>
      <c r="EF411">
        <v>0</v>
      </c>
      <c r="EG411">
        <v>0</v>
      </c>
      <c r="EH411">
        <v>0</v>
      </c>
      <c r="EI411">
        <v>0</v>
      </c>
      <c r="EJ411">
        <v>0</v>
      </c>
      <c r="EK411">
        <v>0</v>
      </c>
      <c r="EL411">
        <v>1</v>
      </c>
      <c r="EM411">
        <v>0</v>
      </c>
      <c r="EN411">
        <v>0</v>
      </c>
      <c r="EO411">
        <v>0</v>
      </c>
      <c r="EP411">
        <v>1</v>
      </c>
      <c r="EQ411">
        <v>0</v>
      </c>
      <c r="ER411">
        <v>0</v>
      </c>
      <c r="ES411">
        <v>0</v>
      </c>
      <c r="ET411">
        <v>1</v>
      </c>
      <c r="EU411">
        <v>0</v>
      </c>
      <c r="EV411">
        <v>1</v>
      </c>
      <c r="EW411">
        <v>1</v>
      </c>
      <c r="EX411">
        <v>0</v>
      </c>
      <c r="EY411">
        <v>0</v>
      </c>
      <c r="EZ411">
        <v>0</v>
      </c>
      <c r="FA411">
        <v>0</v>
      </c>
      <c r="FB411">
        <v>0</v>
      </c>
      <c r="FC411">
        <v>0</v>
      </c>
      <c r="FD411">
        <v>0</v>
      </c>
      <c r="FE411">
        <v>0</v>
      </c>
      <c r="FF411">
        <v>0</v>
      </c>
      <c r="FG411">
        <v>3</v>
      </c>
      <c r="FH411">
        <v>0</v>
      </c>
      <c r="FI411">
        <v>3</v>
      </c>
      <c r="FJ411">
        <v>0</v>
      </c>
      <c r="FK411">
        <v>0</v>
      </c>
      <c r="FL411">
        <v>0</v>
      </c>
      <c r="FM411">
        <v>0</v>
      </c>
      <c r="FN411">
        <v>1</v>
      </c>
      <c r="FO411">
        <v>1</v>
      </c>
      <c r="FP411">
        <v>0</v>
      </c>
      <c r="FQ411">
        <v>0</v>
      </c>
      <c r="FR411">
        <v>0</v>
      </c>
      <c r="FS411">
        <v>0</v>
      </c>
      <c r="FT411">
        <v>0</v>
      </c>
      <c r="FU411">
        <v>1</v>
      </c>
      <c r="FV411">
        <v>0</v>
      </c>
      <c r="FW411">
        <v>0</v>
      </c>
      <c r="FX411">
        <v>0</v>
      </c>
      <c r="FY411">
        <v>0</v>
      </c>
      <c r="FZ411">
        <v>0</v>
      </c>
      <c r="GA411">
        <v>0</v>
      </c>
      <c r="GB411">
        <v>0</v>
      </c>
      <c r="GC411">
        <v>1</v>
      </c>
      <c r="GD411">
        <v>0</v>
      </c>
      <c r="GE411">
        <v>0</v>
      </c>
      <c r="GF411">
        <v>0</v>
      </c>
      <c r="GG411">
        <v>0</v>
      </c>
      <c r="GH411">
        <v>0</v>
      </c>
      <c r="GI411">
        <v>0</v>
      </c>
      <c r="GJ411">
        <v>0</v>
      </c>
      <c r="GK411">
        <v>0</v>
      </c>
      <c r="GL411">
        <v>0</v>
      </c>
      <c r="GM411">
        <v>0</v>
      </c>
      <c r="GN411">
        <v>0</v>
      </c>
      <c r="GO411">
        <v>0</v>
      </c>
      <c r="GP411">
        <v>0</v>
      </c>
      <c r="GQ411">
        <v>0</v>
      </c>
    </row>
    <row r="412" spans="1:199">
      <c r="A412">
        <v>2</v>
      </c>
      <c r="B412">
        <v>2</v>
      </c>
      <c r="C412">
        <v>1</v>
      </c>
      <c r="D412">
        <v>0</v>
      </c>
      <c r="E412">
        <v>0</v>
      </c>
      <c r="F412">
        <v>6</v>
      </c>
      <c r="G412">
        <v>0</v>
      </c>
      <c r="H412">
        <v>0</v>
      </c>
      <c r="I412">
        <v>0</v>
      </c>
      <c r="J412">
        <v>1</v>
      </c>
      <c r="K412">
        <v>0</v>
      </c>
      <c r="L412">
        <v>0</v>
      </c>
      <c r="M412">
        <v>0</v>
      </c>
      <c r="N412">
        <v>0</v>
      </c>
      <c r="O412">
        <v>0</v>
      </c>
      <c r="P412">
        <v>3</v>
      </c>
      <c r="Q412">
        <v>4</v>
      </c>
      <c r="R412">
        <v>3</v>
      </c>
      <c r="S412">
        <v>9</v>
      </c>
      <c r="T412">
        <v>0</v>
      </c>
      <c r="U412">
        <v>0</v>
      </c>
      <c r="V412">
        <v>0</v>
      </c>
      <c r="W412">
        <v>0</v>
      </c>
      <c r="X412">
        <v>2</v>
      </c>
      <c r="Y412">
        <v>0</v>
      </c>
      <c r="Z412">
        <v>1</v>
      </c>
      <c r="AA412">
        <v>5</v>
      </c>
      <c r="AB412">
        <v>2</v>
      </c>
      <c r="AC412">
        <v>0</v>
      </c>
      <c r="AD412">
        <v>0</v>
      </c>
      <c r="AE412">
        <v>0</v>
      </c>
      <c r="AF412">
        <v>0</v>
      </c>
      <c r="AG412">
        <v>0</v>
      </c>
      <c r="AH412">
        <v>1</v>
      </c>
      <c r="AI412">
        <v>3</v>
      </c>
      <c r="AJ412">
        <v>0</v>
      </c>
      <c r="AK412">
        <v>0</v>
      </c>
      <c r="AL412">
        <v>0</v>
      </c>
      <c r="AM412">
        <v>8</v>
      </c>
      <c r="AN412">
        <v>0</v>
      </c>
      <c r="AO412">
        <v>0</v>
      </c>
      <c r="AP412">
        <v>1</v>
      </c>
      <c r="AQ412">
        <v>0</v>
      </c>
      <c r="AR412">
        <v>0</v>
      </c>
      <c r="AS412">
        <v>0</v>
      </c>
      <c r="AT412">
        <v>0</v>
      </c>
      <c r="AU412">
        <v>5</v>
      </c>
      <c r="AV412">
        <v>4</v>
      </c>
      <c r="AW412">
        <v>0</v>
      </c>
      <c r="AX412">
        <v>0</v>
      </c>
      <c r="AY412">
        <v>0</v>
      </c>
      <c r="AZ412">
        <v>0</v>
      </c>
      <c r="BA412">
        <v>0</v>
      </c>
      <c r="BB412">
        <v>0</v>
      </c>
      <c r="BC412">
        <v>5</v>
      </c>
      <c r="BD412">
        <v>1</v>
      </c>
      <c r="BE412">
        <v>1</v>
      </c>
      <c r="BF412">
        <v>1</v>
      </c>
      <c r="BG412">
        <v>1</v>
      </c>
      <c r="BH412">
        <v>0</v>
      </c>
      <c r="BI412">
        <v>0</v>
      </c>
      <c r="BJ412">
        <v>0</v>
      </c>
      <c r="BK412">
        <v>0</v>
      </c>
      <c r="BL412">
        <v>1</v>
      </c>
      <c r="BM412">
        <v>5</v>
      </c>
      <c r="BN412">
        <v>0</v>
      </c>
      <c r="BO412">
        <v>0</v>
      </c>
      <c r="BP412">
        <v>0</v>
      </c>
      <c r="BQ412">
        <v>8</v>
      </c>
      <c r="BR412">
        <v>0</v>
      </c>
      <c r="BS412">
        <v>1</v>
      </c>
      <c r="BT412">
        <v>0</v>
      </c>
      <c r="BU412">
        <v>0</v>
      </c>
      <c r="BV412">
        <v>1</v>
      </c>
      <c r="BW412">
        <v>0</v>
      </c>
      <c r="BX412">
        <v>0</v>
      </c>
      <c r="BY412">
        <v>0</v>
      </c>
      <c r="BZ412">
        <v>0</v>
      </c>
      <c r="CA412">
        <v>0</v>
      </c>
      <c r="CB412">
        <v>2</v>
      </c>
      <c r="CC412">
        <v>0</v>
      </c>
      <c r="CD412">
        <v>1</v>
      </c>
      <c r="CE412">
        <v>0</v>
      </c>
      <c r="CF412">
        <v>0</v>
      </c>
      <c r="CG412">
        <v>0</v>
      </c>
      <c r="CH412">
        <v>0</v>
      </c>
      <c r="CI412">
        <v>2</v>
      </c>
      <c r="CJ412">
        <v>0</v>
      </c>
      <c r="CK412">
        <v>1</v>
      </c>
      <c r="CL412">
        <v>0</v>
      </c>
      <c r="CM412">
        <v>0</v>
      </c>
      <c r="CN412">
        <v>0</v>
      </c>
      <c r="CO412">
        <v>0</v>
      </c>
      <c r="CP412">
        <v>0</v>
      </c>
      <c r="CQ412">
        <v>0</v>
      </c>
      <c r="CR412">
        <v>0</v>
      </c>
      <c r="CS412">
        <v>1</v>
      </c>
      <c r="CT412">
        <v>0</v>
      </c>
      <c r="CU412">
        <v>0</v>
      </c>
      <c r="CV412">
        <v>0</v>
      </c>
      <c r="CW412">
        <v>0</v>
      </c>
      <c r="CX412">
        <v>0</v>
      </c>
      <c r="CY412">
        <v>0</v>
      </c>
      <c r="CZ412">
        <v>1</v>
      </c>
      <c r="DA412">
        <v>0</v>
      </c>
      <c r="DB412">
        <v>0</v>
      </c>
      <c r="DC412">
        <v>0</v>
      </c>
      <c r="DD412">
        <v>0</v>
      </c>
      <c r="DE412">
        <v>1</v>
      </c>
      <c r="DF412">
        <v>1</v>
      </c>
      <c r="DG412">
        <v>0</v>
      </c>
      <c r="DH412">
        <v>0</v>
      </c>
      <c r="DI412">
        <v>4</v>
      </c>
      <c r="DJ412">
        <v>0</v>
      </c>
      <c r="DK412">
        <v>0</v>
      </c>
      <c r="DL412">
        <v>1</v>
      </c>
      <c r="DM412">
        <v>0</v>
      </c>
      <c r="DN412">
        <v>0</v>
      </c>
      <c r="DO412">
        <v>0</v>
      </c>
      <c r="DP412">
        <v>1</v>
      </c>
      <c r="DQ412">
        <v>3</v>
      </c>
      <c r="DR412">
        <v>1</v>
      </c>
      <c r="DS412">
        <v>0</v>
      </c>
      <c r="DT412">
        <v>0</v>
      </c>
      <c r="DU412">
        <v>2</v>
      </c>
      <c r="DV412">
        <v>0</v>
      </c>
      <c r="DW412">
        <v>0</v>
      </c>
      <c r="DX412">
        <v>0</v>
      </c>
      <c r="DY412">
        <v>0</v>
      </c>
      <c r="DZ412">
        <v>1</v>
      </c>
      <c r="EA412">
        <v>1</v>
      </c>
      <c r="EB412">
        <v>0</v>
      </c>
      <c r="EC412">
        <v>0</v>
      </c>
      <c r="ED412">
        <v>0</v>
      </c>
      <c r="EE412">
        <v>0</v>
      </c>
      <c r="EF412">
        <v>0</v>
      </c>
      <c r="EG412">
        <v>0</v>
      </c>
      <c r="EH412">
        <v>2</v>
      </c>
      <c r="EI412">
        <v>0</v>
      </c>
      <c r="EJ412">
        <v>0</v>
      </c>
      <c r="EK412">
        <v>0</v>
      </c>
      <c r="EL412">
        <v>1</v>
      </c>
      <c r="EM412">
        <v>1</v>
      </c>
      <c r="EN412">
        <v>0</v>
      </c>
      <c r="EO412">
        <v>0</v>
      </c>
      <c r="EP412">
        <v>0</v>
      </c>
      <c r="EQ412">
        <v>0</v>
      </c>
      <c r="ER412">
        <v>0</v>
      </c>
      <c r="ES412">
        <v>0</v>
      </c>
      <c r="ET412">
        <v>0</v>
      </c>
      <c r="EU412">
        <v>0</v>
      </c>
      <c r="EV412">
        <v>0</v>
      </c>
      <c r="EW412">
        <v>0</v>
      </c>
      <c r="EX412">
        <v>0</v>
      </c>
      <c r="EY412">
        <v>1</v>
      </c>
      <c r="EZ412">
        <v>0</v>
      </c>
      <c r="FA412">
        <v>2</v>
      </c>
      <c r="FB412">
        <v>0</v>
      </c>
      <c r="FC412">
        <v>0</v>
      </c>
      <c r="FD412">
        <v>0</v>
      </c>
      <c r="FE412">
        <v>0</v>
      </c>
      <c r="FF412">
        <v>0</v>
      </c>
      <c r="FG412">
        <v>0</v>
      </c>
      <c r="FH412">
        <v>0</v>
      </c>
      <c r="FI412">
        <v>4</v>
      </c>
      <c r="FJ412">
        <v>0</v>
      </c>
      <c r="FK412">
        <v>4</v>
      </c>
      <c r="FL412">
        <v>3</v>
      </c>
      <c r="FM412">
        <v>0</v>
      </c>
      <c r="FN412">
        <v>0</v>
      </c>
      <c r="FO412">
        <v>0</v>
      </c>
      <c r="FP412">
        <v>0</v>
      </c>
      <c r="FQ412">
        <v>0</v>
      </c>
      <c r="FR412">
        <v>4</v>
      </c>
      <c r="FS412">
        <v>1</v>
      </c>
      <c r="FT412">
        <v>0</v>
      </c>
      <c r="FU412">
        <v>0</v>
      </c>
      <c r="FV412">
        <v>0</v>
      </c>
      <c r="FW412">
        <v>0</v>
      </c>
      <c r="FX412">
        <v>0</v>
      </c>
      <c r="FY412">
        <v>0</v>
      </c>
      <c r="FZ412">
        <v>0</v>
      </c>
      <c r="GA412">
        <v>0</v>
      </c>
      <c r="GB412">
        <v>0</v>
      </c>
      <c r="GC412">
        <v>0</v>
      </c>
      <c r="GD412">
        <v>1</v>
      </c>
      <c r="GE412">
        <v>0</v>
      </c>
      <c r="GF412">
        <v>2</v>
      </c>
      <c r="GG412">
        <v>0</v>
      </c>
      <c r="GH412">
        <v>0</v>
      </c>
      <c r="GI412">
        <v>0</v>
      </c>
      <c r="GJ412">
        <v>0</v>
      </c>
      <c r="GK412">
        <v>0</v>
      </c>
      <c r="GL412">
        <v>0</v>
      </c>
      <c r="GM412">
        <v>0</v>
      </c>
      <c r="GN412">
        <v>1</v>
      </c>
      <c r="GO412">
        <v>1</v>
      </c>
      <c r="GP412">
        <v>0</v>
      </c>
      <c r="GQ412">
        <v>0</v>
      </c>
    </row>
    <row r="413" spans="1:199">
      <c r="A413">
        <v>2</v>
      </c>
      <c r="B413">
        <v>0</v>
      </c>
      <c r="C413">
        <v>3</v>
      </c>
      <c r="D413">
        <v>0</v>
      </c>
      <c r="E413">
        <v>0</v>
      </c>
      <c r="F413">
        <v>0</v>
      </c>
      <c r="G413">
        <v>0</v>
      </c>
      <c r="H413">
        <v>0</v>
      </c>
      <c r="I413">
        <v>0</v>
      </c>
      <c r="J413">
        <v>0</v>
      </c>
      <c r="K413">
        <v>0</v>
      </c>
      <c r="L413">
        <v>0</v>
      </c>
      <c r="M413">
        <v>0</v>
      </c>
      <c r="N413">
        <v>0</v>
      </c>
      <c r="O413">
        <v>0</v>
      </c>
      <c r="P413">
        <v>0</v>
      </c>
      <c r="Q413">
        <v>0</v>
      </c>
      <c r="R413">
        <v>1</v>
      </c>
      <c r="S413">
        <v>0</v>
      </c>
      <c r="T413">
        <v>0</v>
      </c>
      <c r="U413">
        <v>0</v>
      </c>
      <c r="V413">
        <v>0</v>
      </c>
      <c r="W413">
        <v>0</v>
      </c>
      <c r="X413">
        <v>2</v>
      </c>
      <c r="Y413">
        <v>0</v>
      </c>
      <c r="Z413">
        <v>1</v>
      </c>
      <c r="AA413">
        <v>0</v>
      </c>
      <c r="AB413">
        <v>0</v>
      </c>
      <c r="AC413">
        <v>5</v>
      </c>
      <c r="AD413">
        <v>0</v>
      </c>
      <c r="AE413">
        <v>4</v>
      </c>
      <c r="AF413">
        <v>4</v>
      </c>
      <c r="AG413">
        <v>0</v>
      </c>
      <c r="AH413">
        <v>0</v>
      </c>
      <c r="AI413">
        <v>0</v>
      </c>
      <c r="AJ413">
        <v>0</v>
      </c>
      <c r="AK413">
        <v>0</v>
      </c>
      <c r="AL413">
        <v>0</v>
      </c>
      <c r="AM413">
        <v>1</v>
      </c>
      <c r="AN413">
        <v>0</v>
      </c>
      <c r="AO413">
        <v>0</v>
      </c>
      <c r="AP413">
        <v>0</v>
      </c>
      <c r="AQ413">
        <v>4</v>
      </c>
      <c r="AR413">
        <v>1</v>
      </c>
      <c r="AS413">
        <v>0</v>
      </c>
      <c r="AT413">
        <v>0</v>
      </c>
      <c r="AU413">
        <v>0</v>
      </c>
      <c r="AV413">
        <v>1</v>
      </c>
      <c r="AW413">
        <v>1</v>
      </c>
      <c r="AX413">
        <v>0</v>
      </c>
      <c r="AY413">
        <v>0</v>
      </c>
      <c r="AZ413">
        <v>4</v>
      </c>
      <c r="BA413">
        <v>0</v>
      </c>
      <c r="BB413">
        <v>0</v>
      </c>
      <c r="BC413">
        <v>0</v>
      </c>
      <c r="BD413">
        <v>2</v>
      </c>
      <c r="BE413">
        <v>0</v>
      </c>
      <c r="BF413">
        <v>0</v>
      </c>
      <c r="BG413">
        <v>2</v>
      </c>
      <c r="BH413">
        <v>0</v>
      </c>
      <c r="BI413">
        <v>0</v>
      </c>
      <c r="BJ413">
        <v>0</v>
      </c>
      <c r="BK413">
        <v>0</v>
      </c>
      <c r="BL413">
        <v>0</v>
      </c>
      <c r="BM413">
        <v>2</v>
      </c>
      <c r="BN413">
        <v>1</v>
      </c>
      <c r="BO413">
        <v>5</v>
      </c>
      <c r="BP413">
        <v>0</v>
      </c>
      <c r="BQ413">
        <v>6</v>
      </c>
      <c r="BR413">
        <v>0</v>
      </c>
      <c r="BS413">
        <v>1</v>
      </c>
      <c r="BT413">
        <v>0</v>
      </c>
      <c r="BU413">
        <v>0</v>
      </c>
      <c r="BV413">
        <v>0</v>
      </c>
      <c r="BW413">
        <v>5</v>
      </c>
      <c r="BX413">
        <v>0</v>
      </c>
      <c r="BY413">
        <v>0</v>
      </c>
      <c r="BZ413">
        <v>0</v>
      </c>
      <c r="CA413">
        <v>2</v>
      </c>
      <c r="CB413">
        <v>1</v>
      </c>
      <c r="CC413">
        <v>8</v>
      </c>
      <c r="CD413">
        <v>5</v>
      </c>
      <c r="CE413">
        <v>0</v>
      </c>
      <c r="CF413">
        <v>0</v>
      </c>
      <c r="CG413">
        <v>0</v>
      </c>
      <c r="CH413">
        <v>0</v>
      </c>
      <c r="CI413">
        <v>1</v>
      </c>
      <c r="CJ413">
        <v>0</v>
      </c>
      <c r="CK413">
        <v>6</v>
      </c>
      <c r="CL413">
        <v>0</v>
      </c>
      <c r="CM413">
        <v>0</v>
      </c>
      <c r="CN413">
        <v>0</v>
      </c>
      <c r="CO413">
        <v>0</v>
      </c>
      <c r="CP413">
        <v>0</v>
      </c>
      <c r="CQ413">
        <v>2</v>
      </c>
      <c r="CR413">
        <v>0</v>
      </c>
      <c r="CS413">
        <v>0</v>
      </c>
      <c r="CT413">
        <v>0</v>
      </c>
      <c r="CU413">
        <v>0</v>
      </c>
      <c r="CV413">
        <v>2</v>
      </c>
      <c r="CW413">
        <v>0</v>
      </c>
      <c r="CX413">
        <v>0</v>
      </c>
      <c r="CY413">
        <v>2</v>
      </c>
      <c r="CZ413">
        <v>1</v>
      </c>
      <c r="DA413">
        <v>0</v>
      </c>
      <c r="DB413">
        <v>0</v>
      </c>
      <c r="DC413">
        <v>0</v>
      </c>
      <c r="DD413">
        <v>0</v>
      </c>
      <c r="DE413">
        <v>1</v>
      </c>
      <c r="DF413">
        <v>0</v>
      </c>
      <c r="DG413">
        <v>1</v>
      </c>
      <c r="DH413">
        <v>0</v>
      </c>
      <c r="DI413">
        <v>0</v>
      </c>
      <c r="DJ413">
        <v>0</v>
      </c>
      <c r="DK413">
        <v>1</v>
      </c>
      <c r="DL413">
        <v>4</v>
      </c>
      <c r="DM413">
        <v>0</v>
      </c>
      <c r="DN413">
        <v>1</v>
      </c>
      <c r="DO413">
        <v>0</v>
      </c>
      <c r="DP413">
        <v>0</v>
      </c>
      <c r="DQ413">
        <v>3</v>
      </c>
      <c r="DR413">
        <v>4</v>
      </c>
      <c r="DS413">
        <v>0</v>
      </c>
      <c r="DT413">
        <v>0</v>
      </c>
      <c r="DU413">
        <v>0</v>
      </c>
      <c r="DV413">
        <v>0</v>
      </c>
      <c r="DW413">
        <v>0</v>
      </c>
      <c r="DX413">
        <v>0</v>
      </c>
      <c r="DY413">
        <v>0</v>
      </c>
      <c r="DZ413">
        <v>0</v>
      </c>
      <c r="EA413">
        <v>0</v>
      </c>
      <c r="EB413">
        <v>0</v>
      </c>
      <c r="EC413">
        <v>2</v>
      </c>
      <c r="ED413">
        <v>0</v>
      </c>
      <c r="EE413">
        <v>0</v>
      </c>
      <c r="EF413">
        <v>0</v>
      </c>
      <c r="EG413">
        <v>0</v>
      </c>
      <c r="EH413">
        <v>0</v>
      </c>
      <c r="EI413">
        <v>0</v>
      </c>
      <c r="EJ413">
        <v>0</v>
      </c>
      <c r="EK413">
        <v>0</v>
      </c>
      <c r="EL413">
        <v>1</v>
      </c>
      <c r="EM413">
        <v>0</v>
      </c>
      <c r="EN413">
        <v>0</v>
      </c>
      <c r="EO413">
        <v>0</v>
      </c>
      <c r="EP413">
        <v>1</v>
      </c>
      <c r="EQ413">
        <v>0</v>
      </c>
      <c r="ER413">
        <v>0</v>
      </c>
      <c r="ES413">
        <v>3</v>
      </c>
      <c r="ET413">
        <v>0</v>
      </c>
      <c r="EU413">
        <v>0</v>
      </c>
      <c r="EV413">
        <v>0</v>
      </c>
      <c r="EW413">
        <v>0</v>
      </c>
      <c r="EX413">
        <v>0</v>
      </c>
      <c r="EY413">
        <v>1</v>
      </c>
      <c r="EZ413">
        <v>0</v>
      </c>
      <c r="FA413">
        <v>0</v>
      </c>
      <c r="FB413">
        <v>0</v>
      </c>
      <c r="FC413">
        <v>0</v>
      </c>
      <c r="FD413">
        <v>0</v>
      </c>
      <c r="FE413">
        <v>9</v>
      </c>
      <c r="FF413">
        <v>0</v>
      </c>
      <c r="FG413">
        <v>3</v>
      </c>
      <c r="FH413">
        <v>0</v>
      </c>
      <c r="FI413">
        <v>0</v>
      </c>
      <c r="FJ413">
        <v>0</v>
      </c>
      <c r="FK413">
        <v>0</v>
      </c>
      <c r="FL413">
        <v>6</v>
      </c>
      <c r="FM413">
        <v>0</v>
      </c>
      <c r="FN413">
        <v>0</v>
      </c>
      <c r="FO413">
        <v>0</v>
      </c>
      <c r="FP413">
        <v>0</v>
      </c>
      <c r="FQ413">
        <v>0</v>
      </c>
      <c r="FR413">
        <v>0</v>
      </c>
      <c r="FS413">
        <v>1</v>
      </c>
      <c r="FT413">
        <v>0</v>
      </c>
      <c r="FU413">
        <v>1</v>
      </c>
      <c r="FV413">
        <v>0</v>
      </c>
      <c r="FW413">
        <v>0</v>
      </c>
      <c r="FX413">
        <v>0</v>
      </c>
      <c r="FY413">
        <v>0</v>
      </c>
      <c r="FZ413">
        <v>2</v>
      </c>
      <c r="GA413">
        <v>1</v>
      </c>
      <c r="GB413">
        <v>0</v>
      </c>
      <c r="GC413">
        <v>1</v>
      </c>
      <c r="GD413">
        <v>0</v>
      </c>
      <c r="GE413">
        <v>3</v>
      </c>
      <c r="GF413">
        <v>0</v>
      </c>
      <c r="GG413">
        <v>0</v>
      </c>
      <c r="GH413">
        <v>0</v>
      </c>
      <c r="GI413">
        <v>0</v>
      </c>
      <c r="GJ413">
        <v>0</v>
      </c>
      <c r="GK413">
        <v>0</v>
      </c>
      <c r="GL413">
        <v>1</v>
      </c>
      <c r="GM413">
        <v>0</v>
      </c>
      <c r="GN413">
        <v>0</v>
      </c>
      <c r="GO413">
        <v>1</v>
      </c>
      <c r="GP413">
        <v>0</v>
      </c>
      <c r="GQ413">
        <v>0</v>
      </c>
    </row>
    <row r="414" spans="1:199">
      <c r="A414">
        <v>0</v>
      </c>
      <c r="B414">
        <v>0</v>
      </c>
      <c r="C414">
        <v>4</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2</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1</v>
      </c>
      <c r="AW414">
        <v>0</v>
      </c>
      <c r="AX414">
        <v>0</v>
      </c>
      <c r="AY414">
        <v>0</v>
      </c>
      <c r="AZ414">
        <v>2</v>
      </c>
      <c r="BA414">
        <v>0</v>
      </c>
      <c r="BB414">
        <v>0</v>
      </c>
      <c r="BC414">
        <v>0</v>
      </c>
      <c r="BD414">
        <v>0</v>
      </c>
      <c r="BE414">
        <v>0</v>
      </c>
      <c r="BF414">
        <v>0</v>
      </c>
      <c r="BG414">
        <v>0</v>
      </c>
      <c r="BH414">
        <v>0</v>
      </c>
      <c r="BI414">
        <v>0</v>
      </c>
      <c r="BJ414">
        <v>0</v>
      </c>
      <c r="BK414">
        <v>0</v>
      </c>
      <c r="BL414">
        <v>0</v>
      </c>
      <c r="BM414">
        <v>3</v>
      </c>
      <c r="BN414">
        <v>1</v>
      </c>
      <c r="BO414">
        <v>0</v>
      </c>
      <c r="BP414">
        <v>0</v>
      </c>
      <c r="BQ414">
        <v>8</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4</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1</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row>
    <row r="415" spans="1:199">
      <c r="A415">
        <v>0</v>
      </c>
      <c r="B415">
        <v>0</v>
      </c>
      <c r="C415">
        <v>0</v>
      </c>
      <c r="D415">
        <v>0</v>
      </c>
      <c r="E415">
        <v>0</v>
      </c>
      <c r="F415">
        <v>0</v>
      </c>
      <c r="G415">
        <v>0</v>
      </c>
      <c r="H415">
        <v>0</v>
      </c>
      <c r="I415">
        <v>0</v>
      </c>
      <c r="J415">
        <v>0</v>
      </c>
      <c r="K415">
        <v>0</v>
      </c>
      <c r="L415">
        <v>0</v>
      </c>
      <c r="M415">
        <v>0</v>
      </c>
      <c r="N415">
        <v>0</v>
      </c>
      <c r="O415">
        <v>0</v>
      </c>
      <c r="P415">
        <v>2</v>
      </c>
      <c r="Q415">
        <v>0</v>
      </c>
      <c r="R415">
        <v>0</v>
      </c>
      <c r="S415">
        <v>0</v>
      </c>
      <c r="T415">
        <v>0</v>
      </c>
      <c r="U415">
        <v>0</v>
      </c>
      <c r="V415">
        <v>1</v>
      </c>
      <c r="W415">
        <v>0</v>
      </c>
      <c r="X415">
        <v>1</v>
      </c>
      <c r="Y415">
        <v>0</v>
      </c>
      <c r="Z415">
        <v>2</v>
      </c>
      <c r="AA415">
        <v>2</v>
      </c>
      <c r="AB415">
        <v>0</v>
      </c>
      <c r="AC415">
        <v>1</v>
      </c>
      <c r="AD415">
        <v>0</v>
      </c>
      <c r="AE415">
        <v>4</v>
      </c>
      <c r="AF415">
        <v>0</v>
      </c>
      <c r="AG415">
        <v>0</v>
      </c>
      <c r="AH415">
        <v>5</v>
      </c>
      <c r="AI415">
        <v>1</v>
      </c>
      <c r="AJ415">
        <v>0</v>
      </c>
      <c r="AK415">
        <v>1</v>
      </c>
      <c r="AL415">
        <v>0</v>
      </c>
      <c r="AM415">
        <v>1</v>
      </c>
      <c r="AN415">
        <v>0</v>
      </c>
      <c r="AO415">
        <v>0</v>
      </c>
      <c r="AP415">
        <v>0</v>
      </c>
      <c r="AQ415">
        <v>0</v>
      </c>
      <c r="AR415">
        <v>0</v>
      </c>
      <c r="AS415">
        <v>0</v>
      </c>
      <c r="AT415">
        <v>0</v>
      </c>
      <c r="AU415">
        <v>0</v>
      </c>
      <c r="AV415">
        <v>0</v>
      </c>
      <c r="AW415">
        <v>1</v>
      </c>
      <c r="AX415">
        <v>0</v>
      </c>
      <c r="AY415">
        <v>1</v>
      </c>
      <c r="AZ415">
        <v>1</v>
      </c>
      <c r="BA415">
        <v>0</v>
      </c>
      <c r="BB415">
        <v>0</v>
      </c>
      <c r="BC415">
        <v>0</v>
      </c>
      <c r="BD415">
        <v>2</v>
      </c>
      <c r="BE415">
        <v>0</v>
      </c>
      <c r="BF415">
        <v>0</v>
      </c>
      <c r="BG415">
        <v>1</v>
      </c>
      <c r="BH415">
        <v>0</v>
      </c>
      <c r="BI415">
        <v>0</v>
      </c>
      <c r="BJ415">
        <v>0</v>
      </c>
      <c r="BK415">
        <v>0</v>
      </c>
      <c r="BL415">
        <v>0</v>
      </c>
      <c r="BM415">
        <v>3</v>
      </c>
      <c r="BN415">
        <v>1</v>
      </c>
      <c r="BO415">
        <v>0</v>
      </c>
      <c r="BP415">
        <v>0</v>
      </c>
      <c r="BQ415">
        <v>6</v>
      </c>
      <c r="BR415">
        <v>1</v>
      </c>
      <c r="BS415">
        <v>1</v>
      </c>
      <c r="BT415">
        <v>0</v>
      </c>
      <c r="BU415">
        <v>0</v>
      </c>
      <c r="BV415">
        <v>1</v>
      </c>
      <c r="BW415">
        <v>0</v>
      </c>
      <c r="BX415">
        <v>0</v>
      </c>
      <c r="BY415">
        <v>0</v>
      </c>
      <c r="BZ415">
        <v>0</v>
      </c>
      <c r="CA415">
        <v>0</v>
      </c>
      <c r="CB415">
        <v>2</v>
      </c>
      <c r="CC415">
        <v>0</v>
      </c>
      <c r="CD415">
        <v>1</v>
      </c>
      <c r="CE415">
        <v>1</v>
      </c>
      <c r="CF415">
        <v>0</v>
      </c>
      <c r="CG415">
        <v>0</v>
      </c>
      <c r="CH415">
        <v>0</v>
      </c>
      <c r="CI415">
        <v>3</v>
      </c>
      <c r="CJ415">
        <v>0</v>
      </c>
      <c r="CK415">
        <v>1</v>
      </c>
      <c r="CL415">
        <v>0</v>
      </c>
      <c r="CM415">
        <v>0</v>
      </c>
      <c r="CN415">
        <v>0</v>
      </c>
      <c r="CO415">
        <v>0</v>
      </c>
      <c r="CP415">
        <v>0</v>
      </c>
      <c r="CQ415">
        <v>0</v>
      </c>
      <c r="CR415">
        <v>0</v>
      </c>
      <c r="CS415">
        <v>1</v>
      </c>
      <c r="CT415">
        <v>0</v>
      </c>
      <c r="CU415">
        <v>0</v>
      </c>
      <c r="CV415">
        <v>0</v>
      </c>
      <c r="CW415">
        <v>0</v>
      </c>
      <c r="CX415">
        <v>0</v>
      </c>
      <c r="CY415">
        <v>0</v>
      </c>
      <c r="CZ415">
        <v>1</v>
      </c>
      <c r="DA415">
        <v>0</v>
      </c>
      <c r="DB415">
        <v>0</v>
      </c>
      <c r="DC415">
        <v>0</v>
      </c>
      <c r="DD415">
        <v>3</v>
      </c>
      <c r="DE415">
        <v>4</v>
      </c>
      <c r="DF415">
        <v>0</v>
      </c>
      <c r="DG415">
        <v>0</v>
      </c>
      <c r="DH415">
        <v>0</v>
      </c>
      <c r="DI415">
        <v>2</v>
      </c>
      <c r="DJ415">
        <v>0</v>
      </c>
      <c r="DK415">
        <v>4</v>
      </c>
      <c r="DL415">
        <v>0</v>
      </c>
      <c r="DM415">
        <v>0</v>
      </c>
      <c r="DN415">
        <v>2</v>
      </c>
      <c r="DO415">
        <v>0</v>
      </c>
      <c r="DP415">
        <v>1</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1</v>
      </c>
      <c r="EK415">
        <v>0</v>
      </c>
      <c r="EL415">
        <v>0</v>
      </c>
      <c r="EM415">
        <v>0</v>
      </c>
      <c r="EN415">
        <v>0</v>
      </c>
      <c r="EO415">
        <v>0</v>
      </c>
      <c r="EP415">
        <v>1</v>
      </c>
      <c r="EQ415">
        <v>0</v>
      </c>
      <c r="ER415">
        <v>0</v>
      </c>
      <c r="ES415">
        <v>0</v>
      </c>
      <c r="ET415">
        <v>0</v>
      </c>
      <c r="EU415">
        <v>1</v>
      </c>
      <c r="EV415">
        <v>0</v>
      </c>
      <c r="EW415">
        <v>0</v>
      </c>
      <c r="EX415">
        <v>0</v>
      </c>
      <c r="EY415">
        <v>0</v>
      </c>
      <c r="EZ415">
        <v>0</v>
      </c>
      <c r="FA415">
        <v>2</v>
      </c>
      <c r="FB415">
        <v>0</v>
      </c>
      <c r="FC415">
        <v>0</v>
      </c>
      <c r="FD415">
        <v>0</v>
      </c>
      <c r="FE415">
        <v>5</v>
      </c>
      <c r="FF415">
        <v>2</v>
      </c>
      <c r="FG415">
        <v>1</v>
      </c>
      <c r="FH415">
        <v>0</v>
      </c>
      <c r="FI415">
        <v>2</v>
      </c>
      <c r="FJ415">
        <v>0</v>
      </c>
      <c r="FK415">
        <v>0</v>
      </c>
      <c r="FL415">
        <v>0</v>
      </c>
      <c r="FM415">
        <v>0</v>
      </c>
      <c r="FN415">
        <v>1</v>
      </c>
      <c r="FO415">
        <v>0</v>
      </c>
      <c r="FP415">
        <v>0</v>
      </c>
      <c r="FQ415">
        <v>0</v>
      </c>
      <c r="FR415">
        <v>4</v>
      </c>
      <c r="FS415">
        <v>1</v>
      </c>
      <c r="FT415">
        <v>0</v>
      </c>
      <c r="FU415">
        <v>1</v>
      </c>
      <c r="FV415">
        <v>1</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1</v>
      </c>
      <c r="GP415">
        <v>0</v>
      </c>
      <c r="GQ415">
        <v>0</v>
      </c>
    </row>
    <row r="416" spans="1:199">
      <c r="A416">
        <v>0</v>
      </c>
      <c r="B416">
        <v>2</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1</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1</v>
      </c>
      <c r="BN416">
        <v>0</v>
      </c>
      <c r="BO416">
        <v>0</v>
      </c>
      <c r="BP416">
        <v>0</v>
      </c>
      <c r="BQ416">
        <v>4</v>
      </c>
      <c r="BR416">
        <v>0</v>
      </c>
      <c r="BS416">
        <v>1</v>
      </c>
      <c r="BT416">
        <v>0</v>
      </c>
      <c r="BU416">
        <v>0</v>
      </c>
      <c r="BV416">
        <v>0</v>
      </c>
      <c r="BW416">
        <v>0</v>
      </c>
      <c r="BX416">
        <v>0</v>
      </c>
      <c r="BY416">
        <v>0</v>
      </c>
      <c r="BZ416">
        <v>0</v>
      </c>
      <c r="CA416">
        <v>0</v>
      </c>
      <c r="CB416">
        <v>0</v>
      </c>
      <c r="CC416">
        <v>0</v>
      </c>
      <c r="CD416">
        <v>0</v>
      </c>
      <c r="CE416">
        <v>0</v>
      </c>
      <c r="CF416">
        <v>0</v>
      </c>
      <c r="CG416">
        <v>0</v>
      </c>
      <c r="CH416">
        <v>0</v>
      </c>
      <c r="CI416">
        <v>1</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1</v>
      </c>
      <c r="DF416">
        <v>0</v>
      </c>
      <c r="DG416">
        <v>0</v>
      </c>
      <c r="DH416">
        <v>0</v>
      </c>
      <c r="DI416">
        <v>1</v>
      </c>
      <c r="DJ416">
        <v>0</v>
      </c>
      <c r="DK416">
        <v>2</v>
      </c>
      <c r="DL416">
        <v>0</v>
      </c>
      <c r="DM416">
        <v>0</v>
      </c>
      <c r="DN416">
        <v>0</v>
      </c>
      <c r="DO416">
        <v>0</v>
      </c>
      <c r="DP416">
        <v>2</v>
      </c>
      <c r="DQ416">
        <v>0</v>
      </c>
      <c r="DR416">
        <v>0</v>
      </c>
      <c r="DS416">
        <v>0</v>
      </c>
      <c r="DT416">
        <v>0</v>
      </c>
      <c r="DU416">
        <v>0</v>
      </c>
      <c r="DV416">
        <v>0</v>
      </c>
      <c r="DW416">
        <v>0</v>
      </c>
      <c r="DX416">
        <v>0</v>
      </c>
      <c r="DY416">
        <v>0</v>
      </c>
      <c r="DZ416">
        <v>0</v>
      </c>
      <c r="EA416">
        <v>0</v>
      </c>
      <c r="EB416">
        <v>0</v>
      </c>
      <c r="EC416">
        <v>1</v>
      </c>
      <c r="ED416">
        <v>0</v>
      </c>
      <c r="EE416">
        <v>0</v>
      </c>
      <c r="EF416">
        <v>0</v>
      </c>
      <c r="EG416">
        <v>0</v>
      </c>
      <c r="EH416">
        <v>0</v>
      </c>
      <c r="EI416">
        <v>0</v>
      </c>
      <c r="EJ416">
        <v>0</v>
      </c>
      <c r="EK416">
        <v>0</v>
      </c>
      <c r="EL416">
        <v>0</v>
      </c>
      <c r="EM416">
        <v>0</v>
      </c>
      <c r="EN416">
        <v>0</v>
      </c>
      <c r="EO416">
        <v>0</v>
      </c>
      <c r="EP416">
        <v>0</v>
      </c>
      <c r="EQ416">
        <v>0</v>
      </c>
      <c r="ER416">
        <v>0</v>
      </c>
      <c r="ES416">
        <v>1</v>
      </c>
      <c r="ET416">
        <v>0</v>
      </c>
      <c r="EU416">
        <v>1</v>
      </c>
      <c r="EV416">
        <v>0</v>
      </c>
      <c r="EW416">
        <v>0</v>
      </c>
      <c r="EX416">
        <v>0</v>
      </c>
      <c r="EY416">
        <v>1</v>
      </c>
      <c r="EZ416">
        <v>0</v>
      </c>
      <c r="FA416">
        <v>0</v>
      </c>
      <c r="FB416">
        <v>0</v>
      </c>
      <c r="FC416">
        <v>0</v>
      </c>
      <c r="FD416">
        <v>0</v>
      </c>
      <c r="FE416">
        <v>9</v>
      </c>
      <c r="FF416">
        <v>0</v>
      </c>
      <c r="FG416">
        <v>0</v>
      </c>
      <c r="FH416">
        <v>0</v>
      </c>
      <c r="FI416">
        <v>0</v>
      </c>
      <c r="FJ416">
        <v>0</v>
      </c>
      <c r="FK416">
        <v>0</v>
      </c>
      <c r="FL416">
        <v>0</v>
      </c>
      <c r="FM416">
        <v>0</v>
      </c>
      <c r="FN416">
        <v>0</v>
      </c>
      <c r="FO416">
        <v>0</v>
      </c>
      <c r="FP416">
        <v>0</v>
      </c>
      <c r="FQ416">
        <v>0</v>
      </c>
      <c r="FR416">
        <v>0</v>
      </c>
      <c r="FS416">
        <v>3</v>
      </c>
      <c r="FT416">
        <v>0</v>
      </c>
      <c r="FU416">
        <v>1</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row>
    <row r="417" spans="1:199">
      <c r="A417">
        <v>0</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1</v>
      </c>
      <c r="Y417">
        <v>0</v>
      </c>
      <c r="Z417">
        <v>1</v>
      </c>
      <c r="AA417">
        <v>0</v>
      </c>
      <c r="AB417">
        <v>0</v>
      </c>
      <c r="AC417">
        <v>0</v>
      </c>
      <c r="AD417">
        <v>0</v>
      </c>
      <c r="AE417">
        <v>0</v>
      </c>
      <c r="AF417">
        <v>0</v>
      </c>
      <c r="AG417">
        <v>0</v>
      </c>
      <c r="AH417">
        <v>7</v>
      </c>
      <c r="AI417">
        <v>0</v>
      </c>
      <c r="AJ417">
        <v>0</v>
      </c>
      <c r="AK417">
        <v>0</v>
      </c>
      <c r="AL417">
        <v>0</v>
      </c>
      <c r="AM417">
        <v>0</v>
      </c>
      <c r="AN417">
        <v>0</v>
      </c>
      <c r="AO417">
        <v>0</v>
      </c>
      <c r="AP417">
        <v>0</v>
      </c>
      <c r="AQ417">
        <v>0</v>
      </c>
      <c r="AR417">
        <v>0</v>
      </c>
      <c r="AS417">
        <v>0</v>
      </c>
      <c r="AT417">
        <v>0</v>
      </c>
      <c r="AU417">
        <v>0</v>
      </c>
      <c r="AV417">
        <v>3</v>
      </c>
      <c r="AW417">
        <v>1</v>
      </c>
      <c r="AX417">
        <v>0</v>
      </c>
      <c r="AY417">
        <v>1</v>
      </c>
      <c r="AZ417">
        <v>0</v>
      </c>
      <c r="BA417">
        <v>1</v>
      </c>
      <c r="BB417">
        <v>0</v>
      </c>
      <c r="BC417">
        <v>0</v>
      </c>
      <c r="BD417">
        <v>0</v>
      </c>
      <c r="BE417">
        <v>0</v>
      </c>
      <c r="BF417">
        <v>1</v>
      </c>
      <c r="BG417">
        <v>1</v>
      </c>
      <c r="BH417">
        <v>0</v>
      </c>
      <c r="BI417">
        <v>0</v>
      </c>
      <c r="BJ417">
        <v>0</v>
      </c>
      <c r="BK417">
        <v>0</v>
      </c>
      <c r="BL417">
        <v>0</v>
      </c>
      <c r="BM417">
        <v>0</v>
      </c>
      <c r="BN417">
        <v>0</v>
      </c>
      <c r="BO417">
        <v>0</v>
      </c>
      <c r="BP417">
        <v>0</v>
      </c>
      <c r="BQ417">
        <v>2</v>
      </c>
      <c r="BR417">
        <v>0</v>
      </c>
      <c r="BS417">
        <v>2</v>
      </c>
      <c r="BT417">
        <v>0</v>
      </c>
      <c r="BU417">
        <v>0</v>
      </c>
      <c r="BV417">
        <v>0</v>
      </c>
      <c r="BW417">
        <v>0</v>
      </c>
      <c r="BX417">
        <v>0</v>
      </c>
      <c r="BY417">
        <v>0</v>
      </c>
      <c r="BZ417">
        <v>0</v>
      </c>
      <c r="CA417">
        <v>1</v>
      </c>
      <c r="CB417">
        <v>1</v>
      </c>
      <c r="CC417">
        <v>1</v>
      </c>
      <c r="CD417">
        <v>0</v>
      </c>
      <c r="CE417">
        <v>0</v>
      </c>
      <c r="CF417">
        <v>0</v>
      </c>
      <c r="CG417">
        <v>0</v>
      </c>
      <c r="CH417">
        <v>0</v>
      </c>
      <c r="CI417">
        <v>2</v>
      </c>
      <c r="CJ417">
        <v>0</v>
      </c>
      <c r="CK417">
        <v>0</v>
      </c>
      <c r="CL417">
        <v>0</v>
      </c>
      <c r="CM417">
        <v>0</v>
      </c>
      <c r="CN417">
        <v>0</v>
      </c>
      <c r="CO417">
        <v>0</v>
      </c>
      <c r="CP417">
        <v>1</v>
      </c>
      <c r="CQ417">
        <v>0</v>
      </c>
      <c r="CR417">
        <v>0</v>
      </c>
      <c r="CS417">
        <v>0</v>
      </c>
      <c r="CT417">
        <v>0</v>
      </c>
      <c r="CU417">
        <v>0</v>
      </c>
      <c r="CV417">
        <v>0</v>
      </c>
      <c r="CW417">
        <v>0</v>
      </c>
      <c r="CX417">
        <v>0</v>
      </c>
      <c r="CY417">
        <v>0</v>
      </c>
      <c r="CZ417">
        <v>0</v>
      </c>
      <c r="DA417">
        <v>0</v>
      </c>
      <c r="DB417">
        <v>0</v>
      </c>
      <c r="DC417">
        <v>0</v>
      </c>
      <c r="DD417">
        <v>1</v>
      </c>
      <c r="DE417">
        <v>0</v>
      </c>
      <c r="DF417">
        <v>0</v>
      </c>
      <c r="DG417">
        <v>0</v>
      </c>
      <c r="DH417">
        <v>0</v>
      </c>
      <c r="DI417">
        <v>2</v>
      </c>
      <c r="DJ417">
        <v>0</v>
      </c>
      <c r="DK417">
        <v>1</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1</v>
      </c>
      <c r="EK417">
        <v>0</v>
      </c>
      <c r="EL417">
        <v>0</v>
      </c>
      <c r="EM417">
        <v>0</v>
      </c>
      <c r="EN417">
        <v>1</v>
      </c>
      <c r="EO417">
        <v>0</v>
      </c>
      <c r="EP417">
        <v>0</v>
      </c>
      <c r="EQ417">
        <v>0</v>
      </c>
      <c r="ER417">
        <v>0</v>
      </c>
      <c r="ES417">
        <v>1</v>
      </c>
      <c r="ET417">
        <v>0</v>
      </c>
      <c r="EU417">
        <v>4</v>
      </c>
      <c r="EV417">
        <v>0</v>
      </c>
      <c r="EW417">
        <v>0</v>
      </c>
      <c r="EX417">
        <v>0</v>
      </c>
      <c r="EY417">
        <v>0</v>
      </c>
      <c r="EZ417">
        <v>0</v>
      </c>
      <c r="FA417">
        <v>5</v>
      </c>
      <c r="FB417">
        <v>0</v>
      </c>
      <c r="FC417">
        <v>0</v>
      </c>
      <c r="FD417">
        <v>0</v>
      </c>
      <c r="FE417">
        <v>0</v>
      </c>
      <c r="FF417">
        <v>0</v>
      </c>
      <c r="FG417">
        <v>1</v>
      </c>
      <c r="FH417">
        <v>0</v>
      </c>
      <c r="FI417">
        <v>2</v>
      </c>
      <c r="FJ417">
        <v>0</v>
      </c>
      <c r="FK417">
        <v>0</v>
      </c>
      <c r="FL417">
        <v>0</v>
      </c>
      <c r="FM417">
        <v>0</v>
      </c>
      <c r="FN417">
        <v>0</v>
      </c>
      <c r="FO417">
        <v>0</v>
      </c>
      <c r="FP417">
        <v>0</v>
      </c>
      <c r="FQ417">
        <v>0</v>
      </c>
      <c r="FR417">
        <v>0</v>
      </c>
      <c r="FS417">
        <v>3</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row>
    <row r="418" spans="1:199">
      <c r="A418">
        <v>0</v>
      </c>
      <c r="B418">
        <v>3</v>
      </c>
      <c r="C418">
        <v>0</v>
      </c>
      <c r="D418">
        <v>0</v>
      </c>
      <c r="E418">
        <v>0</v>
      </c>
      <c r="F418">
        <v>1</v>
      </c>
      <c r="G418">
        <v>0</v>
      </c>
      <c r="H418">
        <v>2</v>
      </c>
      <c r="I418">
        <v>0</v>
      </c>
      <c r="J418">
        <v>1</v>
      </c>
      <c r="K418">
        <v>0</v>
      </c>
      <c r="L418">
        <v>0</v>
      </c>
      <c r="M418">
        <v>0</v>
      </c>
      <c r="N418">
        <v>0</v>
      </c>
      <c r="O418">
        <v>1</v>
      </c>
      <c r="P418">
        <v>0</v>
      </c>
      <c r="Q418">
        <v>0</v>
      </c>
      <c r="R418">
        <v>0</v>
      </c>
      <c r="S418">
        <v>0</v>
      </c>
      <c r="T418">
        <v>0</v>
      </c>
      <c r="U418">
        <v>0</v>
      </c>
      <c r="V418">
        <v>0</v>
      </c>
      <c r="W418">
        <v>0</v>
      </c>
      <c r="X418">
        <v>0</v>
      </c>
      <c r="Y418">
        <v>0</v>
      </c>
      <c r="Z418">
        <v>3</v>
      </c>
      <c r="AA418">
        <v>0</v>
      </c>
      <c r="AB418">
        <v>0</v>
      </c>
      <c r="AC418">
        <v>0</v>
      </c>
      <c r="AD418">
        <v>0</v>
      </c>
      <c r="AE418">
        <v>0</v>
      </c>
      <c r="AF418">
        <v>1</v>
      </c>
      <c r="AG418">
        <v>0</v>
      </c>
      <c r="AH418">
        <v>2</v>
      </c>
      <c r="AI418">
        <v>1</v>
      </c>
      <c r="AJ418">
        <v>0</v>
      </c>
      <c r="AK418">
        <v>0</v>
      </c>
      <c r="AL418">
        <v>1</v>
      </c>
      <c r="AM418">
        <v>0</v>
      </c>
      <c r="AN418">
        <v>0</v>
      </c>
      <c r="AO418">
        <v>0</v>
      </c>
      <c r="AP418">
        <v>0</v>
      </c>
      <c r="AQ418">
        <v>0</v>
      </c>
      <c r="AR418">
        <v>0</v>
      </c>
      <c r="AS418">
        <v>0</v>
      </c>
      <c r="AT418">
        <v>0</v>
      </c>
      <c r="AU418">
        <v>0</v>
      </c>
      <c r="AV418">
        <v>2</v>
      </c>
      <c r="AW418">
        <v>1</v>
      </c>
      <c r="AX418">
        <v>0</v>
      </c>
      <c r="AY418">
        <v>6</v>
      </c>
      <c r="AZ418">
        <v>1</v>
      </c>
      <c r="BA418">
        <v>3</v>
      </c>
      <c r="BB418">
        <v>3</v>
      </c>
      <c r="BC418">
        <v>0</v>
      </c>
      <c r="BD418">
        <v>1</v>
      </c>
      <c r="BE418">
        <v>1</v>
      </c>
      <c r="BF418">
        <v>1</v>
      </c>
      <c r="BG418">
        <v>0</v>
      </c>
      <c r="BH418">
        <v>0</v>
      </c>
      <c r="BI418">
        <v>0</v>
      </c>
      <c r="BJ418">
        <v>1</v>
      </c>
      <c r="BK418">
        <v>0</v>
      </c>
      <c r="BL418">
        <v>0</v>
      </c>
      <c r="BM418">
        <v>0</v>
      </c>
      <c r="BN418">
        <v>0</v>
      </c>
      <c r="BO418">
        <v>0</v>
      </c>
      <c r="BP418">
        <v>0</v>
      </c>
      <c r="BQ418">
        <v>3</v>
      </c>
      <c r="BR418">
        <v>0</v>
      </c>
      <c r="BS418">
        <v>3</v>
      </c>
      <c r="BT418">
        <v>0</v>
      </c>
      <c r="BU418">
        <v>0</v>
      </c>
      <c r="BV418">
        <v>0</v>
      </c>
      <c r="BW418">
        <v>0</v>
      </c>
      <c r="BX418">
        <v>0</v>
      </c>
      <c r="BY418">
        <v>0</v>
      </c>
      <c r="BZ418">
        <v>0</v>
      </c>
      <c r="CA418">
        <v>0</v>
      </c>
      <c r="CB418">
        <v>1</v>
      </c>
      <c r="CC418">
        <v>0</v>
      </c>
      <c r="CD418">
        <v>2</v>
      </c>
      <c r="CE418">
        <v>0</v>
      </c>
      <c r="CF418">
        <v>1</v>
      </c>
      <c r="CG418">
        <v>1</v>
      </c>
      <c r="CH418">
        <v>0</v>
      </c>
      <c r="CI418">
        <v>0</v>
      </c>
      <c r="CJ418">
        <v>1</v>
      </c>
      <c r="CK418">
        <v>1</v>
      </c>
      <c r="CL418">
        <v>0</v>
      </c>
      <c r="CM418">
        <v>9</v>
      </c>
      <c r="CN418">
        <v>0</v>
      </c>
      <c r="CO418">
        <v>0</v>
      </c>
      <c r="CP418">
        <v>0</v>
      </c>
      <c r="CQ418">
        <v>0</v>
      </c>
      <c r="CR418">
        <v>0</v>
      </c>
      <c r="CS418">
        <v>0</v>
      </c>
      <c r="CT418">
        <v>0</v>
      </c>
      <c r="CU418">
        <v>0</v>
      </c>
      <c r="CV418">
        <v>0</v>
      </c>
      <c r="CW418">
        <v>0</v>
      </c>
      <c r="CX418">
        <v>0</v>
      </c>
      <c r="CY418">
        <v>0</v>
      </c>
      <c r="CZ418">
        <v>0</v>
      </c>
      <c r="DA418">
        <v>0</v>
      </c>
      <c r="DB418">
        <v>0</v>
      </c>
      <c r="DC418">
        <v>0</v>
      </c>
      <c r="DD418">
        <v>0</v>
      </c>
      <c r="DE418">
        <v>2</v>
      </c>
      <c r="DF418">
        <v>0</v>
      </c>
      <c r="DG418">
        <v>0</v>
      </c>
      <c r="DH418">
        <v>0</v>
      </c>
      <c r="DI418">
        <v>8</v>
      </c>
      <c r="DJ418">
        <v>0</v>
      </c>
      <c r="DK418">
        <v>0</v>
      </c>
      <c r="DL418">
        <v>0</v>
      </c>
      <c r="DM418">
        <v>0</v>
      </c>
      <c r="DN418">
        <v>0</v>
      </c>
      <c r="DO418">
        <v>5</v>
      </c>
      <c r="DP418">
        <v>0</v>
      </c>
      <c r="DQ418">
        <v>0</v>
      </c>
      <c r="DR418">
        <v>3</v>
      </c>
      <c r="DS418">
        <v>1</v>
      </c>
      <c r="DT418">
        <v>0</v>
      </c>
      <c r="DU418">
        <v>1</v>
      </c>
      <c r="DV418">
        <v>0</v>
      </c>
      <c r="DW418">
        <v>0</v>
      </c>
      <c r="DX418">
        <v>0</v>
      </c>
      <c r="DY418">
        <v>3</v>
      </c>
      <c r="DZ418">
        <v>0</v>
      </c>
      <c r="EA418">
        <v>0</v>
      </c>
      <c r="EB418">
        <v>5</v>
      </c>
      <c r="EC418">
        <v>1</v>
      </c>
      <c r="ED418">
        <v>0</v>
      </c>
      <c r="EE418">
        <v>3</v>
      </c>
      <c r="EF418">
        <v>0</v>
      </c>
      <c r="EG418">
        <v>0</v>
      </c>
      <c r="EH418">
        <v>0</v>
      </c>
      <c r="EI418">
        <v>1</v>
      </c>
      <c r="EJ418">
        <v>0</v>
      </c>
      <c r="EK418">
        <v>0</v>
      </c>
      <c r="EL418">
        <v>1</v>
      </c>
      <c r="EM418">
        <v>0</v>
      </c>
      <c r="EN418">
        <v>1</v>
      </c>
      <c r="EO418">
        <v>0</v>
      </c>
      <c r="EP418">
        <v>1</v>
      </c>
      <c r="EQ418">
        <v>0</v>
      </c>
      <c r="ER418">
        <v>0</v>
      </c>
      <c r="ES418">
        <v>1</v>
      </c>
      <c r="ET418">
        <v>0</v>
      </c>
      <c r="EU418">
        <v>1</v>
      </c>
      <c r="EV418">
        <v>0</v>
      </c>
      <c r="EW418">
        <v>2</v>
      </c>
      <c r="EX418">
        <v>0</v>
      </c>
      <c r="EY418">
        <v>0</v>
      </c>
      <c r="EZ418">
        <v>0</v>
      </c>
      <c r="FA418">
        <v>4</v>
      </c>
      <c r="FB418">
        <v>0</v>
      </c>
      <c r="FC418">
        <v>0</v>
      </c>
      <c r="FD418">
        <v>0</v>
      </c>
      <c r="FE418">
        <v>0</v>
      </c>
      <c r="FF418">
        <v>0</v>
      </c>
      <c r="FG418">
        <v>0</v>
      </c>
      <c r="FH418">
        <v>0</v>
      </c>
      <c r="FI418">
        <v>3</v>
      </c>
      <c r="FJ418">
        <v>0</v>
      </c>
      <c r="FK418">
        <v>0</v>
      </c>
      <c r="FL418">
        <v>0</v>
      </c>
      <c r="FM418">
        <v>1</v>
      </c>
      <c r="FN418">
        <v>0</v>
      </c>
      <c r="FO418">
        <v>0</v>
      </c>
      <c r="FP418">
        <v>0</v>
      </c>
      <c r="FQ418">
        <v>2</v>
      </c>
      <c r="FR418">
        <v>2</v>
      </c>
      <c r="FS418">
        <v>2</v>
      </c>
      <c r="FT418">
        <v>3</v>
      </c>
      <c r="FU418">
        <v>1</v>
      </c>
      <c r="FV418">
        <v>0</v>
      </c>
      <c r="FW418">
        <v>0</v>
      </c>
      <c r="FX418">
        <v>0</v>
      </c>
      <c r="FY418">
        <v>0</v>
      </c>
      <c r="FZ418">
        <v>0</v>
      </c>
      <c r="GA418">
        <v>0</v>
      </c>
      <c r="GB418">
        <v>1</v>
      </c>
      <c r="GC418">
        <v>0</v>
      </c>
      <c r="GD418">
        <v>0</v>
      </c>
      <c r="GE418">
        <v>0</v>
      </c>
      <c r="GF418">
        <v>0</v>
      </c>
      <c r="GG418">
        <v>0</v>
      </c>
      <c r="GH418">
        <v>0</v>
      </c>
      <c r="GI418">
        <v>0</v>
      </c>
      <c r="GJ418">
        <v>0</v>
      </c>
      <c r="GK418">
        <v>0</v>
      </c>
      <c r="GL418">
        <v>0</v>
      </c>
      <c r="GM418">
        <v>0</v>
      </c>
      <c r="GN418">
        <v>1</v>
      </c>
      <c r="GO418">
        <v>0</v>
      </c>
      <c r="GP418">
        <v>0</v>
      </c>
      <c r="GQ418">
        <v>0</v>
      </c>
    </row>
    <row r="419" spans="1:199">
      <c r="A419">
        <v>0</v>
      </c>
      <c r="B419">
        <v>0</v>
      </c>
      <c r="C419">
        <v>4</v>
      </c>
      <c r="D419">
        <v>0</v>
      </c>
      <c r="E419">
        <v>0</v>
      </c>
      <c r="F419">
        <v>0</v>
      </c>
      <c r="G419">
        <v>0</v>
      </c>
      <c r="H419">
        <v>0</v>
      </c>
      <c r="I419">
        <v>0</v>
      </c>
      <c r="J419">
        <v>0</v>
      </c>
      <c r="K419">
        <v>0</v>
      </c>
      <c r="L419">
        <v>0</v>
      </c>
      <c r="M419">
        <v>0</v>
      </c>
      <c r="N419">
        <v>0</v>
      </c>
      <c r="O419">
        <v>0</v>
      </c>
      <c r="P419">
        <v>4</v>
      </c>
      <c r="Q419">
        <v>0</v>
      </c>
      <c r="R419">
        <v>2</v>
      </c>
      <c r="S419">
        <v>0</v>
      </c>
      <c r="T419">
        <v>0</v>
      </c>
      <c r="U419">
        <v>0</v>
      </c>
      <c r="V419">
        <v>0</v>
      </c>
      <c r="W419">
        <v>2</v>
      </c>
      <c r="X419">
        <v>4</v>
      </c>
      <c r="Y419">
        <v>1</v>
      </c>
      <c r="Z419">
        <v>2</v>
      </c>
      <c r="AA419">
        <v>9</v>
      </c>
      <c r="AB419">
        <v>2</v>
      </c>
      <c r="AC419">
        <v>4</v>
      </c>
      <c r="AD419">
        <v>2</v>
      </c>
      <c r="AE419">
        <v>3</v>
      </c>
      <c r="AF419">
        <v>0</v>
      </c>
      <c r="AG419">
        <v>0</v>
      </c>
      <c r="AH419">
        <v>6</v>
      </c>
      <c r="AI419">
        <v>1</v>
      </c>
      <c r="AJ419">
        <v>1</v>
      </c>
      <c r="AK419">
        <v>1</v>
      </c>
      <c r="AL419">
        <v>0</v>
      </c>
      <c r="AM419">
        <v>1</v>
      </c>
      <c r="AN419">
        <v>0</v>
      </c>
      <c r="AO419">
        <v>0</v>
      </c>
      <c r="AP419">
        <v>0</v>
      </c>
      <c r="AQ419">
        <v>0</v>
      </c>
      <c r="AR419">
        <v>0</v>
      </c>
      <c r="AS419">
        <v>0</v>
      </c>
      <c r="AT419">
        <v>0</v>
      </c>
      <c r="AU419">
        <v>0</v>
      </c>
      <c r="AV419">
        <v>1</v>
      </c>
      <c r="AW419">
        <v>3</v>
      </c>
      <c r="AX419">
        <v>0</v>
      </c>
      <c r="AY419">
        <v>2</v>
      </c>
      <c r="AZ419">
        <v>3</v>
      </c>
      <c r="BA419">
        <v>1</v>
      </c>
      <c r="BB419">
        <v>0</v>
      </c>
      <c r="BC419">
        <v>2</v>
      </c>
      <c r="BD419">
        <v>2</v>
      </c>
      <c r="BE419">
        <v>1</v>
      </c>
      <c r="BF419">
        <v>1</v>
      </c>
      <c r="BG419">
        <v>2</v>
      </c>
      <c r="BH419">
        <v>1</v>
      </c>
      <c r="BI419">
        <v>0</v>
      </c>
      <c r="BJ419">
        <v>0</v>
      </c>
      <c r="BK419">
        <v>0</v>
      </c>
      <c r="BL419">
        <v>0</v>
      </c>
      <c r="BM419">
        <v>3</v>
      </c>
      <c r="BN419">
        <v>3</v>
      </c>
      <c r="BO419">
        <v>0</v>
      </c>
      <c r="BP419">
        <v>0</v>
      </c>
      <c r="BQ419">
        <v>5</v>
      </c>
      <c r="BR419">
        <v>1</v>
      </c>
      <c r="BS419">
        <v>4</v>
      </c>
      <c r="BT419">
        <v>0</v>
      </c>
      <c r="BU419">
        <v>0</v>
      </c>
      <c r="BV419">
        <v>4</v>
      </c>
      <c r="BW419">
        <v>1</v>
      </c>
      <c r="BX419">
        <v>0</v>
      </c>
      <c r="BY419">
        <v>0</v>
      </c>
      <c r="BZ419">
        <v>0</v>
      </c>
      <c r="CA419">
        <v>2</v>
      </c>
      <c r="CB419">
        <v>2</v>
      </c>
      <c r="CC419">
        <v>3</v>
      </c>
      <c r="CD419">
        <v>2</v>
      </c>
      <c r="CE419">
        <v>2</v>
      </c>
      <c r="CF419">
        <v>0</v>
      </c>
      <c r="CG419">
        <v>0</v>
      </c>
      <c r="CH419">
        <v>0</v>
      </c>
      <c r="CI419">
        <v>3</v>
      </c>
      <c r="CJ419">
        <v>0</v>
      </c>
      <c r="CK419">
        <v>2</v>
      </c>
      <c r="CL419">
        <v>1</v>
      </c>
      <c r="CM419">
        <v>0</v>
      </c>
      <c r="CN419">
        <v>0</v>
      </c>
      <c r="CO419">
        <v>0</v>
      </c>
      <c r="CP419">
        <v>0</v>
      </c>
      <c r="CQ419">
        <v>0</v>
      </c>
      <c r="CR419">
        <v>0</v>
      </c>
      <c r="CS419">
        <v>1</v>
      </c>
      <c r="CT419">
        <v>0</v>
      </c>
      <c r="CU419">
        <v>0</v>
      </c>
      <c r="CV419">
        <v>2</v>
      </c>
      <c r="CW419">
        <v>0</v>
      </c>
      <c r="CX419">
        <v>0</v>
      </c>
      <c r="CY419">
        <v>0</v>
      </c>
      <c r="CZ419">
        <v>1</v>
      </c>
      <c r="DA419">
        <v>0</v>
      </c>
      <c r="DB419">
        <v>2</v>
      </c>
      <c r="DC419">
        <v>0</v>
      </c>
      <c r="DD419">
        <v>0</v>
      </c>
      <c r="DE419">
        <v>2</v>
      </c>
      <c r="DF419">
        <v>2</v>
      </c>
      <c r="DG419">
        <v>4</v>
      </c>
      <c r="DH419">
        <v>0</v>
      </c>
      <c r="DI419">
        <v>1</v>
      </c>
      <c r="DJ419">
        <v>0</v>
      </c>
      <c r="DK419">
        <v>0</v>
      </c>
      <c r="DL419">
        <v>5</v>
      </c>
      <c r="DM419">
        <v>0</v>
      </c>
      <c r="DN419">
        <v>2</v>
      </c>
      <c r="DO419">
        <v>0</v>
      </c>
      <c r="DP419">
        <v>2</v>
      </c>
      <c r="DQ419">
        <v>0</v>
      </c>
      <c r="DR419">
        <v>1</v>
      </c>
      <c r="DS419">
        <v>0</v>
      </c>
      <c r="DT419">
        <v>0</v>
      </c>
      <c r="DU419">
        <v>0</v>
      </c>
      <c r="DV419">
        <v>0</v>
      </c>
      <c r="DW419">
        <v>1</v>
      </c>
      <c r="DX419">
        <v>0</v>
      </c>
      <c r="DY419">
        <v>0</v>
      </c>
      <c r="DZ419">
        <v>0</v>
      </c>
      <c r="EA419">
        <v>5</v>
      </c>
      <c r="EB419">
        <v>0</v>
      </c>
      <c r="EC419">
        <v>3</v>
      </c>
      <c r="ED419">
        <v>0</v>
      </c>
      <c r="EE419">
        <v>0</v>
      </c>
      <c r="EF419">
        <v>1</v>
      </c>
      <c r="EG419">
        <v>0</v>
      </c>
      <c r="EH419">
        <v>0</v>
      </c>
      <c r="EI419">
        <v>0</v>
      </c>
      <c r="EJ419">
        <v>2</v>
      </c>
      <c r="EK419">
        <v>0</v>
      </c>
      <c r="EL419">
        <v>2</v>
      </c>
      <c r="EM419">
        <v>1</v>
      </c>
      <c r="EN419">
        <v>0</v>
      </c>
      <c r="EO419">
        <v>2</v>
      </c>
      <c r="EP419">
        <v>0</v>
      </c>
      <c r="EQ419">
        <v>0</v>
      </c>
      <c r="ER419">
        <v>0</v>
      </c>
      <c r="ES419">
        <v>1</v>
      </c>
      <c r="ET419">
        <v>0</v>
      </c>
      <c r="EU419">
        <v>2</v>
      </c>
      <c r="EV419">
        <v>0</v>
      </c>
      <c r="EW419">
        <v>0</v>
      </c>
      <c r="EX419">
        <v>1</v>
      </c>
      <c r="EY419">
        <v>1</v>
      </c>
      <c r="EZ419">
        <v>0</v>
      </c>
      <c r="FA419">
        <v>1</v>
      </c>
      <c r="FB419">
        <v>0</v>
      </c>
      <c r="FC419">
        <v>0</v>
      </c>
      <c r="FD419">
        <v>0</v>
      </c>
      <c r="FE419">
        <v>9</v>
      </c>
      <c r="FF419">
        <v>0</v>
      </c>
      <c r="FG419">
        <v>2</v>
      </c>
      <c r="FH419">
        <v>1</v>
      </c>
      <c r="FI419">
        <v>4</v>
      </c>
      <c r="FJ419">
        <v>0</v>
      </c>
      <c r="FK419">
        <v>0</v>
      </c>
      <c r="FL419">
        <v>2</v>
      </c>
      <c r="FM419">
        <v>2</v>
      </c>
      <c r="FN419">
        <v>1</v>
      </c>
      <c r="FO419">
        <v>3</v>
      </c>
      <c r="FP419">
        <v>0</v>
      </c>
      <c r="FQ419">
        <v>0</v>
      </c>
      <c r="FR419">
        <v>1</v>
      </c>
      <c r="FS419">
        <v>2</v>
      </c>
      <c r="FT419">
        <v>0</v>
      </c>
      <c r="FU419">
        <v>1</v>
      </c>
      <c r="FV419">
        <v>0</v>
      </c>
      <c r="FW419">
        <v>0</v>
      </c>
      <c r="FX419">
        <v>0</v>
      </c>
      <c r="FY419">
        <v>0</v>
      </c>
      <c r="FZ419">
        <v>0</v>
      </c>
      <c r="GA419">
        <v>0</v>
      </c>
      <c r="GB419">
        <v>0</v>
      </c>
      <c r="GC419">
        <v>0</v>
      </c>
      <c r="GD419">
        <v>0</v>
      </c>
      <c r="GE419">
        <v>0</v>
      </c>
      <c r="GF419">
        <v>0</v>
      </c>
      <c r="GG419">
        <v>0</v>
      </c>
      <c r="GH419">
        <v>0</v>
      </c>
      <c r="GI419">
        <v>0</v>
      </c>
      <c r="GJ419">
        <v>0</v>
      </c>
      <c r="GK419">
        <v>0</v>
      </c>
      <c r="GL419">
        <v>1</v>
      </c>
      <c r="GM419">
        <v>0</v>
      </c>
      <c r="GN419">
        <v>0</v>
      </c>
      <c r="GO419">
        <v>1</v>
      </c>
      <c r="GP419">
        <v>0</v>
      </c>
      <c r="GQ419">
        <v>0</v>
      </c>
    </row>
    <row r="420" spans="1:199">
      <c r="A420">
        <v>0</v>
      </c>
      <c r="B420">
        <v>2</v>
      </c>
      <c r="C420">
        <v>1</v>
      </c>
      <c r="D420">
        <v>0</v>
      </c>
      <c r="E420">
        <v>0</v>
      </c>
      <c r="F420">
        <v>0</v>
      </c>
      <c r="G420">
        <v>3</v>
      </c>
      <c r="H420">
        <v>0</v>
      </c>
      <c r="I420">
        <v>1</v>
      </c>
      <c r="J420">
        <v>0</v>
      </c>
      <c r="K420">
        <v>0</v>
      </c>
      <c r="L420">
        <v>0</v>
      </c>
      <c r="M420">
        <v>0</v>
      </c>
      <c r="N420">
        <v>0</v>
      </c>
      <c r="O420">
        <v>0</v>
      </c>
      <c r="P420">
        <v>0</v>
      </c>
      <c r="Q420">
        <v>0</v>
      </c>
      <c r="R420">
        <v>2</v>
      </c>
      <c r="S420">
        <v>1</v>
      </c>
      <c r="T420">
        <v>0</v>
      </c>
      <c r="U420">
        <v>0</v>
      </c>
      <c r="V420">
        <v>0</v>
      </c>
      <c r="W420">
        <v>0</v>
      </c>
      <c r="X420">
        <v>3</v>
      </c>
      <c r="Y420">
        <v>0</v>
      </c>
      <c r="Z420">
        <v>2</v>
      </c>
      <c r="AA420">
        <v>0</v>
      </c>
      <c r="AB420">
        <v>0</v>
      </c>
      <c r="AC420">
        <v>1</v>
      </c>
      <c r="AD420">
        <v>0</v>
      </c>
      <c r="AE420">
        <v>3</v>
      </c>
      <c r="AF420">
        <v>0</v>
      </c>
      <c r="AG420">
        <v>0</v>
      </c>
      <c r="AH420">
        <v>1</v>
      </c>
      <c r="AI420">
        <v>0</v>
      </c>
      <c r="AJ420">
        <v>1</v>
      </c>
      <c r="AK420">
        <v>1</v>
      </c>
      <c r="AL420">
        <v>0</v>
      </c>
      <c r="AM420">
        <v>0</v>
      </c>
      <c r="AN420">
        <v>0</v>
      </c>
      <c r="AO420">
        <v>0</v>
      </c>
      <c r="AP420">
        <v>0</v>
      </c>
      <c r="AQ420">
        <v>0</v>
      </c>
      <c r="AR420">
        <v>1</v>
      </c>
      <c r="AS420">
        <v>0</v>
      </c>
      <c r="AT420">
        <v>0</v>
      </c>
      <c r="AU420">
        <v>0</v>
      </c>
      <c r="AV420">
        <v>0</v>
      </c>
      <c r="AW420">
        <v>2</v>
      </c>
      <c r="AX420">
        <v>0</v>
      </c>
      <c r="AY420">
        <v>0</v>
      </c>
      <c r="AZ420">
        <v>1</v>
      </c>
      <c r="BA420">
        <v>0</v>
      </c>
      <c r="BB420">
        <v>3</v>
      </c>
      <c r="BC420">
        <v>0</v>
      </c>
      <c r="BD420">
        <v>2</v>
      </c>
      <c r="BE420">
        <v>0</v>
      </c>
      <c r="BF420">
        <v>1</v>
      </c>
      <c r="BG420">
        <v>0</v>
      </c>
      <c r="BH420">
        <v>0</v>
      </c>
      <c r="BI420">
        <v>0</v>
      </c>
      <c r="BJ420">
        <v>0</v>
      </c>
      <c r="BK420">
        <v>0</v>
      </c>
      <c r="BL420">
        <v>0</v>
      </c>
      <c r="BM420">
        <v>0</v>
      </c>
      <c r="BN420">
        <v>0</v>
      </c>
      <c r="BO420">
        <v>0</v>
      </c>
      <c r="BP420">
        <v>0</v>
      </c>
      <c r="BQ420">
        <v>0</v>
      </c>
      <c r="BR420">
        <v>0</v>
      </c>
      <c r="BS420">
        <v>1</v>
      </c>
      <c r="BT420">
        <v>0</v>
      </c>
      <c r="BU420">
        <v>0</v>
      </c>
      <c r="BV420">
        <v>4</v>
      </c>
      <c r="BW420">
        <v>0</v>
      </c>
      <c r="BX420">
        <v>0</v>
      </c>
      <c r="BY420">
        <v>0</v>
      </c>
      <c r="BZ420">
        <v>0</v>
      </c>
      <c r="CA420">
        <v>0</v>
      </c>
      <c r="CB420">
        <v>5</v>
      </c>
      <c r="CC420">
        <v>0</v>
      </c>
      <c r="CD420">
        <v>1</v>
      </c>
      <c r="CE420">
        <v>9</v>
      </c>
      <c r="CF420">
        <v>0</v>
      </c>
      <c r="CG420">
        <v>0</v>
      </c>
      <c r="CH420">
        <v>0</v>
      </c>
      <c r="CI420">
        <v>0</v>
      </c>
      <c r="CJ420">
        <v>7</v>
      </c>
      <c r="CK420">
        <v>1</v>
      </c>
      <c r="CL420">
        <v>0</v>
      </c>
      <c r="CM420">
        <v>0</v>
      </c>
      <c r="CN420">
        <v>0</v>
      </c>
      <c r="CO420">
        <v>0</v>
      </c>
      <c r="CP420">
        <v>1</v>
      </c>
      <c r="CQ420">
        <v>0</v>
      </c>
      <c r="CR420">
        <v>0</v>
      </c>
      <c r="CS420">
        <v>0</v>
      </c>
      <c r="CT420">
        <v>0</v>
      </c>
      <c r="CU420">
        <v>0</v>
      </c>
      <c r="CV420">
        <v>0</v>
      </c>
      <c r="CW420">
        <v>0</v>
      </c>
      <c r="CX420">
        <v>2</v>
      </c>
      <c r="CY420">
        <v>0</v>
      </c>
      <c r="CZ420">
        <v>0</v>
      </c>
      <c r="DA420">
        <v>0</v>
      </c>
      <c r="DB420">
        <v>0</v>
      </c>
      <c r="DC420">
        <v>0</v>
      </c>
      <c r="DD420">
        <v>2</v>
      </c>
      <c r="DE420">
        <v>1</v>
      </c>
      <c r="DF420">
        <v>0</v>
      </c>
      <c r="DG420">
        <v>0</v>
      </c>
      <c r="DH420">
        <v>0</v>
      </c>
      <c r="DI420">
        <v>0</v>
      </c>
      <c r="DJ420">
        <v>0</v>
      </c>
      <c r="DK420">
        <v>1</v>
      </c>
      <c r="DL420">
        <v>0</v>
      </c>
      <c r="DM420">
        <v>0</v>
      </c>
      <c r="DN420">
        <v>0</v>
      </c>
      <c r="DO420">
        <v>0</v>
      </c>
      <c r="DP420">
        <v>1</v>
      </c>
      <c r="DQ420">
        <v>0</v>
      </c>
      <c r="DR420">
        <v>5</v>
      </c>
      <c r="DS420">
        <v>1</v>
      </c>
      <c r="DT420">
        <v>2</v>
      </c>
      <c r="DU420">
        <v>0</v>
      </c>
      <c r="DV420">
        <v>0</v>
      </c>
      <c r="DW420">
        <v>0</v>
      </c>
      <c r="DX420">
        <v>0</v>
      </c>
      <c r="DY420">
        <v>0</v>
      </c>
      <c r="DZ420">
        <v>1</v>
      </c>
      <c r="EA420">
        <v>0</v>
      </c>
      <c r="EB420">
        <v>0</v>
      </c>
      <c r="EC420">
        <v>3</v>
      </c>
      <c r="ED420">
        <v>0</v>
      </c>
      <c r="EE420">
        <v>0</v>
      </c>
      <c r="EF420">
        <v>0</v>
      </c>
      <c r="EG420">
        <v>0</v>
      </c>
      <c r="EH420">
        <v>0</v>
      </c>
      <c r="EI420">
        <v>0</v>
      </c>
      <c r="EJ420">
        <v>0</v>
      </c>
      <c r="EK420">
        <v>0</v>
      </c>
      <c r="EL420">
        <v>4</v>
      </c>
      <c r="EM420">
        <v>0</v>
      </c>
      <c r="EN420">
        <v>0</v>
      </c>
      <c r="EO420">
        <v>0</v>
      </c>
      <c r="EP420">
        <v>1</v>
      </c>
      <c r="EQ420">
        <v>0</v>
      </c>
      <c r="ER420">
        <v>0</v>
      </c>
      <c r="ES420">
        <v>1</v>
      </c>
      <c r="ET420">
        <v>1</v>
      </c>
      <c r="EU420">
        <v>0</v>
      </c>
      <c r="EV420">
        <v>0</v>
      </c>
      <c r="EW420">
        <v>0</v>
      </c>
      <c r="EX420">
        <v>0</v>
      </c>
      <c r="EY420">
        <v>0</v>
      </c>
      <c r="EZ420">
        <v>0</v>
      </c>
      <c r="FA420">
        <v>0</v>
      </c>
      <c r="FB420">
        <v>0</v>
      </c>
      <c r="FC420">
        <v>0</v>
      </c>
      <c r="FD420">
        <v>1</v>
      </c>
      <c r="FE420">
        <v>0</v>
      </c>
      <c r="FF420">
        <v>0</v>
      </c>
      <c r="FG420">
        <v>1</v>
      </c>
      <c r="FH420">
        <v>0</v>
      </c>
      <c r="FI420">
        <v>0</v>
      </c>
      <c r="FJ420">
        <v>0</v>
      </c>
      <c r="FK420">
        <v>0</v>
      </c>
      <c r="FL420">
        <v>0</v>
      </c>
      <c r="FM420">
        <v>2</v>
      </c>
      <c r="FN420">
        <v>2</v>
      </c>
      <c r="FO420">
        <v>3</v>
      </c>
      <c r="FP420">
        <v>0</v>
      </c>
      <c r="FQ420">
        <v>0</v>
      </c>
      <c r="FR420">
        <v>5</v>
      </c>
      <c r="FS420">
        <v>0</v>
      </c>
      <c r="FT420">
        <v>0</v>
      </c>
      <c r="FU420">
        <v>0</v>
      </c>
      <c r="FV420">
        <v>0</v>
      </c>
      <c r="FW420">
        <v>1</v>
      </c>
      <c r="FX420">
        <v>0</v>
      </c>
      <c r="FY420">
        <v>0</v>
      </c>
      <c r="FZ420">
        <v>0</v>
      </c>
      <c r="GA420">
        <v>1</v>
      </c>
      <c r="GB420">
        <v>0</v>
      </c>
      <c r="GC420">
        <v>0</v>
      </c>
      <c r="GD420">
        <v>2</v>
      </c>
      <c r="GE420">
        <v>2</v>
      </c>
      <c r="GF420">
        <v>0</v>
      </c>
      <c r="GG420">
        <v>0</v>
      </c>
      <c r="GH420">
        <v>0</v>
      </c>
      <c r="GI420">
        <v>0</v>
      </c>
      <c r="GJ420">
        <v>0</v>
      </c>
      <c r="GK420">
        <v>0</v>
      </c>
      <c r="GL420">
        <v>0</v>
      </c>
      <c r="GM420">
        <v>1</v>
      </c>
      <c r="GN420">
        <v>0</v>
      </c>
      <c r="GO420">
        <v>0</v>
      </c>
      <c r="GP420">
        <v>0</v>
      </c>
      <c r="GQ420">
        <v>0</v>
      </c>
    </row>
    <row r="421" spans="1:199">
      <c r="A421">
        <v>2</v>
      </c>
      <c r="B421">
        <v>0</v>
      </c>
      <c r="C421">
        <v>3</v>
      </c>
      <c r="D421">
        <v>0</v>
      </c>
      <c r="E421">
        <v>0</v>
      </c>
      <c r="F421">
        <v>0</v>
      </c>
      <c r="G421">
        <v>0</v>
      </c>
      <c r="H421">
        <v>0</v>
      </c>
      <c r="I421">
        <v>2</v>
      </c>
      <c r="J421">
        <v>1</v>
      </c>
      <c r="K421">
        <v>2</v>
      </c>
      <c r="L421">
        <v>0</v>
      </c>
      <c r="M421">
        <v>0</v>
      </c>
      <c r="N421">
        <v>0</v>
      </c>
      <c r="O421">
        <v>1</v>
      </c>
      <c r="P421">
        <v>0</v>
      </c>
      <c r="Q421">
        <v>1</v>
      </c>
      <c r="R421">
        <v>1</v>
      </c>
      <c r="S421">
        <v>0</v>
      </c>
      <c r="T421">
        <v>0</v>
      </c>
      <c r="U421">
        <v>0</v>
      </c>
      <c r="V421">
        <v>0</v>
      </c>
      <c r="W421">
        <v>0</v>
      </c>
      <c r="X421">
        <v>1</v>
      </c>
      <c r="Y421">
        <v>0</v>
      </c>
      <c r="Z421">
        <v>1</v>
      </c>
      <c r="AA421">
        <v>0</v>
      </c>
      <c r="AB421">
        <v>2</v>
      </c>
      <c r="AC421">
        <v>1</v>
      </c>
      <c r="AD421">
        <v>1</v>
      </c>
      <c r="AE421">
        <v>0</v>
      </c>
      <c r="AF421">
        <v>1</v>
      </c>
      <c r="AG421">
        <v>0</v>
      </c>
      <c r="AH421">
        <v>2</v>
      </c>
      <c r="AI421">
        <v>1</v>
      </c>
      <c r="AJ421">
        <v>1</v>
      </c>
      <c r="AK421">
        <v>0</v>
      </c>
      <c r="AL421">
        <v>0</v>
      </c>
      <c r="AM421">
        <v>1</v>
      </c>
      <c r="AN421">
        <v>0</v>
      </c>
      <c r="AO421">
        <v>0</v>
      </c>
      <c r="AP421">
        <v>1</v>
      </c>
      <c r="AQ421">
        <v>1</v>
      </c>
      <c r="AR421">
        <v>2</v>
      </c>
      <c r="AS421">
        <v>0</v>
      </c>
      <c r="AT421">
        <v>0</v>
      </c>
      <c r="AU421">
        <v>2</v>
      </c>
      <c r="AV421">
        <v>0</v>
      </c>
      <c r="AW421">
        <v>1</v>
      </c>
      <c r="AX421">
        <v>0</v>
      </c>
      <c r="AY421">
        <v>2</v>
      </c>
      <c r="AZ421">
        <v>1</v>
      </c>
      <c r="BA421">
        <v>0</v>
      </c>
      <c r="BB421">
        <v>3</v>
      </c>
      <c r="BC421">
        <v>1</v>
      </c>
      <c r="BD421">
        <v>0</v>
      </c>
      <c r="BE421">
        <v>0</v>
      </c>
      <c r="BF421">
        <v>1</v>
      </c>
      <c r="BG421">
        <v>2</v>
      </c>
      <c r="BH421">
        <v>0</v>
      </c>
      <c r="BI421">
        <v>0</v>
      </c>
      <c r="BJ421">
        <v>1</v>
      </c>
      <c r="BK421">
        <v>0</v>
      </c>
      <c r="BL421">
        <v>0</v>
      </c>
      <c r="BM421">
        <v>1</v>
      </c>
      <c r="BN421">
        <v>0</v>
      </c>
      <c r="BO421">
        <v>0</v>
      </c>
      <c r="BP421">
        <v>0</v>
      </c>
      <c r="BQ421">
        <v>5</v>
      </c>
      <c r="BR421">
        <v>2</v>
      </c>
      <c r="BS421">
        <v>0</v>
      </c>
      <c r="BT421">
        <v>0</v>
      </c>
      <c r="BU421">
        <v>0</v>
      </c>
      <c r="BV421">
        <v>0</v>
      </c>
      <c r="BW421">
        <v>5</v>
      </c>
      <c r="BX421">
        <v>0</v>
      </c>
      <c r="BY421">
        <v>5</v>
      </c>
      <c r="BZ421">
        <v>1</v>
      </c>
      <c r="CA421">
        <v>2</v>
      </c>
      <c r="CB421">
        <v>1</v>
      </c>
      <c r="CC421">
        <v>2</v>
      </c>
      <c r="CD421">
        <v>4</v>
      </c>
      <c r="CE421">
        <v>6</v>
      </c>
      <c r="CF421">
        <v>0</v>
      </c>
      <c r="CG421">
        <v>0</v>
      </c>
      <c r="CH421">
        <v>0</v>
      </c>
      <c r="CI421">
        <v>1</v>
      </c>
      <c r="CJ421">
        <v>0</v>
      </c>
      <c r="CK421">
        <v>3</v>
      </c>
      <c r="CL421">
        <v>0</v>
      </c>
      <c r="CM421">
        <v>0</v>
      </c>
      <c r="CN421">
        <v>0</v>
      </c>
      <c r="CO421">
        <v>0</v>
      </c>
      <c r="CP421">
        <v>0</v>
      </c>
      <c r="CQ421">
        <v>0</v>
      </c>
      <c r="CR421">
        <v>0</v>
      </c>
      <c r="CS421">
        <v>3</v>
      </c>
      <c r="CT421">
        <v>0</v>
      </c>
      <c r="CU421">
        <v>0</v>
      </c>
      <c r="CV421">
        <v>0</v>
      </c>
      <c r="CW421">
        <v>0</v>
      </c>
      <c r="CX421">
        <v>0</v>
      </c>
      <c r="CY421">
        <v>2</v>
      </c>
      <c r="CZ421">
        <v>1</v>
      </c>
      <c r="DA421">
        <v>0</v>
      </c>
      <c r="DB421">
        <v>0</v>
      </c>
      <c r="DC421">
        <v>2</v>
      </c>
      <c r="DD421">
        <v>1</v>
      </c>
      <c r="DE421">
        <v>1</v>
      </c>
      <c r="DF421">
        <v>0</v>
      </c>
      <c r="DG421">
        <v>0</v>
      </c>
      <c r="DH421">
        <v>1</v>
      </c>
      <c r="DI421">
        <v>1</v>
      </c>
      <c r="DJ421">
        <v>0</v>
      </c>
      <c r="DK421">
        <v>1</v>
      </c>
      <c r="DL421">
        <v>2</v>
      </c>
      <c r="DM421">
        <v>0</v>
      </c>
      <c r="DN421">
        <v>2</v>
      </c>
      <c r="DO421">
        <v>0</v>
      </c>
      <c r="DP421">
        <v>1</v>
      </c>
      <c r="DQ421">
        <v>6</v>
      </c>
      <c r="DR421">
        <v>4</v>
      </c>
      <c r="DS421">
        <v>2</v>
      </c>
      <c r="DT421">
        <v>0</v>
      </c>
      <c r="DU421">
        <v>0</v>
      </c>
      <c r="DV421">
        <v>0</v>
      </c>
      <c r="DW421">
        <v>0</v>
      </c>
      <c r="DX421">
        <v>0</v>
      </c>
      <c r="DY421">
        <v>0</v>
      </c>
      <c r="DZ421">
        <v>1</v>
      </c>
      <c r="EA421">
        <v>0</v>
      </c>
      <c r="EB421">
        <v>0</v>
      </c>
      <c r="EC421">
        <v>2</v>
      </c>
      <c r="ED421">
        <v>0</v>
      </c>
      <c r="EE421">
        <v>0</v>
      </c>
      <c r="EF421">
        <v>0</v>
      </c>
      <c r="EG421">
        <v>0</v>
      </c>
      <c r="EH421">
        <v>1</v>
      </c>
      <c r="EI421">
        <v>0</v>
      </c>
      <c r="EJ421">
        <v>0</v>
      </c>
      <c r="EK421">
        <v>0</v>
      </c>
      <c r="EL421">
        <v>0</v>
      </c>
      <c r="EM421">
        <v>0</v>
      </c>
      <c r="EN421">
        <v>1</v>
      </c>
      <c r="EO421">
        <v>0</v>
      </c>
      <c r="EP421">
        <v>0</v>
      </c>
      <c r="EQ421">
        <v>0</v>
      </c>
      <c r="ER421">
        <v>2</v>
      </c>
      <c r="ES421">
        <v>1</v>
      </c>
      <c r="ET421">
        <v>1</v>
      </c>
      <c r="EU421">
        <v>0</v>
      </c>
      <c r="EV421">
        <v>0</v>
      </c>
      <c r="EW421">
        <v>0</v>
      </c>
      <c r="EX421">
        <v>1</v>
      </c>
      <c r="EY421">
        <v>1</v>
      </c>
      <c r="EZ421">
        <v>0</v>
      </c>
      <c r="FA421">
        <v>0</v>
      </c>
      <c r="FB421">
        <v>0</v>
      </c>
      <c r="FC421">
        <v>0</v>
      </c>
      <c r="FD421">
        <v>0</v>
      </c>
      <c r="FE421">
        <v>0</v>
      </c>
      <c r="FF421">
        <v>0</v>
      </c>
      <c r="FG421">
        <v>1</v>
      </c>
      <c r="FH421">
        <v>0</v>
      </c>
      <c r="FI421">
        <v>0</v>
      </c>
      <c r="FJ421">
        <v>0</v>
      </c>
      <c r="FK421">
        <v>0</v>
      </c>
      <c r="FL421">
        <v>3</v>
      </c>
      <c r="FM421">
        <v>1</v>
      </c>
      <c r="FN421">
        <v>1</v>
      </c>
      <c r="FO421">
        <v>0</v>
      </c>
      <c r="FP421">
        <v>3</v>
      </c>
      <c r="FQ421">
        <v>0</v>
      </c>
      <c r="FR421">
        <v>3</v>
      </c>
      <c r="FS421">
        <v>1</v>
      </c>
      <c r="FT421">
        <v>0</v>
      </c>
      <c r="FU421">
        <v>1</v>
      </c>
      <c r="FV421">
        <v>0</v>
      </c>
      <c r="FW421">
        <v>0</v>
      </c>
      <c r="FX421">
        <v>0</v>
      </c>
      <c r="FY421">
        <v>0</v>
      </c>
      <c r="FZ421">
        <v>2</v>
      </c>
      <c r="GA421">
        <v>0</v>
      </c>
      <c r="GB421">
        <v>2</v>
      </c>
      <c r="GC421">
        <v>2</v>
      </c>
      <c r="GD421">
        <v>0</v>
      </c>
      <c r="GE421">
        <v>0</v>
      </c>
      <c r="GF421">
        <v>0</v>
      </c>
      <c r="GG421">
        <v>0</v>
      </c>
      <c r="GH421">
        <v>0</v>
      </c>
      <c r="GI421">
        <v>0</v>
      </c>
      <c r="GJ421">
        <v>0</v>
      </c>
      <c r="GK421">
        <v>0</v>
      </c>
      <c r="GL421">
        <v>0</v>
      </c>
      <c r="GM421">
        <v>0</v>
      </c>
      <c r="GN421">
        <v>1</v>
      </c>
      <c r="GO421">
        <v>1</v>
      </c>
      <c r="GP421">
        <v>0</v>
      </c>
      <c r="GQ421">
        <v>0</v>
      </c>
    </row>
    <row r="422" spans="1:199">
      <c r="A422">
        <v>0</v>
      </c>
      <c r="B422">
        <v>0</v>
      </c>
      <c r="C422">
        <v>0</v>
      </c>
      <c r="D422">
        <v>0</v>
      </c>
      <c r="E422">
        <v>4</v>
      </c>
      <c r="F422">
        <v>0</v>
      </c>
      <c r="G422">
        <v>1</v>
      </c>
      <c r="H422">
        <v>0</v>
      </c>
      <c r="I422">
        <v>6</v>
      </c>
      <c r="J422">
        <v>1</v>
      </c>
      <c r="K422">
        <v>0</v>
      </c>
      <c r="L422">
        <v>0</v>
      </c>
      <c r="M422">
        <v>0</v>
      </c>
      <c r="N422">
        <v>0</v>
      </c>
      <c r="O422">
        <v>0</v>
      </c>
      <c r="P422">
        <v>4</v>
      </c>
      <c r="Q422">
        <v>1</v>
      </c>
      <c r="R422">
        <v>0</v>
      </c>
      <c r="S422">
        <v>1</v>
      </c>
      <c r="T422">
        <v>0</v>
      </c>
      <c r="U422">
        <v>0</v>
      </c>
      <c r="V422">
        <v>0</v>
      </c>
      <c r="W422">
        <v>0</v>
      </c>
      <c r="X422">
        <v>1</v>
      </c>
      <c r="Y422">
        <v>0</v>
      </c>
      <c r="Z422">
        <v>3</v>
      </c>
      <c r="AA422">
        <v>0</v>
      </c>
      <c r="AB422">
        <v>1</v>
      </c>
      <c r="AC422">
        <v>0</v>
      </c>
      <c r="AD422">
        <v>3</v>
      </c>
      <c r="AE422">
        <v>2</v>
      </c>
      <c r="AF422">
        <v>0</v>
      </c>
      <c r="AG422">
        <v>3</v>
      </c>
      <c r="AH422">
        <v>2</v>
      </c>
      <c r="AI422">
        <v>1</v>
      </c>
      <c r="AJ422">
        <v>0</v>
      </c>
      <c r="AK422">
        <v>2</v>
      </c>
      <c r="AL422">
        <v>0</v>
      </c>
      <c r="AM422">
        <v>0</v>
      </c>
      <c r="AN422">
        <v>0</v>
      </c>
      <c r="AO422">
        <v>1</v>
      </c>
      <c r="AP422">
        <v>0</v>
      </c>
      <c r="AQ422">
        <v>0</v>
      </c>
      <c r="AR422">
        <v>3</v>
      </c>
      <c r="AS422">
        <v>4</v>
      </c>
      <c r="AT422">
        <v>3</v>
      </c>
      <c r="AU422">
        <v>1</v>
      </c>
      <c r="AV422">
        <v>0</v>
      </c>
      <c r="AW422">
        <v>1</v>
      </c>
      <c r="AX422">
        <v>7</v>
      </c>
      <c r="AY422">
        <v>0</v>
      </c>
      <c r="AZ422">
        <v>4</v>
      </c>
      <c r="BA422">
        <v>0</v>
      </c>
      <c r="BB422">
        <v>3</v>
      </c>
      <c r="BC422">
        <v>0</v>
      </c>
      <c r="BD422">
        <v>1</v>
      </c>
      <c r="BE422">
        <v>0</v>
      </c>
      <c r="BF422">
        <v>1</v>
      </c>
      <c r="BG422">
        <v>0</v>
      </c>
      <c r="BH422">
        <v>0</v>
      </c>
      <c r="BI422">
        <v>0</v>
      </c>
      <c r="BJ422">
        <v>1</v>
      </c>
      <c r="BK422">
        <v>0</v>
      </c>
      <c r="BL422">
        <v>0</v>
      </c>
      <c r="BM422">
        <v>0</v>
      </c>
      <c r="BN422">
        <v>0</v>
      </c>
      <c r="BO422">
        <v>0</v>
      </c>
      <c r="BP422">
        <v>0</v>
      </c>
      <c r="BQ422">
        <v>1</v>
      </c>
      <c r="BR422">
        <v>1</v>
      </c>
      <c r="BS422">
        <v>0</v>
      </c>
      <c r="BT422">
        <v>5</v>
      </c>
      <c r="BU422">
        <v>0</v>
      </c>
      <c r="BV422">
        <v>0</v>
      </c>
      <c r="BW422">
        <v>3</v>
      </c>
      <c r="BX422">
        <v>7</v>
      </c>
      <c r="BY422">
        <v>0</v>
      </c>
      <c r="BZ422">
        <v>0</v>
      </c>
      <c r="CA422">
        <v>1</v>
      </c>
      <c r="CB422">
        <v>4</v>
      </c>
      <c r="CC422">
        <v>2</v>
      </c>
      <c r="CD422">
        <v>1</v>
      </c>
      <c r="CE422">
        <v>0</v>
      </c>
      <c r="CF422">
        <v>3</v>
      </c>
      <c r="CG422">
        <v>0</v>
      </c>
      <c r="CH422">
        <v>0</v>
      </c>
      <c r="CI422">
        <v>1</v>
      </c>
      <c r="CJ422">
        <v>2</v>
      </c>
      <c r="CK422">
        <v>1</v>
      </c>
      <c r="CL422">
        <v>0</v>
      </c>
      <c r="CM422">
        <v>0</v>
      </c>
      <c r="CN422">
        <v>0</v>
      </c>
      <c r="CO422">
        <v>0</v>
      </c>
      <c r="CP422">
        <v>1</v>
      </c>
      <c r="CQ422">
        <v>0</v>
      </c>
      <c r="CR422">
        <v>0</v>
      </c>
      <c r="CS422">
        <v>2</v>
      </c>
      <c r="CT422">
        <v>0</v>
      </c>
      <c r="CU422">
        <v>0</v>
      </c>
      <c r="CV422">
        <v>0</v>
      </c>
      <c r="CW422">
        <v>0</v>
      </c>
      <c r="CX422">
        <v>0</v>
      </c>
      <c r="CY422">
        <v>0</v>
      </c>
      <c r="CZ422">
        <v>0</v>
      </c>
      <c r="DA422">
        <v>0</v>
      </c>
      <c r="DB422">
        <v>0</v>
      </c>
      <c r="DC422">
        <v>0</v>
      </c>
      <c r="DD422">
        <v>1</v>
      </c>
      <c r="DE422">
        <v>3</v>
      </c>
      <c r="DF422">
        <v>3</v>
      </c>
      <c r="DG422">
        <v>0</v>
      </c>
      <c r="DH422">
        <v>0</v>
      </c>
      <c r="DI422">
        <v>0</v>
      </c>
      <c r="DJ422">
        <v>1</v>
      </c>
      <c r="DK422">
        <v>1</v>
      </c>
      <c r="DL422">
        <v>0</v>
      </c>
      <c r="DM422">
        <v>0</v>
      </c>
      <c r="DN422">
        <v>4</v>
      </c>
      <c r="DO422">
        <v>1</v>
      </c>
      <c r="DP422">
        <v>0</v>
      </c>
      <c r="DQ422">
        <v>0</v>
      </c>
      <c r="DR422">
        <v>3</v>
      </c>
      <c r="DS422">
        <v>2</v>
      </c>
      <c r="DT422">
        <v>1</v>
      </c>
      <c r="DU422">
        <v>1</v>
      </c>
      <c r="DV422">
        <v>0</v>
      </c>
      <c r="DW422">
        <v>0</v>
      </c>
      <c r="DX422">
        <v>0</v>
      </c>
      <c r="DY422">
        <v>0</v>
      </c>
      <c r="DZ422">
        <v>5</v>
      </c>
      <c r="EA422">
        <v>0</v>
      </c>
      <c r="EB422">
        <v>0</v>
      </c>
      <c r="EC422">
        <v>2</v>
      </c>
      <c r="ED422">
        <v>0</v>
      </c>
      <c r="EE422">
        <v>0</v>
      </c>
      <c r="EF422">
        <v>0</v>
      </c>
      <c r="EG422">
        <v>0</v>
      </c>
      <c r="EH422">
        <v>0</v>
      </c>
      <c r="EI422">
        <v>0</v>
      </c>
      <c r="EJ422">
        <v>0</v>
      </c>
      <c r="EK422">
        <v>0</v>
      </c>
      <c r="EL422">
        <v>1</v>
      </c>
      <c r="EM422">
        <v>0</v>
      </c>
      <c r="EN422">
        <v>0</v>
      </c>
      <c r="EO422">
        <v>0</v>
      </c>
      <c r="EP422">
        <v>1</v>
      </c>
      <c r="EQ422">
        <v>0</v>
      </c>
      <c r="ER422">
        <v>0</v>
      </c>
      <c r="ES422">
        <v>2</v>
      </c>
      <c r="ET422">
        <v>0</v>
      </c>
      <c r="EU422">
        <v>1</v>
      </c>
      <c r="EV422">
        <v>0</v>
      </c>
      <c r="EW422">
        <v>8</v>
      </c>
      <c r="EX422">
        <v>4</v>
      </c>
      <c r="EY422">
        <v>1</v>
      </c>
      <c r="EZ422">
        <v>0</v>
      </c>
      <c r="FA422">
        <v>0</v>
      </c>
      <c r="FB422">
        <v>0</v>
      </c>
      <c r="FC422">
        <v>0</v>
      </c>
      <c r="FD422">
        <v>0</v>
      </c>
      <c r="FE422">
        <v>0</v>
      </c>
      <c r="FF422">
        <v>0</v>
      </c>
      <c r="FG422">
        <v>3</v>
      </c>
      <c r="FH422">
        <v>2</v>
      </c>
      <c r="FI422">
        <v>0</v>
      </c>
      <c r="FJ422">
        <v>8</v>
      </c>
      <c r="FK422">
        <v>3</v>
      </c>
      <c r="FL422">
        <v>0</v>
      </c>
      <c r="FM422">
        <v>4</v>
      </c>
      <c r="FN422">
        <v>1</v>
      </c>
      <c r="FO422">
        <v>0</v>
      </c>
      <c r="FP422">
        <v>0</v>
      </c>
      <c r="FQ422">
        <v>0</v>
      </c>
      <c r="FR422">
        <v>2</v>
      </c>
      <c r="FS422">
        <v>1</v>
      </c>
      <c r="FT422">
        <v>0</v>
      </c>
      <c r="FU422">
        <v>2</v>
      </c>
      <c r="FV422">
        <v>0</v>
      </c>
      <c r="FW422">
        <v>0</v>
      </c>
      <c r="FX422">
        <v>0</v>
      </c>
      <c r="FY422">
        <v>0</v>
      </c>
      <c r="FZ422">
        <v>2</v>
      </c>
      <c r="GA422">
        <v>0</v>
      </c>
      <c r="GB422">
        <v>2</v>
      </c>
      <c r="GC422">
        <v>0</v>
      </c>
      <c r="GD422">
        <v>1</v>
      </c>
      <c r="GE422">
        <v>1</v>
      </c>
      <c r="GF422">
        <v>0</v>
      </c>
      <c r="GG422">
        <v>0</v>
      </c>
      <c r="GH422">
        <v>1</v>
      </c>
      <c r="GI422">
        <v>0</v>
      </c>
      <c r="GJ422">
        <v>3</v>
      </c>
      <c r="GK422">
        <v>0</v>
      </c>
      <c r="GL422">
        <v>1</v>
      </c>
      <c r="GM422">
        <v>4</v>
      </c>
      <c r="GN422">
        <v>0</v>
      </c>
      <c r="GO422">
        <v>1</v>
      </c>
      <c r="GP422">
        <v>0</v>
      </c>
      <c r="GQ422">
        <v>0</v>
      </c>
    </row>
    <row r="423" spans="1:199">
      <c r="A423">
        <v>0</v>
      </c>
      <c r="B423">
        <v>3</v>
      </c>
      <c r="C423">
        <v>0</v>
      </c>
      <c r="D423">
        <v>0</v>
      </c>
      <c r="E423">
        <v>6</v>
      </c>
      <c r="F423">
        <v>1</v>
      </c>
      <c r="G423">
        <v>0</v>
      </c>
      <c r="H423">
        <v>0</v>
      </c>
      <c r="I423">
        <v>6</v>
      </c>
      <c r="J423">
        <v>1</v>
      </c>
      <c r="K423">
        <v>0</v>
      </c>
      <c r="L423">
        <v>0</v>
      </c>
      <c r="M423">
        <v>0</v>
      </c>
      <c r="N423">
        <v>0</v>
      </c>
      <c r="O423">
        <v>2</v>
      </c>
      <c r="P423">
        <v>4</v>
      </c>
      <c r="Q423">
        <v>1</v>
      </c>
      <c r="R423">
        <v>0</v>
      </c>
      <c r="S423">
        <v>0</v>
      </c>
      <c r="T423">
        <v>1</v>
      </c>
      <c r="U423">
        <v>0</v>
      </c>
      <c r="V423">
        <v>1</v>
      </c>
      <c r="W423">
        <v>1</v>
      </c>
      <c r="X423">
        <v>1</v>
      </c>
      <c r="Y423">
        <v>0</v>
      </c>
      <c r="Z423">
        <v>4</v>
      </c>
      <c r="AA423">
        <v>1</v>
      </c>
      <c r="AB423">
        <v>2</v>
      </c>
      <c r="AC423">
        <v>1</v>
      </c>
      <c r="AD423">
        <v>1</v>
      </c>
      <c r="AE423">
        <v>0</v>
      </c>
      <c r="AF423">
        <v>0</v>
      </c>
      <c r="AG423">
        <v>5</v>
      </c>
      <c r="AH423">
        <v>1</v>
      </c>
      <c r="AI423">
        <v>0</v>
      </c>
      <c r="AJ423">
        <v>1</v>
      </c>
      <c r="AK423">
        <v>4</v>
      </c>
      <c r="AL423">
        <v>1</v>
      </c>
      <c r="AM423">
        <v>0</v>
      </c>
      <c r="AN423">
        <v>2</v>
      </c>
      <c r="AO423">
        <v>3</v>
      </c>
      <c r="AP423">
        <v>0</v>
      </c>
      <c r="AQ423">
        <v>0</v>
      </c>
      <c r="AR423">
        <v>2</v>
      </c>
      <c r="AS423">
        <v>6</v>
      </c>
      <c r="AT423">
        <v>7</v>
      </c>
      <c r="AU423">
        <v>4</v>
      </c>
      <c r="AV423">
        <v>2</v>
      </c>
      <c r="AW423">
        <v>1</v>
      </c>
      <c r="AX423">
        <v>3</v>
      </c>
      <c r="AY423">
        <v>0</v>
      </c>
      <c r="AZ423">
        <v>1</v>
      </c>
      <c r="BA423">
        <v>1</v>
      </c>
      <c r="BB423">
        <v>3</v>
      </c>
      <c r="BC423">
        <v>1</v>
      </c>
      <c r="BD423">
        <v>4</v>
      </c>
      <c r="BE423">
        <v>0</v>
      </c>
      <c r="BF423">
        <v>0</v>
      </c>
      <c r="BG423">
        <v>1</v>
      </c>
      <c r="BH423">
        <v>0</v>
      </c>
      <c r="BI423">
        <v>2</v>
      </c>
      <c r="BJ423">
        <v>0</v>
      </c>
      <c r="BK423">
        <v>0</v>
      </c>
      <c r="BL423">
        <v>0</v>
      </c>
      <c r="BM423">
        <v>0</v>
      </c>
      <c r="BN423">
        <v>0</v>
      </c>
      <c r="BO423">
        <v>0</v>
      </c>
      <c r="BP423">
        <v>2</v>
      </c>
      <c r="BQ423">
        <v>1</v>
      </c>
      <c r="BR423">
        <v>1</v>
      </c>
      <c r="BS423">
        <v>0</v>
      </c>
      <c r="BT423">
        <v>3</v>
      </c>
      <c r="BU423">
        <v>0</v>
      </c>
      <c r="BV423">
        <v>0</v>
      </c>
      <c r="BW423">
        <v>3</v>
      </c>
      <c r="BX423">
        <v>8</v>
      </c>
      <c r="BY423">
        <v>0</v>
      </c>
      <c r="BZ423">
        <v>2</v>
      </c>
      <c r="CA423">
        <v>0</v>
      </c>
      <c r="CB423">
        <v>1</v>
      </c>
      <c r="CC423">
        <v>1</v>
      </c>
      <c r="CD423">
        <v>1</v>
      </c>
      <c r="CE423">
        <v>2</v>
      </c>
      <c r="CF423">
        <v>3</v>
      </c>
      <c r="CG423">
        <v>0</v>
      </c>
      <c r="CH423">
        <v>0</v>
      </c>
      <c r="CI423">
        <v>0</v>
      </c>
      <c r="CJ423">
        <v>2</v>
      </c>
      <c r="CK423">
        <v>1</v>
      </c>
      <c r="CL423">
        <v>0</v>
      </c>
      <c r="CM423">
        <v>1</v>
      </c>
      <c r="CN423">
        <v>1</v>
      </c>
      <c r="CO423">
        <v>0</v>
      </c>
      <c r="CP423">
        <v>0</v>
      </c>
      <c r="CQ423">
        <v>0</v>
      </c>
      <c r="CR423">
        <v>0</v>
      </c>
      <c r="CS423">
        <v>6</v>
      </c>
      <c r="CT423">
        <v>0</v>
      </c>
      <c r="CU423">
        <v>0</v>
      </c>
      <c r="CV423">
        <v>0</v>
      </c>
      <c r="CW423">
        <v>0</v>
      </c>
      <c r="CX423">
        <v>0</v>
      </c>
      <c r="CY423">
        <v>4</v>
      </c>
      <c r="CZ423">
        <v>2</v>
      </c>
      <c r="DA423">
        <v>0</v>
      </c>
      <c r="DB423">
        <v>0</v>
      </c>
      <c r="DC423">
        <v>0</v>
      </c>
      <c r="DD423">
        <v>0</v>
      </c>
      <c r="DE423">
        <v>2</v>
      </c>
      <c r="DF423">
        <v>0</v>
      </c>
      <c r="DG423">
        <v>1</v>
      </c>
      <c r="DH423">
        <v>0</v>
      </c>
      <c r="DI423">
        <v>0</v>
      </c>
      <c r="DJ423">
        <v>2</v>
      </c>
      <c r="DK423">
        <v>1</v>
      </c>
      <c r="DL423">
        <v>0</v>
      </c>
      <c r="DM423">
        <v>0</v>
      </c>
      <c r="DN423">
        <v>2</v>
      </c>
      <c r="DO423">
        <v>1</v>
      </c>
      <c r="DP423">
        <v>1</v>
      </c>
      <c r="DQ423">
        <v>0</v>
      </c>
      <c r="DR423">
        <v>2</v>
      </c>
      <c r="DS423">
        <v>1</v>
      </c>
      <c r="DT423">
        <v>1</v>
      </c>
      <c r="DU423">
        <v>2</v>
      </c>
      <c r="DV423">
        <v>1</v>
      </c>
      <c r="DW423">
        <v>1</v>
      </c>
      <c r="DX423">
        <v>0</v>
      </c>
      <c r="DY423">
        <v>0</v>
      </c>
      <c r="DZ423">
        <v>5</v>
      </c>
      <c r="EA423">
        <v>0</v>
      </c>
      <c r="EB423">
        <v>0</v>
      </c>
      <c r="EC423">
        <v>2</v>
      </c>
      <c r="ED423">
        <v>1</v>
      </c>
      <c r="EE423">
        <v>0</v>
      </c>
      <c r="EF423">
        <v>0</v>
      </c>
      <c r="EG423">
        <v>0</v>
      </c>
      <c r="EH423">
        <v>0</v>
      </c>
      <c r="EI423">
        <v>0</v>
      </c>
      <c r="EJ423">
        <v>0</v>
      </c>
      <c r="EK423">
        <v>2</v>
      </c>
      <c r="EL423">
        <v>0</v>
      </c>
      <c r="EM423">
        <v>0</v>
      </c>
      <c r="EN423">
        <v>2</v>
      </c>
      <c r="EO423">
        <v>1</v>
      </c>
      <c r="EP423">
        <v>1</v>
      </c>
      <c r="EQ423">
        <v>0</v>
      </c>
      <c r="ER423">
        <v>0</v>
      </c>
      <c r="ES423">
        <v>0</v>
      </c>
      <c r="ET423">
        <v>0</v>
      </c>
      <c r="EU423">
        <v>0</v>
      </c>
      <c r="EV423">
        <v>1</v>
      </c>
      <c r="EW423">
        <v>6</v>
      </c>
      <c r="EX423">
        <v>5</v>
      </c>
      <c r="EY423">
        <v>1</v>
      </c>
      <c r="EZ423">
        <v>9</v>
      </c>
      <c r="FA423">
        <v>2</v>
      </c>
      <c r="FB423">
        <v>1</v>
      </c>
      <c r="FC423">
        <v>0</v>
      </c>
      <c r="FD423">
        <v>0</v>
      </c>
      <c r="FE423">
        <v>9</v>
      </c>
      <c r="FF423">
        <v>2</v>
      </c>
      <c r="FG423">
        <v>3</v>
      </c>
      <c r="FH423">
        <v>0</v>
      </c>
      <c r="FI423">
        <v>1</v>
      </c>
      <c r="FJ423">
        <v>3</v>
      </c>
      <c r="FK423">
        <v>7</v>
      </c>
      <c r="FL423">
        <v>0</v>
      </c>
      <c r="FM423">
        <v>3</v>
      </c>
      <c r="FN423">
        <v>1</v>
      </c>
      <c r="FO423">
        <v>1</v>
      </c>
      <c r="FP423">
        <v>0</v>
      </c>
      <c r="FQ423">
        <v>1</v>
      </c>
      <c r="FR423">
        <v>1</v>
      </c>
      <c r="FS423">
        <v>0</v>
      </c>
      <c r="FT423">
        <v>1</v>
      </c>
      <c r="FU423">
        <v>0</v>
      </c>
      <c r="FV423">
        <v>0</v>
      </c>
      <c r="FW423">
        <v>0</v>
      </c>
      <c r="FX423">
        <v>0</v>
      </c>
      <c r="FY423">
        <v>0</v>
      </c>
      <c r="FZ423">
        <v>2</v>
      </c>
      <c r="GA423">
        <v>1</v>
      </c>
      <c r="GB423">
        <v>0</v>
      </c>
      <c r="GC423">
        <v>0</v>
      </c>
      <c r="GD423">
        <v>1</v>
      </c>
      <c r="GE423">
        <v>2</v>
      </c>
      <c r="GF423">
        <v>0</v>
      </c>
      <c r="GG423">
        <v>1</v>
      </c>
      <c r="GH423">
        <v>2</v>
      </c>
      <c r="GI423">
        <v>0</v>
      </c>
      <c r="GJ423">
        <v>0</v>
      </c>
      <c r="GK423">
        <v>0</v>
      </c>
      <c r="GL423">
        <v>1</v>
      </c>
      <c r="GM423">
        <v>4</v>
      </c>
      <c r="GN423">
        <v>0</v>
      </c>
      <c r="GO423">
        <v>2</v>
      </c>
      <c r="GP423">
        <v>1</v>
      </c>
      <c r="GQ423">
        <v>0</v>
      </c>
    </row>
    <row r="424" spans="1:199">
      <c r="A424">
        <v>0</v>
      </c>
      <c r="B424">
        <v>2</v>
      </c>
      <c r="C424">
        <v>0</v>
      </c>
      <c r="D424">
        <v>0</v>
      </c>
      <c r="E424">
        <v>4</v>
      </c>
      <c r="F424">
        <v>1</v>
      </c>
      <c r="G424">
        <v>0</v>
      </c>
      <c r="H424">
        <v>0</v>
      </c>
      <c r="I424">
        <v>3</v>
      </c>
      <c r="J424">
        <v>1</v>
      </c>
      <c r="K424">
        <v>0</v>
      </c>
      <c r="L424">
        <v>0</v>
      </c>
      <c r="M424">
        <v>0</v>
      </c>
      <c r="N424">
        <v>0</v>
      </c>
      <c r="O424">
        <v>2</v>
      </c>
      <c r="P424">
        <v>3</v>
      </c>
      <c r="Q424">
        <v>0</v>
      </c>
      <c r="R424">
        <v>0</v>
      </c>
      <c r="S424">
        <v>0</v>
      </c>
      <c r="T424">
        <v>1</v>
      </c>
      <c r="U424">
        <v>0</v>
      </c>
      <c r="V424">
        <v>1</v>
      </c>
      <c r="W424">
        <v>0</v>
      </c>
      <c r="X424">
        <v>0</v>
      </c>
      <c r="Y424">
        <v>0</v>
      </c>
      <c r="Z424">
        <v>2</v>
      </c>
      <c r="AA424">
        <v>0</v>
      </c>
      <c r="AB424">
        <v>1</v>
      </c>
      <c r="AC424">
        <v>0</v>
      </c>
      <c r="AD424">
        <v>1</v>
      </c>
      <c r="AE424">
        <v>0</v>
      </c>
      <c r="AF424">
        <v>0</v>
      </c>
      <c r="AG424">
        <v>6</v>
      </c>
      <c r="AH424">
        <v>1</v>
      </c>
      <c r="AI424">
        <v>0</v>
      </c>
      <c r="AJ424">
        <v>1</v>
      </c>
      <c r="AK424">
        <v>3</v>
      </c>
      <c r="AL424">
        <v>0</v>
      </c>
      <c r="AM424">
        <v>0</v>
      </c>
      <c r="AN424">
        <v>2</v>
      </c>
      <c r="AO424">
        <v>1</v>
      </c>
      <c r="AP424">
        <v>0</v>
      </c>
      <c r="AQ424">
        <v>0</v>
      </c>
      <c r="AR424">
        <v>2</v>
      </c>
      <c r="AS424">
        <v>5</v>
      </c>
      <c r="AT424">
        <v>3</v>
      </c>
      <c r="AU424">
        <v>3</v>
      </c>
      <c r="AV424">
        <v>1</v>
      </c>
      <c r="AW424">
        <v>1</v>
      </c>
      <c r="AX424">
        <v>2</v>
      </c>
      <c r="AY424">
        <v>0</v>
      </c>
      <c r="AZ424">
        <v>1</v>
      </c>
      <c r="BA424">
        <v>1</v>
      </c>
      <c r="BB424">
        <v>1</v>
      </c>
      <c r="BC424">
        <v>1</v>
      </c>
      <c r="BD424">
        <v>3</v>
      </c>
      <c r="BE424">
        <v>0</v>
      </c>
      <c r="BF424">
        <v>0</v>
      </c>
      <c r="BG424">
        <v>0</v>
      </c>
      <c r="BH424">
        <v>0</v>
      </c>
      <c r="BI424">
        <v>2</v>
      </c>
      <c r="BJ424">
        <v>0</v>
      </c>
      <c r="BK424">
        <v>0</v>
      </c>
      <c r="BL424">
        <v>0</v>
      </c>
      <c r="BM424">
        <v>0</v>
      </c>
      <c r="BN424">
        <v>0</v>
      </c>
      <c r="BO424">
        <v>0</v>
      </c>
      <c r="BP424">
        <v>2</v>
      </c>
      <c r="BQ424">
        <v>0</v>
      </c>
      <c r="BR424">
        <v>0</v>
      </c>
      <c r="BS424">
        <v>0</v>
      </c>
      <c r="BT424">
        <v>2</v>
      </c>
      <c r="BU424">
        <v>0</v>
      </c>
      <c r="BV424">
        <v>0</v>
      </c>
      <c r="BW424">
        <v>1</v>
      </c>
      <c r="BX424">
        <v>6</v>
      </c>
      <c r="BY424">
        <v>0</v>
      </c>
      <c r="BZ424">
        <v>0</v>
      </c>
      <c r="CA424">
        <v>0</v>
      </c>
      <c r="CB424">
        <v>0</v>
      </c>
      <c r="CC424">
        <v>0</v>
      </c>
      <c r="CD424">
        <v>0</v>
      </c>
      <c r="CE424">
        <v>1</v>
      </c>
      <c r="CF424">
        <v>2</v>
      </c>
      <c r="CG424">
        <v>0</v>
      </c>
      <c r="CH424">
        <v>0</v>
      </c>
      <c r="CI424">
        <v>0</v>
      </c>
      <c r="CJ424">
        <v>1</v>
      </c>
      <c r="CK424">
        <v>1</v>
      </c>
      <c r="CL424">
        <v>0</v>
      </c>
      <c r="CM424">
        <v>0</v>
      </c>
      <c r="CN424">
        <v>0</v>
      </c>
      <c r="CO424">
        <v>0</v>
      </c>
      <c r="CP424">
        <v>0</v>
      </c>
      <c r="CQ424">
        <v>0</v>
      </c>
      <c r="CR424">
        <v>0</v>
      </c>
      <c r="CS424">
        <v>6</v>
      </c>
      <c r="CT424">
        <v>0</v>
      </c>
      <c r="CU424">
        <v>0</v>
      </c>
      <c r="CV424">
        <v>0</v>
      </c>
      <c r="CW424">
        <v>0</v>
      </c>
      <c r="CX424">
        <v>0</v>
      </c>
      <c r="CY424">
        <v>4</v>
      </c>
      <c r="CZ424">
        <v>2</v>
      </c>
      <c r="DA424">
        <v>0</v>
      </c>
      <c r="DB424">
        <v>0</v>
      </c>
      <c r="DC424">
        <v>0</v>
      </c>
      <c r="DD424">
        <v>0</v>
      </c>
      <c r="DE424">
        <v>2</v>
      </c>
      <c r="DF424">
        <v>0</v>
      </c>
      <c r="DG424">
        <v>1</v>
      </c>
      <c r="DH424">
        <v>0</v>
      </c>
      <c r="DI424">
        <v>0</v>
      </c>
      <c r="DJ424">
        <v>1</v>
      </c>
      <c r="DK424">
        <v>1</v>
      </c>
      <c r="DL424">
        <v>0</v>
      </c>
      <c r="DM424">
        <v>0</v>
      </c>
      <c r="DN424">
        <v>2</v>
      </c>
      <c r="DO424">
        <v>0</v>
      </c>
      <c r="DP424">
        <v>1</v>
      </c>
      <c r="DQ424">
        <v>0</v>
      </c>
      <c r="DR424">
        <v>0</v>
      </c>
      <c r="DS424">
        <v>0</v>
      </c>
      <c r="DT424">
        <v>1</v>
      </c>
      <c r="DU424">
        <v>1</v>
      </c>
      <c r="DV424">
        <v>0</v>
      </c>
      <c r="DW424">
        <v>1</v>
      </c>
      <c r="DX424">
        <v>0</v>
      </c>
      <c r="DY424">
        <v>0</v>
      </c>
      <c r="DZ424">
        <v>3</v>
      </c>
      <c r="EA424">
        <v>0</v>
      </c>
      <c r="EB424">
        <v>0</v>
      </c>
      <c r="EC424">
        <v>1</v>
      </c>
      <c r="ED424">
        <v>1</v>
      </c>
      <c r="EE424">
        <v>0</v>
      </c>
      <c r="EF424">
        <v>0</v>
      </c>
      <c r="EG424">
        <v>0</v>
      </c>
      <c r="EH424">
        <v>0</v>
      </c>
      <c r="EI424">
        <v>0</v>
      </c>
      <c r="EJ424">
        <v>0</v>
      </c>
      <c r="EK424">
        <v>1</v>
      </c>
      <c r="EL424">
        <v>0</v>
      </c>
      <c r="EM424">
        <v>0</v>
      </c>
      <c r="EN424">
        <v>1</v>
      </c>
      <c r="EO424">
        <v>0</v>
      </c>
      <c r="EP424">
        <v>0</v>
      </c>
      <c r="EQ424">
        <v>0</v>
      </c>
      <c r="ER424">
        <v>0</v>
      </c>
      <c r="ES424">
        <v>0</v>
      </c>
      <c r="ET424">
        <v>0</v>
      </c>
      <c r="EU424">
        <v>0</v>
      </c>
      <c r="EV424">
        <v>1</v>
      </c>
      <c r="EW424">
        <v>6</v>
      </c>
      <c r="EX424">
        <v>5</v>
      </c>
      <c r="EY424">
        <v>0</v>
      </c>
      <c r="EZ424">
        <v>0</v>
      </c>
      <c r="FA424">
        <v>1</v>
      </c>
      <c r="FB424">
        <v>0</v>
      </c>
      <c r="FC424">
        <v>0</v>
      </c>
      <c r="FD424">
        <v>0</v>
      </c>
      <c r="FE424">
        <v>9</v>
      </c>
      <c r="FF424">
        <v>1</v>
      </c>
      <c r="FG424">
        <v>2</v>
      </c>
      <c r="FH424">
        <v>0</v>
      </c>
      <c r="FI424">
        <v>0</v>
      </c>
      <c r="FJ424">
        <v>3</v>
      </c>
      <c r="FK424">
        <v>7</v>
      </c>
      <c r="FL424">
        <v>0</v>
      </c>
      <c r="FM424">
        <v>2</v>
      </c>
      <c r="FN424">
        <v>0</v>
      </c>
      <c r="FO424">
        <v>0</v>
      </c>
      <c r="FP424">
        <v>0</v>
      </c>
      <c r="FQ424">
        <v>1</v>
      </c>
      <c r="FR424">
        <v>0</v>
      </c>
      <c r="FS424">
        <v>0</v>
      </c>
      <c r="FT424">
        <v>1</v>
      </c>
      <c r="FU424">
        <v>0</v>
      </c>
      <c r="FV424">
        <v>0</v>
      </c>
      <c r="FW424">
        <v>0</v>
      </c>
      <c r="FX424">
        <v>0</v>
      </c>
      <c r="FY424">
        <v>0</v>
      </c>
      <c r="FZ424">
        <v>1</v>
      </c>
      <c r="GA424">
        <v>1</v>
      </c>
      <c r="GB424">
        <v>0</v>
      </c>
      <c r="GC424">
        <v>0</v>
      </c>
      <c r="GD424">
        <v>1</v>
      </c>
      <c r="GE424">
        <v>0</v>
      </c>
      <c r="GF424">
        <v>0</v>
      </c>
      <c r="GG424">
        <v>0</v>
      </c>
      <c r="GH424">
        <v>1</v>
      </c>
      <c r="GI424">
        <v>0</v>
      </c>
      <c r="GJ424">
        <v>0</v>
      </c>
      <c r="GK424">
        <v>0</v>
      </c>
      <c r="GL424">
        <v>1</v>
      </c>
      <c r="GM424">
        <v>4</v>
      </c>
      <c r="GN424">
        <v>0</v>
      </c>
      <c r="GO424">
        <v>1</v>
      </c>
      <c r="GP424">
        <v>0</v>
      </c>
      <c r="GQ424">
        <v>0</v>
      </c>
    </row>
    <row r="425" spans="1:199">
      <c r="A425">
        <v>0</v>
      </c>
      <c r="B425">
        <v>0</v>
      </c>
      <c r="C425">
        <v>0</v>
      </c>
      <c r="D425">
        <v>0</v>
      </c>
      <c r="E425">
        <v>0</v>
      </c>
      <c r="F425">
        <v>0</v>
      </c>
      <c r="G425">
        <v>0</v>
      </c>
      <c r="H425">
        <v>0</v>
      </c>
      <c r="I425">
        <v>3</v>
      </c>
      <c r="J425">
        <v>0</v>
      </c>
      <c r="K425">
        <v>0</v>
      </c>
      <c r="L425">
        <v>0</v>
      </c>
      <c r="M425">
        <v>0</v>
      </c>
      <c r="N425">
        <v>0</v>
      </c>
      <c r="O425">
        <v>1</v>
      </c>
      <c r="P425">
        <v>0</v>
      </c>
      <c r="Q425">
        <v>0</v>
      </c>
      <c r="R425">
        <v>0</v>
      </c>
      <c r="S425">
        <v>0</v>
      </c>
      <c r="T425">
        <v>0</v>
      </c>
      <c r="U425">
        <v>0</v>
      </c>
      <c r="V425">
        <v>0</v>
      </c>
      <c r="W425">
        <v>0</v>
      </c>
      <c r="X425">
        <v>0</v>
      </c>
      <c r="Y425">
        <v>0</v>
      </c>
      <c r="Z425">
        <v>0</v>
      </c>
      <c r="AA425">
        <v>0</v>
      </c>
      <c r="AB425">
        <v>0</v>
      </c>
      <c r="AC425">
        <v>0</v>
      </c>
      <c r="AD425">
        <v>0</v>
      </c>
      <c r="AE425">
        <v>0</v>
      </c>
      <c r="AF425">
        <v>0</v>
      </c>
      <c r="AG425">
        <v>3</v>
      </c>
      <c r="AH425">
        <v>0</v>
      </c>
      <c r="AI425">
        <v>0</v>
      </c>
      <c r="AJ425">
        <v>0</v>
      </c>
      <c r="AK425">
        <v>1</v>
      </c>
      <c r="AL425">
        <v>0</v>
      </c>
      <c r="AM425">
        <v>0</v>
      </c>
      <c r="AN425">
        <v>1</v>
      </c>
      <c r="AO425">
        <v>0</v>
      </c>
      <c r="AP425">
        <v>0</v>
      </c>
      <c r="AQ425">
        <v>0</v>
      </c>
      <c r="AR425">
        <v>0</v>
      </c>
      <c r="AS425">
        <v>2</v>
      </c>
      <c r="AT425">
        <v>0</v>
      </c>
      <c r="AU425">
        <v>0</v>
      </c>
      <c r="AV425">
        <v>0</v>
      </c>
      <c r="AW425">
        <v>0</v>
      </c>
      <c r="AX425">
        <v>0</v>
      </c>
      <c r="AY425">
        <v>0</v>
      </c>
      <c r="AZ425">
        <v>0</v>
      </c>
      <c r="BA425">
        <v>0</v>
      </c>
      <c r="BB425">
        <v>0</v>
      </c>
      <c r="BC425">
        <v>0</v>
      </c>
      <c r="BD425">
        <v>1</v>
      </c>
      <c r="BE425">
        <v>0</v>
      </c>
      <c r="BF425">
        <v>0</v>
      </c>
      <c r="BG425">
        <v>0</v>
      </c>
      <c r="BH425">
        <v>0</v>
      </c>
      <c r="BI425">
        <v>0</v>
      </c>
      <c r="BJ425">
        <v>0</v>
      </c>
      <c r="BK425">
        <v>0</v>
      </c>
      <c r="BL425">
        <v>0</v>
      </c>
      <c r="BM425">
        <v>0</v>
      </c>
      <c r="BN425">
        <v>0</v>
      </c>
      <c r="BO425">
        <v>0</v>
      </c>
      <c r="BP425">
        <v>2</v>
      </c>
      <c r="BQ425">
        <v>0</v>
      </c>
      <c r="BR425">
        <v>0</v>
      </c>
      <c r="BS425">
        <v>0</v>
      </c>
      <c r="BT425">
        <v>0</v>
      </c>
      <c r="BU425">
        <v>0</v>
      </c>
      <c r="BV425">
        <v>0</v>
      </c>
      <c r="BW425">
        <v>0</v>
      </c>
      <c r="BX425">
        <v>4</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2</v>
      </c>
      <c r="CT425">
        <v>0</v>
      </c>
      <c r="CU425">
        <v>0</v>
      </c>
      <c r="CV425">
        <v>0</v>
      </c>
      <c r="CW425">
        <v>0</v>
      </c>
      <c r="CX425">
        <v>0</v>
      </c>
      <c r="CY425">
        <v>0</v>
      </c>
      <c r="CZ425">
        <v>0</v>
      </c>
      <c r="DA425">
        <v>0</v>
      </c>
      <c r="DB425">
        <v>0</v>
      </c>
      <c r="DC425">
        <v>0</v>
      </c>
      <c r="DD425">
        <v>0</v>
      </c>
      <c r="DE425">
        <v>0</v>
      </c>
      <c r="DF425">
        <v>0</v>
      </c>
      <c r="DG425">
        <v>1</v>
      </c>
      <c r="DH425">
        <v>0</v>
      </c>
      <c r="DI425">
        <v>0</v>
      </c>
      <c r="DJ425">
        <v>0</v>
      </c>
      <c r="DK425">
        <v>0</v>
      </c>
      <c r="DL425">
        <v>0</v>
      </c>
      <c r="DM425">
        <v>0</v>
      </c>
      <c r="DN425">
        <v>1</v>
      </c>
      <c r="DO425">
        <v>0</v>
      </c>
      <c r="DP425">
        <v>0</v>
      </c>
      <c r="DQ425">
        <v>0</v>
      </c>
      <c r="DR425">
        <v>0</v>
      </c>
      <c r="DS425">
        <v>0</v>
      </c>
      <c r="DT425">
        <v>0</v>
      </c>
      <c r="DU425">
        <v>0</v>
      </c>
      <c r="DV425">
        <v>0</v>
      </c>
      <c r="DW425">
        <v>0</v>
      </c>
      <c r="DX425">
        <v>0</v>
      </c>
      <c r="DY425">
        <v>0</v>
      </c>
      <c r="DZ425">
        <v>2</v>
      </c>
      <c r="EA425">
        <v>0</v>
      </c>
      <c r="EB425">
        <v>0</v>
      </c>
      <c r="EC425">
        <v>1</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5</v>
      </c>
      <c r="EX425">
        <v>0</v>
      </c>
      <c r="EY425">
        <v>0</v>
      </c>
      <c r="EZ425">
        <v>0</v>
      </c>
      <c r="FA425">
        <v>1</v>
      </c>
      <c r="FB425">
        <v>0</v>
      </c>
      <c r="FC425">
        <v>0</v>
      </c>
      <c r="FD425">
        <v>0</v>
      </c>
      <c r="FE425">
        <v>0</v>
      </c>
      <c r="FF425">
        <v>0</v>
      </c>
      <c r="FG425">
        <v>1</v>
      </c>
      <c r="FH425">
        <v>0</v>
      </c>
      <c r="FI425">
        <v>0</v>
      </c>
      <c r="FJ425">
        <v>3</v>
      </c>
      <c r="FK425">
        <v>1</v>
      </c>
      <c r="FL425">
        <v>0</v>
      </c>
      <c r="FM425">
        <v>1</v>
      </c>
      <c r="FN425">
        <v>0</v>
      </c>
      <c r="FO425">
        <v>0</v>
      </c>
      <c r="FP425">
        <v>0</v>
      </c>
      <c r="FQ425">
        <v>1</v>
      </c>
      <c r="FR425">
        <v>0</v>
      </c>
      <c r="FS425">
        <v>0</v>
      </c>
      <c r="FT425">
        <v>0</v>
      </c>
      <c r="FU425">
        <v>0</v>
      </c>
      <c r="FV425">
        <v>0</v>
      </c>
      <c r="FW425">
        <v>0</v>
      </c>
      <c r="FX425">
        <v>0</v>
      </c>
      <c r="FY425">
        <v>0</v>
      </c>
      <c r="FZ425">
        <v>0</v>
      </c>
      <c r="GA425">
        <v>0</v>
      </c>
      <c r="GB425">
        <v>0</v>
      </c>
      <c r="GC425">
        <v>0</v>
      </c>
      <c r="GD425">
        <v>1</v>
      </c>
      <c r="GE425">
        <v>0</v>
      </c>
      <c r="GF425">
        <v>0</v>
      </c>
      <c r="GG425">
        <v>0</v>
      </c>
      <c r="GH425">
        <v>0</v>
      </c>
      <c r="GI425">
        <v>0</v>
      </c>
      <c r="GJ425">
        <v>0</v>
      </c>
      <c r="GK425">
        <v>0</v>
      </c>
      <c r="GL425">
        <v>0</v>
      </c>
      <c r="GM425">
        <v>0</v>
      </c>
      <c r="GN425">
        <v>0</v>
      </c>
      <c r="GO425">
        <v>0</v>
      </c>
      <c r="GP425">
        <v>0</v>
      </c>
      <c r="GQ425">
        <v>0</v>
      </c>
    </row>
    <row r="426" spans="1:199">
      <c r="A426">
        <v>0</v>
      </c>
      <c r="B426">
        <v>0</v>
      </c>
      <c r="C426">
        <v>0</v>
      </c>
      <c r="D426">
        <v>0</v>
      </c>
      <c r="E426">
        <v>0</v>
      </c>
      <c r="F426">
        <v>0</v>
      </c>
      <c r="G426">
        <v>0</v>
      </c>
      <c r="H426">
        <v>0</v>
      </c>
      <c r="I426">
        <v>3</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2</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1</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1</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2</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1</v>
      </c>
      <c r="GF426">
        <v>0</v>
      </c>
      <c r="GG426">
        <v>0</v>
      </c>
      <c r="GH426">
        <v>0</v>
      </c>
      <c r="GI426">
        <v>0</v>
      </c>
      <c r="GJ426">
        <v>0</v>
      </c>
      <c r="GK426">
        <v>0</v>
      </c>
      <c r="GL426">
        <v>0</v>
      </c>
      <c r="GM426">
        <v>0</v>
      </c>
      <c r="GN426">
        <v>0</v>
      </c>
      <c r="GO426">
        <v>0</v>
      </c>
      <c r="GP426">
        <v>0</v>
      </c>
      <c r="GQ426">
        <v>0</v>
      </c>
    </row>
    <row r="427" spans="1:199">
      <c r="A427">
        <v>0</v>
      </c>
      <c r="B427">
        <v>0</v>
      </c>
      <c r="C427">
        <v>0</v>
      </c>
      <c r="D427">
        <v>0</v>
      </c>
      <c r="E427">
        <v>4</v>
      </c>
      <c r="F427">
        <v>0</v>
      </c>
      <c r="G427">
        <v>0</v>
      </c>
      <c r="H427">
        <v>0</v>
      </c>
      <c r="I427">
        <v>3</v>
      </c>
      <c r="J427">
        <v>0</v>
      </c>
      <c r="K427">
        <v>0</v>
      </c>
      <c r="L427">
        <v>0</v>
      </c>
      <c r="M427">
        <v>3</v>
      </c>
      <c r="N427">
        <v>0</v>
      </c>
      <c r="O427">
        <v>7</v>
      </c>
      <c r="P427">
        <v>1</v>
      </c>
      <c r="Q427">
        <v>0</v>
      </c>
      <c r="R427">
        <v>0</v>
      </c>
      <c r="S427">
        <v>0</v>
      </c>
      <c r="T427">
        <v>0</v>
      </c>
      <c r="U427">
        <v>0</v>
      </c>
      <c r="V427">
        <v>0</v>
      </c>
      <c r="W427">
        <v>0</v>
      </c>
      <c r="X427">
        <v>1</v>
      </c>
      <c r="Y427">
        <v>0</v>
      </c>
      <c r="Z427">
        <v>5</v>
      </c>
      <c r="AA427">
        <v>0</v>
      </c>
      <c r="AB427">
        <v>0</v>
      </c>
      <c r="AC427">
        <v>0</v>
      </c>
      <c r="AD427">
        <v>5</v>
      </c>
      <c r="AE427">
        <v>1</v>
      </c>
      <c r="AF427">
        <v>0</v>
      </c>
      <c r="AG427">
        <v>3</v>
      </c>
      <c r="AH427">
        <v>0</v>
      </c>
      <c r="AI427">
        <v>0</v>
      </c>
      <c r="AJ427">
        <v>0</v>
      </c>
      <c r="AK427">
        <v>2</v>
      </c>
      <c r="AL427">
        <v>0</v>
      </c>
      <c r="AM427">
        <v>0</v>
      </c>
      <c r="AN427">
        <v>0</v>
      </c>
      <c r="AO427">
        <v>3</v>
      </c>
      <c r="AP427">
        <v>0</v>
      </c>
      <c r="AQ427">
        <v>0</v>
      </c>
      <c r="AR427">
        <v>0</v>
      </c>
      <c r="AS427">
        <v>0</v>
      </c>
      <c r="AT427">
        <v>0</v>
      </c>
      <c r="AU427">
        <v>3</v>
      </c>
      <c r="AV427">
        <v>0</v>
      </c>
      <c r="AW427">
        <v>0</v>
      </c>
      <c r="AX427">
        <v>3</v>
      </c>
      <c r="AY427">
        <v>0</v>
      </c>
      <c r="AZ427">
        <v>0</v>
      </c>
      <c r="BA427">
        <v>0</v>
      </c>
      <c r="BB427">
        <v>0</v>
      </c>
      <c r="BC427">
        <v>1</v>
      </c>
      <c r="BD427">
        <v>0</v>
      </c>
      <c r="BE427">
        <v>1</v>
      </c>
      <c r="BF427">
        <v>1</v>
      </c>
      <c r="BG427">
        <v>0</v>
      </c>
      <c r="BH427">
        <v>0</v>
      </c>
      <c r="BI427">
        <v>0</v>
      </c>
      <c r="BJ427">
        <v>0</v>
      </c>
      <c r="BK427">
        <v>0</v>
      </c>
      <c r="BL427">
        <v>0</v>
      </c>
      <c r="BM427">
        <v>0</v>
      </c>
      <c r="BN427">
        <v>4</v>
      </c>
      <c r="BO427">
        <v>0</v>
      </c>
      <c r="BP427">
        <v>7</v>
      </c>
      <c r="BQ427">
        <v>1</v>
      </c>
      <c r="BR427">
        <v>0</v>
      </c>
      <c r="BS427">
        <v>0</v>
      </c>
      <c r="BT427">
        <v>0</v>
      </c>
      <c r="BU427">
        <v>0</v>
      </c>
      <c r="BV427">
        <v>3</v>
      </c>
      <c r="BW427">
        <v>0</v>
      </c>
      <c r="BX427">
        <v>4</v>
      </c>
      <c r="BY427">
        <v>0</v>
      </c>
      <c r="BZ427">
        <v>0</v>
      </c>
      <c r="CA427">
        <v>0</v>
      </c>
      <c r="CB427">
        <v>0</v>
      </c>
      <c r="CC427">
        <v>0</v>
      </c>
      <c r="CD427">
        <v>0</v>
      </c>
      <c r="CE427">
        <v>0</v>
      </c>
      <c r="CF427">
        <v>0</v>
      </c>
      <c r="CG427">
        <v>0</v>
      </c>
      <c r="CH427">
        <v>0</v>
      </c>
      <c r="CI427">
        <v>1</v>
      </c>
      <c r="CJ427">
        <v>0</v>
      </c>
      <c r="CK427">
        <v>0</v>
      </c>
      <c r="CL427">
        <v>1</v>
      </c>
      <c r="CM427">
        <v>0</v>
      </c>
      <c r="CN427">
        <v>0</v>
      </c>
      <c r="CO427">
        <v>0</v>
      </c>
      <c r="CP427">
        <v>1</v>
      </c>
      <c r="CQ427">
        <v>0</v>
      </c>
      <c r="CR427">
        <v>0</v>
      </c>
      <c r="CS427">
        <v>0</v>
      </c>
      <c r="CT427">
        <v>0</v>
      </c>
      <c r="CU427">
        <v>0</v>
      </c>
      <c r="CV427">
        <v>1</v>
      </c>
      <c r="CW427">
        <v>0</v>
      </c>
      <c r="CX427">
        <v>0</v>
      </c>
      <c r="CY427">
        <v>0</v>
      </c>
      <c r="CZ427">
        <v>0</v>
      </c>
      <c r="DA427">
        <v>0</v>
      </c>
      <c r="DB427">
        <v>0</v>
      </c>
      <c r="DC427">
        <v>0</v>
      </c>
      <c r="DD427">
        <v>0</v>
      </c>
      <c r="DE427">
        <v>2</v>
      </c>
      <c r="DF427">
        <v>0</v>
      </c>
      <c r="DG427">
        <v>0</v>
      </c>
      <c r="DH427">
        <v>0</v>
      </c>
      <c r="DI427">
        <v>0</v>
      </c>
      <c r="DJ427">
        <v>0</v>
      </c>
      <c r="DK427">
        <v>0</v>
      </c>
      <c r="DL427">
        <v>0</v>
      </c>
      <c r="DM427">
        <v>0</v>
      </c>
      <c r="DN427">
        <v>0</v>
      </c>
      <c r="DO427">
        <v>0</v>
      </c>
      <c r="DP427">
        <v>1</v>
      </c>
      <c r="DQ427">
        <v>0</v>
      </c>
      <c r="DR427">
        <v>1</v>
      </c>
      <c r="DS427">
        <v>1</v>
      </c>
      <c r="DT427">
        <v>0</v>
      </c>
      <c r="DU427">
        <v>1</v>
      </c>
      <c r="DV427">
        <v>0</v>
      </c>
      <c r="DW427">
        <v>0</v>
      </c>
      <c r="DX427">
        <v>0</v>
      </c>
      <c r="DY427">
        <v>0</v>
      </c>
      <c r="DZ427">
        <v>0</v>
      </c>
      <c r="EA427">
        <v>0</v>
      </c>
      <c r="EB427">
        <v>0</v>
      </c>
      <c r="EC427">
        <v>1</v>
      </c>
      <c r="ED427">
        <v>0</v>
      </c>
      <c r="EE427">
        <v>0</v>
      </c>
      <c r="EF427">
        <v>0</v>
      </c>
      <c r="EG427">
        <v>0</v>
      </c>
      <c r="EH427">
        <v>0</v>
      </c>
      <c r="EI427">
        <v>0</v>
      </c>
      <c r="EJ427">
        <v>0</v>
      </c>
      <c r="EK427">
        <v>0</v>
      </c>
      <c r="EL427">
        <v>1</v>
      </c>
      <c r="EM427">
        <v>0</v>
      </c>
      <c r="EN427">
        <v>0</v>
      </c>
      <c r="EO427">
        <v>1</v>
      </c>
      <c r="EP427">
        <v>0</v>
      </c>
      <c r="EQ427">
        <v>0</v>
      </c>
      <c r="ER427">
        <v>0</v>
      </c>
      <c r="ES427">
        <v>0</v>
      </c>
      <c r="ET427">
        <v>0</v>
      </c>
      <c r="EU427">
        <v>0</v>
      </c>
      <c r="EV427">
        <v>0</v>
      </c>
      <c r="EW427">
        <v>0</v>
      </c>
      <c r="EX427">
        <v>0</v>
      </c>
      <c r="EY427">
        <v>0</v>
      </c>
      <c r="EZ427">
        <v>0</v>
      </c>
      <c r="FA427">
        <v>0</v>
      </c>
      <c r="FB427">
        <v>0</v>
      </c>
      <c r="FC427">
        <v>0</v>
      </c>
      <c r="FD427">
        <v>0</v>
      </c>
      <c r="FE427">
        <v>9</v>
      </c>
      <c r="FF427">
        <v>0</v>
      </c>
      <c r="FG427">
        <v>0</v>
      </c>
      <c r="FH427">
        <v>0</v>
      </c>
      <c r="FI427">
        <v>0</v>
      </c>
      <c r="FJ427">
        <v>0</v>
      </c>
      <c r="FK427">
        <v>2</v>
      </c>
      <c r="FL427">
        <v>0</v>
      </c>
      <c r="FM427">
        <v>1</v>
      </c>
      <c r="FN427">
        <v>0</v>
      </c>
      <c r="FO427">
        <v>1</v>
      </c>
      <c r="FP427">
        <v>0</v>
      </c>
      <c r="FQ427">
        <v>0</v>
      </c>
      <c r="FR427">
        <v>0</v>
      </c>
      <c r="FS427">
        <v>0</v>
      </c>
      <c r="FT427">
        <v>0</v>
      </c>
      <c r="FU427">
        <v>0</v>
      </c>
      <c r="FV427">
        <v>0</v>
      </c>
      <c r="FW427">
        <v>0</v>
      </c>
      <c r="FX427">
        <v>0</v>
      </c>
      <c r="FY427">
        <v>0</v>
      </c>
      <c r="FZ427">
        <v>0</v>
      </c>
      <c r="GA427">
        <v>0</v>
      </c>
      <c r="GB427">
        <v>0</v>
      </c>
      <c r="GC427">
        <v>0</v>
      </c>
      <c r="GD427">
        <v>2</v>
      </c>
      <c r="GE427">
        <v>5</v>
      </c>
      <c r="GF427">
        <v>0</v>
      </c>
      <c r="GG427">
        <v>0</v>
      </c>
      <c r="GH427">
        <v>0</v>
      </c>
      <c r="GI427">
        <v>0</v>
      </c>
      <c r="GJ427">
        <v>0</v>
      </c>
      <c r="GK427">
        <v>0</v>
      </c>
      <c r="GL427">
        <v>3</v>
      </c>
      <c r="GM427">
        <v>2</v>
      </c>
      <c r="GN427">
        <v>0</v>
      </c>
      <c r="GO427">
        <v>1</v>
      </c>
      <c r="GP427">
        <v>0</v>
      </c>
      <c r="GQ427">
        <v>0</v>
      </c>
    </row>
    <row r="428" spans="1:199">
      <c r="A428">
        <v>0</v>
      </c>
      <c r="B428">
        <v>0</v>
      </c>
      <c r="C428">
        <v>0</v>
      </c>
      <c r="D428">
        <v>0</v>
      </c>
      <c r="E428">
        <v>1</v>
      </c>
      <c r="F428">
        <v>0</v>
      </c>
      <c r="G428">
        <v>0</v>
      </c>
      <c r="H428">
        <v>0</v>
      </c>
      <c r="I428">
        <v>4</v>
      </c>
      <c r="J428">
        <v>2</v>
      </c>
      <c r="K428">
        <v>0</v>
      </c>
      <c r="L428">
        <v>0</v>
      </c>
      <c r="M428">
        <v>0</v>
      </c>
      <c r="N428">
        <v>0</v>
      </c>
      <c r="O428">
        <v>7</v>
      </c>
      <c r="P428">
        <v>3</v>
      </c>
      <c r="Q428">
        <v>0</v>
      </c>
      <c r="R428">
        <v>0</v>
      </c>
      <c r="S428">
        <v>1</v>
      </c>
      <c r="T428">
        <v>0</v>
      </c>
      <c r="U428">
        <v>0</v>
      </c>
      <c r="V428">
        <v>0</v>
      </c>
      <c r="W428">
        <v>0</v>
      </c>
      <c r="X428">
        <v>0</v>
      </c>
      <c r="Y428">
        <v>0</v>
      </c>
      <c r="Z428">
        <v>2</v>
      </c>
      <c r="AA428">
        <v>0</v>
      </c>
      <c r="AB428">
        <v>0</v>
      </c>
      <c r="AC428">
        <v>0</v>
      </c>
      <c r="AD428">
        <v>0</v>
      </c>
      <c r="AE428">
        <v>0</v>
      </c>
      <c r="AF428">
        <v>0</v>
      </c>
      <c r="AG428">
        <v>1</v>
      </c>
      <c r="AH428">
        <v>0</v>
      </c>
      <c r="AI428">
        <v>0</v>
      </c>
      <c r="AJ428">
        <v>0</v>
      </c>
      <c r="AK428">
        <v>0</v>
      </c>
      <c r="AL428">
        <v>0</v>
      </c>
      <c r="AM428">
        <v>0</v>
      </c>
      <c r="AN428">
        <v>0</v>
      </c>
      <c r="AO428">
        <v>0</v>
      </c>
      <c r="AP428">
        <v>0</v>
      </c>
      <c r="AQ428">
        <v>0</v>
      </c>
      <c r="AR428">
        <v>3</v>
      </c>
      <c r="AS428">
        <v>1</v>
      </c>
      <c r="AT428">
        <v>0</v>
      </c>
      <c r="AU428">
        <v>0</v>
      </c>
      <c r="AV428">
        <v>0</v>
      </c>
      <c r="AW428">
        <v>0</v>
      </c>
      <c r="AX428">
        <v>7</v>
      </c>
      <c r="AY428">
        <v>0</v>
      </c>
      <c r="AZ428">
        <v>0</v>
      </c>
      <c r="BA428">
        <v>0</v>
      </c>
      <c r="BB428">
        <v>0</v>
      </c>
      <c r="BC428">
        <v>0</v>
      </c>
      <c r="BD428">
        <v>0</v>
      </c>
      <c r="BE428">
        <v>0</v>
      </c>
      <c r="BF428">
        <v>0</v>
      </c>
      <c r="BG428">
        <v>0</v>
      </c>
      <c r="BH428">
        <v>0</v>
      </c>
      <c r="BI428">
        <v>0</v>
      </c>
      <c r="BJ428">
        <v>1</v>
      </c>
      <c r="BK428">
        <v>0</v>
      </c>
      <c r="BL428">
        <v>0</v>
      </c>
      <c r="BM428">
        <v>0</v>
      </c>
      <c r="BN428">
        <v>0</v>
      </c>
      <c r="BO428">
        <v>0</v>
      </c>
      <c r="BP428">
        <v>0</v>
      </c>
      <c r="BQ428">
        <v>0</v>
      </c>
      <c r="BR428">
        <v>2</v>
      </c>
      <c r="BS428">
        <v>0</v>
      </c>
      <c r="BT428">
        <v>1</v>
      </c>
      <c r="BU428">
        <v>0</v>
      </c>
      <c r="BV428">
        <v>2</v>
      </c>
      <c r="BW428">
        <v>0</v>
      </c>
      <c r="BX428">
        <v>2</v>
      </c>
      <c r="BY428">
        <v>0</v>
      </c>
      <c r="BZ428">
        <v>0</v>
      </c>
      <c r="CA428">
        <v>0</v>
      </c>
      <c r="CB428">
        <v>1</v>
      </c>
      <c r="CC428">
        <v>0</v>
      </c>
      <c r="CD428">
        <v>0</v>
      </c>
      <c r="CE428">
        <v>0</v>
      </c>
      <c r="CF428">
        <v>0</v>
      </c>
      <c r="CG428">
        <v>1</v>
      </c>
      <c r="CH428">
        <v>0</v>
      </c>
      <c r="CI428">
        <v>0</v>
      </c>
      <c r="CJ428">
        <v>1</v>
      </c>
      <c r="CK428">
        <v>0</v>
      </c>
      <c r="CL428">
        <v>0</v>
      </c>
      <c r="CM428">
        <v>0</v>
      </c>
      <c r="CN428">
        <v>0</v>
      </c>
      <c r="CO428">
        <v>0</v>
      </c>
      <c r="CP428">
        <v>0</v>
      </c>
      <c r="CQ428">
        <v>0</v>
      </c>
      <c r="CR428">
        <v>0</v>
      </c>
      <c r="CS428">
        <v>0</v>
      </c>
      <c r="CT428">
        <v>0</v>
      </c>
      <c r="CU428">
        <v>0</v>
      </c>
      <c r="CV428">
        <v>0</v>
      </c>
      <c r="CW428">
        <v>0</v>
      </c>
      <c r="CX428">
        <v>0</v>
      </c>
      <c r="CY428">
        <v>2</v>
      </c>
      <c r="CZ428">
        <v>0</v>
      </c>
      <c r="DA428">
        <v>0</v>
      </c>
      <c r="DB428">
        <v>1</v>
      </c>
      <c r="DC428">
        <v>0</v>
      </c>
      <c r="DD428">
        <v>0</v>
      </c>
      <c r="DE428">
        <v>2</v>
      </c>
      <c r="DF428">
        <v>0</v>
      </c>
      <c r="DG428">
        <v>0</v>
      </c>
      <c r="DH428">
        <v>0</v>
      </c>
      <c r="DI428">
        <v>0</v>
      </c>
      <c r="DJ428">
        <v>1</v>
      </c>
      <c r="DK428">
        <v>0</v>
      </c>
      <c r="DL428">
        <v>0</v>
      </c>
      <c r="DM428">
        <v>0</v>
      </c>
      <c r="DN428">
        <v>0</v>
      </c>
      <c r="DO428">
        <v>0</v>
      </c>
      <c r="DP428">
        <v>0</v>
      </c>
      <c r="DQ428">
        <v>0</v>
      </c>
      <c r="DR428">
        <v>1</v>
      </c>
      <c r="DS428">
        <v>3</v>
      </c>
      <c r="DT428">
        <v>0</v>
      </c>
      <c r="DU428">
        <v>2</v>
      </c>
      <c r="DV428">
        <v>0</v>
      </c>
      <c r="DW428">
        <v>0</v>
      </c>
      <c r="DX428">
        <v>0</v>
      </c>
      <c r="DY428">
        <v>0</v>
      </c>
      <c r="DZ428">
        <v>0</v>
      </c>
      <c r="EA428">
        <v>0</v>
      </c>
      <c r="EB428">
        <v>0</v>
      </c>
      <c r="EC428">
        <v>1</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2</v>
      </c>
      <c r="EX428">
        <v>3</v>
      </c>
      <c r="EY428">
        <v>0</v>
      </c>
      <c r="EZ428">
        <v>0</v>
      </c>
      <c r="FA428">
        <v>0</v>
      </c>
      <c r="FB428">
        <v>0</v>
      </c>
      <c r="FC428">
        <v>0</v>
      </c>
      <c r="FD428">
        <v>1</v>
      </c>
      <c r="FE428">
        <v>0</v>
      </c>
      <c r="FF428">
        <v>0</v>
      </c>
      <c r="FG428">
        <v>0</v>
      </c>
      <c r="FH428">
        <v>3</v>
      </c>
      <c r="FI428">
        <v>0</v>
      </c>
      <c r="FJ428">
        <v>1</v>
      </c>
      <c r="FK428">
        <v>3</v>
      </c>
      <c r="FL428">
        <v>0</v>
      </c>
      <c r="FM428">
        <v>0</v>
      </c>
      <c r="FN428">
        <v>1</v>
      </c>
      <c r="FO428">
        <v>1</v>
      </c>
      <c r="FP428">
        <v>0</v>
      </c>
      <c r="FQ428">
        <v>0</v>
      </c>
      <c r="FR428">
        <v>6</v>
      </c>
      <c r="FS428">
        <v>0</v>
      </c>
      <c r="FT428">
        <v>0</v>
      </c>
      <c r="FU428">
        <v>1</v>
      </c>
      <c r="FV428">
        <v>0</v>
      </c>
      <c r="FW428">
        <v>0</v>
      </c>
      <c r="FX428">
        <v>0</v>
      </c>
      <c r="FY428">
        <v>0</v>
      </c>
      <c r="FZ428">
        <v>0</v>
      </c>
      <c r="GA428">
        <v>1</v>
      </c>
      <c r="GB428">
        <v>0</v>
      </c>
      <c r="GC428">
        <v>0</v>
      </c>
      <c r="GD428">
        <v>2</v>
      </c>
      <c r="GE428">
        <v>0</v>
      </c>
      <c r="GF428">
        <v>0</v>
      </c>
      <c r="GG428">
        <v>0</v>
      </c>
      <c r="GH428">
        <v>0</v>
      </c>
      <c r="GI428">
        <v>0</v>
      </c>
      <c r="GJ428">
        <v>0</v>
      </c>
      <c r="GK428">
        <v>0</v>
      </c>
      <c r="GL428">
        <v>2</v>
      </c>
      <c r="GM428">
        <v>0</v>
      </c>
      <c r="GN428">
        <v>0</v>
      </c>
      <c r="GO428">
        <v>0</v>
      </c>
      <c r="GP428">
        <v>0</v>
      </c>
      <c r="GQ428">
        <v>0</v>
      </c>
    </row>
    <row r="429" spans="1:199">
      <c r="A429">
        <v>0</v>
      </c>
      <c r="B429">
        <v>0</v>
      </c>
      <c r="C429">
        <v>1</v>
      </c>
      <c r="D429">
        <v>0</v>
      </c>
      <c r="E429">
        <v>2</v>
      </c>
      <c r="F429">
        <v>0</v>
      </c>
      <c r="G429">
        <v>0</v>
      </c>
      <c r="H429">
        <v>0</v>
      </c>
      <c r="I429">
        <v>8</v>
      </c>
      <c r="J429">
        <v>0</v>
      </c>
      <c r="K429">
        <v>0</v>
      </c>
      <c r="L429">
        <v>0</v>
      </c>
      <c r="M429">
        <v>0</v>
      </c>
      <c r="N429">
        <v>0</v>
      </c>
      <c r="O429">
        <v>0</v>
      </c>
      <c r="P429">
        <v>0</v>
      </c>
      <c r="Q429">
        <v>1</v>
      </c>
      <c r="R429">
        <v>0</v>
      </c>
      <c r="S429">
        <v>0</v>
      </c>
      <c r="T429">
        <v>0</v>
      </c>
      <c r="U429">
        <v>0</v>
      </c>
      <c r="V429">
        <v>0</v>
      </c>
      <c r="W429">
        <v>0</v>
      </c>
      <c r="X429">
        <v>0</v>
      </c>
      <c r="Y429">
        <v>2</v>
      </c>
      <c r="Z429">
        <v>1</v>
      </c>
      <c r="AA429">
        <v>0</v>
      </c>
      <c r="AB429">
        <v>0</v>
      </c>
      <c r="AC429">
        <v>0</v>
      </c>
      <c r="AD429">
        <v>4</v>
      </c>
      <c r="AE429">
        <v>0</v>
      </c>
      <c r="AF429">
        <v>0</v>
      </c>
      <c r="AG429">
        <v>7</v>
      </c>
      <c r="AH429">
        <v>0</v>
      </c>
      <c r="AI429">
        <v>0</v>
      </c>
      <c r="AJ429">
        <v>0</v>
      </c>
      <c r="AK429">
        <v>2</v>
      </c>
      <c r="AL429">
        <v>0</v>
      </c>
      <c r="AM429">
        <v>0</v>
      </c>
      <c r="AN429">
        <v>0</v>
      </c>
      <c r="AO429">
        <v>4</v>
      </c>
      <c r="AP429">
        <v>0</v>
      </c>
      <c r="AQ429">
        <v>0</v>
      </c>
      <c r="AR429">
        <v>1</v>
      </c>
      <c r="AS429">
        <v>0</v>
      </c>
      <c r="AT429">
        <v>0</v>
      </c>
      <c r="AU429">
        <v>2</v>
      </c>
      <c r="AV429">
        <v>0</v>
      </c>
      <c r="AW429">
        <v>0</v>
      </c>
      <c r="AX429">
        <v>0</v>
      </c>
      <c r="AY429">
        <v>0</v>
      </c>
      <c r="AZ429">
        <v>0</v>
      </c>
      <c r="BA429">
        <v>0</v>
      </c>
      <c r="BB429">
        <v>1</v>
      </c>
      <c r="BC429">
        <v>1</v>
      </c>
      <c r="BD429">
        <v>0</v>
      </c>
      <c r="BE429">
        <v>0</v>
      </c>
      <c r="BF429">
        <v>1</v>
      </c>
      <c r="BG429">
        <v>0</v>
      </c>
      <c r="BH429">
        <v>0</v>
      </c>
      <c r="BI429">
        <v>0</v>
      </c>
      <c r="BJ429">
        <v>0</v>
      </c>
      <c r="BK429">
        <v>0</v>
      </c>
      <c r="BL429">
        <v>0</v>
      </c>
      <c r="BM429">
        <v>0</v>
      </c>
      <c r="BN429">
        <v>0</v>
      </c>
      <c r="BO429">
        <v>0</v>
      </c>
      <c r="BP429">
        <v>0</v>
      </c>
      <c r="BQ429">
        <v>0</v>
      </c>
      <c r="BR429">
        <v>0</v>
      </c>
      <c r="BS429">
        <v>0</v>
      </c>
      <c r="BT429">
        <v>0</v>
      </c>
      <c r="BU429">
        <v>0</v>
      </c>
      <c r="BV429">
        <v>0</v>
      </c>
      <c r="BW429">
        <v>7</v>
      </c>
      <c r="BX429">
        <v>2</v>
      </c>
      <c r="BY429">
        <v>0</v>
      </c>
      <c r="BZ429">
        <v>0</v>
      </c>
      <c r="CA429">
        <v>0</v>
      </c>
      <c r="CB429">
        <v>0</v>
      </c>
      <c r="CC429">
        <v>0</v>
      </c>
      <c r="CD429">
        <v>0</v>
      </c>
      <c r="CE429">
        <v>0</v>
      </c>
      <c r="CF429">
        <v>2</v>
      </c>
      <c r="CG429">
        <v>0</v>
      </c>
      <c r="CH429">
        <v>0</v>
      </c>
      <c r="CI429">
        <v>0</v>
      </c>
      <c r="CJ429">
        <v>0</v>
      </c>
      <c r="CK429">
        <v>0</v>
      </c>
      <c r="CL429">
        <v>3</v>
      </c>
      <c r="CM429">
        <v>0</v>
      </c>
      <c r="CN429">
        <v>0</v>
      </c>
      <c r="CO429">
        <v>0</v>
      </c>
      <c r="CP429">
        <v>3</v>
      </c>
      <c r="CQ429">
        <v>0</v>
      </c>
      <c r="CR429">
        <v>0</v>
      </c>
      <c r="CS429">
        <v>0</v>
      </c>
      <c r="CT429">
        <v>0</v>
      </c>
      <c r="CU429">
        <v>0</v>
      </c>
      <c r="CV429">
        <v>2</v>
      </c>
      <c r="CW429">
        <v>0</v>
      </c>
      <c r="CX429">
        <v>0</v>
      </c>
      <c r="CY429">
        <v>2</v>
      </c>
      <c r="CZ429">
        <v>0</v>
      </c>
      <c r="DA429">
        <v>0</v>
      </c>
      <c r="DB429">
        <v>0</v>
      </c>
      <c r="DC429">
        <v>0</v>
      </c>
      <c r="DD429">
        <v>0</v>
      </c>
      <c r="DE429">
        <v>0</v>
      </c>
      <c r="DF429">
        <v>2</v>
      </c>
      <c r="DG429">
        <v>0</v>
      </c>
      <c r="DH429">
        <v>0</v>
      </c>
      <c r="DI429">
        <v>0</v>
      </c>
      <c r="DJ429">
        <v>0</v>
      </c>
      <c r="DK429">
        <v>2</v>
      </c>
      <c r="DL429">
        <v>0</v>
      </c>
      <c r="DM429">
        <v>0</v>
      </c>
      <c r="DN429">
        <v>0</v>
      </c>
      <c r="DO429">
        <v>0</v>
      </c>
      <c r="DP429">
        <v>0</v>
      </c>
      <c r="DQ429">
        <v>0</v>
      </c>
      <c r="DR429">
        <v>0</v>
      </c>
      <c r="DS429">
        <v>1</v>
      </c>
      <c r="DT429">
        <v>0</v>
      </c>
      <c r="DU429">
        <v>1</v>
      </c>
      <c r="DV429">
        <v>0</v>
      </c>
      <c r="DW429">
        <v>0</v>
      </c>
      <c r="DX429">
        <v>0</v>
      </c>
      <c r="DY429">
        <v>0</v>
      </c>
      <c r="DZ429">
        <v>1</v>
      </c>
      <c r="EA429">
        <v>0</v>
      </c>
      <c r="EB429">
        <v>0</v>
      </c>
      <c r="EC429">
        <v>0</v>
      </c>
      <c r="ED429">
        <v>0</v>
      </c>
      <c r="EE429">
        <v>0</v>
      </c>
      <c r="EF429">
        <v>0</v>
      </c>
      <c r="EG429">
        <v>0</v>
      </c>
      <c r="EH429">
        <v>0</v>
      </c>
      <c r="EI429">
        <v>0</v>
      </c>
      <c r="EJ429">
        <v>0</v>
      </c>
      <c r="EK429">
        <v>0</v>
      </c>
      <c r="EL429">
        <v>1</v>
      </c>
      <c r="EM429">
        <v>0</v>
      </c>
      <c r="EN429">
        <v>0</v>
      </c>
      <c r="EO429">
        <v>1</v>
      </c>
      <c r="EP429">
        <v>0</v>
      </c>
      <c r="EQ429">
        <v>0</v>
      </c>
      <c r="ER429">
        <v>0</v>
      </c>
      <c r="ES429">
        <v>0</v>
      </c>
      <c r="ET429">
        <v>0</v>
      </c>
      <c r="EU429">
        <v>0</v>
      </c>
      <c r="EV429">
        <v>0</v>
      </c>
      <c r="EW429">
        <v>0</v>
      </c>
      <c r="EX429">
        <v>0</v>
      </c>
      <c r="EY429">
        <v>0</v>
      </c>
      <c r="EZ429">
        <v>0</v>
      </c>
      <c r="FA429">
        <v>1</v>
      </c>
      <c r="FB429">
        <v>0</v>
      </c>
      <c r="FC429">
        <v>0</v>
      </c>
      <c r="FD429">
        <v>0</v>
      </c>
      <c r="FE429">
        <v>0</v>
      </c>
      <c r="FF429">
        <v>0</v>
      </c>
      <c r="FG429">
        <v>0</v>
      </c>
      <c r="FH429">
        <v>0</v>
      </c>
      <c r="FI429">
        <v>0</v>
      </c>
      <c r="FJ429">
        <v>0</v>
      </c>
      <c r="FK429">
        <v>1</v>
      </c>
      <c r="FL429">
        <v>0</v>
      </c>
      <c r="FM429">
        <v>0</v>
      </c>
      <c r="FN429">
        <v>0</v>
      </c>
      <c r="FO429">
        <v>0</v>
      </c>
      <c r="FP429">
        <v>0</v>
      </c>
      <c r="FQ429">
        <v>0</v>
      </c>
      <c r="FR429">
        <v>5</v>
      </c>
      <c r="FS429">
        <v>0</v>
      </c>
      <c r="FT429">
        <v>0</v>
      </c>
      <c r="FU429">
        <v>0</v>
      </c>
      <c r="FV429">
        <v>0</v>
      </c>
      <c r="FW429">
        <v>0</v>
      </c>
      <c r="FX429">
        <v>0</v>
      </c>
      <c r="FY429">
        <v>0</v>
      </c>
      <c r="FZ429">
        <v>0</v>
      </c>
      <c r="GA429">
        <v>0</v>
      </c>
      <c r="GB429">
        <v>0</v>
      </c>
      <c r="GC429">
        <v>0</v>
      </c>
      <c r="GD429">
        <v>0</v>
      </c>
      <c r="GE429">
        <v>6</v>
      </c>
      <c r="GF429">
        <v>0</v>
      </c>
      <c r="GG429">
        <v>0</v>
      </c>
      <c r="GH429">
        <v>1</v>
      </c>
      <c r="GI429">
        <v>0</v>
      </c>
      <c r="GJ429">
        <v>0</v>
      </c>
      <c r="GK429">
        <v>0</v>
      </c>
      <c r="GL429">
        <v>0</v>
      </c>
      <c r="GM429">
        <v>5</v>
      </c>
      <c r="GN429">
        <v>0</v>
      </c>
      <c r="GO429">
        <v>0</v>
      </c>
      <c r="GP429">
        <v>0</v>
      </c>
      <c r="GQ429">
        <v>0</v>
      </c>
    </row>
    <row r="430" spans="1:199">
      <c r="A430">
        <v>0</v>
      </c>
      <c r="B430">
        <v>3</v>
      </c>
      <c r="C430">
        <v>1</v>
      </c>
      <c r="D430">
        <v>0</v>
      </c>
      <c r="E430">
        <v>5</v>
      </c>
      <c r="F430">
        <v>0</v>
      </c>
      <c r="G430">
        <v>0</v>
      </c>
      <c r="H430">
        <v>0</v>
      </c>
      <c r="I430">
        <v>4</v>
      </c>
      <c r="J430">
        <v>0</v>
      </c>
      <c r="K430">
        <v>0</v>
      </c>
      <c r="L430">
        <v>0</v>
      </c>
      <c r="M430">
        <v>0</v>
      </c>
      <c r="N430">
        <v>0</v>
      </c>
      <c r="O430">
        <v>0</v>
      </c>
      <c r="P430">
        <v>0</v>
      </c>
      <c r="Q430">
        <v>0</v>
      </c>
      <c r="R430">
        <v>0</v>
      </c>
      <c r="S430">
        <v>0</v>
      </c>
      <c r="T430">
        <v>0</v>
      </c>
      <c r="U430">
        <v>0</v>
      </c>
      <c r="V430">
        <v>0</v>
      </c>
      <c r="W430">
        <v>0</v>
      </c>
      <c r="X430">
        <v>0</v>
      </c>
      <c r="Y430">
        <v>0</v>
      </c>
      <c r="Z430">
        <v>3</v>
      </c>
      <c r="AA430">
        <v>0</v>
      </c>
      <c r="AB430">
        <v>0</v>
      </c>
      <c r="AC430">
        <v>0</v>
      </c>
      <c r="AD430">
        <v>0</v>
      </c>
      <c r="AE430">
        <v>0</v>
      </c>
      <c r="AF430">
        <v>0</v>
      </c>
      <c r="AG430">
        <v>2</v>
      </c>
      <c r="AH430">
        <v>0</v>
      </c>
      <c r="AI430">
        <v>0</v>
      </c>
      <c r="AJ430">
        <v>0</v>
      </c>
      <c r="AK430">
        <v>0</v>
      </c>
      <c r="AL430">
        <v>0</v>
      </c>
      <c r="AM430">
        <v>0</v>
      </c>
      <c r="AN430">
        <v>0</v>
      </c>
      <c r="AO430">
        <v>0</v>
      </c>
      <c r="AP430">
        <v>0</v>
      </c>
      <c r="AQ430">
        <v>0</v>
      </c>
      <c r="AR430">
        <v>0</v>
      </c>
      <c r="AS430">
        <v>1</v>
      </c>
      <c r="AT430">
        <v>1</v>
      </c>
      <c r="AU430">
        <v>0</v>
      </c>
      <c r="AV430">
        <v>0</v>
      </c>
      <c r="AW430">
        <v>0</v>
      </c>
      <c r="AX430">
        <v>3</v>
      </c>
      <c r="AY430">
        <v>0</v>
      </c>
      <c r="AZ430">
        <v>0</v>
      </c>
      <c r="BA430">
        <v>0</v>
      </c>
      <c r="BB430">
        <v>1</v>
      </c>
      <c r="BC430">
        <v>0</v>
      </c>
      <c r="BD430">
        <v>0</v>
      </c>
      <c r="BE430">
        <v>1</v>
      </c>
      <c r="BF430">
        <v>0</v>
      </c>
      <c r="BG430">
        <v>0</v>
      </c>
      <c r="BH430">
        <v>0</v>
      </c>
      <c r="BI430">
        <v>0</v>
      </c>
      <c r="BJ430">
        <v>0</v>
      </c>
      <c r="BK430">
        <v>0</v>
      </c>
      <c r="BL430">
        <v>0</v>
      </c>
      <c r="BM430">
        <v>0</v>
      </c>
      <c r="BN430">
        <v>0</v>
      </c>
      <c r="BO430">
        <v>0</v>
      </c>
      <c r="BP430">
        <v>0</v>
      </c>
      <c r="BQ430">
        <v>0</v>
      </c>
      <c r="BR430">
        <v>0</v>
      </c>
      <c r="BS430">
        <v>0</v>
      </c>
      <c r="BT430">
        <v>0</v>
      </c>
      <c r="BU430">
        <v>0</v>
      </c>
      <c r="BV430">
        <v>2</v>
      </c>
      <c r="BW430">
        <v>0</v>
      </c>
      <c r="BX430">
        <v>3</v>
      </c>
      <c r="BY430">
        <v>0</v>
      </c>
      <c r="BZ430">
        <v>0</v>
      </c>
      <c r="CA430">
        <v>0</v>
      </c>
      <c r="CB430">
        <v>2</v>
      </c>
      <c r="CC430">
        <v>0</v>
      </c>
      <c r="CD430">
        <v>0</v>
      </c>
      <c r="CE430">
        <v>0</v>
      </c>
      <c r="CF430">
        <v>0</v>
      </c>
      <c r="CG430">
        <v>0</v>
      </c>
      <c r="CH430">
        <v>0</v>
      </c>
      <c r="CI430">
        <v>1</v>
      </c>
      <c r="CJ430">
        <v>0</v>
      </c>
      <c r="CK430">
        <v>0</v>
      </c>
      <c r="CL430">
        <v>2</v>
      </c>
      <c r="CM430">
        <v>0</v>
      </c>
      <c r="CN430">
        <v>0</v>
      </c>
      <c r="CO430">
        <v>0</v>
      </c>
      <c r="CP430">
        <v>0</v>
      </c>
      <c r="CQ430">
        <v>0</v>
      </c>
      <c r="CR430">
        <v>0</v>
      </c>
      <c r="CS430">
        <v>1</v>
      </c>
      <c r="CT430">
        <v>0</v>
      </c>
      <c r="CU430">
        <v>0</v>
      </c>
      <c r="CV430">
        <v>2</v>
      </c>
      <c r="CW430">
        <v>0</v>
      </c>
      <c r="CX430">
        <v>0</v>
      </c>
      <c r="CY430">
        <v>2</v>
      </c>
      <c r="CZ430">
        <v>0</v>
      </c>
      <c r="DA430">
        <v>0</v>
      </c>
      <c r="DB430">
        <v>0</v>
      </c>
      <c r="DC430">
        <v>0</v>
      </c>
      <c r="DD430">
        <v>0</v>
      </c>
      <c r="DE430">
        <v>1</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4</v>
      </c>
      <c r="EA430">
        <v>0</v>
      </c>
      <c r="EB430">
        <v>0</v>
      </c>
      <c r="EC430">
        <v>1</v>
      </c>
      <c r="ED430">
        <v>0</v>
      </c>
      <c r="EE430">
        <v>0</v>
      </c>
      <c r="EF430">
        <v>0</v>
      </c>
      <c r="EG430">
        <v>0</v>
      </c>
      <c r="EH430">
        <v>0</v>
      </c>
      <c r="EI430">
        <v>0</v>
      </c>
      <c r="EJ430">
        <v>0</v>
      </c>
      <c r="EK430">
        <v>0</v>
      </c>
      <c r="EL430">
        <v>1</v>
      </c>
      <c r="EM430">
        <v>0</v>
      </c>
      <c r="EN430">
        <v>0</v>
      </c>
      <c r="EO430">
        <v>1</v>
      </c>
      <c r="EP430">
        <v>1</v>
      </c>
      <c r="EQ430">
        <v>0</v>
      </c>
      <c r="ER430">
        <v>0</v>
      </c>
      <c r="ES430">
        <v>0</v>
      </c>
      <c r="ET430">
        <v>0</v>
      </c>
      <c r="EU430">
        <v>0</v>
      </c>
      <c r="EV430">
        <v>0</v>
      </c>
      <c r="EW430">
        <v>1</v>
      </c>
      <c r="EX430">
        <v>0</v>
      </c>
      <c r="EY430">
        <v>0</v>
      </c>
      <c r="EZ430">
        <v>5</v>
      </c>
      <c r="FA430">
        <v>0</v>
      </c>
      <c r="FB430">
        <v>0</v>
      </c>
      <c r="FC430">
        <v>0</v>
      </c>
      <c r="FD430">
        <v>0</v>
      </c>
      <c r="FE430">
        <v>9</v>
      </c>
      <c r="FF430">
        <v>0</v>
      </c>
      <c r="FG430">
        <v>0</v>
      </c>
      <c r="FH430">
        <v>0</v>
      </c>
      <c r="FI430">
        <v>0</v>
      </c>
      <c r="FJ430">
        <v>2</v>
      </c>
      <c r="FK430">
        <v>3</v>
      </c>
      <c r="FL430">
        <v>0</v>
      </c>
      <c r="FM430">
        <v>1</v>
      </c>
      <c r="FN430">
        <v>1</v>
      </c>
      <c r="FO430">
        <v>0</v>
      </c>
      <c r="FP430">
        <v>0</v>
      </c>
      <c r="FQ430">
        <v>0</v>
      </c>
      <c r="FR430">
        <v>4</v>
      </c>
      <c r="FS430">
        <v>0</v>
      </c>
      <c r="FT430">
        <v>0</v>
      </c>
      <c r="FU430">
        <v>0</v>
      </c>
      <c r="FV430">
        <v>0</v>
      </c>
      <c r="FW430">
        <v>0</v>
      </c>
      <c r="FX430">
        <v>0</v>
      </c>
      <c r="FY430">
        <v>0</v>
      </c>
      <c r="FZ430">
        <v>0</v>
      </c>
      <c r="GA430">
        <v>0</v>
      </c>
      <c r="GB430">
        <v>0</v>
      </c>
      <c r="GC430">
        <v>0</v>
      </c>
      <c r="GD430">
        <v>1</v>
      </c>
      <c r="GE430">
        <v>1</v>
      </c>
      <c r="GF430">
        <v>0</v>
      </c>
      <c r="GG430">
        <v>0</v>
      </c>
      <c r="GH430">
        <v>0</v>
      </c>
      <c r="GI430">
        <v>0</v>
      </c>
      <c r="GJ430">
        <v>0</v>
      </c>
      <c r="GK430">
        <v>0</v>
      </c>
      <c r="GL430">
        <v>1</v>
      </c>
      <c r="GM430">
        <v>3</v>
      </c>
      <c r="GN430">
        <v>0</v>
      </c>
      <c r="GO430">
        <v>0</v>
      </c>
      <c r="GP430">
        <v>0</v>
      </c>
      <c r="GQ430">
        <v>0</v>
      </c>
    </row>
    <row r="431" spans="1:199">
      <c r="A431">
        <v>0</v>
      </c>
      <c r="B431">
        <v>3</v>
      </c>
      <c r="C431">
        <v>0</v>
      </c>
      <c r="D431">
        <v>0</v>
      </c>
      <c r="E431">
        <v>1</v>
      </c>
      <c r="F431">
        <v>1</v>
      </c>
      <c r="G431">
        <v>0</v>
      </c>
      <c r="H431">
        <v>0</v>
      </c>
      <c r="I431">
        <v>0</v>
      </c>
      <c r="J431">
        <v>0</v>
      </c>
      <c r="K431">
        <v>0</v>
      </c>
      <c r="L431">
        <v>0</v>
      </c>
      <c r="M431">
        <v>3</v>
      </c>
      <c r="N431">
        <v>6</v>
      </c>
      <c r="O431">
        <v>1</v>
      </c>
      <c r="P431">
        <v>3</v>
      </c>
      <c r="Q431">
        <v>0</v>
      </c>
      <c r="R431">
        <v>0</v>
      </c>
      <c r="S431">
        <v>0</v>
      </c>
      <c r="T431">
        <v>0</v>
      </c>
      <c r="U431">
        <v>0</v>
      </c>
      <c r="V431">
        <v>0</v>
      </c>
      <c r="W431">
        <v>0</v>
      </c>
      <c r="X431">
        <v>3</v>
      </c>
      <c r="Y431">
        <v>0</v>
      </c>
      <c r="Z431">
        <v>4</v>
      </c>
      <c r="AA431">
        <v>0</v>
      </c>
      <c r="AB431">
        <v>3</v>
      </c>
      <c r="AC431">
        <v>1</v>
      </c>
      <c r="AD431">
        <v>4</v>
      </c>
      <c r="AE431">
        <v>1</v>
      </c>
      <c r="AF431">
        <v>0</v>
      </c>
      <c r="AG431">
        <v>0</v>
      </c>
      <c r="AH431">
        <v>3</v>
      </c>
      <c r="AI431">
        <v>0</v>
      </c>
      <c r="AJ431">
        <v>0</v>
      </c>
      <c r="AK431">
        <v>0</v>
      </c>
      <c r="AL431">
        <v>0</v>
      </c>
      <c r="AM431">
        <v>0</v>
      </c>
      <c r="AN431">
        <v>6</v>
      </c>
      <c r="AO431">
        <v>0</v>
      </c>
      <c r="AP431">
        <v>0</v>
      </c>
      <c r="AQ431">
        <v>0</v>
      </c>
      <c r="AR431">
        <v>0</v>
      </c>
      <c r="AS431">
        <v>1</v>
      </c>
      <c r="AT431">
        <v>2</v>
      </c>
      <c r="AU431">
        <v>1</v>
      </c>
      <c r="AV431">
        <v>0</v>
      </c>
      <c r="AW431">
        <v>1</v>
      </c>
      <c r="AX431">
        <v>1</v>
      </c>
      <c r="AY431">
        <v>0</v>
      </c>
      <c r="AZ431">
        <v>0</v>
      </c>
      <c r="BA431">
        <v>0</v>
      </c>
      <c r="BB431">
        <v>0</v>
      </c>
      <c r="BC431">
        <v>0</v>
      </c>
      <c r="BD431">
        <v>0</v>
      </c>
      <c r="BE431">
        <v>0</v>
      </c>
      <c r="BF431">
        <v>2</v>
      </c>
      <c r="BG431">
        <v>2</v>
      </c>
      <c r="BH431">
        <v>0</v>
      </c>
      <c r="BI431">
        <v>1</v>
      </c>
      <c r="BJ431">
        <v>1</v>
      </c>
      <c r="BK431">
        <v>0</v>
      </c>
      <c r="BL431">
        <v>0</v>
      </c>
      <c r="BM431">
        <v>0</v>
      </c>
      <c r="BN431">
        <v>0</v>
      </c>
      <c r="BO431">
        <v>0</v>
      </c>
      <c r="BP431">
        <v>1</v>
      </c>
      <c r="BQ431">
        <v>3</v>
      </c>
      <c r="BR431">
        <v>0</v>
      </c>
      <c r="BS431">
        <v>1</v>
      </c>
      <c r="BT431">
        <v>1</v>
      </c>
      <c r="BU431">
        <v>0</v>
      </c>
      <c r="BV431">
        <v>0</v>
      </c>
      <c r="BW431">
        <v>1</v>
      </c>
      <c r="BX431">
        <v>1</v>
      </c>
      <c r="BY431">
        <v>0</v>
      </c>
      <c r="BZ431">
        <v>0</v>
      </c>
      <c r="CA431">
        <v>1</v>
      </c>
      <c r="CB431">
        <v>1</v>
      </c>
      <c r="CC431">
        <v>0</v>
      </c>
      <c r="CD431">
        <v>4</v>
      </c>
      <c r="CE431">
        <v>0</v>
      </c>
      <c r="CF431">
        <v>0</v>
      </c>
      <c r="CG431">
        <v>1</v>
      </c>
      <c r="CH431">
        <v>0</v>
      </c>
      <c r="CI431">
        <v>1</v>
      </c>
      <c r="CJ431">
        <v>0</v>
      </c>
      <c r="CK431">
        <v>0</v>
      </c>
      <c r="CL431">
        <v>0</v>
      </c>
      <c r="CM431">
        <v>0</v>
      </c>
      <c r="CN431">
        <v>0</v>
      </c>
      <c r="CO431">
        <v>0</v>
      </c>
      <c r="CP431">
        <v>0</v>
      </c>
      <c r="CQ431">
        <v>0</v>
      </c>
      <c r="CR431">
        <v>0</v>
      </c>
      <c r="CS431">
        <v>4</v>
      </c>
      <c r="CT431">
        <v>0</v>
      </c>
      <c r="CU431">
        <v>0</v>
      </c>
      <c r="CV431">
        <v>2</v>
      </c>
      <c r="CW431">
        <v>0</v>
      </c>
      <c r="CX431">
        <v>0</v>
      </c>
      <c r="CY431">
        <v>0</v>
      </c>
      <c r="CZ431">
        <v>0</v>
      </c>
      <c r="DA431">
        <v>0</v>
      </c>
      <c r="DB431">
        <v>4</v>
      </c>
      <c r="DC431">
        <v>0</v>
      </c>
      <c r="DD431">
        <v>1</v>
      </c>
      <c r="DE431">
        <v>5</v>
      </c>
      <c r="DF431">
        <v>0</v>
      </c>
      <c r="DG431">
        <v>0</v>
      </c>
      <c r="DH431">
        <v>0</v>
      </c>
      <c r="DI431">
        <v>0</v>
      </c>
      <c r="DJ431">
        <v>0</v>
      </c>
      <c r="DK431">
        <v>0</v>
      </c>
      <c r="DL431">
        <v>0</v>
      </c>
      <c r="DM431">
        <v>0</v>
      </c>
      <c r="DN431">
        <v>0</v>
      </c>
      <c r="DO431">
        <v>0</v>
      </c>
      <c r="DP431">
        <v>2</v>
      </c>
      <c r="DQ431">
        <v>0</v>
      </c>
      <c r="DR431">
        <v>1</v>
      </c>
      <c r="DS431">
        <v>1</v>
      </c>
      <c r="DT431">
        <v>0</v>
      </c>
      <c r="DU431">
        <v>2</v>
      </c>
      <c r="DV431">
        <v>5</v>
      </c>
      <c r="DW431">
        <v>1</v>
      </c>
      <c r="DX431">
        <v>0</v>
      </c>
      <c r="DY431">
        <v>0</v>
      </c>
      <c r="DZ431">
        <v>2</v>
      </c>
      <c r="EA431">
        <v>0</v>
      </c>
      <c r="EB431">
        <v>0</v>
      </c>
      <c r="EC431">
        <v>0</v>
      </c>
      <c r="ED431">
        <v>0</v>
      </c>
      <c r="EE431">
        <v>0</v>
      </c>
      <c r="EF431">
        <v>7</v>
      </c>
      <c r="EG431">
        <v>0</v>
      </c>
      <c r="EH431">
        <v>0</v>
      </c>
      <c r="EI431">
        <v>0</v>
      </c>
      <c r="EJ431">
        <v>0</v>
      </c>
      <c r="EK431">
        <v>0</v>
      </c>
      <c r="EL431">
        <v>3</v>
      </c>
      <c r="EM431">
        <v>0</v>
      </c>
      <c r="EN431">
        <v>5</v>
      </c>
      <c r="EO431">
        <v>0</v>
      </c>
      <c r="EP431">
        <v>0</v>
      </c>
      <c r="EQ431">
        <v>1</v>
      </c>
      <c r="ER431">
        <v>5</v>
      </c>
      <c r="ES431">
        <v>0</v>
      </c>
      <c r="ET431">
        <v>1</v>
      </c>
      <c r="EU431">
        <v>1</v>
      </c>
      <c r="EV431">
        <v>0</v>
      </c>
      <c r="EW431">
        <v>1</v>
      </c>
      <c r="EX431">
        <v>3</v>
      </c>
      <c r="EY431">
        <v>2</v>
      </c>
      <c r="EZ431">
        <v>2</v>
      </c>
      <c r="FA431">
        <v>0</v>
      </c>
      <c r="FB431">
        <v>2</v>
      </c>
      <c r="FC431">
        <v>0</v>
      </c>
      <c r="FD431">
        <v>0</v>
      </c>
      <c r="FE431">
        <v>0</v>
      </c>
      <c r="FF431">
        <v>0</v>
      </c>
      <c r="FG431">
        <v>2</v>
      </c>
      <c r="FH431">
        <v>3</v>
      </c>
      <c r="FI431">
        <v>1</v>
      </c>
      <c r="FJ431">
        <v>0</v>
      </c>
      <c r="FK431">
        <v>0</v>
      </c>
      <c r="FL431">
        <v>0</v>
      </c>
      <c r="FM431">
        <v>1</v>
      </c>
      <c r="FN431">
        <v>1</v>
      </c>
      <c r="FO431">
        <v>1</v>
      </c>
      <c r="FP431">
        <v>0</v>
      </c>
      <c r="FQ431">
        <v>3</v>
      </c>
      <c r="FR431">
        <v>1</v>
      </c>
      <c r="FS431">
        <v>1</v>
      </c>
      <c r="FT431">
        <v>0</v>
      </c>
      <c r="FU431">
        <v>2</v>
      </c>
      <c r="FV431">
        <v>0</v>
      </c>
      <c r="FW431">
        <v>0</v>
      </c>
      <c r="FX431">
        <v>0</v>
      </c>
      <c r="FY431">
        <v>0</v>
      </c>
      <c r="FZ431">
        <v>3</v>
      </c>
      <c r="GA431">
        <v>1</v>
      </c>
      <c r="GB431">
        <v>1</v>
      </c>
      <c r="GC431">
        <v>0</v>
      </c>
      <c r="GD431">
        <v>1</v>
      </c>
      <c r="GE431">
        <v>0</v>
      </c>
      <c r="GF431">
        <v>0</v>
      </c>
      <c r="GG431">
        <v>0</v>
      </c>
      <c r="GH431">
        <v>0</v>
      </c>
      <c r="GI431">
        <v>0</v>
      </c>
      <c r="GJ431">
        <v>0</v>
      </c>
      <c r="GK431">
        <v>0</v>
      </c>
      <c r="GL431">
        <v>0</v>
      </c>
      <c r="GM431">
        <v>0</v>
      </c>
      <c r="GN431">
        <v>0</v>
      </c>
      <c r="GO431">
        <v>0</v>
      </c>
      <c r="GP431">
        <v>1</v>
      </c>
      <c r="GQ431">
        <v>0</v>
      </c>
    </row>
    <row r="432" spans="1:199">
      <c r="A432">
        <v>0</v>
      </c>
      <c r="B432">
        <v>2</v>
      </c>
      <c r="C432">
        <v>4</v>
      </c>
      <c r="D432">
        <v>0</v>
      </c>
      <c r="E432">
        <v>0</v>
      </c>
      <c r="F432">
        <v>0</v>
      </c>
      <c r="G432">
        <v>1</v>
      </c>
      <c r="H432">
        <v>2</v>
      </c>
      <c r="I432">
        <v>2</v>
      </c>
      <c r="J432">
        <v>0</v>
      </c>
      <c r="K432">
        <v>0</v>
      </c>
      <c r="L432">
        <v>0</v>
      </c>
      <c r="M432">
        <v>1</v>
      </c>
      <c r="N432">
        <v>9</v>
      </c>
      <c r="O432">
        <v>0</v>
      </c>
      <c r="P432">
        <v>1</v>
      </c>
      <c r="Q432">
        <v>5</v>
      </c>
      <c r="R432">
        <v>0</v>
      </c>
      <c r="S432">
        <v>0</v>
      </c>
      <c r="T432">
        <v>0</v>
      </c>
      <c r="U432">
        <v>0</v>
      </c>
      <c r="V432">
        <v>0</v>
      </c>
      <c r="W432">
        <v>0</v>
      </c>
      <c r="X432">
        <v>5</v>
      </c>
      <c r="Y432">
        <v>1</v>
      </c>
      <c r="Z432">
        <v>5</v>
      </c>
      <c r="AA432">
        <v>0</v>
      </c>
      <c r="AB432">
        <v>3</v>
      </c>
      <c r="AC432">
        <v>5</v>
      </c>
      <c r="AD432">
        <v>1</v>
      </c>
      <c r="AE432">
        <v>1</v>
      </c>
      <c r="AF432">
        <v>6</v>
      </c>
      <c r="AG432">
        <v>0</v>
      </c>
      <c r="AH432">
        <v>2</v>
      </c>
      <c r="AI432">
        <v>0</v>
      </c>
      <c r="AJ432">
        <v>0</v>
      </c>
      <c r="AK432">
        <v>1</v>
      </c>
      <c r="AL432">
        <v>0</v>
      </c>
      <c r="AM432">
        <v>0</v>
      </c>
      <c r="AN432">
        <v>1</v>
      </c>
      <c r="AO432">
        <v>1</v>
      </c>
      <c r="AP432">
        <v>0</v>
      </c>
      <c r="AQ432">
        <v>0</v>
      </c>
      <c r="AR432">
        <v>0</v>
      </c>
      <c r="AS432">
        <v>0</v>
      </c>
      <c r="AT432">
        <v>0</v>
      </c>
      <c r="AU432">
        <v>4</v>
      </c>
      <c r="AV432">
        <v>0</v>
      </c>
      <c r="AW432">
        <v>2</v>
      </c>
      <c r="AX432">
        <v>0</v>
      </c>
      <c r="AY432">
        <v>0</v>
      </c>
      <c r="AZ432">
        <v>1</v>
      </c>
      <c r="BA432">
        <v>0</v>
      </c>
      <c r="BB432">
        <v>1</v>
      </c>
      <c r="BC432">
        <v>0</v>
      </c>
      <c r="BD432">
        <v>0</v>
      </c>
      <c r="BE432">
        <v>3</v>
      </c>
      <c r="BF432">
        <v>2</v>
      </c>
      <c r="BG432">
        <v>2</v>
      </c>
      <c r="BH432">
        <v>0</v>
      </c>
      <c r="BI432">
        <v>0</v>
      </c>
      <c r="BJ432">
        <v>0</v>
      </c>
      <c r="BK432">
        <v>0</v>
      </c>
      <c r="BL432">
        <v>0</v>
      </c>
      <c r="BM432">
        <v>1</v>
      </c>
      <c r="BN432">
        <v>0</v>
      </c>
      <c r="BO432">
        <v>0</v>
      </c>
      <c r="BP432">
        <v>0</v>
      </c>
      <c r="BQ432">
        <v>2</v>
      </c>
      <c r="BR432">
        <v>0</v>
      </c>
      <c r="BS432">
        <v>0</v>
      </c>
      <c r="BT432">
        <v>0</v>
      </c>
      <c r="BU432">
        <v>0</v>
      </c>
      <c r="BV432">
        <v>0</v>
      </c>
      <c r="BW432">
        <v>1</v>
      </c>
      <c r="BX432">
        <v>0</v>
      </c>
      <c r="BY432">
        <v>0</v>
      </c>
      <c r="BZ432">
        <v>8</v>
      </c>
      <c r="CA432">
        <v>3</v>
      </c>
      <c r="CB432">
        <v>1</v>
      </c>
      <c r="CC432">
        <v>0</v>
      </c>
      <c r="CD432">
        <v>5</v>
      </c>
      <c r="CE432">
        <v>0</v>
      </c>
      <c r="CF432">
        <v>0</v>
      </c>
      <c r="CG432">
        <v>0</v>
      </c>
      <c r="CH432">
        <v>0</v>
      </c>
      <c r="CI432">
        <v>2</v>
      </c>
      <c r="CJ432">
        <v>0</v>
      </c>
      <c r="CK432">
        <v>0</v>
      </c>
      <c r="CL432">
        <v>1</v>
      </c>
      <c r="CM432">
        <v>0</v>
      </c>
      <c r="CN432">
        <v>0</v>
      </c>
      <c r="CO432">
        <v>0</v>
      </c>
      <c r="CP432">
        <v>0</v>
      </c>
      <c r="CQ432">
        <v>2</v>
      </c>
      <c r="CR432">
        <v>2</v>
      </c>
      <c r="CS432">
        <v>0</v>
      </c>
      <c r="CT432">
        <v>0</v>
      </c>
      <c r="CU432">
        <v>0</v>
      </c>
      <c r="CV432">
        <v>2</v>
      </c>
      <c r="CW432">
        <v>0</v>
      </c>
      <c r="CX432">
        <v>2</v>
      </c>
      <c r="CY432">
        <v>0</v>
      </c>
      <c r="CZ432">
        <v>0</v>
      </c>
      <c r="DA432">
        <v>0</v>
      </c>
      <c r="DB432">
        <v>7</v>
      </c>
      <c r="DC432">
        <v>0</v>
      </c>
      <c r="DD432">
        <v>2</v>
      </c>
      <c r="DE432">
        <v>2</v>
      </c>
      <c r="DF432">
        <v>0</v>
      </c>
      <c r="DG432">
        <v>0</v>
      </c>
      <c r="DH432">
        <v>0</v>
      </c>
      <c r="DI432">
        <v>0</v>
      </c>
      <c r="DJ432">
        <v>0</v>
      </c>
      <c r="DK432">
        <v>1</v>
      </c>
      <c r="DL432">
        <v>0</v>
      </c>
      <c r="DM432">
        <v>0</v>
      </c>
      <c r="DN432">
        <v>2</v>
      </c>
      <c r="DO432">
        <v>0</v>
      </c>
      <c r="DP432">
        <v>3</v>
      </c>
      <c r="DQ432">
        <v>0</v>
      </c>
      <c r="DR432">
        <v>5</v>
      </c>
      <c r="DS432">
        <v>1</v>
      </c>
      <c r="DT432">
        <v>0</v>
      </c>
      <c r="DU432">
        <v>1</v>
      </c>
      <c r="DV432">
        <v>0</v>
      </c>
      <c r="DW432">
        <v>0</v>
      </c>
      <c r="DX432">
        <v>0</v>
      </c>
      <c r="DY432">
        <v>0</v>
      </c>
      <c r="DZ432">
        <v>1</v>
      </c>
      <c r="EA432">
        <v>0</v>
      </c>
      <c r="EB432">
        <v>0</v>
      </c>
      <c r="EC432">
        <v>0</v>
      </c>
      <c r="ED432">
        <v>0</v>
      </c>
      <c r="EE432">
        <v>0</v>
      </c>
      <c r="EF432">
        <v>2</v>
      </c>
      <c r="EG432">
        <v>0</v>
      </c>
      <c r="EH432">
        <v>0</v>
      </c>
      <c r="EI432">
        <v>0</v>
      </c>
      <c r="EJ432">
        <v>0</v>
      </c>
      <c r="EK432">
        <v>1</v>
      </c>
      <c r="EL432">
        <v>2</v>
      </c>
      <c r="EM432">
        <v>0</v>
      </c>
      <c r="EN432">
        <v>6</v>
      </c>
      <c r="EO432">
        <v>0</v>
      </c>
      <c r="EP432">
        <v>1</v>
      </c>
      <c r="EQ432">
        <v>3</v>
      </c>
      <c r="ER432">
        <v>7</v>
      </c>
      <c r="ES432">
        <v>2</v>
      </c>
      <c r="ET432">
        <v>1</v>
      </c>
      <c r="EU432">
        <v>3</v>
      </c>
      <c r="EV432">
        <v>0</v>
      </c>
      <c r="EW432">
        <v>0</v>
      </c>
      <c r="EX432">
        <v>1</v>
      </c>
      <c r="EY432">
        <v>6</v>
      </c>
      <c r="EZ432">
        <v>2</v>
      </c>
      <c r="FA432">
        <v>0</v>
      </c>
      <c r="FB432">
        <v>1</v>
      </c>
      <c r="FC432">
        <v>0</v>
      </c>
      <c r="FD432">
        <v>0</v>
      </c>
      <c r="FE432">
        <v>0</v>
      </c>
      <c r="FF432">
        <v>0</v>
      </c>
      <c r="FG432">
        <v>2</v>
      </c>
      <c r="FH432">
        <v>5</v>
      </c>
      <c r="FI432">
        <v>1</v>
      </c>
      <c r="FJ432">
        <v>0</v>
      </c>
      <c r="FK432">
        <v>1</v>
      </c>
      <c r="FL432">
        <v>0</v>
      </c>
      <c r="FM432">
        <v>0</v>
      </c>
      <c r="FN432">
        <v>0</v>
      </c>
      <c r="FO432">
        <v>1</v>
      </c>
      <c r="FP432">
        <v>1</v>
      </c>
      <c r="FQ432">
        <v>0</v>
      </c>
      <c r="FR432">
        <v>2</v>
      </c>
      <c r="FS432">
        <v>2</v>
      </c>
      <c r="FT432">
        <v>0</v>
      </c>
      <c r="FU432">
        <v>2</v>
      </c>
      <c r="FV432">
        <v>0</v>
      </c>
      <c r="FW432">
        <v>1</v>
      </c>
      <c r="FX432">
        <v>0</v>
      </c>
      <c r="FY432">
        <v>0</v>
      </c>
      <c r="FZ432">
        <v>0</v>
      </c>
      <c r="GA432">
        <v>0</v>
      </c>
      <c r="GB432">
        <v>0</v>
      </c>
      <c r="GC432">
        <v>1</v>
      </c>
      <c r="GD432">
        <v>0</v>
      </c>
      <c r="GE432">
        <v>1</v>
      </c>
      <c r="GF432">
        <v>0</v>
      </c>
      <c r="GG432">
        <v>0</v>
      </c>
      <c r="GH432">
        <v>0</v>
      </c>
      <c r="GI432">
        <v>0</v>
      </c>
      <c r="GJ432">
        <v>0</v>
      </c>
      <c r="GK432">
        <v>0</v>
      </c>
      <c r="GL432">
        <v>0</v>
      </c>
      <c r="GM432">
        <v>1</v>
      </c>
      <c r="GN432">
        <v>0</v>
      </c>
      <c r="GO432">
        <v>1</v>
      </c>
      <c r="GP432">
        <v>5</v>
      </c>
      <c r="GQ432">
        <v>0</v>
      </c>
    </row>
    <row r="433" spans="1:199">
      <c r="A433">
        <v>0</v>
      </c>
      <c r="B433">
        <v>9</v>
      </c>
      <c r="C433">
        <v>1</v>
      </c>
      <c r="D433">
        <v>0</v>
      </c>
      <c r="E433">
        <v>6</v>
      </c>
      <c r="F433">
        <v>4</v>
      </c>
      <c r="G433">
        <v>0</v>
      </c>
      <c r="H433">
        <v>3</v>
      </c>
      <c r="I433">
        <v>3</v>
      </c>
      <c r="J433">
        <v>6</v>
      </c>
      <c r="K433">
        <v>0</v>
      </c>
      <c r="L433">
        <v>3</v>
      </c>
      <c r="M433">
        <v>3</v>
      </c>
      <c r="N433">
        <v>0</v>
      </c>
      <c r="O433">
        <v>6</v>
      </c>
      <c r="P433">
        <v>4</v>
      </c>
      <c r="Q433">
        <v>6</v>
      </c>
      <c r="R433">
        <v>0</v>
      </c>
      <c r="S433">
        <v>0</v>
      </c>
      <c r="T433">
        <v>0</v>
      </c>
      <c r="U433">
        <v>0</v>
      </c>
      <c r="V433">
        <v>1</v>
      </c>
      <c r="W433">
        <v>3</v>
      </c>
      <c r="X433">
        <v>1</v>
      </c>
      <c r="Y433">
        <v>1</v>
      </c>
      <c r="Z433">
        <v>7</v>
      </c>
      <c r="AA433">
        <v>0</v>
      </c>
      <c r="AB433">
        <v>4</v>
      </c>
      <c r="AC433">
        <v>1</v>
      </c>
      <c r="AD433">
        <v>8</v>
      </c>
      <c r="AE433">
        <v>2</v>
      </c>
      <c r="AF433">
        <v>3</v>
      </c>
      <c r="AG433">
        <v>3</v>
      </c>
      <c r="AH433">
        <v>1</v>
      </c>
      <c r="AI433">
        <v>0</v>
      </c>
      <c r="AJ433">
        <v>1</v>
      </c>
      <c r="AK433">
        <v>4</v>
      </c>
      <c r="AL433">
        <v>0</v>
      </c>
      <c r="AM433">
        <v>1</v>
      </c>
      <c r="AN433">
        <v>4</v>
      </c>
      <c r="AO433">
        <v>8</v>
      </c>
      <c r="AP433">
        <v>2</v>
      </c>
      <c r="AQ433">
        <v>0</v>
      </c>
      <c r="AR433">
        <v>4</v>
      </c>
      <c r="AS433">
        <v>0</v>
      </c>
      <c r="AT433">
        <v>0</v>
      </c>
      <c r="AU433">
        <v>8</v>
      </c>
      <c r="AV433">
        <v>3</v>
      </c>
      <c r="AW433">
        <v>4</v>
      </c>
      <c r="AX433">
        <v>2</v>
      </c>
      <c r="AY433">
        <v>0</v>
      </c>
      <c r="AZ433">
        <v>1</v>
      </c>
      <c r="BA433">
        <v>2</v>
      </c>
      <c r="BB433">
        <v>1</v>
      </c>
      <c r="BC433">
        <v>1</v>
      </c>
      <c r="BD433">
        <v>1</v>
      </c>
      <c r="BE433">
        <v>1</v>
      </c>
      <c r="BF433">
        <v>3</v>
      </c>
      <c r="BG433">
        <v>6</v>
      </c>
      <c r="BH433">
        <v>1</v>
      </c>
      <c r="BI433">
        <v>1</v>
      </c>
      <c r="BJ433">
        <v>6</v>
      </c>
      <c r="BK433">
        <v>0</v>
      </c>
      <c r="BL433">
        <v>0</v>
      </c>
      <c r="BM433">
        <v>0</v>
      </c>
      <c r="BN433">
        <v>0</v>
      </c>
      <c r="BO433">
        <v>0</v>
      </c>
      <c r="BP433">
        <v>7</v>
      </c>
      <c r="BQ433">
        <v>3</v>
      </c>
      <c r="BR433">
        <v>5</v>
      </c>
      <c r="BS433">
        <v>1</v>
      </c>
      <c r="BT433">
        <v>7</v>
      </c>
      <c r="BU433">
        <v>0</v>
      </c>
      <c r="BV433">
        <v>0</v>
      </c>
      <c r="BW433">
        <v>0</v>
      </c>
      <c r="BX433">
        <v>6</v>
      </c>
      <c r="BY433">
        <v>0</v>
      </c>
      <c r="BZ433">
        <v>8</v>
      </c>
      <c r="CA433">
        <v>1</v>
      </c>
      <c r="CB433">
        <v>4</v>
      </c>
      <c r="CC433">
        <v>0</v>
      </c>
      <c r="CD433">
        <v>6</v>
      </c>
      <c r="CE433">
        <v>1</v>
      </c>
      <c r="CF433">
        <v>1</v>
      </c>
      <c r="CG433">
        <v>1</v>
      </c>
      <c r="CH433">
        <v>0</v>
      </c>
      <c r="CI433">
        <v>2</v>
      </c>
      <c r="CJ433">
        <v>2</v>
      </c>
      <c r="CK433">
        <v>3</v>
      </c>
      <c r="CL433">
        <v>0</v>
      </c>
      <c r="CM433">
        <v>0</v>
      </c>
      <c r="CN433">
        <v>0</v>
      </c>
      <c r="CO433">
        <v>0</v>
      </c>
      <c r="CP433">
        <v>2</v>
      </c>
      <c r="CQ433">
        <v>0</v>
      </c>
      <c r="CR433">
        <v>0</v>
      </c>
      <c r="CS433">
        <v>3</v>
      </c>
      <c r="CT433">
        <v>0</v>
      </c>
      <c r="CU433">
        <v>0</v>
      </c>
      <c r="CV433">
        <v>0</v>
      </c>
      <c r="CW433">
        <v>0</v>
      </c>
      <c r="CX433">
        <v>0</v>
      </c>
      <c r="CY433">
        <v>0</v>
      </c>
      <c r="CZ433">
        <v>2</v>
      </c>
      <c r="DA433">
        <v>0</v>
      </c>
      <c r="DB433">
        <v>4</v>
      </c>
      <c r="DC433">
        <v>2</v>
      </c>
      <c r="DD433">
        <v>4</v>
      </c>
      <c r="DE433">
        <v>6</v>
      </c>
      <c r="DF433">
        <v>3</v>
      </c>
      <c r="DG433">
        <v>0</v>
      </c>
      <c r="DH433">
        <v>0</v>
      </c>
      <c r="DI433">
        <v>0</v>
      </c>
      <c r="DJ433">
        <v>2</v>
      </c>
      <c r="DK433">
        <v>1</v>
      </c>
      <c r="DL433">
        <v>0</v>
      </c>
      <c r="DM433">
        <v>0</v>
      </c>
      <c r="DN433">
        <v>2</v>
      </c>
      <c r="DO433">
        <v>7</v>
      </c>
      <c r="DP433">
        <v>6</v>
      </c>
      <c r="DQ433">
        <v>7</v>
      </c>
      <c r="DR433">
        <v>1</v>
      </c>
      <c r="DS433">
        <v>1</v>
      </c>
      <c r="DT433">
        <v>1</v>
      </c>
      <c r="DU433">
        <v>3</v>
      </c>
      <c r="DV433">
        <v>2</v>
      </c>
      <c r="DW433">
        <v>0</v>
      </c>
      <c r="DX433">
        <v>3</v>
      </c>
      <c r="DY433">
        <v>0</v>
      </c>
      <c r="DZ433">
        <v>5</v>
      </c>
      <c r="EA433">
        <v>0</v>
      </c>
      <c r="EB433">
        <v>0</v>
      </c>
      <c r="EC433">
        <v>0</v>
      </c>
      <c r="ED433">
        <v>0</v>
      </c>
      <c r="EE433">
        <v>0</v>
      </c>
      <c r="EF433">
        <v>1</v>
      </c>
      <c r="EG433">
        <v>0</v>
      </c>
      <c r="EH433">
        <v>2</v>
      </c>
      <c r="EI433">
        <v>0</v>
      </c>
      <c r="EJ433">
        <v>1</v>
      </c>
      <c r="EK433">
        <v>8</v>
      </c>
      <c r="EL433">
        <v>4</v>
      </c>
      <c r="EM433">
        <v>1</v>
      </c>
      <c r="EN433">
        <v>3</v>
      </c>
      <c r="EO433">
        <v>1</v>
      </c>
      <c r="EP433">
        <v>0</v>
      </c>
      <c r="EQ433">
        <v>0</v>
      </c>
      <c r="ER433">
        <v>6</v>
      </c>
      <c r="ES433">
        <v>3</v>
      </c>
      <c r="ET433">
        <v>0</v>
      </c>
      <c r="EU433">
        <v>2</v>
      </c>
      <c r="EV433">
        <v>0</v>
      </c>
      <c r="EW433">
        <v>1</v>
      </c>
      <c r="EX433">
        <v>6</v>
      </c>
      <c r="EY433">
        <v>7</v>
      </c>
      <c r="EZ433">
        <v>0</v>
      </c>
      <c r="FA433">
        <v>2</v>
      </c>
      <c r="FB433">
        <v>1</v>
      </c>
      <c r="FC433">
        <v>0</v>
      </c>
      <c r="FD433">
        <v>2</v>
      </c>
      <c r="FE433">
        <v>0</v>
      </c>
      <c r="FF433">
        <v>3</v>
      </c>
      <c r="FG433">
        <v>5</v>
      </c>
      <c r="FH433">
        <v>3</v>
      </c>
      <c r="FI433">
        <v>1</v>
      </c>
      <c r="FJ433">
        <v>4</v>
      </c>
      <c r="FK433">
        <v>4</v>
      </c>
      <c r="FL433">
        <v>0</v>
      </c>
      <c r="FM433">
        <v>3</v>
      </c>
      <c r="FN433">
        <v>0</v>
      </c>
      <c r="FO433">
        <v>1</v>
      </c>
      <c r="FP433">
        <v>0</v>
      </c>
      <c r="FQ433">
        <v>0</v>
      </c>
      <c r="FR433">
        <v>2</v>
      </c>
      <c r="FS433">
        <v>2</v>
      </c>
      <c r="FT433">
        <v>0</v>
      </c>
      <c r="FU433">
        <v>3</v>
      </c>
      <c r="FV433">
        <v>1</v>
      </c>
      <c r="FW433">
        <v>0</v>
      </c>
      <c r="FX433">
        <v>0</v>
      </c>
      <c r="FY433">
        <v>1</v>
      </c>
      <c r="FZ433">
        <v>5</v>
      </c>
      <c r="GA433">
        <v>1</v>
      </c>
      <c r="GB433">
        <v>2</v>
      </c>
      <c r="GC433">
        <v>2</v>
      </c>
      <c r="GD433">
        <v>2</v>
      </c>
      <c r="GE433">
        <v>4</v>
      </c>
      <c r="GF433">
        <v>0</v>
      </c>
      <c r="GG433">
        <v>0</v>
      </c>
      <c r="GH433">
        <v>1</v>
      </c>
      <c r="GI433">
        <v>0</v>
      </c>
      <c r="GJ433">
        <v>6</v>
      </c>
      <c r="GK433">
        <v>0</v>
      </c>
      <c r="GL433">
        <v>2</v>
      </c>
      <c r="GM433">
        <v>1</v>
      </c>
      <c r="GN433">
        <v>1</v>
      </c>
      <c r="GO433">
        <v>3</v>
      </c>
      <c r="GP433">
        <v>7</v>
      </c>
      <c r="GQ433">
        <v>0</v>
      </c>
    </row>
    <row r="434" spans="1:199">
      <c r="A434">
        <v>0</v>
      </c>
      <c r="B434">
        <v>9</v>
      </c>
      <c r="C434">
        <v>0</v>
      </c>
      <c r="D434">
        <v>0</v>
      </c>
      <c r="E434">
        <v>1</v>
      </c>
      <c r="F434">
        <v>1</v>
      </c>
      <c r="G434">
        <v>0</v>
      </c>
      <c r="H434">
        <v>3</v>
      </c>
      <c r="I434">
        <v>1</v>
      </c>
      <c r="J434">
        <v>0</v>
      </c>
      <c r="K434">
        <v>0</v>
      </c>
      <c r="L434">
        <v>0</v>
      </c>
      <c r="M434">
        <v>3</v>
      </c>
      <c r="N434">
        <v>0</v>
      </c>
      <c r="O434">
        <v>1</v>
      </c>
      <c r="P434">
        <v>1</v>
      </c>
      <c r="Q434">
        <v>4</v>
      </c>
      <c r="R434">
        <v>0</v>
      </c>
      <c r="S434">
        <v>0</v>
      </c>
      <c r="T434">
        <v>0</v>
      </c>
      <c r="U434">
        <v>0</v>
      </c>
      <c r="V434">
        <v>0</v>
      </c>
      <c r="W434">
        <v>3</v>
      </c>
      <c r="X434">
        <v>1</v>
      </c>
      <c r="Y434">
        <v>0</v>
      </c>
      <c r="Z434">
        <v>5</v>
      </c>
      <c r="AA434">
        <v>0</v>
      </c>
      <c r="AB434">
        <v>2</v>
      </c>
      <c r="AC434">
        <v>1</v>
      </c>
      <c r="AD434">
        <v>7</v>
      </c>
      <c r="AE434">
        <v>1</v>
      </c>
      <c r="AF434">
        <v>2</v>
      </c>
      <c r="AG434">
        <v>0</v>
      </c>
      <c r="AH434">
        <v>1</v>
      </c>
      <c r="AI434">
        <v>0</v>
      </c>
      <c r="AJ434">
        <v>1</v>
      </c>
      <c r="AK434">
        <v>1</v>
      </c>
      <c r="AL434">
        <v>0</v>
      </c>
      <c r="AM434">
        <v>1</v>
      </c>
      <c r="AN434">
        <v>4</v>
      </c>
      <c r="AO434">
        <v>3</v>
      </c>
      <c r="AP434">
        <v>1</v>
      </c>
      <c r="AQ434">
        <v>0</v>
      </c>
      <c r="AR434">
        <v>2</v>
      </c>
      <c r="AS434">
        <v>0</v>
      </c>
      <c r="AT434">
        <v>0</v>
      </c>
      <c r="AU434">
        <v>7</v>
      </c>
      <c r="AV434">
        <v>3</v>
      </c>
      <c r="AW434">
        <v>1</v>
      </c>
      <c r="AX434">
        <v>0</v>
      </c>
      <c r="AY434">
        <v>0</v>
      </c>
      <c r="AZ434">
        <v>1</v>
      </c>
      <c r="BA434">
        <v>0</v>
      </c>
      <c r="BB434">
        <v>0</v>
      </c>
      <c r="BC434">
        <v>1</v>
      </c>
      <c r="BD434">
        <v>0</v>
      </c>
      <c r="BE434">
        <v>1</v>
      </c>
      <c r="BF434">
        <v>3</v>
      </c>
      <c r="BG434">
        <v>6</v>
      </c>
      <c r="BH434">
        <v>0</v>
      </c>
      <c r="BI434">
        <v>0</v>
      </c>
      <c r="BJ434">
        <v>5</v>
      </c>
      <c r="BK434">
        <v>0</v>
      </c>
      <c r="BL434">
        <v>0</v>
      </c>
      <c r="BM434">
        <v>0</v>
      </c>
      <c r="BN434">
        <v>0</v>
      </c>
      <c r="BO434">
        <v>0</v>
      </c>
      <c r="BP434">
        <v>0</v>
      </c>
      <c r="BQ434">
        <v>2</v>
      </c>
      <c r="BR434">
        <v>1</v>
      </c>
      <c r="BS434">
        <v>0</v>
      </c>
      <c r="BT434">
        <v>1</v>
      </c>
      <c r="BU434">
        <v>0</v>
      </c>
      <c r="BV434">
        <v>0</v>
      </c>
      <c r="BW434">
        <v>0</v>
      </c>
      <c r="BX434">
        <v>1</v>
      </c>
      <c r="BY434">
        <v>0</v>
      </c>
      <c r="BZ434">
        <v>5</v>
      </c>
      <c r="CA434">
        <v>1</v>
      </c>
      <c r="CB434">
        <v>4</v>
      </c>
      <c r="CC434">
        <v>0</v>
      </c>
      <c r="CD434">
        <v>6</v>
      </c>
      <c r="CE434">
        <v>0</v>
      </c>
      <c r="CF434">
        <v>1</v>
      </c>
      <c r="CG434">
        <v>0</v>
      </c>
      <c r="CH434">
        <v>0</v>
      </c>
      <c r="CI434">
        <v>0</v>
      </c>
      <c r="CJ434">
        <v>1</v>
      </c>
      <c r="CK434">
        <v>3</v>
      </c>
      <c r="CL434">
        <v>0</v>
      </c>
      <c r="CM434">
        <v>0</v>
      </c>
      <c r="CN434">
        <v>0</v>
      </c>
      <c r="CO434">
        <v>0</v>
      </c>
      <c r="CP434">
        <v>0</v>
      </c>
      <c r="CQ434">
        <v>0</v>
      </c>
      <c r="CR434">
        <v>0</v>
      </c>
      <c r="CS434">
        <v>1</v>
      </c>
      <c r="CT434">
        <v>0</v>
      </c>
      <c r="CU434">
        <v>0</v>
      </c>
      <c r="CV434">
        <v>0</v>
      </c>
      <c r="CW434">
        <v>0</v>
      </c>
      <c r="CX434">
        <v>0</v>
      </c>
      <c r="CY434">
        <v>0</v>
      </c>
      <c r="CZ434">
        <v>0</v>
      </c>
      <c r="DA434">
        <v>0</v>
      </c>
      <c r="DB434">
        <v>1</v>
      </c>
      <c r="DC434">
        <v>2</v>
      </c>
      <c r="DD434">
        <v>0</v>
      </c>
      <c r="DE434">
        <v>1</v>
      </c>
      <c r="DF434">
        <v>0</v>
      </c>
      <c r="DG434">
        <v>0</v>
      </c>
      <c r="DH434">
        <v>0</v>
      </c>
      <c r="DI434">
        <v>0</v>
      </c>
      <c r="DJ434">
        <v>0</v>
      </c>
      <c r="DK434">
        <v>1</v>
      </c>
      <c r="DL434">
        <v>0</v>
      </c>
      <c r="DM434">
        <v>0</v>
      </c>
      <c r="DN434">
        <v>0</v>
      </c>
      <c r="DO434">
        <v>0</v>
      </c>
      <c r="DP434">
        <v>6</v>
      </c>
      <c r="DQ434">
        <v>7</v>
      </c>
      <c r="DR434">
        <v>1</v>
      </c>
      <c r="DS434">
        <v>0</v>
      </c>
      <c r="DT434">
        <v>0</v>
      </c>
      <c r="DU434">
        <v>0</v>
      </c>
      <c r="DV434">
        <v>0</v>
      </c>
      <c r="DW434">
        <v>0</v>
      </c>
      <c r="DX434">
        <v>0</v>
      </c>
      <c r="DY434">
        <v>0</v>
      </c>
      <c r="DZ434">
        <v>0</v>
      </c>
      <c r="EA434">
        <v>0</v>
      </c>
      <c r="EB434">
        <v>0</v>
      </c>
      <c r="EC434">
        <v>0</v>
      </c>
      <c r="ED434">
        <v>0</v>
      </c>
      <c r="EE434">
        <v>0</v>
      </c>
      <c r="EF434">
        <v>1</v>
      </c>
      <c r="EG434">
        <v>0</v>
      </c>
      <c r="EH434">
        <v>1</v>
      </c>
      <c r="EI434">
        <v>0</v>
      </c>
      <c r="EJ434">
        <v>1</v>
      </c>
      <c r="EK434">
        <v>7</v>
      </c>
      <c r="EL434">
        <v>1</v>
      </c>
      <c r="EM434">
        <v>1</v>
      </c>
      <c r="EN434">
        <v>1</v>
      </c>
      <c r="EO434">
        <v>0</v>
      </c>
      <c r="EP434">
        <v>0</v>
      </c>
      <c r="EQ434">
        <v>0</v>
      </c>
      <c r="ER434">
        <v>3</v>
      </c>
      <c r="ES434">
        <v>2</v>
      </c>
      <c r="ET434">
        <v>0</v>
      </c>
      <c r="EU434">
        <v>2</v>
      </c>
      <c r="EV434">
        <v>0</v>
      </c>
      <c r="EW434">
        <v>0</v>
      </c>
      <c r="EX434">
        <v>1</v>
      </c>
      <c r="EY434">
        <v>0</v>
      </c>
      <c r="EZ434">
        <v>0</v>
      </c>
      <c r="FA434">
        <v>0</v>
      </c>
      <c r="FB434">
        <v>0</v>
      </c>
      <c r="FC434">
        <v>0</v>
      </c>
      <c r="FD434">
        <v>2</v>
      </c>
      <c r="FE434">
        <v>0</v>
      </c>
      <c r="FF434">
        <v>0</v>
      </c>
      <c r="FG434">
        <v>3</v>
      </c>
      <c r="FH434">
        <v>1</v>
      </c>
      <c r="FI434">
        <v>0</v>
      </c>
      <c r="FJ434">
        <v>4</v>
      </c>
      <c r="FK434">
        <v>0</v>
      </c>
      <c r="FL434">
        <v>0</v>
      </c>
      <c r="FM434">
        <v>0</v>
      </c>
      <c r="FN434">
        <v>0</v>
      </c>
      <c r="FO434">
        <v>1</v>
      </c>
      <c r="FP434">
        <v>0</v>
      </c>
      <c r="FQ434">
        <v>0</v>
      </c>
      <c r="FR434">
        <v>0</v>
      </c>
      <c r="FS434">
        <v>2</v>
      </c>
      <c r="FT434">
        <v>0</v>
      </c>
      <c r="FU434">
        <v>2</v>
      </c>
      <c r="FV434">
        <v>0</v>
      </c>
      <c r="FW434">
        <v>0</v>
      </c>
      <c r="FX434">
        <v>0</v>
      </c>
      <c r="FY434">
        <v>0</v>
      </c>
      <c r="FZ434">
        <v>5</v>
      </c>
      <c r="GA434">
        <v>0</v>
      </c>
      <c r="GB434">
        <v>1</v>
      </c>
      <c r="GC434">
        <v>1</v>
      </c>
      <c r="GD434">
        <v>1</v>
      </c>
      <c r="GE434">
        <v>0</v>
      </c>
      <c r="GF434">
        <v>0</v>
      </c>
      <c r="GG434">
        <v>0</v>
      </c>
      <c r="GH434">
        <v>0</v>
      </c>
      <c r="GI434">
        <v>0</v>
      </c>
      <c r="GJ434">
        <v>1</v>
      </c>
      <c r="GK434">
        <v>0</v>
      </c>
      <c r="GL434">
        <v>0</v>
      </c>
      <c r="GM434">
        <v>1</v>
      </c>
      <c r="GN434">
        <v>1</v>
      </c>
      <c r="GO434">
        <v>2</v>
      </c>
      <c r="GP434">
        <v>7</v>
      </c>
      <c r="GQ434">
        <v>0</v>
      </c>
    </row>
    <row r="435" spans="1:199">
      <c r="A435">
        <v>0</v>
      </c>
      <c r="B435">
        <v>0</v>
      </c>
      <c r="C435">
        <v>0</v>
      </c>
      <c r="D435">
        <v>0</v>
      </c>
      <c r="E435">
        <v>2</v>
      </c>
      <c r="F435">
        <v>0</v>
      </c>
      <c r="G435">
        <v>4</v>
      </c>
      <c r="H435">
        <v>0</v>
      </c>
      <c r="I435">
        <v>0</v>
      </c>
      <c r="J435">
        <v>3</v>
      </c>
      <c r="K435">
        <v>0</v>
      </c>
      <c r="L435">
        <v>0</v>
      </c>
      <c r="M435">
        <v>0</v>
      </c>
      <c r="N435">
        <v>0</v>
      </c>
      <c r="O435">
        <v>0</v>
      </c>
      <c r="P435">
        <v>0</v>
      </c>
      <c r="Q435">
        <v>0</v>
      </c>
      <c r="R435">
        <v>0</v>
      </c>
      <c r="S435">
        <v>0</v>
      </c>
      <c r="T435">
        <v>0</v>
      </c>
      <c r="U435">
        <v>0</v>
      </c>
      <c r="V435">
        <v>0</v>
      </c>
      <c r="W435">
        <v>0</v>
      </c>
      <c r="X435">
        <v>0</v>
      </c>
      <c r="Y435">
        <v>4</v>
      </c>
      <c r="Z435">
        <v>0</v>
      </c>
      <c r="AA435">
        <v>0</v>
      </c>
      <c r="AB435">
        <v>0</v>
      </c>
      <c r="AC435">
        <v>0</v>
      </c>
      <c r="AD435">
        <v>0</v>
      </c>
      <c r="AE435">
        <v>0</v>
      </c>
      <c r="AF435">
        <v>0</v>
      </c>
      <c r="AG435">
        <v>0</v>
      </c>
      <c r="AH435">
        <v>0</v>
      </c>
      <c r="AI435">
        <v>0</v>
      </c>
      <c r="AJ435">
        <v>0</v>
      </c>
      <c r="AK435">
        <v>1</v>
      </c>
      <c r="AL435">
        <v>0</v>
      </c>
      <c r="AM435">
        <v>0</v>
      </c>
      <c r="AN435">
        <v>0</v>
      </c>
      <c r="AO435">
        <v>2</v>
      </c>
      <c r="AP435">
        <v>0</v>
      </c>
      <c r="AQ435">
        <v>0</v>
      </c>
      <c r="AR435">
        <v>0</v>
      </c>
      <c r="AS435">
        <v>0</v>
      </c>
      <c r="AT435">
        <v>0</v>
      </c>
      <c r="AU435">
        <v>0</v>
      </c>
      <c r="AV435">
        <v>0</v>
      </c>
      <c r="AW435">
        <v>0</v>
      </c>
      <c r="AX435">
        <v>0</v>
      </c>
      <c r="AY435">
        <v>0</v>
      </c>
      <c r="AZ435">
        <v>0</v>
      </c>
      <c r="BA435">
        <v>3</v>
      </c>
      <c r="BB435">
        <v>0</v>
      </c>
      <c r="BC435">
        <v>0</v>
      </c>
      <c r="BD435">
        <v>1</v>
      </c>
      <c r="BE435">
        <v>0</v>
      </c>
      <c r="BF435">
        <v>0</v>
      </c>
      <c r="BG435">
        <v>1</v>
      </c>
      <c r="BH435">
        <v>0</v>
      </c>
      <c r="BI435">
        <v>2</v>
      </c>
      <c r="BJ435">
        <v>0</v>
      </c>
      <c r="BK435">
        <v>0</v>
      </c>
      <c r="BL435">
        <v>0</v>
      </c>
      <c r="BM435">
        <v>0</v>
      </c>
      <c r="BN435">
        <v>0</v>
      </c>
      <c r="BO435">
        <v>0</v>
      </c>
      <c r="BP435">
        <v>0</v>
      </c>
      <c r="BQ435">
        <v>1</v>
      </c>
      <c r="BR435">
        <v>0</v>
      </c>
      <c r="BS435">
        <v>0</v>
      </c>
      <c r="BT435">
        <v>2</v>
      </c>
      <c r="BU435">
        <v>0</v>
      </c>
      <c r="BV435">
        <v>0</v>
      </c>
      <c r="BW435">
        <v>0</v>
      </c>
      <c r="BX435">
        <v>0</v>
      </c>
      <c r="BY435">
        <v>0</v>
      </c>
      <c r="BZ435">
        <v>0</v>
      </c>
      <c r="CA435">
        <v>0</v>
      </c>
      <c r="CB435">
        <v>1</v>
      </c>
      <c r="CC435">
        <v>0</v>
      </c>
      <c r="CD435">
        <v>1</v>
      </c>
      <c r="CE435">
        <v>0</v>
      </c>
      <c r="CF435">
        <v>0</v>
      </c>
      <c r="CG435">
        <v>4</v>
      </c>
      <c r="CH435">
        <v>0</v>
      </c>
      <c r="CI435">
        <v>0</v>
      </c>
      <c r="CJ435">
        <v>2</v>
      </c>
      <c r="CK435">
        <v>2</v>
      </c>
      <c r="CL435">
        <v>0</v>
      </c>
      <c r="CM435">
        <v>7</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4</v>
      </c>
      <c r="DO435">
        <v>0</v>
      </c>
      <c r="DP435">
        <v>0</v>
      </c>
      <c r="DQ435">
        <v>0</v>
      </c>
      <c r="DR435">
        <v>0</v>
      </c>
      <c r="DS435">
        <v>0</v>
      </c>
      <c r="DT435">
        <v>0</v>
      </c>
      <c r="DU435">
        <v>0</v>
      </c>
      <c r="DV435">
        <v>3</v>
      </c>
      <c r="DW435">
        <v>0</v>
      </c>
      <c r="DX435">
        <v>0</v>
      </c>
      <c r="DY435">
        <v>4</v>
      </c>
      <c r="DZ435">
        <v>0</v>
      </c>
      <c r="EA435">
        <v>0</v>
      </c>
      <c r="EB435">
        <v>0</v>
      </c>
      <c r="EC435">
        <v>0</v>
      </c>
      <c r="ED435">
        <v>0</v>
      </c>
      <c r="EE435">
        <v>0</v>
      </c>
      <c r="EF435">
        <v>0</v>
      </c>
      <c r="EG435">
        <v>0</v>
      </c>
      <c r="EH435">
        <v>0</v>
      </c>
      <c r="EI435">
        <v>0</v>
      </c>
      <c r="EJ435">
        <v>0</v>
      </c>
      <c r="EK435">
        <v>0</v>
      </c>
      <c r="EL435">
        <v>0</v>
      </c>
      <c r="EM435">
        <v>0</v>
      </c>
      <c r="EN435">
        <v>0</v>
      </c>
      <c r="EO435">
        <v>0</v>
      </c>
      <c r="EP435">
        <v>1</v>
      </c>
      <c r="EQ435">
        <v>0</v>
      </c>
      <c r="ER435">
        <v>0</v>
      </c>
      <c r="ES435">
        <v>0</v>
      </c>
      <c r="ET435">
        <v>0</v>
      </c>
      <c r="EU435">
        <v>0</v>
      </c>
      <c r="EV435">
        <v>0</v>
      </c>
      <c r="EW435">
        <v>0</v>
      </c>
      <c r="EX435">
        <v>0</v>
      </c>
      <c r="EY435">
        <v>0</v>
      </c>
      <c r="EZ435">
        <v>0</v>
      </c>
      <c r="FA435">
        <v>0</v>
      </c>
      <c r="FB435">
        <v>0</v>
      </c>
      <c r="FC435">
        <v>0</v>
      </c>
      <c r="FD435">
        <v>0</v>
      </c>
      <c r="FE435">
        <v>0</v>
      </c>
      <c r="FF435">
        <v>1</v>
      </c>
      <c r="FG435">
        <v>0</v>
      </c>
      <c r="FH435">
        <v>0</v>
      </c>
      <c r="FI435">
        <v>3</v>
      </c>
      <c r="FJ435">
        <v>0</v>
      </c>
      <c r="FK435">
        <v>0</v>
      </c>
      <c r="FL435">
        <v>1</v>
      </c>
      <c r="FM435">
        <v>1</v>
      </c>
      <c r="FN435">
        <v>0</v>
      </c>
      <c r="FO435">
        <v>0</v>
      </c>
      <c r="FP435">
        <v>4</v>
      </c>
      <c r="FQ435">
        <v>0</v>
      </c>
      <c r="FR435">
        <v>0</v>
      </c>
      <c r="FS435">
        <v>0</v>
      </c>
      <c r="FT435">
        <v>0</v>
      </c>
      <c r="FU435">
        <v>0</v>
      </c>
      <c r="FV435">
        <v>0</v>
      </c>
      <c r="FW435">
        <v>0</v>
      </c>
      <c r="FX435">
        <v>0</v>
      </c>
      <c r="FY435">
        <v>0</v>
      </c>
      <c r="FZ435">
        <v>0</v>
      </c>
      <c r="GA435">
        <v>0</v>
      </c>
      <c r="GB435">
        <v>3</v>
      </c>
      <c r="GC435">
        <v>0</v>
      </c>
      <c r="GD435">
        <v>1</v>
      </c>
      <c r="GE435">
        <v>4</v>
      </c>
      <c r="GF435">
        <v>0</v>
      </c>
      <c r="GG435">
        <v>0</v>
      </c>
      <c r="GH435">
        <v>0</v>
      </c>
      <c r="GI435">
        <v>0</v>
      </c>
      <c r="GJ435">
        <v>0</v>
      </c>
      <c r="GK435">
        <v>0</v>
      </c>
      <c r="GL435">
        <v>0</v>
      </c>
      <c r="GM435">
        <v>0</v>
      </c>
      <c r="GN435">
        <v>0</v>
      </c>
      <c r="GO435">
        <v>1</v>
      </c>
      <c r="GP435">
        <v>0</v>
      </c>
      <c r="GQ435">
        <v>0</v>
      </c>
    </row>
    <row r="436" spans="1:199">
      <c r="A436">
        <v>2</v>
      </c>
      <c r="B436">
        <v>3</v>
      </c>
      <c r="C436">
        <v>6</v>
      </c>
      <c r="D436">
        <v>0</v>
      </c>
      <c r="E436">
        <v>4</v>
      </c>
      <c r="F436">
        <v>1</v>
      </c>
      <c r="G436">
        <v>6</v>
      </c>
      <c r="H436">
        <v>1</v>
      </c>
      <c r="I436">
        <v>2</v>
      </c>
      <c r="J436">
        <v>4</v>
      </c>
      <c r="K436">
        <v>6</v>
      </c>
      <c r="L436">
        <v>0</v>
      </c>
      <c r="M436">
        <v>3</v>
      </c>
      <c r="N436">
        <v>8</v>
      </c>
      <c r="O436">
        <v>1</v>
      </c>
      <c r="P436">
        <v>6</v>
      </c>
      <c r="Q436">
        <v>7</v>
      </c>
      <c r="R436">
        <v>0</v>
      </c>
      <c r="S436">
        <v>0</v>
      </c>
      <c r="T436">
        <v>0</v>
      </c>
      <c r="U436">
        <v>1</v>
      </c>
      <c r="V436">
        <v>1</v>
      </c>
      <c r="W436">
        <v>0</v>
      </c>
      <c r="X436">
        <v>5</v>
      </c>
      <c r="Y436">
        <v>5</v>
      </c>
      <c r="Z436">
        <v>6</v>
      </c>
      <c r="AA436">
        <v>1</v>
      </c>
      <c r="AB436">
        <v>3</v>
      </c>
      <c r="AC436">
        <v>5</v>
      </c>
      <c r="AD436">
        <v>3</v>
      </c>
      <c r="AE436">
        <v>2</v>
      </c>
      <c r="AF436">
        <v>4</v>
      </c>
      <c r="AG436">
        <v>0</v>
      </c>
      <c r="AH436">
        <v>3</v>
      </c>
      <c r="AI436">
        <v>1</v>
      </c>
      <c r="AJ436">
        <v>1</v>
      </c>
      <c r="AK436">
        <v>3</v>
      </c>
      <c r="AL436">
        <v>1</v>
      </c>
      <c r="AM436">
        <v>2</v>
      </c>
      <c r="AN436">
        <v>7</v>
      </c>
      <c r="AO436">
        <v>6</v>
      </c>
      <c r="AP436">
        <v>3</v>
      </c>
      <c r="AQ436">
        <v>0</v>
      </c>
      <c r="AR436">
        <v>0</v>
      </c>
      <c r="AS436">
        <v>0</v>
      </c>
      <c r="AT436">
        <v>1</v>
      </c>
      <c r="AU436">
        <v>4</v>
      </c>
      <c r="AV436">
        <v>2</v>
      </c>
      <c r="AW436">
        <v>4</v>
      </c>
      <c r="AX436">
        <v>3</v>
      </c>
      <c r="AY436">
        <v>1</v>
      </c>
      <c r="AZ436">
        <v>2</v>
      </c>
      <c r="BA436">
        <v>2</v>
      </c>
      <c r="BB436">
        <v>3</v>
      </c>
      <c r="BC436">
        <v>1</v>
      </c>
      <c r="BD436">
        <v>1</v>
      </c>
      <c r="BE436">
        <v>6</v>
      </c>
      <c r="BF436">
        <v>6</v>
      </c>
      <c r="BG436">
        <v>3</v>
      </c>
      <c r="BH436">
        <v>1</v>
      </c>
      <c r="BI436">
        <v>0</v>
      </c>
      <c r="BJ436">
        <v>8</v>
      </c>
      <c r="BK436">
        <v>0</v>
      </c>
      <c r="BL436">
        <v>0</v>
      </c>
      <c r="BM436">
        <v>1</v>
      </c>
      <c r="BN436">
        <v>0</v>
      </c>
      <c r="BO436">
        <v>0</v>
      </c>
      <c r="BP436">
        <v>0</v>
      </c>
      <c r="BQ436">
        <v>4</v>
      </c>
      <c r="BR436">
        <v>2</v>
      </c>
      <c r="BS436">
        <v>2</v>
      </c>
      <c r="BT436">
        <v>2</v>
      </c>
      <c r="BU436">
        <v>0</v>
      </c>
      <c r="BV436">
        <v>1</v>
      </c>
      <c r="BW436">
        <v>2</v>
      </c>
      <c r="BX436">
        <v>7</v>
      </c>
      <c r="BY436">
        <v>0</v>
      </c>
      <c r="BZ436">
        <v>3</v>
      </c>
      <c r="CA436">
        <v>4</v>
      </c>
      <c r="CB436">
        <v>3</v>
      </c>
      <c r="CC436">
        <v>0</v>
      </c>
      <c r="CD436">
        <v>5</v>
      </c>
      <c r="CE436">
        <v>1</v>
      </c>
      <c r="CF436">
        <v>0</v>
      </c>
      <c r="CG436">
        <v>7</v>
      </c>
      <c r="CH436">
        <v>0</v>
      </c>
      <c r="CI436">
        <v>3</v>
      </c>
      <c r="CJ436">
        <v>2</v>
      </c>
      <c r="CK436">
        <v>3</v>
      </c>
      <c r="CL436">
        <v>3</v>
      </c>
      <c r="CM436">
        <v>1</v>
      </c>
      <c r="CN436">
        <v>3</v>
      </c>
      <c r="CO436">
        <v>0</v>
      </c>
      <c r="CP436">
        <v>2</v>
      </c>
      <c r="CQ436">
        <v>2</v>
      </c>
      <c r="CR436">
        <v>8</v>
      </c>
      <c r="CS436">
        <v>1</v>
      </c>
      <c r="CT436">
        <v>0</v>
      </c>
      <c r="CU436">
        <v>0</v>
      </c>
      <c r="CV436">
        <v>2</v>
      </c>
      <c r="CW436">
        <v>0</v>
      </c>
      <c r="CX436">
        <v>3</v>
      </c>
      <c r="CY436">
        <v>0</v>
      </c>
      <c r="CZ436">
        <v>2</v>
      </c>
      <c r="DA436">
        <v>0</v>
      </c>
      <c r="DB436">
        <v>6</v>
      </c>
      <c r="DC436">
        <v>0</v>
      </c>
      <c r="DD436">
        <v>3</v>
      </c>
      <c r="DE436">
        <v>5</v>
      </c>
      <c r="DF436">
        <v>0</v>
      </c>
      <c r="DG436">
        <v>1</v>
      </c>
      <c r="DH436">
        <v>0</v>
      </c>
      <c r="DI436">
        <v>0</v>
      </c>
      <c r="DJ436">
        <v>2</v>
      </c>
      <c r="DK436">
        <v>1</v>
      </c>
      <c r="DL436">
        <v>0</v>
      </c>
      <c r="DM436">
        <v>1</v>
      </c>
      <c r="DN436">
        <v>2</v>
      </c>
      <c r="DO436">
        <v>0</v>
      </c>
      <c r="DP436">
        <v>5</v>
      </c>
      <c r="DQ436">
        <v>0</v>
      </c>
      <c r="DR436">
        <v>6</v>
      </c>
      <c r="DS436">
        <v>1</v>
      </c>
      <c r="DT436">
        <v>3</v>
      </c>
      <c r="DU436">
        <v>3</v>
      </c>
      <c r="DV436">
        <v>0</v>
      </c>
      <c r="DW436">
        <v>1</v>
      </c>
      <c r="DX436">
        <v>1</v>
      </c>
      <c r="DY436">
        <v>0</v>
      </c>
      <c r="DZ436">
        <v>3</v>
      </c>
      <c r="EA436">
        <v>0</v>
      </c>
      <c r="EB436">
        <v>0</v>
      </c>
      <c r="EC436">
        <v>3</v>
      </c>
      <c r="ED436">
        <v>0</v>
      </c>
      <c r="EE436">
        <v>0</v>
      </c>
      <c r="EF436">
        <v>9</v>
      </c>
      <c r="EG436">
        <v>0</v>
      </c>
      <c r="EH436">
        <v>2</v>
      </c>
      <c r="EI436">
        <v>1</v>
      </c>
      <c r="EJ436">
        <v>0</v>
      </c>
      <c r="EK436">
        <v>5</v>
      </c>
      <c r="EL436">
        <v>5</v>
      </c>
      <c r="EM436">
        <v>0</v>
      </c>
      <c r="EN436">
        <v>8</v>
      </c>
      <c r="EO436">
        <v>1</v>
      </c>
      <c r="EP436">
        <v>1</v>
      </c>
      <c r="EQ436">
        <v>6</v>
      </c>
      <c r="ER436">
        <v>7</v>
      </c>
      <c r="ES436">
        <v>3</v>
      </c>
      <c r="ET436">
        <v>1</v>
      </c>
      <c r="EU436">
        <v>4</v>
      </c>
      <c r="EV436">
        <v>2</v>
      </c>
      <c r="EW436">
        <v>0</v>
      </c>
      <c r="EX436">
        <v>7</v>
      </c>
      <c r="EY436">
        <v>6</v>
      </c>
      <c r="EZ436">
        <v>0</v>
      </c>
      <c r="FA436">
        <v>2</v>
      </c>
      <c r="FB436">
        <v>9</v>
      </c>
      <c r="FC436">
        <v>3</v>
      </c>
      <c r="FD436">
        <v>2</v>
      </c>
      <c r="FE436">
        <v>0</v>
      </c>
      <c r="FF436">
        <v>0</v>
      </c>
      <c r="FG436">
        <v>3</v>
      </c>
      <c r="FH436">
        <v>7</v>
      </c>
      <c r="FI436">
        <v>3</v>
      </c>
      <c r="FJ436">
        <v>0</v>
      </c>
      <c r="FK436">
        <v>2</v>
      </c>
      <c r="FL436">
        <v>0</v>
      </c>
      <c r="FM436">
        <v>3</v>
      </c>
      <c r="FN436">
        <v>2</v>
      </c>
      <c r="FO436">
        <v>1</v>
      </c>
      <c r="FP436">
        <v>1</v>
      </c>
      <c r="FQ436">
        <v>2</v>
      </c>
      <c r="FR436">
        <v>1</v>
      </c>
      <c r="FS436">
        <v>4</v>
      </c>
      <c r="FT436">
        <v>0</v>
      </c>
      <c r="FU436">
        <v>5</v>
      </c>
      <c r="FV436">
        <v>1</v>
      </c>
      <c r="FW436">
        <v>1</v>
      </c>
      <c r="FX436">
        <v>0</v>
      </c>
      <c r="FY436">
        <v>1</v>
      </c>
      <c r="FZ436">
        <v>5</v>
      </c>
      <c r="GA436">
        <v>0</v>
      </c>
      <c r="GB436">
        <v>0</v>
      </c>
      <c r="GC436">
        <v>1</v>
      </c>
      <c r="GD436">
        <v>4</v>
      </c>
      <c r="GE436">
        <v>2</v>
      </c>
      <c r="GF436">
        <v>4</v>
      </c>
      <c r="GG436">
        <v>0</v>
      </c>
      <c r="GH436">
        <v>1</v>
      </c>
      <c r="GI436">
        <v>0</v>
      </c>
      <c r="GJ436">
        <v>5</v>
      </c>
      <c r="GK436">
        <v>0</v>
      </c>
      <c r="GL436">
        <v>0</v>
      </c>
      <c r="GM436">
        <v>3</v>
      </c>
      <c r="GN436">
        <v>0</v>
      </c>
      <c r="GO436">
        <v>3</v>
      </c>
      <c r="GP436">
        <v>1</v>
      </c>
      <c r="GQ436">
        <v>1</v>
      </c>
    </row>
    <row r="437" spans="1:199">
      <c r="A437">
        <v>0</v>
      </c>
      <c r="B437">
        <v>3</v>
      </c>
      <c r="C437">
        <v>1</v>
      </c>
      <c r="D437">
        <v>0</v>
      </c>
      <c r="E437">
        <v>2</v>
      </c>
      <c r="F437">
        <v>1</v>
      </c>
      <c r="G437">
        <v>5</v>
      </c>
      <c r="H437">
        <v>1</v>
      </c>
      <c r="I437">
        <v>0</v>
      </c>
      <c r="J437">
        <v>4</v>
      </c>
      <c r="K437">
        <v>4</v>
      </c>
      <c r="L437">
        <v>0</v>
      </c>
      <c r="M437">
        <v>0</v>
      </c>
      <c r="N437">
        <v>1</v>
      </c>
      <c r="O437">
        <v>0</v>
      </c>
      <c r="P437">
        <v>1</v>
      </c>
      <c r="Q437">
        <v>6</v>
      </c>
      <c r="R437">
        <v>0</v>
      </c>
      <c r="S437">
        <v>0</v>
      </c>
      <c r="T437">
        <v>0</v>
      </c>
      <c r="U437">
        <v>1</v>
      </c>
      <c r="V437">
        <v>0</v>
      </c>
      <c r="W437">
        <v>0</v>
      </c>
      <c r="X437">
        <v>1</v>
      </c>
      <c r="Y437">
        <v>4</v>
      </c>
      <c r="Z437">
        <v>3</v>
      </c>
      <c r="AA437">
        <v>1</v>
      </c>
      <c r="AB437">
        <v>0</v>
      </c>
      <c r="AC437">
        <v>1</v>
      </c>
      <c r="AD437">
        <v>0</v>
      </c>
      <c r="AE437">
        <v>1</v>
      </c>
      <c r="AF437">
        <v>1</v>
      </c>
      <c r="AG437">
        <v>0</v>
      </c>
      <c r="AH437">
        <v>1</v>
      </c>
      <c r="AI437">
        <v>1</v>
      </c>
      <c r="AJ437">
        <v>0</v>
      </c>
      <c r="AK437">
        <v>1</v>
      </c>
      <c r="AL437">
        <v>0</v>
      </c>
      <c r="AM437">
        <v>2</v>
      </c>
      <c r="AN437">
        <v>6</v>
      </c>
      <c r="AO437">
        <v>3</v>
      </c>
      <c r="AP437">
        <v>3</v>
      </c>
      <c r="AQ437">
        <v>0</v>
      </c>
      <c r="AR437">
        <v>0</v>
      </c>
      <c r="AS437">
        <v>0</v>
      </c>
      <c r="AT437">
        <v>0</v>
      </c>
      <c r="AU437">
        <v>2</v>
      </c>
      <c r="AV437">
        <v>0</v>
      </c>
      <c r="AW437">
        <v>1</v>
      </c>
      <c r="AX437">
        <v>1</v>
      </c>
      <c r="AY437">
        <v>1</v>
      </c>
      <c r="AZ437">
        <v>1</v>
      </c>
      <c r="BA437">
        <v>2</v>
      </c>
      <c r="BB437">
        <v>1</v>
      </c>
      <c r="BC437">
        <v>0</v>
      </c>
      <c r="BD437">
        <v>0</v>
      </c>
      <c r="BE437">
        <v>1</v>
      </c>
      <c r="BF437">
        <v>2</v>
      </c>
      <c r="BG437">
        <v>0</v>
      </c>
      <c r="BH437">
        <v>0</v>
      </c>
      <c r="BI437">
        <v>0</v>
      </c>
      <c r="BJ437">
        <v>8</v>
      </c>
      <c r="BK437">
        <v>0</v>
      </c>
      <c r="BL437">
        <v>0</v>
      </c>
      <c r="BM437">
        <v>0</v>
      </c>
      <c r="BN437">
        <v>0</v>
      </c>
      <c r="BO437">
        <v>0</v>
      </c>
      <c r="BP437">
        <v>0</v>
      </c>
      <c r="BQ437">
        <v>3</v>
      </c>
      <c r="BR437">
        <v>0</v>
      </c>
      <c r="BS437">
        <v>1</v>
      </c>
      <c r="BT437">
        <v>1</v>
      </c>
      <c r="BU437">
        <v>0</v>
      </c>
      <c r="BV437">
        <v>1</v>
      </c>
      <c r="BW437">
        <v>0</v>
      </c>
      <c r="BX437">
        <v>1</v>
      </c>
      <c r="BY437">
        <v>0</v>
      </c>
      <c r="BZ437">
        <v>1</v>
      </c>
      <c r="CA437">
        <v>0</v>
      </c>
      <c r="CB437">
        <v>1</v>
      </c>
      <c r="CC437">
        <v>0</v>
      </c>
      <c r="CD437">
        <v>0</v>
      </c>
      <c r="CE437">
        <v>0</v>
      </c>
      <c r="CF437">
        <v>0</v>
      </c>
      <c r="CG437">
        <v>6</v>
      </c>
      <c r="CH437">
        <v>0</v>
      </c>
      <c r="CI437">
        <v>2</v>
      </c>
      <c r="CJ437">
        <v>0</v>
      </c>
      <c r="CK437">
        <v>2</v>
      </c>
      <c r="CL437">
        <v>0</v>
      </c>
      <c r="CM437">
        <v>0</v>
      </c>
      <c r="CN437">
        <v>0</v>
      </c>
      <c r="CO437">
        <v>0</v>
      </c>
      <c r="CP437">
        <v>0</v>
      </c>
      <c r="CQ437">
        <v>1</v>
      </c>
      <c r="CR437">
        <v>1</v>
      </c>
      <c r="CS437">
        <v>0</v>
      </c>
      <c r="CT437">
        <v>0</v>
      </c>
      <c r="CU437">
        <v>0</v>
      </c>
      <c r="CV437">
        <v>0</v>
      </c>
      <c r="CW437">
        <v>0</v>
      </c>
      <c r="CX437">
        <v>0</v>
      </c>
      <c r="CY437">
        <v>0</v>
      </c>
      <c r="CZ437">
        <v>0</v>
      </c>
      <c r="DA437">
        <v>0</v>
      </c>
      <c r="DB437">
        <v>3</v>
      </c>
      <c r="DC437">
        <v>0</v>
      </c>
      <c r="DD437">
        <v>1</v>
      </c>
      <c r="DE437">
        <v>1</v>
      </c>
      <c r="DF437">
        <v>0</v>
      </c>
      <c r="DG437">
        <v>0</v>
      </c>
      <c r="DH437">
        <v>0</v>
      </c>
      <c r="DI437">
        <v>0</v>
      </c>
      <c r="DJ437">
        <v>0</v>
      </c>
      <c r="DK437">
        <v>1</v>
      </c>
      <c r="DL437">
        <v>0</v>
      </c>
      <c r="DM437">
        <v>0</v>
      </c>
      <c r="DN437">
        <v>2</v>
      </c>
      <c r="DO437">
        <v>0</v>
      </c>
      <c r="DP437">
        <v>1</v>
      </c>
      <c r="DQ437">
        <v>0</v>
      </c>
      <c r="DR437">
        <v>1</v>
      </c>
      <c r="DS437">
        <v>0</v>
      </c>
      <c r="DT437">
        <v>0</v>
      </c>
      <c r="DU437">
        <v>1</v>
      </c>
      <c r="DV437">
        <v>0</v>
      </c>
      <c r="DW437">
        <v>0</v>
      </c>
      <c r="DX437">
        <v>0</v>
      </c>
      <c r="DY437">
        <v>0</v>
      </c>
      <c r="DZ437">
        <v>2</v>
      </c>
      <c r="EA437">
        <v>0</v>
      </c>
      <c r="EB437">
        <v>0</v>
      </c>
      <c r="EC437">
        <v>0</v>
      </c>
      <c r="ED437">
        <v>0</v>
      </c>
      <c r="EE437">
        <v>0</v>
      </c>
      <c r="EF437">
        <v>6</v>
      </c>
      <c r="EG437">
        <v>0</v>
      </c>
      <c r="EH437">
        <v>2</v>
      </c>
      <c r="EI437">
        <v>0</v>
      </c>
      <c r="EJ437">
        <v>0</v>
      </c>
      <c r="EK437">
        <v>3</v>
      </c>
      <c r="EL437">
        <v>4</v>
      </c>
      <c r="EM437">
        <v>0</v>
      </c>
      <c r="EN437">
        <v>4</v>
      </c>
      <c r="EO437">
        <v>0</v>
      </c>
      <c r="EP437">
        <v>0</v>
      </c>
      <c r="EQ437">
        <v>1</v>
      </c>
      <c r="ER437">
        <v>4</v>
      </c>
      <c r="ES437">
        <v>2</v>
      </c>
      <c r="ET437">
        <v>1</v>
      </c>
      <c r="EU437">
        <v>1</v>
      </c>
      <c r="EV437">
        <v>0</v>
      </c>
      <c r="EW437">
        <v>0</v>
      </c>
      <c r="EX437">
        <v>2</v>
      </c>
      <c r="EY437">
        <v>2</v>
      </c>
      <c r="EZ437">
        <v>0</v>
      </c>
      <c r="FA437">
        <v>0</v>
      </c>
      <c r="FB437">
        <v>6</v>
      </c>
      <c r="FC437">
        <v>3</v>
      </c>
      <c r="FD437">
        <v>2</v>
      </c>
      <c r="FE437">
        <v>0</v>
      </c>
      <c r="FF437">
        <v>0</v>
      </c>
      <c r="FG437">
        <v>1</v>
      </c>
      <c r="FH437">
        <v>6</v>
      </c>
      <c r="FI437">
        <v>0</v>
      </c>
      <c r="FJ437">
        <v>0</v>
      </c>
      <c r="FK437">
        <v>1</v>
      </c>
      <c r="FL437">
        <v>0</v>
      </c>
      <c r="FM437">
        <v>2</v>
      </c>
      <c r="FN437">
        <v>0</v>
      </c>
      <c r="FO437">
        <v>0</v>
      </c>
      <c r="FP437">
        <v>0</v>
      </c>
      <c r="FQ437">
        <v>1</v>
      </c>
      <c r="FR437">
        <v>1</v>
      </c>
      <c r="FS437">
        <v>1</v>
      </c>
      <c r="FT437">
        <v>0</v>
      </c>
      <c r="FU437">
        <v>0</v>
      </c>
      <c r="FV437">
        <v>0</v>
      </c>
      <c r="FW437">
        <v>0</v>
      </c>
      <c r="FX437">
        <v>0</v>
      </c>
      <c r="FY437">
        <v>0</v>
      </c>
      <c r="FZ437">
        <v>3</v>
      </c>
      <c r="GA437">
        <v>0</v>
      </c>
      <c r="GB437">
        <v>0</v>
      </c>
      <c r="GC437">
        <v>0</v>
      </c>
      <c r="GD437">
        <v>3</v>
      </c>
      <c r="GE437">
        <v>0</v>
      </c>
      <c r="GF437">
        <v>2</v>
      </c>
      <c r="GG437">
        <v>0</v>
      </c>
      <c r="GH437">
        <v>1</v>
      </c>
      <c r="GI437">
        <v>0</v>
      </c>
      <c r="GJ437">
        <v>4</v>
      </c>
      <c r="GK437">
        <v>0</v>
      </c>
      <c r="GL437">
        <v>0</v>
      </c>
      <c r="GM437">
        <v>3</v>
      </c>
      <c r="GN437">
        <v>0</v>
      </c>
      <c r="GO437">
        <v>2</v>
      </c>
      <c r="GP437">
        <v>0</v>
      </c>
      <c r="GQ437">
        <v>0</v>
      </c>
    </row>
    <row r="438" spans="1:199">
      <c r="A438">
        <v>0</v>
      </c>
      <c r="B438">
        <v>0</v>
      </c>
      <c r="C438">
        <v>0</v>
      </c>
      <c r="D438">
        <v>0</v>
      </c>
      <c r="E438">
        <v>0</v>
      </c>
      <c r="F438">
        <v>0</v>
      </c>
      <c r="G438">
        <v>0</v>
      </c>
      <c r="H438">
        <v>0</v>
      </c>
      <c r="I438">
        <v>0</v>
      </c>
      <c r="J438">
        <v>0</v>
      </c>
      <c r="K438">
        <v>0</v>
      </c>
      <c r="L438">
        <v>0</v>
      </c>
      <c r="M438">
        <v>0</v>
      </c>
      <c r="N438">
        <v>0</v>
      </c>
      <c r="O438">
        <v>0</v>
      </c>
      <c r="P438">
        <v>0</v>
      </c>
      <c r="Q438">
        <v>3</v>
      </c>
      <c r="R438">
        <v>0</v>
      </c>
      <c r="S438">
        <v>0</v>
      </c>
      <c r="T438">
        <v>0</v>
      </c>
      <c r="U438">
        <v>0</v>
      </c>
      <c r="V438">
        <v>1</v>
      </c>
      <c r="W438">
        <v>0</v>
      </c>
      <c r="X438">
        <v>0</v>
      </c>
      <c r="Y438">
        <v>0</v>
      </c>
      <c r="Z438">
        <v>0</v>
      </c>
      <c r="AA438">
        <v>0</v>
      </c>
      <c r="AB438">
        <v>0</v>
      </c>
      <c r="AC438">
        <v>0</v>
      </c>
      <c r="AD438">
        <v>1</v>
      </c>
      <c r="AE438">
        <v>0</v>
      </c>
      <c r="AF438">
        <v>0</v>
      </c>
      <c r="AG438">
        <v>0</v>
      </c>
      <c r="AH438">
        <v>2</v>
      </c>
      <c r="AI438">
        <v>0</v>
      </c>
      <c r="AJ438">
        <v>0</v>
      </c>
      <c r="AK438">
        <v>1</v>
      </c>
      <c r="AL438">
        <v>0</v>
      </c>
      <c r="AM438">
        <v>0</v>
      </c>
      <c r="AN438">
        <v>0</v>
      </c>
      <c r="AO438">
        <v>1</v>
      </c>
      <c r="AP438">
        <v>2</v>
      </c>
      <c r="AQ438">
        <v>0</v>
      </c>
      <c r="AR438">
        <v>0</v>
      </c>
      <c r="AS438">
        <v>0</v>
      </c>
      <c r="AT438">
        <v>0</v>
      </c>
      <c r="AU438">
        <v>0</v>
      </c>
      <c r="AV438">
        <v>0</v>
      </c>
      <c r="AW438">
        <v>0</v>
      </c>
      <c r="AX438">
        <v>2</v>
      </c>
      <c r="AY438">
        <v>0</v>
      </c>
      <c r="AZ438">
        <v>1</v>
      </c>
      <c r="BA438">
        <v>0</v>
      </c>
      <c r="BB438">
        <v>0</v>
      </c>
      <c r="BC438">
        <v>0</v>
      </c>
      <c r="BD438">
        <v>0</v>
      </c>
      <c r="BE438">
        <v>0</v>
      </c>
      <c r="BF438">
        <v>1</v>
      </c>
      <c r="BG438">
        <v>0</v>
      </c>
      <c r="BH438">
        <v>1</v>
      </c>
      <c r="BI438">
        <v>0</v>
      </c>
      <c r="BJ438">
        <v>0</v>
      </c>
      <c r="BK438">
        <v>0</v>
      </c>
      <c r="BL438">
        <v>0</v>
      </c>
      <c r="BM438">
        <v>1</v>
      </c>
      <c r="BN438">
        <v>0</v>
      </c>
      <c r="BO438">
        <v>0</v>
      </c>
      <c r="BP438">
        <v>0</v>
      </c>
      <c r="BQ438">
        <v>1</v>
      </c>
      <c r="BR438">
        <v>0</v>
      </c>
      <c r="BS438">
        <v>0</v>
      </c>
      <c r="BT438">
        <v>0</v>
      </c>
      <c r="BU438">
        <v>0</v>
      </c>
      <c r="BV438">
        <v>0</v>
      </c>
      <c r="BW438">
        <v>0</v>
      </c>
      <c r="BX438">
        <v>0</v>
      </c>
      <c r="BY438">
        <v>0</v>
      </c>
      <c r="BZ438">
        <v>0</v>
      </c>
      <c r="CA438">
        <v>0</v>
      </c>
      <c r="CB438">
        <v>0</v>
      </c>
      <c r="CC438">
        <v>0</v>
      </c>
      <c r="CD438">
        <v>0</v>
      </c>
      <c r="CE438">
        <v>0</v>
      </c>
      <c r="CF438">
        <v>0</v>
      </c>
      <c r="CG438">
        <v>1</v>
      </c>
      <c r="CH438">
        <v>0</v>
      </c>
      <c r="CI438">
        <v>2</v>
      </c>
      <c r="CJ438">
        <v>0</v>
      </c>
      <c r="CK438">
        <v>0</v>
      </c>
      <c r="CL438">
        <v>1</v>
      </c>
      <c r="CM438">
        <v>0</v>
      </c>
      <c r="CN438">
        <v>0</v>
      </c>
      <c r="CO438">
        <v>0</v>
      </c>
      <c r="CP438">
        <v>0</v>
      </c>
      <c r="CQ438">
        <v>0</v>
      </c>
      <c r="CR438">
        <v>0</v>
      </c>
      <c r="CS438">
        <v>0</v>
      </c>
      <c r="CT438">
        <v>0</v>
      </c>
      <c r="CU438">
        <v>0</v>
      </c>
      <c r="CV438">
        <v>0</v>
      </c>
      <c r="CW438">
        <v>0</v>
      </c>
      <c r="CX438">
        <v>0</v>
      </c>
      <c r="CY438">
        <v>0</v>
      </c>
      <c r="CZ438">
        <v>0</v>
      </c>
      <c r="DA438">
        <v>0</v>
      </c>
      <c r="DB438">
        <v>2</v>
      </c>
      <c r="DC438">
        <v>0</v>
      </c>
      <c r="DD438">
        <v>0</v>
      </c>
      <c r="DE438">
        <v>4</v>
      </c>
      <c r="DF438">
        <v>0</v>
      </c>
      <c r="DG438">
        <v>0</v>
      </c>
      <c r="DH438">
        <v>0</v>
      </c>
      <c r="DI438">
        <v>0</v>
      </c>
      <c r="DJ438">
        <v>0</v>
      </c>
      <c r="DK438">
        <v>0</v>
      </c>
      <c r="DL438">
        <v>0</v>
      </c>
      <c r="DM438">
        <v>0</v>
      </c>
      <c r="DN438">
        <v>0</v>
      </c>
      <c r="DO438">
        <v>0</v>
      </c>
      <c r="DP438">
        <v>0</v>
      </c>
      <c r="DQ438">
        <v>0</v>
      </c>
      <c r="DR438">
        <v>2</v>
      </c>
      <c r="DS438">
        <v>0</v>
      </c>
      <c r="DT438">
        <v>0</v>
      </c>
      <c r="DU438">
        <v>1</v>
      </c>
      <c r="DV438">
        <v>0</v>
      </c>
      <c r="DW438">
        <v>0</v>
      </c>
      <c r="DX438">
        <v>0</v>
      </c>
      <c r="DY438">
        <v>0</v>
      </c>
      <c r="DZ438">
        <v>1</v>
      </c>
      <c r="EA438">
        <v>0</v>
      </c>
      <c r="EB438">
        <v>0</v>
      </c>
      <c r="EC438">
        <v>1</v>
      </c>
      <c r="ED438">
        <v>0</v>
      </c>
      <c r="EE438">
        <v>0</v>
      </c>
      <c r="EF438">
        <v>0</v>
      </c>
      <c r="EG438">
        <v>0</v>
      </c>
      <c r="EH438">
        <v>0</v>
      </c>
      <c r="EI438">
        <v>0</v>
      </c>
      <c r="EJ438">
        <v>0</v>
      </c>
      <c r="EK438">
        <v>0</v>
      </c>
      <c r="EL438">
        <v>3</v>
      </c>
      <c r="EM438">
        <v>0</v>
      </c>
      <c r="EN438">
        <v>0</v>
      </c>
      <c r="EO438">
        <v>1</v>
      </c>
      <c r="EP438">
        <v>1</v>
      </c>
      <c r="EQ438">
        <v>4</v>
      </c>
      <c r="ER438">
        <v>0</v>
      </c>
      <c r="ES438">
        <v>0</v>
      </c>
      <c r="ET438">
        <v>0</v>
      </c>
      <c r="EU438">
        <v>1</v>
      </c>
      <c r="EV438">
        <v>0</v>
      </c>
      <c r="EW438">
        <v>0</v>
      </c>
      <c r="EX438">
        <v>0</v>
      </c>
      <c r="EY438">
        <v>2</v>
      </c>
      <c r="EZ438">
        <v>0</v>
      </c>
      <c r="FA438">
        <v>0</v>
      </c>
      <c r="FB438">
        <v>0</v>
      </c>
      <c r="FC438">
        <v>0</v>
      </c>
      <c r="FD438">
        <v>0</v>
      </c>
      <c r="FE438">
        <v>0</v>
      </c>
      <c r="FF438">
        <v>0</v>
      </c>
      <c r="FG438">
        <v>1</v>
      </c>
      <c r="FH438">
        <v>0</v>
      </c>
      <c r="FI438">
        <v>2</v>
      </c>
      <c r="FJ438">
        <v>0</v>
      </c>
      <c r="FK438">
        <v>0</v>
      </c>
      <c r="FL438">
        <v>0</v>
      </c>
      <c r="FM438">
        <v>0</v>
      </c>
      <c r="FN438">
        <v>0</v>
      </c>
      <c r="FO438">
        <v>1</v>
      </c>
      <c r="FP438">
        <v>0</v>
      </c>
      <c r="FQ438">
        <v>0</v>
      </c>
      <c r="FR438">
        <v>0</v>
      </c>
      <c r="FS438">
        <v>0</v>
      </c>
      <c r="FT438">
        <v>0</v>
      </c>
      <c r="FU438">
        <v>0</v>
      </c>
      <c r="FV438">
        <v>0</v>
      </c>
      <c r="FW438">
        <v>0</v>
      </c>
      <c r="FX438">
        <v>0</v>
      </c>
      <c r="FY438">
        <v>1</v>
      </c>
      <c r="FZ438">
        <v>0</v>
      </c>
      <c r="GA438">
        <v>0</v>
      </c>
      <c r="GB438">
        <v>0</v>
      </c>
      <c r="GC438">
        <v>1</v>
      </c>
      <c r="GD438">
        <v>0</v>
      </c>
      <c r="GE438">
        <v>0</v>
      </c>
      <c r="GF438">
        <v>0</v>
      </c>
      <c r="GG438">
        <v>0</v>
      </c>
      <c r="GH438">
        <v>0</v>
      </c>
      <c r="GI438">
        <v>0</v>
      </c>
      <c r="GJ438">
        <v>0</v>
      </c>
      <c r="GK438">
        <v>0</v>
      </c>
      <c r="GL438">
        <v>0</v>
      </c>
      <c r="GM438">
        <v>0</v>
      </c>
      <c r="GN438">
        <v>0</v>
      </c>
      <c r="GO438">
        <v>0</v>
      </c>
      <c r="GP438">
        <v>0</v>
      </c>
      <c r="GQ438">
        <v>0</v>
      </c>
    </row>
    <row r="439" spans="1:199">
      <c r="A439">
        <v>0</v>
      </c>
      <c r="B439">
        <v>2</v>
      </c>
      <c r="C439">
        <v>4</v>
      </c>
      <c r="D439">
        <v>0</v>
      </c>
      <c r="E439">
        <v>0</v>
      </c>
      <c r="F439">
        <v>0</v>
      </c>
      <c r="G439">
        <v>0</v>
      </c>
      <c r="H439">
        <v>0</v>
      </c>
      <c r="I439">
        <v>1</v>
      </c>
      <c r="J439">
        <v>0</v>
      </c>
      <c r="K439">
        <v>0</v>
      </c>
      <c r="L439">
        <v>0</v>
      </c>
      <c r="M439">
        <v>0</v>
      </c>
      <c r="N439">
        <v>8</v>
      </c>
      <c r="O439">
        <v>0</v>
      </c>
      <c r="P439">
        <v>0</v>
      </c>
      <c r="Q439">
        <v>1</v>
      </c>
      <c r="R439">
        <v>0</v>
      </c>
      <c r="S439">
        <v>0</v>
      </c>
      <c r="T439">
        <v>0</v>
      </c>
      <c r="U439">
        <v>0</v>
      </c>
      <c r="V439">
        <v>0</v>
      </c>
      <c r="W439">
        <v>0</v>
      </c>
      <c r="X439">
        <v>5</v>
      </c>
      <c r="Y439">
        <v>0</v>
      </c>
      <c r="Z439">
        <v>4</v>
      </c>
      <c r="AA439">
        <v>0</v>
      </c>
      <c r="AB439">
        <v>2</v>
      </c>
      <c r="AC439">
        <v>4</v>
      </c>
      <c r="AD439">
        <v>0</v>
      </c>
      <c r="AE439">
        <v>1</v>
      </c>
      <c r="AF439">
        <v>3</v>
      </c>
      <c r="AG439">
        <v>0</v>
      </c>
      <c r="AH439">
        <v>1</v>
      </c>
      <c r="AI439">
        <v>0</v>
      </c>
      <c r="AJ439">
        <v>0</v>
      </c>
      <c r="AK439">
        <v>1</v>
      </c>
      <c r="AL439">
        <v>0</v>
      </c>
      <c r="AM439">
        <v>0</v>
      </c>
      <c r="AN439">
        <v>1</v>
      </c>
      <c r="AO439">
        <v>0</v>
      </c>
      <c r="AP439">
        <v>0</v>
      </c>
      <c r="AQ439">
        <v>0</v>
      </c>
      <c r="AR439">
        <v>0</v>
      </c>
      <c r="AS439">
        <v>0</v>
      </c>
      <c r="AT439">
        <v>0</v>
      </c>
      <c r="AU439">
        <v>1</v>
      </c>
      <c r="AV439">
        <v>0</v>
      </c>
      <c r="AW439">
        <v>2</v>
      </c>
      <c r="AX439">
        <v>0</v>
      </c>
      <c r="AY439">
        <v>0</v>
      </c>
      <c r="AZ439">
        <v>0</v>
      </c>
      <c r="BA439">
        <v>0</v>
      </c>
      <c r="BB439">
        <v>0</v>
      </c>
      <c r="BC439">
        <v>0</v>
      </c>
      <c r="BD439">
        <v>0</v>
      </c>
      <c r="BE439">
        <v>3</v>
      </c>
      <c r="BF439">
        <v>1</v>
      </c>
      <c r="BG439">
        <v>1</v>
      </c>
      <c r="BH439">
        <v>0</v>
      </c>
      <c r="BI439">
        <v>0</v>
      </c>
      <c r="BJ439">
        <v>0</v>
      </c>
      <c r="BK439">
        <v>0</v>
      </c>
      <c r="BL439">
        <v>0</v>
      </c>
      <c r="BM439">
        <v>0</v>
      </c>
      <c r="BN439">
        <v>0</v>
      </c>
      <c r="BO439">
        <v>0</v>
      </c>
      <c r="BP439">
        <v>0</v>
      </c>
      <c r="BQ439">
        <v>2</v>
      </c>
      <c r="BR439">
        <v>0</v>
      </c>
      <c r="BS439">
        <v>0</v>
      </c>
      <c r="BT439">
        <v>0</v>
      </c>
      <c r="BU439">
        <v>0</v>
      </c>
      <c r="BV439">
        <v>0</v>
      </c>
      <c r="BW439">
        <v>1</v>
      </c>
      <c r="BX439">
        <v>0</v>
      </c>
      <c r="BY439">
        <v>0</v>
      </c>
      <c r="BZ439">
        <v>1</v>
      </c>
      <c r="CA439">
        <v>3</v>
      </c>
      <c r="CB439">
        <v>1</v>
      </c>
      <c r="CC439">
        <v>0</v>
      </c>
      <c r="CD439">
        <v>3</v>
      </c>
      <c r="CE439">
        <v>0</v>
      </c>
      <c r="CF439">
        <v>0</v>
      </c>
      <c r="CG439">
        <v>0</v>
      </c>
      <c r="CH439">
        <v>0</v>
      </c>
      <c r="CI439">
        <v>1</v>
      </c>
      <c r="CJ439">
        <v>0</v>
      </c>
      <c r="CK439">
        <v>0</v>
      </c>
      <c r="CL439">
        <v>1</v>
      </c>
      <c r="CM439">
        <v>0</v>
      </c>
      <c r="CN439">
        <v>0</v>
      </c>
      <c r="CO439">
        <v>0</v>
      </c>
      <c r="CP439">
        <v>0</v>
      </c>
      <c r="CQ439">
        <v>1</v>
      </c>
      <c r="CR439">
        <v>2</v>
      </c>
      <c r="CS439">
        <v>0</v>
      </c>
      <c r="CT439">
        <v>0</v>
      </c>
      <c r="CU439">
        <v>0</v>
      </c>
      <c r="CV439">
        <v>1</v>
      </c>
      <c r="CW439">
        <v>0</v>
      </c>
      <c r="CX439">
        <v>2</v>
      </c>
      <c r="CY439">
        <v>0</v>
      </c>
      <c r="CZ439">
        <v>0</v>
      </c>
      <c r="DA439">
        <v>0</v>
      </c>
      <c r="DB439">
        <v>1</v>
      </c>
      <c r="DC439">
        <v>0</v>
      </c>
      <c r="DD439">
        <v>1</v>
      </c>
      <c r="DE439">
        <v>0</v>
      </c>
      <c r="DF439">
        <v>0</v>
      </c>
      <c r="DG439">
        <v>0</v>
      </c>
      <c r="DH439">
        <v>0</v>
      </c>
      <c r="DI439">
        <v>0</v>
      </c>
      <c r="DJ439">
        <v>0</v>
      </c>
      <c r="DK439">
        <v>0</v>
      </c>
      <c r="DL439">
        <v>0</v>
      </c>
      <c r="DM439">
        <v>0</v>
      </c>
      <c r="DN439">
        <v>0</v>
      </c>
      <c r="DO439">
        <v>0</v>
      </c>
      <c r="DP439">
        <v>3</v>
      </c>
      <c r="DQ439">
        <v>0</v>
      </c>
      <c r="DR439">
        <v>4</v>
      </c>
      <c r="DS439">
        <v>1</v>
      </c>
      <c r="DT439">
        <v>0</v>
      </c>
      <c r="DU439">
        <v>1</v>
      </c>
      <c r="DV439">
        <v>0</v>
      </c>
      <c r="DW439">
        <v>0</v>
      </c>
      <c r="DX439">
        <v>0</v>
      </c>
      <c r="DY439">
        <v>0</v>
      </c>
      <c r="DZ439">
        <v>1</v>
      </c>
      <c r="EA439">
        <v>0</v>
      </c>
      <c r="EB439">
        <v>0</v>
      </c>
      <c r="EC439">
        <v>0</v>
      </c>
      <c r="ED439">
        <v>0</v>
      </c>
      <c r="EE439">
        <v>0</v>
      </c>
      <c r="EF439">
        <v>1</v>
      </c>
      <c r="EG439">
        <v>0</v>
      </c>
      <c r="EH439">
        <v>0</v>
      </c>
      <c r="EI439">
        <v>0</v>
      </c>
      <c r="EJ439">
        <v>0</v>
      </c>
      <c r="EK439">
        <v>0</v>
      </c>
      <c r="EL439">
        <v>2</v>
      </c>
      <c r="EM439">
        <v>0</v>
      </c>
      <c r="EN439">
        <v>3</v>
      </c>
      <c r="EO439">
        <v>0</v>
      </c>
      <c r="EP439">
        <v>1</v>
      </c>
      <c r="EQ439">
        <v>0</v>
      </c>
      <c r="ER439">
        <v>4</v>
      </c>
      <c r="ES439">
        <v>1</v>
      </c>
      <c r="ET439">
        <v>1</v>
      </c>
      <c r="EU439">
        <v>3</v>
      </c>
      <c r="EV439">
        <v>0</v>
      </c>
      <c r="EW439">
        <v>0</v>
      </c>
      <c r="EX439">
        <v>0</v>
      </c>
      <c r="EY439">
        <v>5</v>
      </c>
      <c r="EZ439">
        <v>0</v>
      </c>
      <c r="FA439">
        <v>0</v>
      </c>
      <c r="FB439">
        <v>0</v>
      </c>
      <c r="FC439">
        <v>0</v>
      </c>
      <c r="FD439">
        <v>0</v>
      </c>
      <c r="FE439">
        <v>0</v>
      </c>
      <c r="FF439">
        <v>0</v>
      </c>
      <c r="FG439">
        <v>1</v>
      </c>
      <c r="FH439">
        <v>5</v>
      </c>
      <c r="FI439">
        <v>1</v>
      </c>
      <c r="FJ439">
        <v>0</v>
      </c>
      <c r="FK439">
        <v>0</v>
      </c>
      <c r="FL439">
        <v>0</v>
      </c>
      <c r="FM439">
        <v>0</v>
      </c>
      <c r="FN439">
        <v>0</v>
      </c>
      <c r="FO439">
        <v>0</v>
      </c>
      <c r="FP439">
        <v>0</v>
      </c>
      <c r="FQ439">
        <v>0</v>
      </c>
      <c r="FR439">
        <v>0</v>
      </c>
      <c r="FS439">
        <v>2</v>
      </c>
      <c r="FT439">
        <v>0</v>
      </c>
      <c r="FU439">
        <v>1</v>
      </c>
      <c r="FV439">
        <v>0</v>
      </c>
      <c r="FW439">
        <v>0</v>
      </c>
      <c r="FX439">
        <v>0</v>
      </c>
      <c r="FY439">
        <v>0</v>
      </c>
      <c r="FZ439">
        <v>0</v>
      </c>
      <c r="GA439">
        <v>0</v>
      </c>
      <c r="GB439">
        <v>0</v>
      </c>
      <c r="GC439">
        <v>1</v>
      </c>
      <c r="GD439">
        <v>0</v>
      </c>
      <c r="GE439">
        <v>0</v>
      </c>
      <c r="GF439">
        <v>0</v>
      </c>
      <c r="GG439">
        <v>0</v>
      </c>
      <c r="GH439">
        <v>0</v>
      </c>
      <c r="GI439">
        <v>0</v>
      </c>
      <c r="GJ439">
        <v>0</v>
      </c>
      <c r="GK439">
        <v>0</v>
      </c>
      <c r="GL439">
        <v>0</v>
      </c>
      <c r="GM439">
        <v>1</v>
      </c>
      <c r="GN439">
        <v>0</v>
      </c>
      <c r="GO439">
        <v>1</v>
      </c>
      <c r="GP439">
        <v>0</v>
      </c>
      <c r="GQ439">
        <v>0</v>
      </c>
    </row>
    <row r="440" spans="1:199">
      <c r="A440">
        <v>0</v>
      </c>
      <c r="B440">
        <v>2</v>
      </c>
      <c r="C440">
        <v>1</v>
      </c>
      <c r="D440">
        <v>0</v>
      </c>
      <c r="E440">
        <v>0</v>
      </c>
      <c r="F440">
        <v>0</v>
      </c>
      <c r="G440">
        <v>1</v>
      </c>
      <c r="H440">
        <v>0</v>
      </c>
      <c r="I440">
        <v>2</v>
      </c>
      <c r="J440">
        <v>2</v>
      </c>
      <c r="K440">
        <v>6</v>
      </c>
      <c r="L440">
        <v>0</v>
      </c>
      <c r="M440">
        <v>0</v>
      </c>
      <c r="N440">
        <v>0</v>
      </c>
      <c r="O440">
        <v>0</v>
      </c>
      <c r="P440">
        <v>2</v>
      </c>
      <c r="Q440">
        <v>1</v>
      </c>
      <c r="R440">
        <v>1</v>
      </c>
      <c r="S440">
        <v>0</v>
      </c>
      <c r="T440">
        <v>0</v>
      </c>
      <c r="U440">
        <v>0</v>
      </c>
      <c r="V440">
        <v>0</v>
      </c>
      <c r="W440">
        <v>0</v>
      </c>
      <c r="X440">
        <v>0</v>
      </c>
      <c r="Y440">
        <v>0</v>
      </c>
      <c r="Z440">
        <v>5</v>
      </c>
      <c r="AA440">
        <v>3</v>
      </c>
      <c r="AB440">
        <v>0</v>
      </c>
      <c r="AC440">
        <v>1</v>
      </c>
      <c r="AD440">
        <v>0</v>
      </c>
      <c r="AE440">
        <v>0</v>
      </c>
      <c r="AF440">
        <v>0</v>
      </c>
      <c r="AG440">
        <v>0</v>
      </c>
      <c r="AH440">
        <v>0</v>
      </c>
      <c r="AI440">
        <v>0</v>
      </c>
      <c r="AJ440">
        <v>0</v>
      </c>
      <c r="AK440">
        <v>0</v>
      </c>
      <c r="AL440">
        <v>0</v>
      </c>
      <c r="AM440">
        <v>0</v>
      </c>
      <c r="AN440">
        <v>0</v>
      </c>
      <c r="AO440">
        <v>1</v>
      </c>
      <c r="AP440">
        <v>0</v>
      </c>
      <c r="AQ440">
        <v>1</v>
      </c>
      <c r="AR440">
        <v>0</v>
      </c>
      <c r="AS440">
        <v>1</v>
      </c>
      <c r="AT440">
        <v>0</v>
      </c>
      <c r="AU440">
        <v>2</v>
      </c>
      <c r="AV440">
        <v>0</v>
      </c>
      <c r="AW440">
        <v>5</v>
      </c>
      <c r="AX440">
        <v>0</v>
      </c>
      <c r="AY440">
        <v>4</v>
      </c>
      <c r="AZ440">
        <v>3</v>
      </c>
      <c r="BA440">
        <v>1</v>
      </c>
      <c r="BB440">
        <v>3</v>
      </c>
      <c r="BC440">
        <v>0</v>
      </c>
      <c r="BD440">
        <v>4</v>
      </c>
      <c r="BE440">
        <v>0</v>
      </c>
      <c r="BF440">
        <v>0</v>
      </c>
      <c r="BG440">
        <v>1</v>
      </c>
      <c r="BH440">
        <v>0</v>
      </c>
      <c r="BI440">
        <v>1</v>
      </c>
      <c r="BJ440">
        <v>1</v>
      </c>
      <c r="BK440">
        <v>0</v>
      </c>
      <c r="BL440">
        <v>0</v>
      </c>
      <c r="BM440">
        <v>0</v>
      </c>
      <c r="BN440">
        <v>0</v>
      </c>
      <c r="BO440">
        <v>0</v>
      </c>
      <c r="BP440">
        <v>0</v>
      </c>
      <c r="BQ440">
        <v>1</v>
      </c>
      <c r="BR440">
        <v>0</v>
      </c>
      <c r="BS440">
        <v>1</v>
      </c>
      <c r="BT440">
        <v>1</v>
      </c>
      <c r="BU440">
        <v>0</v>
      </c>
      <c r="BV440">
        <v>0</v>
      </c>
      <c r="BW440">
        <v>0</v>
      </c>
      <c r="BX440">
        <v>0</v>
      </c>
      <c r="BY440">
        <v>2</v>
      </c>
      <c r="BZ440">
        <v>0</v>
      </c>
      <c r="CA440">
        <v>3</v>
      </c>
      <c r="CB440">
        <v>1</v>
      </c>
      <c r="CC440">
        <v>6</v>
      </c>
      <c r="CD440">
        <v>1</v>
      </c>
      <c r="CE440">
        <v>0</v>
      </c>
      <c r="CF440">
        <v>1</v>
      </c>
      <c r="CG440">
        <v>0</v>
      </c>
      <c r="CH440">
        <v>0</v>
      </c>
      <c r="CI440">
        <v>1</v>
      </c>
      <c r="CJ440">
        <v>5</v>
      </c>
      <c r="CK440">
        <v>4</v>
      </c>
      <c r="CL440">
        <v>0</v>
      </c>
      <c r="CM440">
        <v>5</v>
      </c>
      <c r="CN440">
        <v>0</v>
      </c>
      <c r="CO440">
        <v>0</v>
      </c>
      <c r="CP440">
        <v>0</v>
      </c>
      <c r="CQ440">
        <v>2</v>
      </c>
      <c r="CR440">
        <v>0</v>
      </c>
      <c r="CS440">
        <v>1</v>
      </c>
      <c r="CT440">
        <v>0</v>
      </c>
      <c r="CU440">
        <v>0</v>
      </c>
      <c r="CV440">
        <v>1</v>
      </c>
      <c r="CW440">
        <v>0</v>
      </c>
      <c r="CX440">
        <v>1</v>
      </c>
      <c r="CY440">
        <v>0</v>
      </c>
      <c r="CZ440">
        <v>1</v>
      </c>
      <c r="DA440">
        <v>0</v>
      </c>
      <c r="DB440">
        <v>1</v>
      </c>
      <c r="DC440">
        <v>0</v>
      </c>
      <c r="DD440">
        <v>1</v>
      </c>
      <c r="DE440">
        <v>2</v>
      </c>
      <c r="DF440">
        <v>0</v>
      </c>
      <c r="DG440">
        <v>0</v>
      </c>
      <c r="DH440">
        <v>0</v>
      </c>
      <c r="DI440">
        <v>0</v>
      </c>
      <c r="DJ440">
        <v>1</v>
      </c>
      <c r="DK440">
        <v>1</v>
      </c>
      <c r="DL440">
        <v>1</v>
      </c>
      <c r="DM440">
        <v>0</v>
      </c>
      <c r="DN440">
        <v>2</v>
      </c>
      <c r="DO440">
        <v>0</v>
      </c>
      <c r="DP440">
        <v>2</v>
      </c>
      <c r="DQ440">
        <v>0</v>
      </c>
      <c r="DR440">
        <v>5</v>
      </c>
      <c r="DS440">
        <v>0</v>
      </c>
      <c r="DT440">
        <v>0</v>
      </c>
      <c r="DU440">
        <v>0</v>
      </c>
      <c r="DV440">
        <v>1</v>
      </c>
      <c r="DW440">
        <v>0</v>
      </c>
      <c r="DX440">
        <v>1</v>
      </c>
      <c r="DY440">
        <v>0</v>
      </c>
      <c r="DZ440">
        <v>2</v>
      </c>
      <c r="EA440">
        <v>0</v>
      </c>
      <c r="EB440">
        <v>0</v>
      </c>
      <c r="EC440">
        <v>0</v>
      </c>
      <c r="ED440">
        <v>0</v>
      </c>
      <c r="EE440">
        <v>6</v>
      </c>
      <c r="EF440">
        <v>2</v>
      </c>
      <c r="EG440">
        <v>1</v>
      </c>
      <c r="EH440">
        <v>0</v>
      </c>
      <c r="EI440">
        <v>0</v>
      </c>
      <c r="EJ440">
        <v>2</v>
      </c>
      <c r="EK440">
        <v>0</v>
      </c>
      <c r="EL440">
        <v>5</v>
      </c>
      <c r="EM440">
        <v>0</v>
      </c>
      <c r="EN440">
        <v>0</v>
      </c>
      <c r="EO440">
        <v>0</v>
      </c>
      <c r="EP440">
        <v>2</v>
      </c>
      <c r="EQ440">
        <v>0</v>
      </c>
      <c r="ER440">
        <v>0</v>
      </c>
      <c r="ES440">
        <v>1</v>
      </c>
      <c r="ET440">
        <v>1</v>
      </c>
      <c r="EU440">
        <v>1</v>
      </c>
      <c r="EV440">
        <v>2</v>
      </c>
      <c r="EW440">
        <v>1</v>
      </c>
      <c r="EX440">
        <v>0</v>
      </c>
      <c r="EY440">
        <v>1</v>
      </c>
      <c r="EZ440">
        <v>0</v>
      </c>
      <c r="FA440">
        <v>1</v>
      </c>
      <c r="FB440">
        <v>0</v>
      </c>
      <c r="FC440">
        <v>0</v>
      </c>
      <c r="FD440">
        <v>0</v>
      </c>
      <c r="FE440">
        <v>0</v>
      </c>
      <c r="FF440">
        <v>0</v>
      </c>
      <c r="FG440">
        <v>2</v>
      </c>
      <c r="FH440">
        <v>0</v>
      </c>
      <c r="FI440">
        <v>5</v>
      </c>
      <c r="FJ440">
        <v>1</v>
      </c>
      <c r="FK440">
        <v>0</v>
      </c>
      <c r="FL440">
        <v>2</v>
      </c>
      <c r="FM440">
        <v>0</v>
      </c>
      <c r="FN440">
        <v>1</v>
      </c>
      <c r="FO440">
        <v>0</v>
      </c>
      <c r="FP440">
        <v>0</v>
      </c>
      <c r="FQ440">
        <v>0</v>
      </c>
      <c r="FR440">
        <v>0</v>
      </c>
      <c r="FS440">
        <v>3</v>
      </c>
      <c r="FT440">
        <v>0</v>
      </c>
      <c r="FU440">
        <v>0</v>
      </c>
      <c r="FV440">
        <v>0</v>
      </c>
      <c r="FW440">
        <v>2</v>
      </c>
      <c r="FX440">
        <v>0</v>
      </c>
      <c r="FY440">
        <v>1</v>
      </c>
      <c r="FZ440">
        <v>2</v>
      </c>
      <c r="GA440">
        <v>0</v>
      </c>
      <c r="GB440">
        <v>2</v>
      </c>
      <c r="GC440">
        <v>0</v>
      </c>
      <c r="GD440">
        <v>0</v>
      </c>
      <c r="GE440">
        <v>0</v>
      </c>
      <c r="GF440">
        <v>0</v>
      </c>
      <c r="GG440">
        <v>0</v>
      </c>
      <c r="GH440">
        <v>0</v>
      </c>
      <c r="GI440">
        <v>3</v>
      </c>
      <c r="GJ440">
        <v>0</v>
      </c>
      <c r="GK440">
        <v>0</v>
      </c>
      <c r="GL440">
        <v>0</v>
      </c>
      <c r="GM440">
        <v>1</v>
      </c>
      <c r="GN440">
        <v>0</v>
      </c>
      <c r="GO440">
        <v>2</v>
      </c>
      <c r="GP440">
        <v>0</v>
      </c>
      <c r="GQ440">
        <v>0</v>
      </c>
    </row>
    <row r="441" spans="1:199">
      <c r="A441">
        <v>2</v>
      </c>
      <c r="B441">
        <v>3</v>
      </c>
      <c r="C441">
        <v>2</v>
      </c>
      <c r="D441">
        <v>0</v>
      </c>
      <c r="E441">
        <v>0</v>
      </c>
      <c r="F441">
        <v>2</v>
      </c>
      <c r="G441">
        <v>1</v>
      </c>
      <c r="H441">
        <v>0</v>
      </c>
      <c r="I441">
        <v>4</v>
      </c>
      <c r="J441">
        <v>3</v>
      </c>
      <c r="K441">
        <v>4</v>
      </c>
      <c r="L441">
        <v>4</v>
      </c>
      <c r="M441">
        <v>1</v>
      </c>
      <c r="N441">
        <v>0</v>
      </c>
      <c r="O441">
        <v>4</v>
      </c>
      <c r="P441">
        <v>1</v>
      </c>
      <c r="Q441">
        <v>9</v>
      </c>
      <c r="R441">
        <v>6</v>
      </c>
      <c r="S441">
        <v>4</v>
      </c>
      <c r="T441">
        <v>0</v>
      </c>
      <c r="U441">
        <v>4</v>
      </c>
      <c r="V441">
        <v>2</v>
      </c>
      <c r="W441">
        <v>0</v>
      </c>
      <c r="X441">
        <v>3</v>
      </c>
      <c r="Y441">
        <v>2</v>
      </c>
      <c r="Z441">
        <v>3</v>
      </c>
      <c r="AA441">
        <v>8</v>
      </c>
      <c r="AB441">
        <v>2</v>
      </c>
      <c r="AC441">
        <v>3</v>
      </c>
      <c r="AD441">
        <v>2</v>
      </c>
      <c r="AE441">
        <v>0</v>
      </c>
      <c r="AF441">
        <v>1</v>
      </c>
      <c r="AG441">
        <v>2</v>
      </c>
      <c r="AH441">
        <v>4</v>
      </c>
      <c r="AI441">
        <v>0</v>
      </c>
      <c r="AJ441">
        <v>4</v>
      </c>
      <c r="AK441">
        <v>2</v>
      </c>
      <c r="AL441">
        <v>2</v>
      </c>
      <c r="AM441">
        <v>6</v>
      </c>
      <c r="AN441">
        <v>4</v>
      </c>
      <c r="AO441">
        <v>4</v>
      </c>
      <c r="AP441">
        <v>1</v>
      </c>
      <c r="AQ441">
        <v>1</v>
      </c>
      <c r="AR441">
        <v>0</v>
      </c>
      <c r="AS441">
        <v>1</v>
      </c>
      <c r="AT441">
        <v>1</v>
      </c>
      <c r="AU441">
        <v>8</v>
      </c>
      <c r="AV441">
        <v>0</v>
      </c>
      <c r="AW441">
        <v>4</v>
      </c>
      <c r="AX441">
        <v>0</v>
      </c>
      <c r="AY441">
        <v>4</v>
      </c>
      <c r="AZ441">
        <v>3</v>
      </c>
      <c r="BA441">
        <v>1</v>
      </c>
      <c r="BB441">
        <v>3</v>
      </c>
      <c r="BC441">
        <v>0</v>
      </c>
      <c r="BD441">
        <v>1</v>
      </c>
      <c r="BE441">
        <v>0</v>
      </c>
      <c r="BF441">
        <v>1</v>
      </c>
      <c r="BG441">
        <v>2</v>
      </c>
      <c r="BH441">
        <v>0</v>
      </c>
      <c r="BI441">
        <v>1</v>
      </c>
      <c r="BJ441">
        <v>2</v>
      </c>
      <c r="BK441">
        <v>0</v>
      </c>
      <c r="BL441">
        <v>0</v>
      </c>
      <c r="BM441">
        <v>2</v>
      </c>
      <c r="BN441">
        <v>1</v>
      </c>
      <c r="BO441">
        <v>2</v>
      </c>
      <c r="BP441">
        <v>0</v>
      </c>
      <c r="BQ441">
        <v>3</v>
      </c>
      <c r="BR441">
        <v>5</v>
      </c>
      <c r="BS441">
        <v>2</v>
      </c>
      <c r="BT441">
        <v>3</v>
      </c>
      <c r="BU441">
        <v>0</v>
      </c>
      <c r="BV441">
        <v>1</v>
      </c>
      <c r="BW441">
        <v>1</v>
      </c>
      <c r="BX441">
        <v>1</v>
      </c>
      <c r="BY441">
        <v>2</v>
      </c>
      <c r="BZ441">
        <v>0</v>
      </c>
      <c r="CA441">
        <v>2</v>
      </c>
      <c r="CB441">
        <v>1</v>
      </c>
      <c r="CC441">
        <v>6</v>
      </c>
      <c r="CD441">
        <v>2</v>
      </c>
      <c r="CE441">
        <v>4</v>
      </c>
      <c r="CF441">
        <v>2</v>
      </c>
      <c r="CG441">
        <v>1</v>
      </c>
      <c r="CH441">
        <v>0</v>
      </c>
      <c r="CI441">
        <v>2</v>
      </c>
      <c r="CJ441">
        <v>1</v>
      </c>
      <c r="CK441">
        <v>6</v>
      </c>
      <c r="CL441">
        <v>2</v>
      </c>
      <c r="CM441">
        <v>0</v>
      </c>
      <c r="CN441">
        <v>0</v>
      </c>
      <c r="CO441">
        <v>0</v>
      </c>
      <c r="CP441">
        <v>2</v>
      </c>
      <c r="CQ441">
        <v>2</v>
      </c>
      <c r="CR441">
        <v>0</v>
      </c>
      <c r="CS441">
        <v>1</v>
      </c>
      <c r="CT441">
        <v>0</v>
      </c>
      <c r="CU441">
        <v>1</v>
      </c>
      <c r="CV441">
        <v>4</v>
      </c>
      <c r="CW441">
        <v>0</v>
      </c>
      <c r="CX441">
        <v>0</v>
      </c>
      <c r="CY441">
        <v>4</v>
      </c>
      <c r="CZ441">
        <v>8</v>
      </c>
      <c r="DA441">
        <v>0</v>
      </c>
      <c r="DB441">
        <v>1</v>
      </c>
      <c r="DC441">
        <v>1</v>
      </c>
      <c r="DD441">
        <v>1</v>
      </c>
      <c r="DE441">
        <v>7</v>
      </c>
      <c r="DF441">
        <v>2</v>
      </c>
      <c r="DG441">
        <v>1</v>
      </c>
      <c r="DH441">
        <v>0</v>
      </c>
      <c r="DI441">
        <v>0</v>
      </c>
      <c r="DJ441">
        <v>1</v>
      </c>
      <c r="DK441">
        <v>3</v>
      </c>
      <c r="DL441">
        <v>3</v>
      </c>
      <c r="DM441">
        <v>3</v>
      </c>
      <c r="DN441">
        <v>4</v>
      </c>
      <c r="DO441">
        <v>0</v>
      </c>
      <c r="DP441">
        <v>1</v>
      </c>
      <c r="DQ441">
        <v>2</v>
      </c>
      <c r="DR441">
        <v>2</v>
      </c>
      <c r="DS441">
        <v>3</v>
      </c>
      <c r="DT441">
        <v>1</v>
      </c>
      <c r="DU441">
        <v>2</v>
      </c>
      <c r="DV441">
        <v>1</v>
      </c>
      <c r="DW441">
        <v>0</v>
      </c>
      <c r="DX441">
        <v>1</v>
      </c>
      <c r="DY441">
        <v>0</v>
      </c>
      <c r="DZ441">
        <v>3</v>
      </c>
      <c r="EA441">
        <v>1</v>
      </c>
      <c r="EB441">
        <v>0</v>
      </c>
      <c r="EC441">
        <v>1</v>
      </c>
      <c r="ED441">
        <v>0</v>
      </c>
      <c r="EE441">
        <v>7</v>
      </c>
      <c r="EF441">
        <v>0</v>
      </c>
      <c r="EG441">
        <v>1</v>
      </c>
      <c r="EH441">
        <v>2</v>
      </c>
      <c r="EI441">
        <v>1</v>
      </c>
      <c r="EJ441">
        <v>1</v>
      </c>
      <c r="EK441">
        <v>0</v>
      </c>
      <c r="EL441">
        <v>4</v>
      </c>
      <c r="EM441">
        <v>2</v>
      </c>
      <c r="EN441">
        <v>1</v>
      </c>
      <c r="EO441">
        <v>1</v>
      </c>
      <c r="EP441">
        <v>0</v>
      </c>
      <c r="EQ441">
        <v>0</v>
      </c>
      <c r="ER441">
        <v>0</v>
      </c>
      <c r="ES441">
        <v>5</v>
      </c>
      <c r="ET441">
        <v>0</v>
      </c>
      <c r="EU441">
        <v>2</v>
      </c>
      <c r="EV441">
        <v>0</v>
      </c>
      <c r="EW441">
        <v>1</v>
      </c>
      <c r="EX441">
        <v>0</v>
      </c>
      <c r="EY441">
        <v>3</v>
      </c>
      <c r="EZ441">
        <v>0</v>
      </c>
      <c r="FA441">
        <v>2</v>
      </c>
      <c r="FB441">
        <v>0</v>
      </c>
      <c r="FC441">
        <v>0</v>
      </c>
      <c r="FD441">
        <v>1</v>
      </c>
      <c r="FE441">
        <v>9</v>
      </c>
      <c r="FF441">
        <v>0</v>
      </c>
      <c r="FG441">
        <v>2</v>
      </c>
      <c r="FH441">
        <v>0</v>
      </c>
      <c r="FI441">
        <v>4</v>
      </c>
      <c r="FJ441">
        <v>0</v>
      </c>
      <c r="FK441">
        <v>9</v>
      </c>
      <c r="FL441">
        <v>4</v>
      </c>
      <c r="FM441">
        <v>1</v>
      </c>
      <c r="FN441">
        <v>2</v>
      </c>
      <c r="FO441">
        <v>1</v>
      </c>
      <c r="FP441">
        <v>1</v>
      </c>
      <c r="FQ441">
        <v>6</v>
      </c>
      <c r="FR441">
        <v>1</v>
      </c>
      <c r="FS441">
        <v>1</v>
      </c>
      <c r="FT441">
        <v>0</v>
      </c>
      <c r="FU441">
        <v>1</v>
      </c>
      <c r="FV441">
        <v>0</v>
      </c>
      <c r="FW441">
        <v>3</v>
      </c>
      <c r="FX441">
        <v>0</v>
      </c>
      <c r="FY441">
        <v>1</v>
      </c>
      <c r="FZ441">
        <v>3</v>
      </c>
      <c r="GA441">
        <v>3</v>
      </c>
      <c r="GB441">
        <v>4</v>
      </c>
      <c r="GC441">
        <v>2</v>
      </c>
      <c r="GD441">
        <v>7</v>
      </c>
      <c r="GE441">
        <v>3</v>
      </c>
      <c r="GF441">
        <v>0</v>
      </c>
      <c r="GG441">
        <v>0</v>
      </c>
      <c r="GH441">
        <v>4</v>
      </c>
      <c r="GI441">
        <v>0</v>
      </c>
      <c r="GJ441">
        <v>0</v>
      </c>
      <c r="GK441">
        <v>0</v>
      </c>
      <c r="GL441">
        <v>1</v>
      </c>
      <c r="GM441">
        <v>4</v>
      </c>
      <c r="GN441">
        <v>0</v>
      </c>
      <c r="GO441">
        <v>2</v>
      </c>
      <c r="GP441">
        <v>0</v>
      </c>
      <c r="GQ441">
        <v>0</v>
      </c>
    </row>
    <row r="442" spans="1:199">
      <c r="A442">
        <v>0</v>
      </c>
      <c r="B442">
        <v>2</v>
      </c>
      <c r="C442">
        <v>1</v>
      </c>
      <c r="D442">
        <v>1</v>
      </c>
      <c r="E442">
        <v>1</v>
      </c>
      <c r="F442">
        <v>1</v>
      </c>
      <c r="G442">
        <v>1</v>
      </c>
      <c r="H442">
        <v>0</v>
      </c>
      <c r="I442">
        <v>0</v>
      </c>
      <c r="J442">
        <v>3</v>
      </c>
      <c r="K442">
        <v>0</v>
      </c>
      <c r="L442">
        <v>1</v>
      </c>
      <c r="M442">
        <v>1</v>
      </c>
      <c r="N442">
        <v>0</v>
      </c>
      <c r="O442">
        <v>0</v>
      </c>
      <c r="P442">
        <v>1</v>
      </c>
      <c r="Q442">
        <v>1</v>
      </c>
      <c r="R442">
        <v>0</v>
      </c>
      <c r="S442">
        <v>0</v>
      </c>
      <c r="T442">
        <v>1</v>
      </c>
      <c r="U442">
        <v>2</v>
      </c>
      <c r="V442">
        <v>0</v>
      </c>
      <c r="W442">
        <v>0</v>
      </c>
      <c r="X442">
        <v>1</v>
      </c>
      <c r="Y442">
        <v>0</v>
      </c>
      <c r="Z442">
        <v>3</v>
      </c>
      <c r="AA442">
        <v>1</v>
      </c>
      <c r="AB442">
        <v>0</v>
      </c>
      <c r="AC442">
        <v>0</v>
      </c>
      <c r="AD442">
        <v>1</v>
      </c>
      <c r="AE442">
        <v>0</v>
      </c>
      <c r="AF442">
        <v>1</v>
      </c>
      <c r="AG442">
        <v>1</v>
      </c>
      <c r="AH442">
        <v>1</v>
      </c>
      <c r="AI442">
        <v>0</v>
      </c>
      <c r="AJ442">
        <v>1</v>
      </c>
      <c r="AK442">
        <v>1</v>
      </c>
      <c r="AL442">
        <v>0</v>
      </c>
      <c r="AM442">
        <v>1</v>
      </c>
      <c r="AN442">
        <v>6</v>
      </c>
      <c r="AO442">
        <v>2</v>
      </c>
      <c r="AP442">
        <v>0</v>
      </c>
      <c r="AQ442">
        <v>0</v>
      </c>
      <c r="AR442">
        <v>0</v>
      </c>
      <c r="AS442">
        <v>0</v>
      </c>
      <c r="AT442">
        <v>1</v>
      </c>
      <c r="AU442">
        <v>2</v>
      </c>
      <c r="AV442">
        <v>0</v>
      </c>
      <c r="AW442">
        <v>1</v>
      </c>
      <c r="AX442">
        <v>0</v>
      </c>
      <c r="AY442">
        <v>2</v>
      </c>
      <c r="AZ442">
        <v>1</v>
      </c>
      <c r="BA442">
        <v>4</v>
      </c>
      <c r="BB442">
        <v>1</v>
      </c>
      <c r="BC442">
        <v>0</v>
      </c>
      <c r="BD442">
        <v>2</v>
      </c>
      <c r="BE442">
        <v>0</v>
      </c>
      <c r="BF442">
        <v>0</v>
      </c>
      <c r="BG442">
        <v>2</v>
      </c>
      <c r="BH442">
        <v>0</v>
      </c>
      <c r="BI442">
        <v>0</v>
      </c>
      <c r="BJ442">
        <v>0</v>
      </c>
      <c r="BK442">
        <v>0</v>
      </c>
      <c r="BL442">
        <v>0</v>
      </c>
      <c r="BM442">
        <v>0</v>
      </c>
      <c r="BN442">
        <v>0</v>
      </c>
      <c r="BO442">
        <v>0</v>
      </c>
      <c r="BP442">
        <v>0</v>
      </c>
      <c r="BQ442">
        <v>1</v>
      </c>
      <c r="BR442">
        <v>2</v>
      </c>
      <c r="BS442">
        <v>1</v>
      </c>
      <c r="BT442">
        <v>1</v>
      </c>
      <c r="BU442">
        <v>1</v>
      </c>
      <c r="BV442">
        <v>0</v>
      </c>
      <c r="BW442">
        <v>1</v>
      </c>
      <c r="BX442">
        <v>0</v>
      </c>
      <c r="BY442">
        <v>1</v>
      </c>
      <c r="BZ442">
        <v>1</v>
      </c>
      <c r="CA442">
        <v>1</v>
      </c>
      <c r="CB442">
        <v>1</v>
      </c>
      <c r="CC442">
        <v>0</v>
      </c>
      <c r="CD442">
        <v>0</v>
      </c>
      <c r="CE442">
        <v>1</v>
      </c>
      <c r="CF442">
        <v>0</v>
      </c>
      <c r="CG442">
        <v>1</v>
      </c>
      <c r="CH442">
        <v>0</v>
      </c>
      <c r="CI442">
        <v>1</v>
      </c>
      <c r="CJ442">
        <v>1</v>
      </c>
      <c r="CK442">
        <v>3</v>
      </c>
      <c r="CL442">
        <v>0</v>
      </c>
      <c r="CM442">
        <v>6</v>
      </c>
      <c r="CN442">
        <v>0</v>
      </c>
      <c r="CO442">
        <v>0</v>
      </c>
      <c r="CP442">
        <v>0</v>
      </c>
      <c r="CQ442">
        <v>1</v>
      </c>
      <c r="CR442">
        <v>2</v>
      </c>
      <c r="CS442">
        <v>1</v>
      </c>
      <c r="CT442">
        <v>0</v>
      </c>
      <c r="CU442">
        <v>0</v>
      </c>
      <c r="CV442">
        <v>0</v>
      </c>
      <c r="CW442">
        <v>0</v>
      </c>
      <c r="CX442">
        <v>1</v>
      </c>
      <c r="CY442">
        <v>1</v>
      </c>
      <c r="CZ442">
        <v>1</v>
      </c>
      <c r="DA442">
        <v>0</v>
      </c>
      <c r="DB442">
        <v>0</v>
      </c>
      <c r="DC442">
        <v>1</v>
      </c>
      <c r="DD442">
        <v>1</v>
      </c>
      <c r="DE442">
        <v>1</v>
      </c>
      <c r="DF442">
        <v>0</v>
      </c>
      <c r="DG442">
        <v>0</v>
      </c>
      <c r="DH442">
        <v>0</v>
      </c>
      <c r="DI442">
        <v>0</v>
      </c>
      <c r="DJ442">
        <v>1</v>
      </c>
      <c r="DK442">
        <v>2</v>
      </c>
      <c r="DL442">
        <v>1</v>
      </c>
      <c r="DM442">
        <v>0</v>
      </c>
      <c r="DN442">
        <v>0</v>
      </c>
      <c r="DO442">
        <v>1</v>
      </c>
      <c r="DP442">
        <v>0</v>
      </c>
      <c r="DQ442">
        <v>2</v>
      </c>
      <c r="DR442">
        <v>1</v>
      </c>
      <c r="DS442">
        <v>0</v>
      </c>
      <c r="DT442">
        <v>0</v>
      </c>
      <c r="DU442">
        <v>0</v>
      </c>
      <c r="DV442">
        <v>0</v>
      </c>
      <c r="DW442">
        <v>1</v>
      </c>
      <c r="DX442">
        <v>2</v>
      </c>
      <c r="DY442">
        <v>0</v>
      </c>
      <c r="DZ442">
        <v>0</v>
      </c>
      <c r="EA442">
        <v>0</v>
      </c>
      <c r="EB442">
        <v>0</v>
      </c>
      <c r="EC442">
        <v>1</v>
      </c>
      <c r="ED442">
        <v>0</v>
      </c>
      <c r="EE442">
        <v>1</v>
      </c>
      <c r="EF442">
        <v>2</v>
      </c>
      <c r="EG442">
        <v>1</v>
      </c>
      <c r="EH442">
        <v>1</v>
      </c>
      <c r="EI442">
        <v>0</v>
      </c>
      <c r="EJ442">
        <v>0</v>
      </c>
      <c r="EK442">
        <v>0</v>
      </c>
      <c r="EL442">
        <v>1</v>
      </c>
      <c r="EM442">
        <v>1</v>
      </c>
      <c r="EN442">
        <v>1</v>
      </c>
      <c r="EO442">
        <v>1</v>
      </c>
      <c r="EP442">
        <v>1</v>
      </c>
      <c r="EQ442">
        <v>2</v>
      </c>
      <c r="ER442">
        <v>0</v>
      </c>
      <c r="ES442">
        <v>1</v>
      </c>
      <c r="ET442">
        <v>1</v>
      </c>
      <c r="EU442">
        <v>1</v>
      </c>
      <c r="EV442">
        <v>0</v>
      </c>
      <c r="EW442">
        <v>0</v>
      </c>
      <c r="EX442">
        <v>0</v>
      </c>
      <c r="EY442">
        <v>3</v>
      </c>
      <c r="EZ442">
        <v>0</v>
      </c>
      <c r="FA442">
        <v>1</v>
      </c>
      <c r="FB442">
        <v>0</v>
      </c>
      <c r="FC442">
        <v>0</v>
      </c>
      <c r="FD442">
        <v>0</v>
      </c>
      <c r="FE442">
        <v>5</v>
      </c>
      <c r="FF442">
        <v>2</v>
      </c>
      <c r="FG442">
        <v>1</v>
      </c>
      <c r="FH442">
        <v>0</v>
      </c>
      <c r="FI442">
        <v>2</v>
      </c>
      <c r="FJ442">
        <v>0</v>
      </c>
      <c r="FK442">
        <v>1</v>
      </c>
      <c r="FL442">
        <v>0</v>
      </c>
      <c r="FM442">
        <v>1</v>
      </c>
      <c r="FN442">
        <v>0</v>
      </c>
      <c r="FO442">
        <v>0</v>
      </c>
      <c r="FP442">
        <v>0</v>
      </c>
      <c r="FQ442">
        <v>0</v>
      </c>
      <c r="FR442">
        <v>0</v>
      </c>
      <c r="FS442">
        <v>1</v>
      </c>
      <c r="FT442">
        <v>0</v>
      </c>
      <c r="FU442">
        <v>1</v>
      </c>
      <c r="FV442">
        <v>0</v>
      </c>
      <c r="FW442">
        <v>0</v>
      </c>
      <c r="FX442">
        <v>0</v>
      </c>
      <c r="FY442">
        <v>0</v>
      </c>
      <c r="FZ442">
        <v>0</v>
      </c>
      <c r="GA442">
        <v>1</v>
      </c>
      <c r="GB442">
        <v>2</v>
      </c>
      <c r="GC442">
        <v>0</v>
      </c>
      <c r="GD442">
        <v>1</v>
      </c>
      <c r="GE442">
        <v>4</v>
      </c>
      <c r="GF442">
        <v>0</v>
      </c>
      <c r="GG442">
        <v>0</v>
      </c>
      <c r="GH442">
        <v>0</v>
      </c>
      <c r="GI442">
        <v>0</v>
      </c>
      <c r="GJ442">
        <v>0</v>
      </c>
      <c r="GK442">
        <v>0</v>
      </c>
      <c r="GL442">
        <v>0</v>
      </c>
      <c r="GM442">
        <v>1</v>
      </c>
      <c r="GN442">
        <v>0</v>
      </c>
      <c r="GO442">
        <v>1</v>
      </c>
      <c r="GP442">
        <v>0</v>
      </c>
      <c r="GQ442">
        <v>0</v>
      </c>
    </row>
    <row r="443" spans="1:199">
      <c r="A443">
        <v>0</v>
      </c>
      <c r="B443">
        <v>5</v>
      </c>
      <c r="C443">
        <v>2</v>
      </c>
      <c r="D443">
        <v>0</v>
      </c>
      <c r="E443">
        <v>1</v>
      </c>
      <c r="F443">
        <v>0</v>
      </c>
      <c r="G443">
        <v>0</v>
      </c>
      <c r="H443">
        <v>0</v>
      </c>
      <c r="I443">
        <v>1</v>
      </c>
      <c r="J443">
        <v>1</v>
      </c>
      <c r="K443">
        <v>1</v>
      </c>
      <c r="L443">
        <v>0</v>
      </c>
      <c r="M443">
        <v>1</v>
      </c>
      <c r="N443">
        <v>0</v>
      </c>
      <c r="O443">
        <v>0</v>
      </c>
      <c r="P443">
        <v>1</v>
      </c>
      <c r="Q443">
        <v>1</v>
      </c>
      <c r="R443">
        <v>7</v>
      </c>
      <c r="S443">
        <v>1</v>
      </c>
      <c r="T443">
        <v>0</v>
      </c>
      <c r="U443">
        <v>2</v>
      </c>
      <c r="V443">
        <v>0</v>
      </c>
      <c r="W443">
        <v>1</v>
      </c>
      <c r="X443">
        <v>6</v>
      </c>
      <c r="Y443">
        <v>1</v>
      </c>
      <c r="Z443">
        <v>2</v>
      </c>
      <c r="AA443">
        <v>0</v>
      </c>
      <c r="AB443">
        <v>1</v>
      </c>
      <c r="AC443">
        <v>1</v>
      </c>
      <c r="AD443">
        <v>1</v>
      </c>
      <c r="AE443">
        <v>1</v>
      </c>
      <c r="AF443">
        <v>1</v>
      </c>
      <c r="AG443">
        <v>0</v>
      </c>
      <c r="AH443">
        <v>3</v>
      </c>
      <c r="AI443">
        <v>0</v>
      </c>
      <c r="AJ443">
        <v>0</v>
      </c>
      <c r="AK443">
        <v>1</v>
      </c>
      <c r="AL443">
        <v>0</v>
      </c>
      <c r="AM443">
        <v>2</v>
      </c>
      <c r="AN443">
        <v>1</v>
      </c>
      <c r="AO443">
        <v>1</v>
      </c>
      <c r="AP443">
        <v>1</v>
      </c>
      <c r="AQ443">
        <v>2</v>
      </c>
      <c r="AR443">
        <v>0</v>
      </c>
      <c r="AS443">
        <v>0</v>
      </c>
      <c r="AT443">
        <v>3</v>
      </c>
      <c r="AU443">
        <v>2</v>
      </c>
      <c r="AV443">
        <v>1</v>
      </c>
      <c r="AW443">
        <v>3</v>
      </c>
      <c r="AX443">
        <v>0</v>
      </c>
      <c r="AY443">
        <v>3</v>
      </c>
      <c r="AZ443">
        <v>1</v>
      </c>
      <c r="BA443">
        <v>0</v>
      </c>
      <c r="BB443">
        <v>1</v>
      </c>
      <c r="BC443">
        <v>2</v>
      </c>
      <c r="BD443">
        <v>3</v>
      </c>
      <c r="BE443">
        <v>0</v>
      </c>
      <c r="BF443">
        <v>1</v>
      </c>
      <c r="BG443">
        <v>1</v>
      </c>
      <c r="BH443">
        <v>0</v>
      </c>
      <c r="BI443">
        <v>0</v>
      </c>
      <c r="BJ443">
        <v>0</v>
      </c>
      <c r="BK443">
        <v>0</v>
      </c>
      <c r="BL443">
        <v>0</v>
      </c>
      <c r="BM443">
        <v>1</v>
      </c>
      <c r="BN443">
        <v>0</v>
      </c>
      <c r="BO443">
        <v>0</v>
      </c>
      <c r="BP443">
        <v>0</v>
      </c>
      <c r="BQ443">
        <v>2</v>
      </c>
      <c r="BR443">
        <v>3</v>
      </c>
      <c r="BS443">
        <v>3</v>
      </c>
      <c r="BT443">
        <v>1</v>
      </c>
      <c r="BU443">
        <v>0</v>
      </c>
      <c r="BV443">
        <v>1</v>
      </c>
      <c r="BW443">
        <v>1</v>
      </c>
      <c r="BX443">
        <v>1</v>
      </c>
      <c r="BY443">
        <v>1</v>
      </c>
      <c r="BZ443">
        <v>2</v>
      </c>
      <c r="CA443">
        <v>1</v>
      </c>
      <c r="CB443">
        <v>2</v>
      </c>
      <c r="CC443">
        <v>5</v>
      </c>
      <c r="CD443">
        <v>1</v>
      </c>
      <c r="CE443">
        <v>3</v>
      </c>
      <c r="CF443">
        <v>0</v>
      </c>
      <c r="CG443">
        <v>1</v>
      </c>
      <c r="CH443">
        <v>0</v>
      </c>
      <c r="CI443">
        <v>2</v>
      </c>
      <c r="CJ443">
        <v>1</v>
      </c>
      <c r="CK443">
        <v>2</v>
      </c>
      <c r="CL443">
        <v>0</v>
      </c>
      <c r="CM443">
        <v>1</v>
      </c>
      <c r="CN443">
        <v>0</v>
      </c>
      <c r="CO443">
        <v>0</v>
      </c>
      <c r="CP443">
        <v>0</v>
      </c>
      <c r="CQ443">
        <v>1</v>
      </c>
      <c r="CR443">
        <v>0</v>
      </c>
      <c r="CS443">
        <v>3</v>
      </c>
      <c r="CT443">
        <v>0</v>
      </c>
      <c r="CU443">
        <v>0</v>
      </c>
      <c r="CV443">
        <v>0</v>
      </c>
      <c r="CW443">
        <v>0</v>
      </c>
      <c r="CX443">
        <v>1</v>
      </c>
      <c r="CY443">
        <v>4</v>
      </c>
      <c r="CZ443">
        <v>1</v>
      </c>
      <c r="DA443">
        <v>0</v>
      </c>
      <c r="DB443">
        <v>0</v>
      </c>
      <c r="DC443">
        <v>1</v>
      </c>
      <c r="DD443">
        <v>1</v>
      </c>
      <c r="DE443">
        <v>5</v>
      </c>
      <c r="DF443">
        <v>0</v>
      </c>
      <c r="DG443">
        <v>0</v>
      </c>
      <c r="DH443">
        <v>0</v>
      </c>
      <c r="DI443">
        <v>0</v>
      </c>
      <c r="DJ443">
        <v>0</v>
      </c>
      <c r="DK443">
        <v>1</v>
      </c>
      <c r="DL443">
        <v>1</v>
      </c>
      <c r="DM443">
        <v>1</v>
      </c>
      <c r="DN443">
        <v>2</v>
      </c>
      <c r="DO443">
        <v>0</v>
      </c>
      <c r="DP443">
        <v>0</v>
      </c>
      <c r="DQ443">
        <v>3</v>
      </c>
      <c r="DR443">
        <v>2</v>
      </c>
      <c r="DS443">
        <v>0</v>
      </c>
      <c r="DT443">
        <v>1</v>
      </c>
      <c r="DU443">
        <v>0</v>
      </c>
      <c r="DV443">
        <v>1</v>
      </c>
      <c r="DW443">
        <v>1</v>
      </c>
      <c r="DX443">
        <v>0</v>
      </c>
      <c r="DY443">
        <v>0</v>
      </c>
      <c r="DZ443">
        <v>3</v>
      </c>
      <c r="EA443">
        <v>0</v>
      </c>
      <c r="EB443">
        <v>0</v>
      </c>
      <c r="EC443">
        <v>0</v>
      </c>
      <c r="ED443">
        <v>0</v>
      </c>
      <c r="EE443">
        <v>7</v>
      </c>
      <c r="EF443">
        <v>2</v>
      </c>
      <c r="EG443">
        <v>1</v>
      </c>
      <c r="EH443">
        <v>1</v>
      </c>
      <c r="EI443">
        <v>1</v>
      </c>
      <c r="EJ443">
        <v>4</v>
      </c>
      <c r="EK443">
        <v>0</v>
      </c>
      <c r="EL443">
        <v>3</v>
      </c>
      <c r="EM443">
        <v>1</v>
      </c>
      <c r="EN443">
        <v>1</v>
      </c>
      <c r="EO443">
        <v>2</v>
      </c>
      <c r="EP443">
        <v>0</v>
      </c>
      <c r="EQ443">
        <v>0</v>
      </c>
      <c r="ER443">
        <v>1</v>
      </c>
      <c r="ES443">
        <v>1</v>
      </c>
      <c r="ET443">
        <v>1</v>
      </c>
      <c r="EU443">
        <v>1</v>
      </c>
      <c r="EV443">
        <v>1</v>
      </c>
      <c r="EW443">
        <v>0</v>
      </c>
      <c r="EX443">
        <v>0</v>
      </c>
      <c r="EY443">
        <v>1</v>
      </c>
      <c r="EZ443">
        <v>0</v>
      </c>
      <c r="FA443">
        <v>0</v>
      </c>
      <c r="FB443">
        <v>0</v>
      </c>
      <c r="FC443">
        <v>0</v>
      </c>
      <c r="FD443">
        <v>0</v>
      </c>
      <c r="FE443">
        <v>9</v>
      </c>
      <c r="FF443">
        <v>0</v>
      </c>
      <c r="FG443">
        <v>3</v>
      </c>
      <c r="FH443">
        <v>0</v>
      </c>
      <c r="FI443">
        <v>6</v>
      </c>
      <c r="FJ443">
        <v>0</v>
      </c>
      <c r="FK443">
        <v>1</v>
      </c>
      <c r="FL443">
        <v>0</v>
      </c>
      <c r="FM443">
        <v>0</v>
      </c>
      <c r="FN443">
        <v>0</v>
      </c>
      <c r="FO443">
        <v>2</v>
      </c>
      <c r="FP443">
        <v>0</v>
      </c>
      <c r="FQ443">
        <v>0</v>
      </c>
      <c r="FR443">
        <v>0</v>
      </c>
      <c r="FS443">
        <v>1</v>
      </c>
      <c r="FT443">
        <v>0</v>
      </c>
      <c r="FU443">
        <v>1</v>
      </c>
      <c r="FV443">
        <v>0</v>
      </c>
      <c r="FW443">
        <v>8</v>
      </c>
      <c r="FX443">
        <v>0</v>
      </c>
      <c r="FY443">
        <v>0</v>
      </c>
      <c r="FZ443">
        <v>2</v>
      </c>
      <c r="GA443">
        <v>1</v>
      </c>
      <c r="GB443">
        <v>1</v>
      </c>
      <c r="GC443">
        <v>0</v>
      </c>
      <c r="GD443">
        <v>0</v>
      </c>
      <c r="GE443">
        <v>2</v>
      </c>
      <c r="GF443">
        <v>0</v>
      </c>
      <c r="GG443">
        <v>0</v>
      </c>
      <c r="GH443">
        <v>0</v>
      </c>
      <c r="GI443">
        <v>0</v>
      </c>
      <c r="GJ443">
        <v>0</v>
      </c>
      <c r="GK443">
        <v>0</v>
      </c>
      <c r="GL443">
        <v>0</v>
      </c>
      <c r="GM443">
        <v>2</v>
      </c>
      <c r="GN443">
        <v>0</v>
      </c>
      <c r="GO443">
        <v>2</v>
      </c>
      <c r="GP443">
        <v>4</v>
      </c>
      <c r="GQ443">
        <v>0</v>
      </c>
    </row>
    <row r="444" spans="1:199">
      <c r="A444">
        <v>0</v>
      </c>
      <c r="B444">
        <v>0</v>
      </c>
      <c r="C444">
        <v>0</v>
      </c>
      <c r="D444">
        <v>0</v>
      </c>
      <c r="E444">
        <v>0</v>
      </c>
      <c r="F444">
        <v>0</v>
      </c>
      <c r="G444">
        <v>1</v>
      </c>
      <c r="H444">
        <v>0</v>
      </c>
      <c r="I444">
        <v>2</v>
      </c>
      <c r="J444">
        <v>1</v>
      </c>
      <c r="K444">
        <v>0</v>
      </c>
      <c r="L444">
        <v>0</v>
      </c>
      <c r="M444">
        <v>0</v>
      </c>
      <c r="N444">
        <v>0</v>
      </c>
      <c r="O444">
        <v>0</v>
      </c>
      <c r="P444">
        <v>2</v>
      </c>
      <c r="Q444">
        <v>0</v>
      </c>
      <c r="R444">
        <v>0</v>
      </c>
      <c r="S444">
        <v>0</v>
      </c>
      <c r="T444">
        <v>0</v>
      </c>
      <c r="U444">
        <v>8</v>
      </c>
      <c r="V444">
        <v>2</v>
      </c>
      <c r="W444">
        <v>0</v>
      </c>
      <c r="X444">
        <v>1</v>
      </c>
      <c r="Y444">
        <v>0</v>
      </c>
      <c r="Z444">
        <v>5</v>
      </c>
      <c r="AA444">
        <v>3</v>
      </c>
      <c r="AB444">
        <v>0</v>
      </c>
      <c r="AC444">
        <v>0</v>
      </c>
      <c r="AD444">
        <v>3</v>
      </c>
      <c r="AE444">
        <v>0</v>
      </c>
      <c r="AF444">
        <v>0</v>
      </c>
      <c r="AG444">
        <v>0</v>
      </c>
      <c r="AH444">
        <v>1</v>
      </c>
      <c r="AI444">
        <v>0</v>
      </c>
      <c r="AJ444">
        <v>0</v>
      </c>
      <c r="AK444">
        <v>1</v>
      </c>
      <c r="AL444">
        <v>0</v>
      </c>
      <c r="AM444">
        <v>0</v>
      </c>
      <c r="AN444">
        <v>0</v>
      </c>
      <c r="AO444">
        <v>3</v>
      </c>
      <c r="AP444">
        <v>0</v>
      </c>
      <c r="AQ444">
        <v>1</v>
      </c>
      <c r="AR444">
        <v>1</v>
      </c>
      <c r="AS444">
        <v>1</v>
      </c>
      <c r="AT444">
        <v>0</v>
      </c>
      <c r="AU444">
        <v>0</v>
      </c>
      <c r="AV444">
        <v>0</v>
      </c>
      <c r="AW444">
        <v>7</v>
      </c>
      <c r="AX444">
        <v>0</v>
      </c>
      <c r="AY444">
        <v>3</v>
      </c>
      <c r="AZ444">
        <v>2</v>
      </c>
      <c r="BA444">
        <v>1</v>
      </c>
      <c r="BB444">
        <v>1</v>
      </c>
      <c r="BC444">
        <v>4</v>
      </c>
      <c r="BD444">
        <v>1</v>
      </c>
      <c r="BE444">
        <v>0</v>
      </c>
      <c r="BF444">
        <v>1</v>
      </c>
      <c r="BG444">
        <v>0</v>
      </c>
      <c r="BH444">
        <v>0</v>
      </c>
      <c r="BI444">
        <v>1</v>
      </c>
      <c r="BJ444">
        <v>1</v>
      </c>
      <c r="BK444">
        <v>0</v>
      </c>
      <c r="BL444">
        <v>0</v>
      </c>
      <c r="BM444">
        <v>0</v>
      </c>
      <c r="BN444">
        <v>0</v>
      </c>
      <c r="BO444">
        <v>0</v>
      </c>
      <c r="BP444">
        <v>0</v>
      </c>
      <c r="BQ444">
        <v>0</v>
      </c>
      <c r="BR444">
        <v>3</v>
      </c>
      <c r="BS444">
        <v>0</v>
      </c>
      <c r="BT444">
        <v>4</v>
      </c>
      <c r="BU444">
        <v>0</v>
      </c>
      <c r="BV444">
        <v>0</v>
      </c>
      <c r="BW444">
        <v>0</v>
      </c>
      <c r="BX444">
        <v>0</v>
      </c>
      <c r="BY444">
        <v>2</v>
      </c>
      <c r="BZ444">
        <v>0</v>
      </c>
      <c r="CA444">
        <v>1</v>
      </c>
      <c r="CB444">
        <v>0</v>
      </c>
      <c r="CC444">
        <v>1</v>
      </c>
      <c r="CD444">
        <v>5</v>
      </c>
      <c r="CE444">
        <v>6</v>
      </c>
      <c r="CF444">
        <v>1</v>
      </c>
      <c r="CG444">
        <v>0</v>
      </c>
      <c r="CH444">
        <v>0</v>
      </c>
      <c r="CI444">
        <v>1</v>
      </c>
      <c r="CJ444">
        <v>5</v>
      </c>
      <c r="CK444">
        <v>2</v>
      </c>
      <c r="CL444">
        <v>1</v>
      </c>
      <c r="CM444">
        <v>0</v>
      </c>
      <c r="CN444">
        <v>0</v>
      </c>
      <c r="CO444">
        <v>0</v>
      </c>
      <c r="CP444">
        <v>1</v>
      </c>
      <c r="CQ444">
        <v>0</v>
      </c>
      <c r="CR444">
        <v>0</v>
      </c>
      <c r="CS444">
        <v>0</v>
      </c>
      <c r="CT444">
        <v>0</v>
      </c>
      <c r="CU444">
        <v>0</v>
      </c>
      <c r="CV444">
        <v>0</v>
      </c>
      <c r="CW444">
        <v>0</v>
      </c>
      <c r="CX444">
        <v>0</v>
      </c>
      <c r="CY444">
        <v>0</v>
      </c>
      <c r="CZ444">
        <v>0</v>
      </c>
      <c r="DA444">
        <v>0</v>
      </c>
      <c r="DB444">
        <v>0</v>
      </c>
      <c r="DC444">
        <v>0</v>
      </c>
      <c r="DD444">
        <v>4</v>
      </c>
      <c r="DE444">
        <v>1</v>
      </c>
      <c r="DF444">
        <v>0</v>
      </c>
      <c r="DG444">
        <v>0</v>
      </c>
      <c r="DH444">
        <v>0</v>
      </c>
      <c r="DI444">
        <v>0</v>
      </c>
      <c r="DJ444">
        <v>0</v>
      </c>
      <c r="DK444">
        <v>0</v>
      </c>
      <c r="DL444">
        <v>5</v>
      </c>
      <c r="DM444">
        <v>3</v>
      </c>
      <c r="DN444">
        <v>0</v>
      </c>
      <c r="DO444">
        <v>0</v>
      </c>
      <c r="DP444">
        <v>0</v>
      </c>
      <c r="DQ444">
        <v>0</v>
      </c>
      <c r="DR444">
        <v>4</v>
      </c>
      <c r="DS444">
        <v>1</v>
      </c>
      <c r="DT444">
        <v>0</v>
      </c>
      <c r="DU444">
        <v>0</v>
      </c>
      <c r="DV444">
        <v>0</v>
      </c>
      <c r="DW444">
        <v>0</v>
      </c>
      <c r="DX444">
        <v>8</v>
      </c>
      <c r="DY444">
        <v>0</v>
      </c>
      <c r="DZ444">
        <v>3</v>
      </c>
      <c r="EA444">
        <v>0</v>
      </c>
      <c r="EB444">
        <v>0</v>
      </c>
      <c r="EC444">
        <v>1</v>
      </c>
      <c r="ED444">
        <v>0</v>
      </c>
      <c r="EE444">
        <v>0</v>
      </c>
      <c r="EF444">
        <v>0</v>
      </c>
      <c r="EG444">
        <v>0</v>
      </c>
      <c r="EH444">
        <v>1</v>
      </c>
      <c r="EI444">
        <v>0</v>
      </c>
      <c r="EJ444">
        <v>0</v>
      </c>
      <c r="EK444">
        <v>0</v>
      </c>
      <c r="EL444">
        <v>2</v>
      </c>
      <c r="EM444">
        <v>2</v>
      </c>
      <c r="EN444">
        <v>0</v>
      </c>
      <c r="EO444">
        <v>1</v>
      </c>
      <c r="EP444">
        <v>0</v>
      </c>
      <c r="EQ444">
        <v>0</v>
      </c>
      <c r="ER444">
        <v>0</v>
      </c>
      <c r="ES444">
        <v>1</v>
      </c>
      <c r="ET444">
        <v>1</v>
      </c>
      <c r="EU444">
        <v>1</v>
      </c>
      <c r="EV444">
        <v>0</v>
      </c>
      <c r="EW444">
        <v>0</v>
      </c>
      <c r="EX444">
        <v>0</v>
      </c>
      <c r="EY444">
        <v>1</v>
      </c>
      <c r="EZ444">
        <v>0</v>
      </c>
      <c r="FA444">
        <v>1</v>
      </c>
      <c r="FB444">
        <v>0</v>
      </c>
      <c r="FC444">
        <v>0</v>
      </c>
      <c r="FD444">
        <v>0</v>
      </c>
      <c r="FE444">
        <v>0</v>
      </c>
      <c r="FF444">
        <v>0</v>
      </c>
      <c r="FG444">
        <v>3</v>
      </c>
      <c r="FH444">
        <v>0</v>
      </c>
      <c r="FI444">
        <v>0</v>
      </c>
      <c r="FJ444">
        <v>1</v>
      </c>
      <c r="FK444">
        <v>1</v>
      </c>
      <c r="FL444">
        <v>5</v>
      </c>
      <c r="FM444">
        <v>1</v>
      </c>
      <c r="FN444">
        <v>1</v>
      </c>
      <c r="FO444">
        <v>7</v>
      </c>
      <c r="FP444">
        <v>0</v>
      </c>
      <c r="FQ444">
        <v>0</v>
      </c>
      <c r="FR444">
        <v>0</v>
      </c>
      <c r="FS444">
        <v>5</v>
      </c>
      <c r="FT444">
        <v>0</v>
      </c>
      <c r="FU444">
        <v>0</v>
      </c>
      <c r="FV444">
        <v>0</v>
      </c>
      <c r="FW444">
        <v>1</v>
      </c>
      <c r="FX444">
        <v>0</v>
      </c>
      <c r="FY444">
        <v>0</v>
      </c>
      <c r="FZ444">
        <v>0</v>
      </c>
      <c r="GA444">
        <v>1</v>
      </c>
      <c r="GB444">
        <v>0</v>
      </c>
      <c r="GC444">
        <v>3</v>
      </c>
      <c r="GD444">
        <v>1</v>
      </c>
      <c r="GE444">
        <v>0</v>
      </c>
      <c r="GF444">
        <v>0</v>
      </c>
      <c r="GG444">
        <v>0</v>
      </c>
      <c r="GH444">
        <v>0</v>
      </c>
      <c r="GI444">
        <v>0</v>
      </c>
      <c r="GJ444">
        <v>0</v>
      </c>
      <c r="GK444">
        <v>0</v>
      </c>
      <c r="GL444">
        <v>1</v>
      </c>
      <c r="GM444">
        <v>2</v>
      </c>
      <c r="GN444">
        <v>1</v>
      </c>
      <c r="GO444">
        <v>1</v>
      </c>
      <c r="GP444">
        <v>0</v>
      </c>
      <c r="GQ444">
        <v>0</v>
      </c>
    </row>
    <row r="445" spans="1:199">
      <c r="A445">
        <v>0</v>
      </c>
      <c r="B445">
        <v>2</v>
      </c>
      <c r="C445">
        <v>3</v>
      </c>
      <c r="D445">
        <v>0</v>
      </c>
      <c r="E445">
        <v>0</v>
      </c>
      <c r="F445">
        <v>0</v>
      </c>
      <c r="G445">
        <v>0</v>
      </c>
      <c r="H445">
        <v>0</v>
      </c>
      <c r="I445">
        <v>0</v>
      </c>
      <c r="J445">
        <v>1</v>
      </c>
      <c r="K445">
        <v>0</v>
      </c>
      <c r="L445">
        <v>0</v>
      </c>
      <c r="M445">
        <v>0</v>
      </c>
      <c r="N445">
        <v>2</v>
      </c>
      <c r="O445">
        <v>0</v>
      </c>
      <c r="P445">
        <v>2</v>
      </c>
      <c r="Q445">
        <v>0</v>
      </c>
      <c r="R445">
        <v>2</v>
      </c>
      <c r="S445">
        <v>0</v>
      </c>
      <c r="T445">
        <v>0</v>
      </c>
      <c r="U445">
        <v>0</v>
      </c>
      <c r="V445">
        <v>1</v>
      </c>
      <c r="W445">
        <v>0</v>
      </c>
      <c r="X445">
        <v>2</v>
      </c>
      <c r="Y445">
        <v>0</v>
      </c>
      <c r="Z445">
        <v>2</v>
      </c>
      <c r="AA445">
        <v>0</v>
      </c>
      <c r="AB445">
        <v>0</v>
      </c>
      <c r="AC445">
        <v>1</v>
      </c>
      <c r="AD445">
        <v>0</v>
      </c>
      <c r="AE445">
        <v>0</v>
      </c>
      <c r="AF445">
        <v>0</v>
      </c>
      <c r="AG445">
        <v>0</v>
      </c>
      <c r="AH445">
        <v>0</v>
      </c>
      <c r="AI445">
        <v>0</v>
      </c>
      <c r="AJ445">
        <v>0</v>
      </c>
      <c r="AK445">
        <v>2</v>
      </c>
      <c r="AL445">
        <v>0</v>
      </c>
      <c r="AM445">
        <v>0</v>
      </c>
      <c r="AN445">
        <v>1</v>
      </c>
      <c r="AO445">
        <v>0</v>
      </c>
      <c r="AP445">
        <v>0</v>
      </c>
      <c r="AQ445">
        <v>6</v>
      </c>
      <c r="AR445">
        <v>0</v>
      </c>
      <c r="AS445">
        <v>0</v>
      </c>
      <c r="AT445">
        <v>1</v>
      </c>
      <c r="AU445">
        <v>1</v>
      </c>
      <c r="AV445">
        <v>1</v>
      </c>
      <c r="AW445">
        <v>4</v>
      </c>
      <c r="AX445">
        <v>0</v>
      </c>
      <c r="AY445">
        <v>1</v>
      </c>
      <c r="AZ445">
        <v>1</v>
      </c>
      <c r="BA445">
        <v>1</v>
      </c>
      <c r="BB445">
        <v>3</v>
      </c>
      <c r="BC445">
        <v>0</v>
      </c>
      <c r="BD445">
        <v>5</v>
      </c>
      <c r="BE445">
        <v>1</v>
      </c>
      <c r="BF445">
        <v>0</v>
      </c>
      <c r="BG445">
        <v>1</v>
      </c>
      <c r="BH445">
        <v>0</v>
      </c>
      <c r="BI445">
        <v>0</v>
      </c>
      <c r="BJ445">
        <v>0</v>
      </c>
      <c r="BK445">
        <v>0</v>
      </c>
      <c r="BL445">
        <v>0</v>
      </c>
      <c r="BM445">
        <v>0</v>
      </c>
      <c r="BN445">
        <v>0</v>
      </c>
      <c r="BO445">
        <v>0</v>
      </c>
      <c r="BP445">
        <v>0</v>
      </c>
      <c r="BQ445">
        <v>2</v>
      </c>
      <c r="BR445">
        <v>5</v>
      </c>
      <c r="BS445">
        <v>0</v>
      </c>
      <c r="BT445">
        <v>0</v>
      </c>
      <c r="BU445">
        <v>0</v>
      </c>
      <c r="BV445">
        <v>0</v>
      </c>
      <c r="BW445">
        <v>5</v>
      </c>
      <c r="BX445">
        <v>0</v>
      </c>
      <c r="BY445">
        <v>0</v>
      </c>
      <c r="BZ445">
        <v>0</v>
      </c>
      <c r="CA445">
        <v>1</v>
      </c>
      <c r="CB445">
        <v>1</v>
      </c>
      <c r="CC445">
        <v>1</v>
      </c>
      <c r="CD445">
        <v>2</v>
      </c>
      <c r="CE445">
        <v>0</v>
      </c>
      <c r="CF445">
        <v>0</v>
      </c>
      <c r="CG445">
        <v>0</v>
      </c>
      <c r="CH445">
        <v>0</v>
      </c>
      <c r="CI445">
        <v>0</v>
      </c>
      <c r="CJ445">
        <v>1</v>
      </c>
      <c r="CK445">
        <v>0</v>
      </c>
      <c r="CL445">
        <v>0</v>
      </c>
      <c r="CM445">
        <v>0</v>
      </c>
      <c r="CN445">
        <v>0</v>
      </c>
      <c r="CO445">
        <v>0</v>
      </c>
      <c r="CP445">
        <v>0</v>
      </c>
      <c r="CQ445">
        <v>0</v>
      </c>
      <c r="CR445">
        <v>0</v>
      </c>
      <c r="CS445">
        <v>1</v>
      </c>
      <c r="CT445">
        <v>0</v>
      </c>
      <c r="CU445">
        <v>1</v>
      </c>
      <c r="CV445">
        <v>2</v>
      </c>
      <c r="CW445">
        <v>0</v>
      </c>
      <c r="CX445">
        <v>0</v>
      </c>
      <c r="CY445">
        <v>0</v>
      </c>
      <c r="CZ445">
        <v>0</v>
      </c>
      <c r="DA445">
        <v>0</v>
      </c>
      <c r="DB445">
        <v>0</v>
      </c>
      <c r="DC445">
        <v>0</v>
      </c>
      <c r="DD445">
        <v>1</v>
      </c>
      <c r="DE445">
        <v>2</v>
      </c>
      <c r="DF445">
        <v>0</v>
      </c>
      <c r="DG445">
        <v>0</v>
      </c>
      <c r="DH445">
        <v>0</v>
      </c>
      <c r="DI445">
        <v>0</v>
      </c>
      <c r="DJ445">
        <v>0</v>
      </c>
      <c r="DK445">
        <v>0</v>
      </c>
      <c r="DL445">
        <v>4</v>
      </c>
      <c r="DM445">
        <v>0</v>
      </c>
      <c r="DN445">
        <v>2</v>
      </c>
      <c r="DO445">
        <v>0</v>
      </c>
      <c r="DP445">
        <v>1</v>
      </c>
      <c r="DQ445">
        <v>2</v>
      </c>
      <c r="DR445">
        <v>0</v>
      </c>
      <c r="DS445">
        <v>1</v>
      </c>
      <c r="DT445">
        <v>0</v>
      </c>
      <c r="DU445">
        <v>0</v>
      </c>
      <c r="DV445">
        <v>1</v>
      </c>
      <c r="DW445">
        <v>0</v>
      </c>
      <c r="DX445">
        <v>1</v>
      </c>
      <c r="DY445">
        <v>0</v>
      </c>
      <c r="DZ445">
        <v>1</v>
      </c>
      <c r="EA445">
        <v>0</v>
      </c>
      <c r="EB445">
        <v>0</v>
      </c>
      <c r="EC445">
        <v>0</v>
      </c>
      <c r="ED445">
        <v>0</v>
      </c>
      <c r="EE445">
        <v>0</v>
      </c>
      <c r="EF445">
        <v>0</v>
      </c>
      <c r="EG445">
        <v>0</v>
      </c>
      <c r="EH445">
        <v>0</v>
      </c>
      <c r="EI445">
        <v>0</v>
      </c>
      <c r="EJ445">
        <v>0</v>
      </c>
      <c r="EK445">
        <v>0</v>
      </c>
      <c r="EL445">
        <v>0</v>
      </c>
      <c r="EM445">
        <v>0</v>
      </c>
      <c r="EN445">
        <v>3</v>
      </c>
      <c r="EO445">
        <v>0</v>
      </c>
      <c r="EP445">
        <v>1</v>
      </c>
      <c r="EQ445">
        <v>0</v>
      </c>
      <c r="ER445">
        <v>0</v>
      </c>
      <c r="ES445">
        <v>3</v>
      </c>
      <c r="ET445">
        <v>1</v>
      </c>
      <c r="EU445">
        <v>0</v>
      </c>
      <c r="EV445">
        <v>0</v>
      </c>
      <c r="EW445">
        <v>0</v>
      </c>
      <c r="EX445">
        <v>0</v>
      </c>
      <c r="EY445">
        <v>0</v>
      </c>
      <c r="EZ445">
        <v>5</v>
      </c>
      <c r="FA445">
        <v>0</v>
      </c>
      <c r="FB445">
        <v>0</v>
      </c>
      <c r="FC445">
        <v>0</v>
      </c>
      <c r="FD445">
        <v>0</v>
      </c>
      <c r="FE445">
        <v>0</v>
      </c>
      <c r="FF445">
        <v>0</v>
      </c>
      <c r="FG445">
        <v>0</v>
      </c>
      <c r="FH445">
        <v>0</v>
      </c>
      <c r="FI445">
        <v>4</v>
      </c>
      <c r="FJ445">
        <v>1</v>
      </c>
      <c r="FK445">
        <v>0</v>
      </c>
      <c r="FL445">
        <v>2</v>
      </c>
      <c r="FM445">
        <v>0</v>
      </c>
      <c r="FN445">
        <v>1</v>
      </c>
      <c r="FO445">
        <v>1</v>
      </c>
      <c r="FP445">
        <v>0</v>
      </c>
      <c r="FQ445">
        <v>0</v>
      </c>
      <c r="FR445">
        <v>0</v>
      </c>
      <c r="FS445">
        <v>0</v>
      </c>
      <c r="FT445">
        <v>0</v>
      </c>
      <c r="FU445">
        <v>1</v>
      </c>
      <c r="FV445">
        <v>0</v>
      </c>
      <c r="FW445">
        <v>0</v>
      </c>
      <c r="FX445">
        <v>3</v>
      </c>
      <c r="FY445">
        <v>0</v>
      </c>
      <c r="FZ445">
        <v>2</v>
      </c>
      <c r="GA445">
        <v>1</v>
      </c>
      <c r="GB445">
        <v>0</v>
      </c>
      <c r="GC445">
        <v>0</v>
      </c>
      <c r="GD445">
        <v>0</v>
      </c>
      <c r="GE445">
        <v>0</v>
      </c>
      <c r="GF445">
        <v>0</v>
      </c>
      <c r="GG445">
        <v>0</v>
      </c>
      <c r="GH445">
        <v>1</v>
      </c>
      <c r="GI445">
        <v>0</v>
      </c>
      <c r="GJ445">
        <v>0</v>
      </c>
      <c r="GK445">
        <v>0</v>
      </c>
      <c r="GL445">
        <v>0</v>
      </c>
      <c r="GM445">
        <v>1</v>
      </c>
      <c r="GN445">
        <v>0</v>
      </c>
      <c r="GO445">
        <v>1</v>
      </c>
      <c r="GP445">
        <v>0</v>
      </c>
      <c r="GQ445">
        <v>0</v>
      </c>
    </row>
    <row r="446" spans="1:199">
      <c r="A446">
        <v>0</v>
      </c>
      <c r="B446">
        <v>0</v>
      </c>
      <c r="C446">
        <v>5</v>
      </c>
      <c r="D446">
        <v>0</v>
      </c>
      <c r="E446">
        <v>0</v>
      </c>
      <c r="F446">
        <v>0</v>
      </c>
      <c r="G446">
        <v>0</v>
      </c>
      <c r="H446">
        <v>0</v>
      </c>
      <c r="I446">
        <v>4</v>
      </c>
      <c r="J446">
        <v>0</v>
      </c>
      <c r="K446">
        <v>0</v>
      </c>
      <c r="L446">
        <v>0</v>
      </c>
      <c r="M446">
        <v>0</v>
      </c>
      <c r="N446">
        <v>0</v>
      </c>
      <c r="O446">
        <v>0</v>
      </c>
      <c r="P446">
        <v>2</v>
      </c>
      <c r="Q446">
        <v>0</v>
      </c>
      <c r="R446">
        <v>1</v>
      </c>
      <c r="S446">
        <v>0</v>
      </c>
      <c r="T446">
        <v>0</v>
      </c>
      <c r="U446">
        <v>0</v>
      </c>
      <c r="V446">
        <v>7</v>
      </c>
      <c r="W446">
        <v>0</v>
      </c>
      <c r="X446">
        <v>3</v>
      </c>
      <c r="Y446">
        <v>0</v>
      </c>
      <c r="Z446">
        <v>3</v>
      </c>
      <c r="AA446">
        <v>9</v>
      </c>
      <c r="AB446">
        <v>1</v>
      </c>
      <c r="AC446">
        <v>0</v>
      </c>
      <c r="AD446">
        <v>0</v>
      </c>
      <c r="AE446">
        <v>0</v>
      </c>
      <c r="AF446">
        <v>0</v>
      </c>
      <c r="AG446">
        <v>0</v>
      </c>
      <c r="AH446">
        <v>0</v>
      </c>
      <c r="AI446">
        <v>0</v>
      </c>
      <c r="AJ446">
        <v>1</v>
      </c>
      <c r="AK446">
        <v>3</v>
      </c>
      <c r="AL446">
        <v>0</v>
      </c>
      <c r="AM446">
        <v>0</v>
      </c>
      <c r="AN446">
        <v>7</v>
      </c>
      <c r="AO446">
        <v>1</v>
      </c>
      <c r="AP446">
        <v>0</v>
      </c>
      <c r="AQ446">
        <v>7</v>
      </c>
      <c r="AR446">
        <v>2</v>
      </c>
      <c r="AS446">
        <v>0</v>
      </c>
      <c r="AT446">
        <v>0</v>
      </c>
      <c r="AU446">
        <v>0</v>
      </c>
      <c r="AV446">
        <v>0</v>
      </c>
      <c r="AW446">
        <v>4</v>
      </c>
      <c r="AX446">
        <v>0</v>
      </c>
      <c r="AY446">
        <v>1</v>
      </c>
      <c r="AZ446">
        <v>6</v>
      </c>
      <c r="BA446">
        <v>1</v>
      </c>
      <c r="BB446">
        <v>6</v>
      </c>
      <c r="BC446">
        <v>0</v>
      </c>
      <c r="BD446">
        <v>6</v>
      </c>
      <c r="BE446">
        <v>1</v>
      </c>
      <c r="BF446">
        <v>1</v>
      </c>
      <c r="BG446">
        <v>1</v>
      </c>
      <c r="BH446">
        <v>0</v>
      </c>
      <c r="BI446">
        <v>0</v>
      </c>
      <c r="BJ446">
        <v>0</v>
      </c>
      <c r="BK446">
        <v>0</v>
      </c>
      <c r="BL446">
        <v>0</v>
      </c>
      <c r="BM446">
        <v>1</v>
      </c>
      <c r="BN446">
        <v>0</v>
      </c>
      <c r="BO446">
        <v>0</v>
      </c>
      <c r="BP446">
        <v>0</v>
      </c>
      <c r="BQ446">
        <v>5</v>
      </c>
      <c r="BR446">
        <v>0</v>
      </c>
      <c r="BS446">
        <v>0</v>
      </c>
      <c r="BT446">
        <v>0</v>
      </c>
      <c r="BU446">
        <v>0</v>
      </c>
      <c r="BV446">
        <v>1</v>
      </c>
      <c r="BW446">
        <v>7</v>
      </c>
      <c r="BX446">
        <v>0</v>
      </c>
      <c r="BY446">
        <v>0</v>
      </c>
      <c r="BZ446">
        <v>0</v>
      </c>
      <c r="CA446">
        <v>0</v>
      </c>
      <c r="CB446">
        <v>1</v>
      </c>
      <c r="CC446">
        <v>0</v>
      </c>
      <c r="CD446">
        <v>5</v>
      </c>
      <c r="CE446">
        <v>3</v>
      </c>
      <c r="CF446">
        <v>0</v>
      </c>
      <c r="CG446">
        <v>0</v>
      </c>
      <c r="CH446">
        <v>0</v>
      </c>
      <c r="CI446">
        <v>1</v>
      </c>
      <c r="CJ446">
        <v>0</v>
      </c>
      <c r="CK446">
        <v>3</v>
      </c>
      <c r="CL446">
        <v>0</v>
      </c>
      <c r="CM446">
        <v>0</v>
      </c>
      <c r="CN446">
        <v>1</v>
      </c>
      <c r="CO446">
        <v>0</v>
      </c>
      <c r="CP446">
        <v>0</v>
      </c>
      <c r="CQ446">
        <v>0</v>
      </c>
      <c r="CR446">
        <v>0</v>
      </c>
      <c r="CS446">
        <v>0</v>
      </c>
      <c r="CT446">
        <v>0</v>
      </c>
      <c r="CU446">
        <v>0</v>
      </c>
      <c r="CV446">
        <v>2</v>
      </c>
      <c r="CW446">
        <v>0</v>
      </c>
      <c r="CX446">
        <v>0</v>
      </c>
      <c r="CY446">
        <v>5</v>
      </c>
      <c r="CZ446">
        <v>0</v>
      </c>
      <c r="DA446">
        <v>0</v>
      </c>
      <c r="DB446">
        <v>0</v>
      </c>
      <c r="DC446">
        <v>0</v>
      </c>
      <c r="DD446">
        <v>1</v>
      </c>
      <c r="DE446">
        <v>4</v>
      </c>
      <c r="DF446">
        <v>0</v>
      </c>
      <c r="DG446">
        <v>0</v>
      </c>
      <c r="DH446">
        <v>0</v>
      </c>
      <c r="DI446">
        <v>0</v>
      </c>
      <c r="DJ446">
        <v>0</v>
      </c>
      <c r="DK446">
        <v>2</v>
      </c>
      <c r="DL446">
        <v>5</v>
      </c>
      <c r="DM446">
        <v>0</v>
      </c>
      <c r="DN446">
        <v>0</v>
      </c>
      <c r="DO446">
        <v>0</v>
      </c>
      <c r="DP446">
        <v>0</v>
      </c>
      <c r="DQ446">
        <v>8</v>
      </c>
      <c r="DR446">
        <v>2</v>
      </c>
      <c r="DS446">
        <v>0</v>
      </c>
      <c r="DT446">
        <v>0</v>
      </c>
      <c r="DU446">
        <v>1</v>
      </c>
      <c r="DV446">
        <v>2</v>
      </c>
      <c r="DW446">
        <v>4</v>
      </c>
      <c r="DX446">
        <v>1</v>
      </c>
      <c r="DY446">
        <v>0</v>
      </c>
      <c r="DZ446">
        <v>1</v>
      </c>
      <c r="EA446">
        <v>0</v>
      </c>
      <c r="EB446">
        <v>0</v>
      </c>
      <c r="EC446">
        <v>0</v>
      </c>
      <c r="ED446">
        <v>0</v>
      </c>
      <c r="EE446">
        <v>0</v>
      </c>
      <c r="EF446">
        <v>0</v>
      </c>
      <c r="EG446">
        <v>0</v>
      </c>
      <c r="EH446">
        <v>0</v>
      </c>
      <c r="EI446">
        <v>0</v>
      </c>
      <c r="EJ446">
        <v>0</v>
      </c>
      <c r="EK446">
        <v>0</v>
      </c>
      <c r="EL446">
        <v>3</v>
      </c>
      <c r="EM446">
        <v>0</v>
      </c>
      <c r="EN446">
        <v>0</v>
      </c>
      <c r="EO446">
        <v>0</v>
      </c>
      <c r="EP446">
        <v>2</v>
      </c>
      <c r="EQ446">
        <v>0</v>
      </c>
      <c r="ER446">
        <v>0</v>
      </c>
      <c r="ES446">
        <v>3</v>
      </c>
      <c r="ET446">
        <v>0</v>
      </c>
      <c r="EU446">
        <v>0</v>
      </c>
      <c r="EV446">
        <v>0</v>
      </c>
      <c r="EW446">
        <v>0</v>
      </c>
      <c r="EX446">
        <v>0</v>
      </c>
      <c r="EY446">
        <v>1</v>
      </c>
      <c r="EZ446">
        <v>0</v>
      </c>
      <c r="FA446">
        <v>0</v>
      </c>
      <c r="FB446">
        <v>0</v>
      </c>
      <c r="FC446">
        <v>0</v>
      </c>
      <c r="FD446">
        <v>0</v>
      </c>
      <c r="FE446">
        <v>0</v>
      </c>
      <c r="FF446">
        <v>0</v>
      </c>
      <c r="FG446">
        <v>3</v>
      </c>
      <c r="FH446">
        <v>0</v>
      </c>
      <c r="FI446">
        <v>1</v>
      </c>
      <c r="FJ446">
        <v>0</v>
      </c>
      <c r="FK446">
        <v>0</v>
      </c>
      <c r="FL446">
        <v>8</v>
      </c>
      <c r="FM446">
        <v>0</v>
      </c>
      <c r="FN446">
        <v>1</v>
      </c>
      <c r="FO446">
        <v>0</v>
      </c>
      <c r="FP446">
        <v>0</v>
      </c>
      <c r="FQ446">
        <v>1</v>
      </c>
      <c r="FR446">
        <v>0</v>
      </c>
      <c r="FS446">
        <v>0</v>
      </c>
      <c r="FT446">
        <v>5</v>
      </c>
      <c r="FU446">
        <v>1</v>
      </c>
      <c r="FV446">
        <v>0</v>
      </c>
      <c r="FW446">
        <v>0</v>
      </c>
      <c r="FX446">
        <v>0</v>
      </c>
      <c r="FY446">
        <v>0</v>
      </c>
      <c r="FZ446">
        <v>2</v>
      </c>
      <c r="GA446">
        <v>1</v>
      </c>
      <c r="GB446">
        <v>0</v>
      </c>
      <c r="GC446">
        <v>0</v>
      </c>
      <c r="GD446">
        <v>0</v>
      </c>
      <c r="GE446">
        <v>0</v>
      </c>
      <c r="GF446">
        <v>0</v>
      </c>
      <c r="GG446">
        <v>0</v>
      </c>
      <c r="GH446">
        <v>0</v>
      </c>
      <c r="GI446">
        <v>0</v>
      </c>
      <c r="GJ446">
        <v>0</v>
      </c>
      <c r="GK446">
        <v>0</v>
      </c>
      <c r="GL446">
        <v>5</v>
      </c>
      <c r="GM446">
        <v>2</v>
      </c>
      <c r="GN446">
        <v>0</v>
      </c>
      <c r="GO446">
        <v>1</v>
      </c>
      <c r="GP446">
        <v>0</v>
      </c>
      <c r="GQ446">
        <v>0</v>
      </c>
    </row>
    <row r="447" spans="1:199">
      <c r="A447">
        <v>0</v>
      </c>
      <c r="B447">
        <v>0</v>
      </c>
      <c r="C447">
        <v>0</v>
      </c>
      <c r="D447">
        <v>0</v>
      </c>
      <c r="E447">
        <v>0</v>
      </c>
      <c r="F447">
        <v>0</v>
      </c>
      <c r="G447">
        <v>0</v>
      </c>
      <c r="H447">
        <v>0</v>
      </c>
      <c r="I447">
        <v>0</v>
      </c>
      <c r="J447">
        <v>0</v>
      </c>
      <c r="K447">
        <v>0</v>
      </c>
      <c r="L447">
        <v>0</v>
      </c>
      <c r="M447">
        <v>0</v>
      </c>
      <c r="N447">
        <v>0</v>
      </c>
      <c r="O447">
        <v>0</v>
      </c>
      <c r="P447">
        <v>1</v>
      </c>
      <c r="Q447">
        <v>0</v>
      </c>
      <c r="R447">
        <v>0</v>
      </c>
      <c r="S447">
        <v>0</v>
      </c>
      <c r="T447">
        <v>0</v>
      </c>
      <c r="U447">
        <v>0</v>
      </c>
      <c r="V447">
        <v>0</v>
      </c>
      <c r="W447">
        <v>0</v>
      </c>
      <c r="X447">
        <v>1</v>
      </c>
      <c r="Y447">
        <v>0</v>
      </c>
      <c r="Z447">
        <v>1</v>
      </c>
      <c r="AA447">
        <v>0</v>
      </c>
      <c r="AB447">
        <v>0</v>
      </c>
      <c r="AC447">
        <v>0</v>
      </c>
      <c r="AD447">
        <v>0</v>
      </c>
      <c r="AE447">
        <v>0</v>
      </c>
      <c r="AF447">
        <v>0</v>
      </c>
      <c r="AG447">
        <v>0</v>
      </c>
      <c r="AH447">
        <v>0</v>
      </c>
      <c r="AI447">
        <v>0</v>
      </c>
      <c r="AJ447">
        <v>0</v>
      </c>
      <c r="AK447">
        <v>0</v>
      </c>
      <c r="AL447">
        <v>0</v>
      </c>
      <c r="AM447">
        <v>0</v>
      </c>
      <c r="AN447">
        <v>0</v>
      </c>
      <c r="AO447">
        <v>0</v>
      </c>
      <c r="AP447">
        <v>0</v>
      </c>
      <c r="AQ447">
        <v>1</v>
      </c>
      <c r="AR447">
        <v>0</v>
      </c>
      <c r="AS447">
        <v>0</v>
      </c>
      <c r="AT447">
        <v>0</v>
      </c>
      <c r="AU447">
        <v>1</v>
      </c>
      <c r="AV447">
        <v>0</v>
      </c>
      <c r="AW447">
        <v>1</v>
      </c>
      <c r="AX447">
        <v>0</v>
      </c>
      <c r="AY447">
        <v>1</v>
      </c>
      <c r="AZ447">
        <v>0</v>
      </c>
      <c r="BA447">
        <v>0</v>
      </c>
      <c r="BB447">
        <v>0</v>
      </c>
      <c r="BC447">
        <v>0</v>
      </c>
      <c r="BD447">
        <v>0</v>
      </c>
      <c r="BE447">
        <v>1</v>
      </c>
      <c r="BF447">
        <v>0</v>
      </c>
      <c r="BG447">
        <v>0</v>
      </c>
      <c r="BH447">
        <v>0</v>
      </c>
      <c r="BI447">
        <v>0</v>
      </c>
      <c r="BJ447">
        <v>0</v>
      </c>
      <c r="BK447">
        <v>0</v>
      </c>
      <c r="BL447">
        <v>0</v>
      </c>
      <c r="BM447">
        <v>0</v>
      </c>
      <c r="BN447">
        <v>0</v>
      </c>
      <c r="BO447">
        <v>0</v>
      </c>
      <c r="BP447">
        <v>0</v>
      </c>
      <c r="BQ447">
        <v>1</v>
      </c>
      <c r="BR447">
        <v>0</v>
      </c>
      <c r="BS447">
        <v>0</v>
      </c>
      <c r="BT447">
        <v>0</v>
      </c>
      <c r="BU447">
        <v>0</v>
      </c>
      <c r="BV447">
        <v>0</v>
      </c>
      <c r="BW447">
        <v>0</v>
      </c>
      <c r="BX447">
        <v>0</v>
      </c>
      <c r="BY447">
        <v>2</v>
      </c>
      <c r="BZ447">
        <v>0</v>
      </c>
      <c r="CA447">
        <v>0</v>
      </c>
      <c r="CB447">
        <v>0</v>
      </c>
      <c r="CC447">
        <v>0</v>
      </c>
      <c r="CD447">
        <v>0</v>
      </c>
      <c r="CE447">
        <v>0</v>
      </c>
      <c r="CF447">
        <v>0</v>
      </c>
      <c r="CG447">
        <v>0</v>
      </c>
      <c r="CH447">
        <v>0</v>
      </c>
      <c r="CI447">
        <v>1</v>
      </c>
      <c r="CJ447">
        <v>0</v>
      </c>
      <c r="CK447">
        <v>2</v>
      </c>
      <c r="CL447">
        <v>0</v>
      </c>
      <c r="CM447">
        <v>0</v>
      </c>
      <c r="CN447">
        <v>0</v>
      </c>
      <c r="CO447">
        <v>0</v>
      </c>
      <c r="CP447">
        <v>0</v>
      </c>
      <c r="CQ447">
        <v>0</v>
      </c>
      <c r="CR447">
        <v>0</v>
      </c>
      <c r="CS447">
        <v>1</v>
      </c>
      <c r="CT447">
        <v>0</v>
      </c>
      <c r="CU447">
        <v>4</v>
      </c>
      <c r="CV447">
        <v>0</v>
      </c>
      <c r="CW447">
        <v>0</v>
      </c>
      <c r="CX447">
        <v>0</v>
      </c>
      <c r="CY447">
        <v>0</v>
      </c>
      <c r="CZ447">
        <v>0</v>
      </c>
      <c r="DA447">
        <v>0</v>
      </c>
      <c r="DB447">
        <v>0</v>
      </c>
      <c r="DC447">
        <v>0</v>
      </c>
      <c r="DD447">
        <v>0</v>
      </c>
      <c r="DE447">
        <v>1</v>
      </c>
      <c r="DF447">
        <v>0</v>
      </c>
      <c r="DG447">
        <v>0</v>
      </c>
      <c r="DH447">
        <v>0</v>
      </c>
      <c r="DI447">
        <v>0</v>
      </c>
      <c r="DJ447">
        <v>1</v>
      </c>
      <c r="DK447">
        <v>1</v>
      </c>
      <c r="DL447">
        <v>0</v>
      </c>
      <c r="DM447">
        <v>6</v>
      </c>
      <c r="DN447">
        <v>0</v>
      </c>
      <c r="DO447">
        <v>1</v>
      </c>
      <c r="DP447">
        <v>0</v>
      </c>
      <c r="DQ447">
        <v>0</v>
      </c>
      <c r="DR447">
        <v>0</v>
      </c>
      <c r="DS447">
        <v>0</v>
      </c>
      <c r="DT447">
        <v>0</v>
      </c>
      <c r="DU447">
        <v>2</v>
      </c>
      <c r="DV447">
        <v>0</v>
      </c>
      <c r="DW447">
        <v>0</v>
      </c>
      <c r="DX447">
        <v>0</v>
      </c>
      <c r="DY447">
        <v>0</v>
      </c>
      <c r="DZ447">
        <v>0</v>
      </c>
      <c r="EA447">
        <v>0</v>
      </c>
      <c r="EB447">
        <v>1</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1</v>
      </c>
      <c r="EV447">
        <v>0</v>
      </c>
      <c r="EW447">
        <v>0</v>
      </c>
      <c r="EX447">
        <v>0</v>
      </c>
      <c r="EY447">
        <v>0</v>
      </c>
      <c r="EZ447">
        <v>0</v>
      </c>
      <c r="FA447">
        <v>1</v>
      </c>
      <c r="FB447">
        <v>0</v>
      </c>
      <c r="FC447">
        <v>0</v>
      </c>
      <c r="FD447">
        <v>0</v>
      </c>
      <c r="FE447">
        <v>0</v>
      </c>
      <c r="FF447">
        <v>0</v>
      </c>
      <c r="FG447">
        <v>0</v>
      </c>
      <c r="FH447">
        <v>0</v>
      </c>
      <c r="FI447">
        <v>1</v>
      </c>
      <c r="FJ447">
        <v>0</v>
      </c>
      <c r="FK447">
        <v>1</v>
      </c>
      <c r="FL447">
        <v>0</v>
      </c>
      <c r="FM447">
        <v>0</v>
      </c>
      <c r="FN447">
        <v>0</v>
      </c>
      <c r="FO447">
        <v>0</v>
      </c>
      <c r="FP447">
        <v>0</v>
      </c>
      <c r="FQ447">
        <v>0</v>
      </c>
      <c r="FR447">
        <v>0</v>
      </c>
      <c r="FS447">
        <v>3</v>
      </c>
      <c r="FT447">
        <v>0</v>
      </c>
      <c r="FU447">
        <v>1</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3</v>
      </c>
      <c r="GO447">
        <v>0</v>
      </c>
      <c r="GP447">
        <v>0</v>
      </c>
      <c r="GQ447">
        <v>0</v>
      </c>
    </row>
    <row r="448" spans="1:199">
      <c r="A448">
        <v>0</v>
      </c>
      <c r="B448">
        <v>3</v>
      </c>
      <c r="C448">
        <v>2</v>
      </c>
      <c r="D448">
        <v>0</v>
      </c>
      <c r="E448">
        <v>2</v>
      </c>
      <c r="F448">
        <v>3</v>
      </c>
      <c r="G448">
        <v>2</v>
      </c>
      <c r="H448">
        <v>0</v>
      </c>
      <c r="I448">
        <v>1</v>
      </c>
      <c r="J448">
        <v>3</v>
      </c>
      <c r="K448">
        <v>4</v>
      </c>
      <c r="L448">
        <v>0</v>
      </c>
      <c r="M448">
        <v>1</v>
      </c>
      <c r="N448">
        <v>0</v>
      </c>
      <c r="O448">
        <v>1</v>
      </c>
      <c r="P448">
        <v>1</v>
      </c>
      <c r="Q448">
        <v>4</v>
      </c>
      <c r="R448">
        <v>2</v>
      </c>
      <c r="S448">
        <v>0</v>
      </c>
      <c r="T448">
        <v>0</v>
      </c>
      <c r="U448">
        <v>4</v>
      </c>
      <c r="V448">
        <v>0</v>
      </c>
      <c r="W448">
        <v>0</v>
      </c>
      <c r="X448">
        <v>3</v>
      </c>
      <c r="Y448">
        <v>2</v>
      </c>
      <c r="Z448">
        <v>3</v>
      </c>
      <c r="AA448">
        <v>0</v>
      </c>
      <c r="AB448">
        <v>0</v>
      </c>
      <c r="AC448">
        <v>1</v>
      </c>
      <c r="AD448">
        <v>4</v>
      </c>
      <c r="AE448">
        <v>1</v>
      </c>
      <c r="AF448">
        <v>0</v>
      </c>
      <c r="AG448">
        <v>1</v>
      </c>
      <c r="AH448">
        <v>1</v>
      </c>
      <c r="AI448">
        <v>0</v>
      </c>
      <c r="AJ448">
        <v>0</v>
      </c>
      <c r="AK448">
        <v>2</v>
      </c>
      <c r="AL448">
        <v>0</v>
      </c>
      <c r="AM448">
        <v>0</v>
      </c>
      <c r="AN448">
        <v>6</v>
      </c>
      <c r="AO448">
        <v>1</v>
      </c>
      <c r="AP448">
        <v>1</v>
      </c>
      <c r="AQ448">
        <v>3</v>
      </c>
      <c r="AR448">
        <v>2</v>
      </c>
      <c r="AS448">
        <v>2</v>
      </c>
      <c r="AT448">
        <v>0</v>
      </c>
      <c r="AU448">
        <v>0</v>
      </c>
      <c r="AV448">
        <v>0</v>
      </c>
      <c r="AW448">
        <v>2</v>
      </c>
      <c r="AX448">
        <v>0</v>
      </c>
      <c r="AY448">
        <v>5</v>
      </c>
      <c r="AZ448">
        <v>3</v>
      </c>
      <c r="BA448">
        <v>6</v>
      </c>
      <c r="BB448">
        <v>1</v>
      </c>
      <c r="BC448">
        <v>5</v>
      </c>
      <c r="BD448">
        <v>6</v>
      </c>
      <c r="BE448">
        <v>3</v>
      </c>
      <c r="BF448">
        <v>2</v>
      </c>
      <c r="BG448">
        <v>0</v>
      </c>
      <c r="BH448">
        <v>0</v>
      </c>
      <c r="BI448">
        <v>0</v>
      </c>
      <c r="BJ448">
        <v>1</v>
      </c>
      <c r="BK448">
        <v>0</v>
      </c>
      <c r="BL448">
        <v>0</v>
      </c>
      <c r="BM448">
        <v>5</v>
      </c>
      <c r="BN448">
        <v>0</v>
      </c>
      <c r="BO448">
        <v>0</v>
      </c>
      <c r="BP448">
        <v>0</v>
      </c>
      <c r="BQ448">
        <v>4</v>
      </c>
      <c r="BR448">
        <v>3</v>
      </c>
      <c r="BS448">
        <v>1</v>
      </c>
      <c r="BT448">
        <v>0</v>
      </c>
      <c r="BU448">
        <v>0</v>
      </c>
      <c r="BV448">
        <v>1</v>
      </c>
      <c r="BW448">
        <v>0</v>
      </c>
      <c r="BX448">
        <v>0</v>
      </c>
      <c r="BY448">
        <v>0</v>
      </c>
      <c r="BZ448">
        <v>0</v>
      </c>
      <c r="CA448">
        <v>0</v>
      </c>
      <c r="CB448">
        <v>1</v>
      </c>
      <c r="CC448">
        <v>2</v>
      </c>
      <c r="CD448">
        <v>5</v>
      </c>
      <c r="CE448">
        <v>0</v>
      </c>
      <c r="CF448">
        <v>0</v>
      </c>
      <c r="CG448">
        <v>1</v>
      </c>
      <c r="CH448">
        <v>0</v>
      </c>
      <c r="CI448">
        <v>1</v>
      </c>
      <c r="CJ448">
        <v>1</v>
      </c>
      <c r="CK448">
        <v>3</v>
      </c>
      <c r="CL448">
        <v>0</v>
      </c>
      <c r="CM448">
        <v>0</v>
      </c>
      <c r="CN448">
        <v>0</v>
      </c>
      <c r="CO448">
        <v>0</v>
      </c>
      <c r="CP448">
        <v>2</v>
      </c>
      <c r="CQ448">
        <v>2</v>
      </c>
      <c r="CR448">
        <v>0</v>
      </c>
      <c r="CS448">
        <v>2</v>
      </c>
      <c r="CT448">
        <v>0</v>
      </c>
      <c r="CU448">
        <v>1</v>
      </c>
      <c r="CV448">
        <v>2</v>
      </c>
      <c r="CW448">
        <v>0</v>
      </c>
      <c r="CX448">
        <v>0</v>
      </c>
      <c r="CY448">
        <v>2</v>
      </c>
      <c r="CZ448">
        <v>1</v>
      </c>
      <c r="DA448">
        <v>0</v>
      </c>
      <c r="DB448">
        <v>0</v>
      </c>
      <c r="DC448">
        <v>1</v>
      </c>
      <c r="DD448">
        <v>2</v>
      </c>
      <c r="DE448">
        <v>3</v>
      </c>
      <c r="DF448">
        <v>1</v>
      </c>
      <c r="DG448">
        <v>1</v>
      </c>
      <c r="DH448">
        <v>0</v>
      </c>
      <c r="DI448">
        <v>3</v>
      </c>
      <c r="DJ448">
        <v>4</v>
      </c>
      <c r="DK448">
        <v>7</v>
      </c>
      <c r="DL448">
        <v>6</v>
      </c>
      <c r="DM448">
        <v>3</v>
      </c>
      <c r="DN448">
        <v>2</v>
      </c>
      <c r="DO448">
        <v>1</v>
      </c>
      <c r="DP448">
        <v>0</v>
      </c>
      <c r="DQ448">
        <v>0</v>
      </c>
      <c r="DR448">
        <v>3</v>
      </c>
      <c r="DS448">
        <v>3</v>
      </c>
      <c r="DT448">
        <v>1</v>
      </c>
      <c r="DU448">
        <v>2</v>
      </c>
      <c r="DV448">
        <v>2</v>
      </c>
      <c r="DW448">
        <v>0</v>
      </c>
      <c r="DX448">
        <v>3</v>
      </c>
      <c r="DY448">
        <v>0</v>
      </c>
      <c r="DZ448">
        <v>5</v>
      </c>
      <c r="EA448">
        <v>6</v>
      </c>
      <c r="EB448">
        <v>1</v>
      </c>
      <c r="EC448">
        <v>2</v>
      </c>
      <c r="ED448">
        <v>9</v>
      </c>
      <c r="EE448">
        <v>1</v>
      </c>
      <c r="EF448">
        <v>1</v>
      </c>
      <c r="EG448">
        <v>0</v>
      </c>
      <c r="EH448">
        <v>3</v>
      </c>
      <c r="EI448">
        <v>1</v>
      </c>
      <c r="EJ448">
        <v>0</v>
      </c>
      <c r="EK448">
        <v>0</v>
      </c>
      <c r="EL448">
        <v>1</v>
      </c>
      <c r="EM448">
        <v>1</v>
      </c>
      <c r="EN448">
        <v>1</v>
      </c>
      <c r="EO448">
        <v>3</v>
      </c>
      <c r="EP448">
        <v>1</v>
      </c>
      <c r="EQ448">
        <v>1</v>
      </c>
      <c r="ER448">
        <v>0</v>
      </c>
      <c r="ES448">
        <v>2</v>
      </c>
      <c r="ET448">
        <v>1</v>
      </c>
      <c r="EU448">
        <v>1</v>
      </c>
      <c r="EV448">
        <v>2</v>
      </c>
      <c r="EW448">
        <v>2</v>
      </c>
      <c r="EX448">
        <v>1</v>
      </c>
      <c r="EY448">
        <v>4</v>
      </c>
      <c r="EZ448">
        <v>0</v>
      </c>
      <c r="FA448">
        <v>4</v>
      </c>
      <c r="FB448">
        <v>0</v>
      </c>
      <c r="FC448">
        <v>1</v>
      </c>
      <c r="FD448">
        <v>0</v>
      </c>
      <c r="FE448">
        <v>9</v>
      </c>
      <c r="FF448">
        <v>0</v>
      </c>
      <c r="FG448">
        <v>2</v>
      </c>
      <c r="FH448">
        <v>1</v>
      </c>
      <c r="FI448">
        <v>1</v>
      </c>
      <c r="FJ448">
        <v>1</v>
      </c>
      <c r="FK448">
        <v>0</v>
      </c>
      <c r="FL448">
        <v>1</v>
      </c>
      <c r="FM448">
        <v>2</v>
      </c>
      <c r="FN448">
        <v>1</v>
      </c>
      <c r="FO448">
        <v>5</v>
      </c>
      <c r="FP448">
        <v>0</v>
      </c>
      <c r="FQ448">
        <v>0</v>
      </c>
      <c r="FR448">
        <v>4</v>
      </c>
      <c r="FS448">
        <v>2</v>
      </c>
      <c r="FT448">
        <v>9</v>
      </c>
      <c r="FU448">
        <v>2</v>
      </c>
      <c r="FV448">
        <v>0</v>
      </c>
      <c r="FW448">
        <v>0</v>
      </c>
      <c r="FX448">
        <v>0</v>
      </c>
      <c r="FY448">
        <v>1</v>
      </c>
      <c r="FZ448">
        <v>2</v>
      </c>
      <c r="GA448">
        <v>0</v>
      </c>
      <c r="GB448">
        <v>3</v>
      </c>
      <c r="GC448">
        <v>1</v>
      </c>
      <c r="GD448">
        <v>7</v>
      </c>
      <c r="GE448">
        <v>2</v>
      </c>
      <c r="GF448">
        <v>2</v>
      </c>
      <c r="GG448">
        <v>0</v>
      </c>
      <c r="GH448">
        <v>2</v>
      </c>
      <c r="GI448">
        <v>0</v>
      </c>
      <c r="GJ448">
        <v>0</v>
      </c>
      <c r="GK448">
        <v>0</v>
      </c>
      <c r="GL448">
        <v>1</v>
      </c>
      <c r="GM448">
        <v>1</v>
      </c>
      <c r="GN448">
        <v>0</v>
      </c>
      <c r="GO448">
        <v>3</v>
      </c>
      <c r="GP448">
        <v>0</v>
      </c>
      <c r="GQ448">
        <v>0</v>
      </c>
    </row>
    <row r="449" spans="1:199">
      <c r="A449">
        <v>2</v>
      </c>
      <c r="B449">
        <v>3</v>
      </c>
      <c r="C449">
        <v>1</v>
      </c>
      <c r="D449">
        <v>0</v>
      </c>
      <c r="E449">
        <v>0</v>
      </c>
      <c r="F449">
        <v>1</v>
      </c>
      <c r="G449">
        <v>0</v>
      </c>
      <c r="H449">
        <v>1</v>
      </c>
      <c r="I449">
        <v>0</v>
      </c>
      <c r="J449">
        <v>3</v>
      </c>
      <c r="K449">
        <v>2</v>
      </c>
      <c r="L449">
        <v>0</v>
      </c>
      <c r="M449">
        <v>0</v>
      </c>
      <c r="N449">
        <v>0</v>
      </c>
      <c r="O449">
        <v>0</v>
      </c>
      <c r="P449">
        <v>0</v>
      </c>
      <c r="Q449">
        <v>3</v>
      </c>
      <c r="R449">
        <v>6</v>
      </c>
      <c r="S449">
        <v>0</v>
      </c>
      <c r="T449">
        <v>0</v>
      </c>
      <c r="U449">
        <v>0</v>
      </c>
      <c r="V449">
        <v>3</v>
      </c>
      <c r="W449">
        <v>2</v>
      </c>
      <c r="X449">
        <v>2</v>
      </c>
      <c r="Y449">
        <v>0</v>
      </c>
      <c r="Z449">
        <v>4</v>
      </c>
      <c r="AA449">
        <v>0</v>
      </c>
      <c r="AB449">
        <v>0</v>
      </c>
      <c r="AC449">
        <v>2</v>
      </c>
      <c r="AD449">
        <v>1</v>
      </c>
      <c r="AE449">
        <v>1</v>
      </c>
      <c r="AF449">
        <v>1</v>
      </c>
      <c r="AG449">
        <v>0</v>
      </c>
      <c r="AH449">
        <v>2</v>
      </c>
      <c r="AI449">
        <v>0</v>
      </c>
      <c r="AJ449">
        <v>0</v>
      </c>
      <c r="AK449">
        <v>4</v>
      </c>
      <c r="AL449">
        <v>0</v>
      </c>
      <c r="AM449">
        <v>1</v>
      </c>
      <c r="AN449">
        <v>1</v>
      </c>
      <c r="AO449">
        <v>3</v>
      </c>
      <c r="AP449">
        <v>1</v>
      </c>
      <c r="AQ449">
        <v>2</v>
      </c>
      <c r="AR449">
        <v>0</v>
      </c>
      <c r="AS449">
        <v>3</v>
      </c>
      <c r="AT449">
        <v>0</v>
      </c>
      <c r="AU449">
        <v>1</v>
      </c>
      <c r="AV449">
        <v>2</v>
      </c>
      <c r="AW449">
        <v>3</v>
      </c>
      <c r="AX449">
        <v>1</v>
      </c>
      <c r="AY449">
        <v>3</v>
      </c>
      <c r="AZ449">
        <v>1</v>
      </c>
      <c r="BA449">
        <v>1</v>
      </c>
      <c r="BB449">
        <v>0</v>
      </c>
      <c r="BC449">
        <v>4</v>
      </c>
      <c r="BD449">
        <v>4</v>
      </c>
      <c r="BE449">
        <v>2</v>
      </c>
      <c r="BF449">
        <v>1</v>
      </c>
      <c r="BG449">
        <v>1</v>
      </c>
      <c r="BH449">
        <v>4</v>
      </c>
      <c r="BI449">
        <v>0</v>
      </c>
      <c r="BJ449">
        <v>0</v>
      </c>
      <c r="BK449">
        <v>0</v>
      </c>
      <c r="BL449">
        <v>0</v>
      </c>
      <c r="BM449">
        <v>8</v>
      </c>
      <c r="BN449">
        <v>3</v>
      </c>
      <c r="BO449">
        <v>0</v>
      </c>
      <c r="BP449">
        <v>9</v>
      </c>
      <c r="BQ449">
        <v>8</v>
      </c>
      <c r="BR449">
        <v>0</v>
      </c>
      <c r="BS449">
        <v>2</v>
      </c>
      <c r="BT449">
        <v>0</v>
      </c>
      <c r="BU449">
        <v>3</v>
      </c>
      <c r="BV449">
        <v>7</v>
      </c>
      <c r="BW449">
        <v>0</v>
      </c>
      <c r="BX449">
        <v>0</v>
      </c>
      <c r="BY449">
        <v>2</v>
      </c>
      <c r="BZ449">
        <v>1</v>
      </c>
      <c r="CA449">
        <v>1</v>
      </c>
      <c r="CB449">
        <v>3</v>
      </c>
      <c r="CC449">
        <v>4</v>
      </c>
      <c r="CD449">
        <v>0</v>
      </c>
      <c r="CE449">
        <v>1</v>
      </c>
      <c r="CF449">
        <v>0</v>
      </c>
      <c r="CG449">
        <v>0</v>
      </c>
      <c r="CH449">
        <v>0</v>
      </c>
      <c r="CI449">
        <v>7</v>
      </c>
      <c r="CJ449">
        <v>0</v>
      </c>
      <c r="CK449">
        <v>7</v>
      </c>
      <c r="CL449">
        <v>0</v>
      </c>
      <c r="CM449">
        <v>0</v>
      </c>
      <c r="CN449">
        <v>0</v>
      </c>
      <c r="CO449">
        <v>2</v>
      </c>
      <c r="CP449">
        <v>0</v>
      </c>
      <c r="CQ449">
        <v>0</v>
      </c>
      <c r="CR449">
        <v>0</v>
      </c>
      <c r="CS449">
        <v>0</v>
      </c>
      <c r="CT449">
        <v>9</v>
      </c>
      <c r="CU449">
        <v>0</v>
      </c>
      <c r="CV449">
        <v>2</v>
      </c>
      <c r="CW449">
        <v>0</v>
      </c>
      <c r="CX449">
        <v>0</v>
      </c>
      <c r="CY449">
        <v>0</v>
      </c>
      <c r="CZ449">
        <v>1</v>
      </c>
      <c r="DA449">
        <v>2</v>
      </c>
      <c r="DB449">
        <v>0</v>
      </c>
      <c r="DC449">
        <v>0</v>
      </c>
      <c r="DD449">
        <v>1</v>
      </c>
      <c r="DE449">
        <v>2</v>
      </c>
      <c r="DF449">
        <v>0</v>
      </c>
      <c r="DG449">
        <v>3</v>
      </c>
      <c r="DH449">
        <v>0</v>
      </c>
      <c r="DI449">
        <v>2</v>
      </c>
      <c r="DJ449">
        <v>1</v>
      </c>
      <c r="DK449">
        <v>6</v>
      </c>
      <c r="DL449">
        <v>5</v>
      </c>
      <c r="DM449">
        <v>5</v>
      </c>
      <c r="DN449">
        <v>4</v>
      </c>
      <c r="DO449">
        <v>1</v>
      </c>
      <c r="DP449">
        <v>1</v>
      </c>
      <c r="DQ449">
        <v>3</v>
      </c>
      <c r="DR449">
        <v>2</v>
      </c>
      <c r="DS449">
        <v>1</v>
      </c>
      <c r="DT449">
        <v>1</v>
      </c>
      <c r="DU449">
        <v>0</v>
      </c>
      <c r="DV449">
        <v>0</v>
      </c>
      <c r="DW449">
        <v>0</v>
      </c>
      <c r="DX449">
        <v>0</v>
      </c>
      <c r="DY449">
        <v>9</v>
      </c>
      <c r="DZ449">
        <v>2</v>
      </c>
      <c r="EA449">
        <v>4</v>
      </c>
      <c r="EB449">
        <v>0</v>
      </c>
      <c r="EC449">
        <v>2</v>
      </c>
      <c r="ED449">
        <v>0</v>
      </c>
      <c r="EE449">
        <v>2</v>
      </c>
      <c r="EF449">
        <v>0</v>
      </c>
      <c r="EG449">
        <v>4</v>
      </c>
      <c r="EH449">
        <v>3</v>
      </c>
      <c r="EI449">
        <v>4</v>
      </c>
      <c r="EJ449">
        <v>0</v>
      </c>
      <c r="EK449">
        <v>0</v>
      </c>
      <c r="EL449">
        <v>1</v>
      </c>
      <c r="EM449">
        <v>2</v>
      </c>
      <c r="EN449">
        <v>0</v>
      </c>
      <c r="EO449">
        <v>2</v>
      </c>
      <c r="EP449">
        <v>1</v>
      </c>
      <c r="EQ449">
        <v>0</v>
      </c>
      <c r="ER449">
        <v>0</v>
      </c>
      <c r="ES449">
        <v>5</v>
      </c>
      <c r="ET449">
        <v>0</v>
      </c>
      <c r="EU449">
        <v>3</v>
      </c>
      <c r="EV449">
        <v>9</v>
      </c>
      <c r="EW449">
        <v>0</v>
      </c>
      <c r="EX449">
        <v>0</v>
      </c>
      <c r="EY449">
        <v>1</v>
      </c>
      <c r="EZ449">
        <v>0</v>
      </c>
      <c r="FA449">
        <v>2</v>
      </c>
      <c r="FB449">
        <v>0</v>
      </c>
      <c r="FC449">
        <v>1</v>
      </c>
      <c r="FD449">
        <v>0</v>
      </c>
      <c r="FE449">
        <v>0</v>
      </c>
      <c r="FF449">
        <v>3</v>
      </c>
      <c r="FG449">
        <v>6</v>
      </c>
      <c r="FH449">
        <v>2</v>
      </c>
      <c r="FI449">
        <v>2</v>
      </c>
      <c r="FJ449">
        <v>0</v>
      </c>
      <c r="FK449">
        <v>1</v>
      </c>
      <c r="FL449">
        <v>0</v>
      </c>
      <c r="FM449">
        <v>2</v>
      </c>
      <c r="FN449">
        <v>1</v>
      </c>
      <c r="FO449">
        <v>3</v>
      </c>
      <c r="FP449">
        <v>4</v>
      </c>
      <c r="FQ449">
        <v>0</v>
      </c>
      <c r="FR449">
        <v>4</v>
      </c>
      <c r="FS449">
        <v>2</v>
      </c>
      <c r="FT449">
        <v>4</v>
      </c>
      <c r="FU449">
        <v>1</v>
      </c>
      <c r="FV449">
        <v>0</v>
      </c>
      <c r="FW449">
        <v>1</v>
      </c>
      <c r="FX449">
        <v>1</v>
      </c>
      <c r="FY449">
        <v>0</v>
      </c>
      <c r="FZ449">
        <v>2</v>
      </c>
      <c r="GA449">
        <v>0</v>
      </c>
      <c r="GB449">
        <v>0</v>
      </c>
      <c r="GC449">
        <v>0</v>
      </c>
      <c r="GD449">
        <v>1</v>
      </c>
      <c r="GE449">
        <v>0</v>
      </c>
      <c r="GF449">
        <v>2</v>
      </c>
      <c r="GG449">
        <v>0</v>
      </c>
      <c r="GH449">
        <v>1</v>
      </c>
      <c r="GI449">
        <v>1</v>
      </c>
      <c r="GJ449">
        <v>0</v>
      </c>
      <c r="GK449">
        <v>0</v>
      </c>
      <c r="GL449">
        <v>0</v>
      </c>
      <c r="GM449">
        <v>2</v>
      </c>
      <c r="GN449">
        <v>0</v>
      </c>
      <c r="GO449">
        <v>1</v>
      </c>
      <c r="GP449">
        <v>0</v>
      </c>
      <c r="GQ449">
        <v>0</v>
      </c>
    </row>
    <row r="450" spans="1:199">
      <c r="A450">
        <v>0</v>
      </c>
      <c r="B450">
        <v>0</v>
      </c>
      <c r="C450">
        <v>1</v>
      </c>
      <c r="D450">
        <v>0</v>
      </c>
      <c r="E450">
        <v>0</v>
      </c>
      <c r="F450">
        <v>0</v>
      </c>
      <c r="G450">
        <v>0</v>
      </c>
      <c r="H450">
        <v>0</v>
      </c>
      <c r="I450">
        <v>1</v>
      </c>
      <c r="J450">
        <v>1</v>
      </c>
      <c r="K450">
        <v>1</v>
      </c>
      <c r="L450">
        <v>0</v>
      </c>
      <c r="M450">
        <v>0</v>
      </c>
      <c r="N450">
        <v>0</v>
      </c>
      <c r="O450">
        <v>0</v>
      </c>
      <c r="P450">
        <v>0</v>
      </c>
      <c r="Q450">
        <v>1</v>
      </c>
      <c r="R450">
        <v>1</v>
      </c>
      <c r="S450">
        <v>1</v>
      </c>
      <c r="T450">
        <v>0</v>
      </c>
      <c r="U450">
        <v>9</v>
      </c>
      <c r="V450">
        <v>1</v>
      </c>
      <c r="W450">
        <v>0</v>
      </c>
      <c r="X450">
        <v>0</v>
      </c>
      <c r="Y450">
        <v>0</v>
      </c>
      <c r="Z450">
        <v>6</v>
      </c>
      <c r="AA450">
        <v>0</v>
      </c>
      <c r="AB450">
        <v>3</v>
      </c>
      <c r="AC450">
        <v>0</v>
      </c>
      <c r="AD450">
        <v>0</v>
      </c>
      <c r="AE450">
        <v>0</v>
      </c>
      <c r="AF450">
        <v>1</v>
      </c>
      <c r="AG450">
        <v>0</v>
      </c>
      <c r="AH450">
        <v>0</v>
      </c>
      <c r="AI450">
        <v>0</v>
      </c>
      <c r="AJ450">
        <v>0</v>
      </c>
      <c r="AK450">
        <v>0</v>
      </c>
      <c r="AL450">
        <v>0</v>
      </c>
      <c r="AM450">
        <v>3</v>
      </c>
      <c r="AN450">
        <v>8</v>
      </c>
      <c r="AO450">
        <v>0</v>
      </c>
      <c r="AP450">
        <v>0</v>
      </c>
      <c r="AQ450">
        <v>0</v>
      </c>
      <c r="AR450">
        <v>0</v>
      </c>
      <c r="AS450">
        <v>0</v>
      </c>
      <c r="AT450">
        <v>1</v>
      </c>
      <c r="AU450">
        <v>0</v>
      </c>
      <c r="AV450">
        <v>0</v>
      </c>
      <c r="AW450">
        <v>7</v>
      </c>
      <c r="AX450">
        <v>0</v>
      </c>
      <c r="AY450">
        <v>5</v>
      </c>
      <c r="AZ450">
        <v>2</v>
      </c>
      <c r="BA450">
        <v>3</v>
      </c>
      <c r="BB450">
        <v>0</v>
      </c>
      <c r="BC450">
        <v>0</v>
      </c>
      <c r="BD450">
        <v>3</v>
      </c>
      <c r="BE450">
        <v>1</v>
      </c>
      <c r="BF450">
        <v>1</v>
      </c>
      <c r="BG450">
        <v>0</v>
      </c>
      <c r="BH450">
        <v>0</v>
      </c>
      <c r="BI450">
        <v>2</v>
      </c>
      <c r="BJ450">
        <v>1</v>
      </c>
      <c r="BK450">
        <v>0</v>
      </c>
      <c r="BL450">
        <v>0</v>
      </c>
      <c r="BM450">
        <v>0</v>
      </c>
      <c r="BN450">
        <v>0</v>
      </c>
      <c r="BO450">
        <v>0</v>
      </c>
      <c r="BP450">
        <v>1</v>
      </c>
      <c r="BQ450">
        <v>1</v>
      </c>
      <c r="BR450">
        <v>0</v>
      </c>
      <c r="BS450">
        <v>0</v>
      </c>
      <c r="BT450">
        <v>1</v>
      </c>
      <c r="BU450">
        <v>0</v>
      </c>
      <c r="BV450">
        <v>2</v>
      </c>
      <c r="BW450">
        <v>2</v>
      </c>
      <c r="BX450">
        <v>0</v>
      </c>
      <c r="BY450">
        <v>2</v>
      </c>
      <c r="BZ450">
        <v>1</v>
      </c>
      <c r="CA450">
        <v>5</v>
      </c>
      <c r="CB450">
        <v>0</v>
      </c>
      <c r="CC450">
        <v>3</v>
      </c>
      <c r="CD450">
        <v>8</v>
      </c>
      <c r="CE450">
        <v>0</v>
      </c>
      <c r="CF450">
        <v>8</v>
      </c>
      <c r="CG450">
        <v>1</v>
      </c>
      <c r="CH450">
        <v>0</v>
      </c>
      <c r="CI450">
        <v>1</v>
      </c>
      <c r="CJ450">
        <v>5</v>
      </c>
      <c r="CK450">
        <v>3</v>
      </c>
      <c r="CL450">
        <v>0</v>
      </c>
      <c r="CM450">
        <v>0</v>
      </c>
      <c r="CN450">
        <v>0</v>
      </c>
      <c r="CO450">
        <v>0</v>
      </c>
      <c r="CP450">
        <v>1</v>
      </c>
      <c r="CQ450">
        <v>0</v>
      </c>
      <c r="CR450">
        <v>0</v>
      </c>
      <c r="CS450">
        <v>1</v>
      </c>
      <c r="CT450">
        <v>0</v>
      </c>
      <c r="CU450">
        <v>0</v>
      </c>
      <c r="CV450">
        <v>0</v>
      </c>
      <c r="CW450">
        <v>0</v>
      </c>
      <c r="CX450">
        <v>0</v>
      </c>
      <c r="CY450">
        <v>0</v>
      </c>
      <c r="CZ450">
        <v>1</v>
      </c>
      <c r="DA450">
        <v>0</v>
      </c>
      <c r="DB450">
        <v>0</v>
      </c>
      <c r="DC450">
        <v>0</v>
      </c>
      <c r="DD450">
        <v>3</v>
      </c>
      <c r="DE450">
        <v>1</v>
      </c>
      <c r="DF450">
        <v>0</v>
      </c>
      <c r="DG450">
        <v>0</v>
      </c>
      <c r="DH450">
        <v>0</v>
      </c>
      <c r="DI450">
        <v>0</v>
      </c>
      <c r="DJ450">
        <v>0</v>
      </c>
      <c r="DK450">
        <v>0</v>
      </c>
      <c r="DL450">
        <v>2</v>
      </c>
      <c r="DM450">
        <v>3</v>
      </c>
      <c r="DN450">
        <v>0</v>
      </c>
      <c r="DO450">
        <v>1</v>
      </c>
      <c r="DP450">
        <v>0</v>
      </c>
      <c r="DQ450">
        <v>0</v>
      </c>
      <c r="DR450">
        <v>3</v>
      </c>
      <c r="DS450">
        <v>1</v>
      </c>
      <c r="DT450">
        <v>0</v>
      </c>
      <c r="DU450">
        <v>0</v>
      </c>
      <c r="DV450">
        <v>0</v>
      </c>
      <c r="DW450">
        <v>0</v>
      </c>
      <c r="DX450">
        <v>4</v>
      </c>
      <c r="DY450">
        <v>0</v>
      </c>
      <c r="DZ450">
        <v>5</v>
      </c>
      <c r="EA450">
        <v>1</v>
      </c>
      <c r="EB450">
        <v>0</v>
      </c>
      <c r="EC450">
        <v>0</v>
      </c>
      <c r="ED450">
        <v>0</v>
      </c>
      <c r="EE450">
        <v>1</v>
      </c>
      <c r="EF450">
        <v>2</v>
      </c>
      <c r="EG450">
        <v>0</v>
      </c>
      <c r="EH450">
        <v>0</v>
      </c>
      <c r="EI450">
        <v>0</v>
      </c>
      <c r="EJ450">
        <v>4</v>
      </c>
      <c r="EK450">
        <v>0</v>
      </c>
      <c r="EL450">
        <v>6</v>
      </c>
      <c r="EM450">
        <v>1</v>
      </c>
      <c r="EN450">
        <v>0</v>
      </c>
      <c r="EO450">
        <v>0</v>
      </c>
      <c r="EP450">
        <v>0</v>
      </c>
      <c r="EQ450">
        <v>0</v>
      </c>
      <c r="ER450">
        <v>0</v>
      </c>
      <c r="ES450">
        <v>0</v>
      </c>
      <c r="ET450">
        <v>1</v>
      </c>
      <c r="EU450">
        <v>1</v>
      </c>
      <c r="EV450">
        <v>0</v>
      </c>
      <c r="EW450">
        <v>0</v>
      </c>
      <c r="EX450">
        <v>0</v>
      </c>
      <c r="EY450">
        <v>1</v>
      </c>
      <c r="EZ450">
        <v>0</v>
      </c>
      <c r="FA450">
        <v>3</v>
      </c>
      <c r="FB450">
        <v>0</v>
      </c>
      <c r="FC450">
        <v>0</v>
      </c>
      <c r="FD450">
        <v>0</v>
      </c>
      <c r="FE450">
        <v>0</v>
      </c>
      <c r="FF450">
        <v>0</v>
      </c>
      <c r="FG450">
        <v>4</v>
      </c>
      <c r="FH450">
        <v>0</v>
      </c>
      <c r="FI450">
        <v>0</v>
      </c>
      <c r="FJ450">
        <v>0</v>
      </c>
      <c r="FK450">
        <v>0</v>
      </c>
      <c r="FL450">
        <v>4</v>
      </c>
      <c r="FM450">
        <v>0</v>
      </c>
      <c r="FN450">
        <v>1</v>
      </c>
      <c r="FO450">
        <v>1</v>
      </c>
      <c r="FP450">
        <v>0</v>
      </c>
      <c r="FQ450">
        <v>0</v>
      </c>
      <c r="FR450">
        <v>1</v>
      </c>
      <c r="FS450">
        <v>4</v>
      </c>
      <c r="FT450">
        <v>5</v>
      </c>
      <c r="FU450">
        <v>2</v>
      </c>
      <c r="FV450">
        <v>0</v>
      </c>
      <c r="FW450">
        <v>3</v>
      </c>
      <c r="FX450">
        <v>0</v>
      </c>
      <c r="FY450">
        <v>0</v>
      </c>
      <c r="FZ450">
        <v>0</v>
      </c>
      <c r="GA450">
        <v>0</v>
      </c>
      <c r="GB450">
        <v>2</v>
      </c>
      <c r="GC450">
        <v>0</v>
      </c>
      <c r="GD450">
        <v>0</v>
      </c>
      <c r="GE450">
        <v>0</v>
      </c>
      <c r="GF450">
        <v>0</v>
      </c>
      <c r="GG450">
        <v>0</v>
      </c>
      <c r="GH450">
        <v>0</v>
      </c>
      <c r="GI450">
        <v>0</v>
      </c>
      <c r="GJ450">
        <v>0</v>
      </c>
      <c r="GK450">
        <v>0</v>
      </c>
      <c r="GL450">
        <v>0</v>
      </c>
      <c r="GM450">
        <v>2</v>
      </c>
      <c r="GN450">
        <v>0</v>
      </c>
      <c r="GO450">
        <v>1</v>
      </c>
      <c r="GP450">
        <v>5</v>
      </c>
      <c r="GQ450">
        <v>0</v>
      </c>
    </row>
    <row r="451" spans="1:199">
      <c r="A451">
        <v>0</v>
      </c>
      <c r="B451">
        <v>3</v>
      </c>
      <c r="C451">
        <v>1</v>
      </c>
      <c r="D451">
        <v>0</v>
      </c>
      <c r="E451">
        <v>1</v>
      </c>
      <c r="F451">
        <v>4</v>
      </c>
      <c r="G451">
        <v>2</v>
      </c>
      <c r="H451">
        <v>0</v>
      </c>
      <c r="I451">
        <v>0</v>
      </c>
      <c r="J451">
        <v>2</v>
      </c>
      <c r="K451">
        <v>5</v>
      </c>
      <c r="L451">
        <v>0</v>
      </c>
      <c r="M451">
        <v>1</v>
      </c>
      <c r="N451">
        <v>0</v>
      </c>
      <c r="O451">
        <v>9</v>
      </c>
      <c r="P451">
        <v>5</v>
      </c>
      <c r="Q451">
        <v>6</v>
      </c>
      <c r="R451">
        <v>4</v>
      </c>
      <c r="S451">
        <v>4</v>
      </c>
      <c r="T451">
        <v>0</v>
      </c>
      <c r="U451">
        <v>9</v>
      </c>
      <c r="V451">
        <v>5</v>
      </c>
      <c r="W451">
        <v>1</v>
      </c>
      <c r="X451">
        <v>3</v>
      </c>
      <c r="Y451">
        <v>1</v>
      </c>
      <c r="Z451">
        <v>3</v>
      </c>
      <c r="AA451">
        <v>8</v>
      </c>
      <c r="AB451">
        <v>2</v>
      </c>
      <c r="AC451">
        <v>2</v>
      </c>
      <c r="AD451">
        <v>7</v>
      </c>
      <c r="AE451">
        <v>3</v>
      </c>
      <c r="AF451">
        <v>1</v>
      </c>
      <c r="AG451">
        <v>0</v>
      </c>
      <c r="AH451">
        <v>4</v>
      </c>
      <c r="AI451">
        <v>0</v>
      </c>
      <c r="AJ451">
        <v>0</v>
      </c>
      <c r="AK451">
        <v>3</v>
      </c>
      <c r="AL451">
        <v>0</v>
      </c>
      <c r="AM451">
        <v>2</v>
      </c>
      <c r="AN451">
        <v>1</v>
      </c>
      <c r="AO451">
        <v>1</v>
      </c>
      <c r="AP451">
        <v>1</v>
      </c>
      <c r="AQ451">
        <v>9</v>
      </c>
      <c r="AR451">
        <v>1</v>
      </c>
      <c r="AS451">
        <v>1</v>
      </c>
      <c r="AT451">
        <v>1</v>
      </c>
      <c r="AU451">
        <v>1</v>
      </c>
      <c r="AV451">
        <v>2</v>
      </c>
      <c r="AW451">
        <v>1</v>
      </c>
      <c r="AX451">
        <v>1</v>
      </c>
      <c r="AY451">
        <v>8</v>
      </c>
      <c r="AZ451">
        <v>1</v>
      </c>
      <c r="BA451">
        <v>2</v>
      </c>
      <c r="BB451">
        <v>7</v>
      </c>
      <c r="BC451">
        <v>5</v>
      </c>
      <c r="BD451">
        <v>4</v>
      </c>
      <c r="BE451">
        <v>1</v>
      </c>
      <c r="BF451">
        <v>1</v>
      </c>
      <c r="BG451">
        <v>1</v>
      </c>
      <c r="BH451">
        <v>0</v>
      </c>
      <c r="BI451">
        <v>0</v>
      </c>
      <c r="BJ451">
        <v>0</v>
      </c>
      <c r="BK451">
        <v>0</v>
      </c>
      <c r="BL451">
        <v>0</v>
      </c>
      <c r="BM451">
        <v>5</v>
      </c>
      <c r="BN451">
        <v>1</v>
      </c>
      <c r="BO451">
        <v>0</v>
      </c>
      <c r="BP451">
        <v>9</v>
      </c>
      <c r="BQ451">
        <v>6</v>
      </c>
      <c r="BR451">
        <v>2</v>
      </c>
      <c r="BS451">
        <v>1</v>
      </c>
      <c r="BT451">
        <v>1</v>
      </c>
      <c r="BU451">
        <v>0</v>
      </c>
      <c r="BV451">
        <v>6</v>
      </c>
      <c r="BW451">
        <v>1</v>
      </c>
      <c r="BX451">
        <v>0</v>
      </c>
      <c r="BY451">
        <v>9</v>
      </c>
      <c r="BZ451">
        <v>0</v>
      </c>
      <c r="CA451">
        <v>8</v>
      </c>
      <c r="CB451">
        <v>3</v>
      </c>
      <c r="CC451">
        <v>6</v>
      </c>
      <c r="CD451">
        <v>8</v>
      </c>
      <c r="CE451">
        <v>0</v>
      </c>
      <c r="CF451">
        <v>9</v>
      </c>
      <c r="CG451">
        <v>3</v>
      </c>
      <c r="CH451">
        <v>0</v>
      </c>
      <c r="CI451">
        <v>3</v>
      </c>
      <c r="CJ451">
        <v>2</v>
      </c>
      <c r="CK451">
        <v>3</v>
      </c>
      <c r="CL451">
        <v>1</v>
      </c>
      <c r="CM451">
        <v>0</v>
      </c>
      <c r="CN451">
        <v>0</v>
      </c>
      <c r="CO451">
        <v>0</v>
      </c>
      <c r="CP451">
        <v>2</v>
      </c>
      <c r="CQ451">
        <v>2</v>
      </c>
      <c r="CR451">
        <v>0</v>
      </c>
      <c r="CS451">
        <v>3</v>
      </c>
      <c r="CT451">
        <v>2</v>
      </c>
      <c r="CU451">
        <v>0</v>
      </c>
      <c r="CV451">
        <v>9</v>
      </c>
      <c r="CW451">
        <v>0</v>
      </c>
      <c r="CX451">
        <v>1</v>
      </c>
      <c r="CY451">
        <v>2</v>
      </c>
      <c r="CZ451">
        <v>7</v>
      </c>
      <c r="DA451">
        <v>0</v>
      </c>
      <c r="DB451">
        <v>2</v>
      </c>
      <c r="DC451">
        <v>0</v>
      </c>
      <c r="DD451">
        <v>8</v>
      </c>
      <c r="DE451">
        <v>4</v>
      </c>
      <c r="DF451">
        <v>1</v>
      </c>
      <c r="DG451">
        <v>0</v>
      </c>
      <c r="DH451">
        <v>1</v>
      </c>
      <c r="DI451">
        <v>2</v>
      </c>
      <c r="DJ451">
        <v>0</v>
      </c>
      <c r="DK451">
        <v>1</v>
      </c>
      <c r="DL451">
        <v>8</v>
      </c>
      <c r="DM451">
        <v>3</v>
      </c>
      <c r="DN451">
        <v>4</v>
      </c>
      <c r="DO451">
        <v>0</v>
      </c>
      <c r="DP451">
        <v>5</v>
      </c>
      <c r="DQ451">
        <v>5</v>
      </c>
      <c r="DR451">
        <v>4</v>
      </c>
      <c r="DS451">
        <v>3</v>
      </c>
      <c r="DT451">
        <v>1</v>
      </c>
      <c r="DU451">
        <v>1</v>
      </c>
      <c r="DV451">
        <v>0</v>
      </c>
      <c r="DW451">
        <v>1</v>
      </c>
      <c r="DX451">
        <v>1</v>
      </c>
      <c r="DY451">
        <v>2</v>
      </c>
      <c r="DZ451">
        <v>4</v>
      </c>
      <c r="EA451">
        <v>7</v>
      </c>
      <c r="EB451">
        <v>1</v>
      </c>
      <c r="EC451">
        <v>3</v>
      </c>
      <c r="ED451">
        <v>9</v>
      </c>
      <c r="EE451">
        <v>3</v>
      </c>
      <c r="EF451">
        <v>9</v>
      </c>
      <c r="EG451">
        <v>0</v>
      </c>
      <c r="EH451">
        <v>1</v>
      </c>
      <c r="EI451">
        <v>0</v>
      </c>
      <c r="EJ451">
        <v>2</v>
      </c>
      <c r="EK451">
        <v>0</v>
      </c>
      <c r="EL451">
        <v>4</v>
      </c>
      <c r="EM451">
        <v>1</v>
      </c>
      <c r="EN451">
        <v>3</v>
      </c>
      <c r="EO451">
        <v>4</v>
      </c>
      <c r="EP451">
        <v>0</v>
      </c>
      <c r="EQ451">
        <v>4</v>
      </c>
      <c r="ER451">
        <v>0</v>
      </c>
      <c r="ES451">
        <v>2</v>
      </c>
      <c r="ET451">
        <v>0</v>
      </c>
      <c r="EU451">
        <v>2</v>
      </c>
      <c r="EV451">
        <v>0</v>
      </c>
      <c r="EW451">
        <v>0</v>
      </c>
      <c r="EX451">
        <v>0</v>
      </c>
      <c r="EY451">
        <v>1</v>
      </c>
      <c r="EZ451">
        <v>0</v>
      </c>
      <c r="FA451">
        <v>3</v>
      </c>
      <c r="FB451">
        <v>0</v>
      </c>
      <c r="FC451">
        <v>0</v>
      </c>
      <c r="FD451">
        <v>2</v>
      </c>
      <c r="FE451">
        <v>0</v>
      </c>
      <c r="FF451">
        <v>3</v>
      </c>
      <c r="FG451">
        <v>6</v>
      </c>
      <c r="FH451">
        <v>1</v>
      </c>
      <c r="FI451">
        <v>3</v>
      </c>
      <c r="FJ451">
        <v>1</v>
      </c>
      <c r="FK451">
        <v>5</v>
      </c>
      <c r="FL451">
        <v>2</v>
      </c>
      <c r="FM451">
        <v>1</v>
      </c>
      <c r="FN451">
        <v>0</v>
      </c>
      <c r="FO451">
        <v>5</v>
      </c>
      <c r="FP451">
        <v>0</v>
      </c>
      <c r="FQ451">
        <v>0</v>
      </c>
      <c r="FR451">
        <v>1</v>
      </c>
      <c r="FS451">
        <v>4</v>
      </c>
      <c r="FT451">
        <v>9</v>
      </c>
      <c r="FU451">
        <v>6</v>
      </c>
      <c r="FV451">
        <v>0</v>
      </c>
      <c r="FW451">
        <v>0</v>
      </c>
      <c r="FX451">
        <v>1</v>
      </c>
      <c r="FY451">
        <v>0</v>
      </c>
      <c r="FZ451">
        <v>0</v>
      </c>
      <c r="GA451">
        <v>0</v>
      </c>
      <c r="GB451">
        <v>2</v>
      </c>
      <c r="GC451">
        <v>2</v>
      </c>
      <c r="GD451">
        <v>8</v>
      </c>
      <c r="GE451">
        <v>1</v>
      </c>
      <c r="GF451">
        <v>0</v>
      </c>
      <c r="GG451">
        <v>0</v>
      </c>
      <c r="GH451">
        <v>1</v>
      </c>
      <c r="GI451">
        <v>0</v>
      </c>
      <c r="GJ451">
        <v>0</v>
      </c>
      <c r="GK451">
        <v>0</v>
      </c>
      <c r="GL451">
        <v>1</v>
      </c>
      <c r="GM451">
        <v>2</v>
      </c>
      <c r="GN451">
        <v>1</v>
      </c>
      <c r="GO451">
        <v>2</v>
      </c>
      <c r="GP451">
        <v>9</v>
      </c>
      <c r="GQ451">
        <v>0</v>
      </c>
    </row>
    <row r="452" spans="1:199">
      <c r="A452">
        <v>1</v>
      </c>
      <c r="B452">
        <v>0</v>
      </c>
      <c r="C452">
        <v>7</v>
      </c>
      <c r="D452">
        <v>0</v>
      </c>
      <c r="E452">
        <v>0</v>
      </c>
      <c r="F452">
        <v>0</v>
      </c>
      <c r="G452">
        <v>1</v>
      </c>
      <c r="H452">
        <v>0</v>
      </c>
      <c r="I452">
        <v>0</v>
      </c>
      <c r="J452">
        <v>2</v>
      </c>
      <c r="K452">
        <v>4</v>
      </c>
      <c r="L452">
        <v>6</v>
      </c>
      <c r="M452">
        <v>0</v>
      </c>
      <c r="N452">
        <v>0</v>
      </c>
      <c r="O452">
        <v>0</v>
      </c>
      <c r="P452">
        <v>3</v>
      </c>
      <c r="Q452">
        <v>0</v>
      </c>
      <c r="R452">
        <v>2</v>
      </c>
      <c r="S452">
        <v>0</v>
      </c>
      <c r="T452">
        <v>0</v>
      </c>
      <c r="U452">
        <v>0</v>
      </c>
      <c r="V452">
        <v>0</v>
      </c>
      <c r="W452">
        <v>0</v>
      </c>
      <c r="X452">
        <v>1</v>
      </c>
      <c r="Y452">
        <v>0</v>
      </c>
      <c r="Z452">
        <v>5</v>
      </c>
      <c r="AA452">
        <v>0</v>
      </c>
      <c r="AB452">
        <v>0</v>
      </c>
      <c r="AC452">
        <v>2</v>
      </c>
      <c r="AD452">
        <v>0</v>
      </c>
      <c r="AE452">
        <v>1</v>
      </c>
      <c r="AF452">
        <v>0</v>
      </c>
      <c r="AG452">
        <v>0</v>
      </c>
      <c r="AH452">
        <v>2</v>
      </c>
      <c r="AI452">
        <v>0</v>
      </c>
      <c r="AJ452">
        <v>6</v>
      </c>
      <c r="AK452">
        <v>1</v>
      </c>
      <c r="AL452">
        <v>0</v>
      </c>
      <c r="AM452">
        <v>0</v>
      </c>
      <c r="AN452">
        <v>1</v>
      </c>
      <c r="AO452">
        <v>0</v>
      </c>
      <c r="AP452">
        <v>0</v>
      </c>
      <c r="AQ452">
        <v>2</v>
      </c>
      <c r="AR452">
        <v>1</v>
      </c>
      <c r="AS452">
        <v>0</v>
      </c>
      <c r="AT452">
        <v>0</v>
      </c>
      <c r="AU452">
        <v>0</v>
      </c>
      <c r="AV452">
        <v>2</v>
      </c>
      <c r="AW452">
        <v>5</v>
      </c>
      <c r="AX452">
        <v>0</v>
      </c>
      <c r="AY452">
        <v>3</v>
      </c>
      <c r="AZ452">
        <v>9</v>
      </c>
      <c r="BA452">
        <v>1</v>
      </c>
      <c r="BB452">
        <v>4</v>
      </c>
      <c r="BC452">
        <v>5</v>
      </c>
      <c r="BD452">
        <v>4</v>
      </c>
      <c r="BE452">
        <v>2</v>
      </c>
      <c r="BF452">
        <v>1</v>
      </c>
      <c r="BG452">
        <v>3</v>
      </c>
      <c r="BH452">
        <v>2</v>
      </c>
      <c r="BI452">
        <v>1</v>
      </c>
      <c r="BJ452">
        <v>0</v>
      </c>
      <c r="BK452">
        <v>0</v>
      </c>
      <c r="BL452">
        <v>0</v>
      </c>
      <c r="BM452">
        <v>0</v>
      </c>
      <c r="BN452">
        <v>0</v>
      </c>
      <c r="BO452">
        <v>0</v>
      </c>
      <c r="BP452">
        <v>0</v>
      </c>
      <c r="BQ452">
        <v>2</v>
      </c>
      <c r="BR452">
        <v>2</v>
      </c>
      <c r="BS452">
        <v>2</v>
      </c>
      <c r="BT452">
        <v>2</v>
      </c>
      <c r="BU452">
        <v>0</v>
      </c>
      <c r="BV452">
        <v>0</v>
      </c>
      <c r="BW452">
        <v>0</v>
      </c>
      <c r="BX452">
        <v>0</v>
      </c>
      <c r="BY452">
        <v>2</v>
      </c>
      <c r="BZ452">
        <v>0</v>
      </c>
      <c r="CA452">
        <v>3</v>
      </c>
      <c r="CB452">
        <v>6</v>
      </c>
      <c r="CC452">
        <v>0</v>
      </c>
      <c r="CD452">
        <v>3</v>
      </c>
      <c r="CE452">
        <v>0</v>
      </c>
      <c r="CF452">
        <v>1</v>
      </c>
      <c r="CG452">
        <v>3</v>
      </c>
      <c r="CH452">
        <v>0</v>
      </c>
      <c r="CI452">
        <v>2</v>
      </c>
      <c r="CJ452">
        <v>5</v>
      </c>
      <c r="CK452">
        <v>7</v>
      </c>
      <c r="CL452">
        <v>0</v>
      </c>
      <c r="CM452">
        <v>0</v>
      </c>
      <c r="CN452">
        <v>0</v>
      </c>
      <c r="CO452">
        <v>0</v>
      </c>
      <c r="CP452">
        <v>8</v>
      </c>
      <c r="CQ452">
        <v>2</v>
      </c>
      <c r="CR452">
        <v>0</v>
      </c>
      <c r="CS452">
        <v>1</v>
      </c>
      <c r="CT452">
        <v>0</v>
      </c>
      <c r="CU452">
        <v>1</v>
      </c>
      <c r="CV452">
        <v>2</v>
      </c>
      <c r="CW452">
        <v>0</v>
      </c>
      <c r="CX452">
        <v>0</v>
      </c>
      <c r="CY452">
        <v>0</v>
      </c>
      <c r="CZ452">
        <v>0</v>
      </c>
      <c r="DA452">
        <v>0</v>
      </c>
      <c r="DB452">
        <v>0</v>
      </c>
      <c r="DC452">
        <v>2</v>
      </c>
      <c r="DD452">
        <v>0</v>
      </c>
      <c r="DE452">
        <v>3</v>
      </c>
      <c r="DF452">
        <v>1</v>
      </c>
      <c r="DG452">
        <v>0</v>
      </c>
      <c r="DH452">
        <v>0</v>
      </c>
      <c r="DI452">
        <v>0</v>
      </c>
      <c r="DJ452">
        <v>6</v>
      </c>
      <c r="DK452">
        <v>8</v>
      </c>
      <c r="DL452">
        <v>4</v>
      </c>
      <c r="DM452">
        <v>0</v>
      </c>
      <c r="DN452">
        <v>2</v>
      </c>
      <c r="DO452">
        <v>0</v>
      </c>
      <c r="DP452">
        <v>3</v>
      </c>
      <c r="DQ452">
        <v>5</v>
      </c>
      <c r="DR452">
        <v>2</v>
      </c>
      <c r="DS452">
        <v>2</v>
      </c>
      <c r="DT452">
        <v>1</v>
      </c>
      <c r="DU452">
        <v>1</v>
      </c>
      <c r="DV452">
        <v>0</v>
      </c>
      <c r="DW452">
        <v>0</v>
      </c>
      <c r="DX452">
        <v>4</v>
      </c>
      <c r="DY452">
        <v>4</v>
      </c>
      <c r="DZ452">
        <v>0</v>
      </c>
      <c r="EA452">
        <v>0</v>
      </c>
      <c r="EB452">
        <v>0</v>
      </c>
      <c r="EC452">
        <v>0</v>
      </c>
      <c r="ED452">
        <v>0</v>
      </c>
      <c r="EE452">
        <v>0</v>
      </c>
      <c r="EF452">
        <v>0</v>
      </c>
      <c r="EG452">
        <v>2</v>
      </c>
      <c r="EH452">
        <v>0</v>
      </c>
      <c r="EI452">
        <v>2</v>
      </c>
      <c r="EJ452">
        <v>0</v>
      </c>
      <c r="EK452">
        <v>0</v>
      </c>
      <c r="EL452">
        <v>1</v>
      </c>
      <c r="EM452">
        <v>3</v>
      </c>
      <c r="EN452">
        <v>0</v>
      </c>
      <c r="EO452">
        <v>1</v>
      </c>
      <c r="EP452">
        <v>4</v>
      </c>
      <c r="EQ452">
        <v>0</v>
      </c>
      <c r="ER452">
        <v>0</v>
      </c>
      <c r="ES452">
        <v>6</v>
      </c>
      <c r="ET452">
        <v>1</v>
      </c>
      <c r="EU452">
        <v>6</v>
      </c>
      <c r="EV452">
        <v>0</v>
      </c>
      <c r="EW452">
        <v>0</v>
      </c>
      <c r="EX452">
        <v>0</v>
      </c>
      <c r="EY452">
        <v>3</v>
      </c>
      <c r="EZ452">
        <v>0</v>
      </c>
      <c r="FA452">
        <v>1</v>
      </c>
      <c r="FB452">
        <v>0</v>
      </c>
      <c r="FC452">
        <v>1</v>
      </c>
      <c r="FD452">
        <v>0</v>
      </c>
      <c r="FE452">
        <v>0</v>
      </c>
      <c r="FF452">
        <v>1</v>
      </c>
      <c r="FG452">
        <v>5</v>
      </c>
      <c r="FH452">
        <v>1</v>
      </c>
      <c r="FI452">
        <v>1</v>
      </c>
      <c r="FJ452">
        <v>0</v>
      </c>
      <c r="FK452">
        <v>1</v>
      </c>
      <c r="FL452">
        <v>3</v>
      </c>
      <c r="FM452">
        <v>1</v>
      </c>
      <c r="FN452">
        <v>0</v>
      </c>
      <c r="FO452">
        <v>0</v>
      </c>
      <c r="FP452">
        <v>0</v>
      </c>
      <c r="FQ452">
        <v>0</v>
      </c>
      <c r="FR452">
        <v>9</v>
      </c>
      <c r="FS452">
        <v>4</v>
      </c>
      <c r="FT452">
        <v>0</v>
      </c>
      <c r="FU452">
        <v>1</v>
      </c>
      <c r="FV452">
        <v>0</v>
      </c>
      <c r="FW452">
        <v>1</v>
      </c>
      <c r="FX452">
        <v>1</v>
      </c>
      <c r="FY452">
        <v>0</v>
      </c>
      <c r="FZ452">
        <v>3</v>
      </c>
      <c r="GA452">
        <v>0</v>
      </c>
      <c r="GB452">
        <v>0</v>
      </c>
      <c r="GC452">
        <v>0</v>
      </c>
      <c r="GD452">
        <v>4</v>
      </c>
      <c r="GE452">
        <v>0</v>
      </c>
      <c r="GF452">
        <v>3</v>
      </c>
      <c r="GG452">
        <v>0</v>
      </c>
      <c r="GH452">
        <v>2</v>
      </c>
      <c r="GI452">
        <v>0</v>
      </c>
      <c r="GJ452">
        <v>0</v>
      </c>
      <c r="GK452">
        <v>0</v>
      </c>
      <c r="GL452">
        <v>0</v>
      </c>
      <c r="GM452">
        <v>1</v>
      </c>
      <c r="GN452">
        <v>0</v>
      </c>
      <c r="GO452">
        <v>1</v>
      </c>
      <c r="GP452">
        <v>0</v>
      </c>
      <c r="GQ452">
        <v>0</v>
      </c>
    </row>
    <row r="453" spans="1:199">
      <c r="A453">
        <v>0</v>
      </c>
      <c r="B453">
        <v>0</v>
      </c>
      <c r="C453">
        <v>0</v>
      </c>
      <c r="D453">
        <v>0</v>
      </c>
      <c r="E453">
        <v>0</v>
      </c>
      <c r="F453">
        <v>0</v>
      </c>
      <c r="G453">
        <v>2</v>
      </c>
      <c r="H453">
        <v>0</v>
      </c>
      <c r="I453">
        <v>0</v>
      </c>
      <c r="J453">
        <v>1</v>
      </c>
      <c r="K453">
        <v>7</v>
      </c>
      <c r="L453">
        <v>0</v>
      </c>
      <c r="M453">
        <v>0</v>
      </c>
      <c r="N453">
        <v>0</v>
      </c>
      <c r="O453">
        <v>0</v>
      </c>
      <c r="P453">
        <v>1</v>
      </c>
      <c r="Q453">
        <v>0</v>
      </c>
      <c r="R453">
        <v>0</v>
      </c>
      <c r="S453">
        <v>0</v>
      </c>
      <c r="T453">
        <v>0</v>
      </c>
      <c r="U453">
        <v>0</v>
      </c>
      <c r="V453">
        <v>0</v>
      </c>
      <c r="W453">
        <v>0</v>
      </c>
      <c r="X453">
        <v>0</v>
      </c>
      <c r="Y453">
        <v>1</v>
      </c>
      <c r="Z453">
        <v>0</v>
      </c>
      <c r="AA453">
        <v>0</v>
      </c>
      <c r="AB453">
        <v>0</v>
      </c>
      <c r="AC453">
        <v>1</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1</v>
      </c>
      <c r="BA453">
        <v>0</v>
      </c>
      <c r="BB453">
        <v>0</v>
      </c>
      <c r="BC453">
        <v>0</v>
      </c>
      <c r="BD453">
        <v>0</v>
      </c>
      <c r="BE453">
        <v>0</v>
      </c>
      <c r="BF453">
        <v>0</v>
      </c>
      <c r="BG453">
        <v>1</v>
      </c>
      <c r="BH453">
        <v>0</v>
      </c>
      <c r="BI453">
        <v>0</v>
      </c>
      <c r="BJ453">
        <v>0</v>
      </c>
      <c r="BK453">
        <v>0</v>
      </c>
      <c r="BL453">
        <v>0</v>
      </c>
      <c r="BM453">
        <v>0</v>
      </c>
      <c r="BN453">
        <v>0</v>
      </c>
      <c r="BO453">
        <v>0</v>
      </c>
      <c r="BP453">
        <v>0</v>
      </c>
      <c r="BQ453">
        <v>1</v>
      </c>
      <c r="BR453">
        <v>0</v>
      </c>
      <c r="BS453">
        <v>0</v>
      </c>
      <c r="BT453">
        <v>0</v>
      </c>
      <c r="BU453">
        <v>0</v>
      </c>
      <c r="BV453">
        <v>0</v>
      </c>
      <c r="BW453">
        <v>0</v>
      </c>
      <c r="BX453">
        <v>0</v>
      </c>
      <c r="BY453">
        <v>0</v>
      </c>
      <c r="BZ453">
        <v>0</v>
      </c>
      <c r="CA453">
        <v>0</v>
      </c>
      <c r="CB453">
        <v>1</v>
      </c>
      <c r="CC453">
        <v>5</v>
      </c>
      <c r="CD453">
        <v>0</v>
      </c>
      <c r="CE453">
        <v>0</v>
      </c>
      <c r="CF453">
        <v>0</v>
      </c>
      <c r="CG453">
        <v>0</v>
      </c>
      <c r="CH453">
        <v>0</v>
      </c>
      <c r="CI453">
        <v>0</v>
      </c>
      <c r="CJ453">
        <v>1</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2</v>
      </c>
      <c r="DO453">
        <v>0</v>
      </c>
      <c r="DP453">
        <v>1</v>
      </c>
      <c r="DQ453">
        <v>1</v>
      </c>
      <c r="DR453">
        <v>0</v>
      </c>
      <c r="DS453">
        <v>0</v>
      </c>
      <c r="DT453">
        <v>0</v>
      </c>
      <c r="DU453">
        <v>0</v>
      </c>
      <c r="DV453">
        <v>0</v>
      </c>
      <c r="DW453">
        <v>0</v>
      </c>
      <c r="DX453">
        <v>0</v>
      </c>
      <c r="DY453">
        <v>1</v>
      </c>
      <c r="DZ453">
        <v>0</v>
      </c>
      <c r="EA453">
        <v>0</v>
      </c>
      <c r="EB453">
        <v>0</v>
      </c>
      <c r="EC453">
        <v>0</v>
      </c>
      <c r="ED453">
        <v>0</v>
      </c>
      <c r="EE453">
        <v>0</v>
      </c>
      <c r="EF453">
        <v>0</v>
      </c>
      <c r="EG453">
        <v>0</v>
      </c>
      <c r="EH453">
        <v>6</v>
      </c>
      <c r="EI453">
        <v>0</v>
      </c>
      <c r="EJ453">
        <v>0</v>
      </c>
      <c r="EK453">
        <v>0</v>
      </c>
      <c r="EL453">
        <v>0</v>
      </c>
      <c r="EM453">
        <v>0</v>
      </c>
      <c r="EN453">
        <v>0</v>
      </c>
      <c r="EO453">
        <v>0</v>
      </c>
      <c r="EP453">
        <v>0</v>
      </c>
      <c r="EQ453">
        <v>0</v>
      </c>
      <c r="ER453">
        <v>0</v>
      </c>
      <c r="ES453">
        <v>0</v>
      </c>
      <c r="ET453">
        <v>1</v>
      </c>
      <c r="EU453">
        <v>3</v>
      </c>
      <c r="EV453">
        <v>0</v>
      </c>
      <c r="EW453">
        <v>5</v>
      </c>
      <c r="EX453">
        <v>0</v>
      </c>
      <c r="EY453">
        <v>1</v>
      </c>
      <c r="EZ453">
        <v>0</v>
      </c>
      <c r="FA453">
        <v>1</v>
      </c>
      <c r="FB453">
        <v>0</v>
      </c>
      <c r="FC453">
        <v>0</v>
      </c>
      <c r="FD453">
        <v>0</v>
      </c>
      <c r="FE453">
        <v>0</v>
      </c>
      <c r="FF453">
        <v>0</v>
      </c>
      <c r="FG453">
        <v>3</v>
      </c>
      <c r="FH453">
        <v>0</v>
      </c>
      <c r="FI453">
        <v>0</v>
      </c>
      <c r="FJ453">
        <v>1</v>
      </c>
      <c r="FK453">
        <v>0</v>
      </c>
      <c r="FL453">
        <v>0</v>
      </c>
      <c r="FM453">
        <v>0</v>
      </c>
      <c r="FN453">
        <v>1</v>
      </c>
      <c r="FO453">
        <v>1</v>
      </c>
      <c r="FP453">
        <v>7</v>
      </c>
      <c r="FQ453">
        <v>0</v>
      </c>
      <c r="FR453">
        <v>0</v>
      </c>
      <c r="FS453">
        <v>0</v>
      </c>
      <c r="FT453">
        <v>0</v>
      </c>
      <c r="FU453">
        <v>0</v>
      </c>
      <c r="FV453">
        <v>0</v>
      </c>
      <c r="FW453">
        <v>0</v>
      </c>
      <c r="FX453">
        <v>1</v>
      </c>
      <c r="FY453">
        <v>0</v>
      </c>
      <c r="FZ453">
        <v>0</v>
      </c>
      <c r="GA453">
        <v>0</v>
      </c>
      <c r="GB453">
        <v>1</v>
      </c>
      <c r="GC453">
        <v>0</v>
      </c>
      <c r="GD453">
        <v>0</v>
      </c>
      <c r="GE453">
        <v>0</v>
      </c>
      <c r="GF453">
        <v>0</v>
      </c>
      <c r="GG453">
        <v>0</v>
      </c>
      <c r="GH453">
        <v>0</v>
      </c>
      <c r="GI453">
        <v>0</v>
      </c>
      <c r="GJ453">
        <v>5</v>
      </c>
      <c r="GK453">
        <v>0</v>
      </c>
      <c r="GL453">
        <v>0</v>
      </c>
      <c r="GM453">
        <v>0</v>
      </c>
      <c r="GN453">
        <v>0</v>
      </c>
      <c r="GO453">
        <v>1</v>
      </c>
      <c r="GP453">
        <v>0</v>
      </c>
      <c r="GQ453">
        <v>0</v>
      </c>
    </row>
    <row r="454" spans="1:199">
      <c r="A454">
        <v>2</v>
      </c>
      <c r="B454">
        <v>2</v>
      </c>
      <c r="C454">
        <v>0</v>
      </c>
      <c r="D454">
        <v>0</v>
      </c>
      <c r="E454">
        <v>0</v>
      </c>
      <c r="F454">
        <v>1</v>
      </c>
      <c r="G454">
        <v>0</v>
      </c>
      <c r="H454">
        <v>0</v>
      </c>
      <c r="I454">
        <v>0</v>
      </c>
      <c r="J454">
        <v>2</v>
      </c>
      <c r="K454">
        <v>1</v>
      </c>
      <c r="L454">
        <v>0</v>
      </c>
      <c r="M454">
        <v>0</v>
      </c>
      <c r="N454">
        <v>8</v>
      </c>
      <c r="O454">
        <v>0</v>
      </c>
      <c r="P454">
        <v>1</v>
      </c>
      <c r="Q454">
        <v>1</v>
      </c>
      <c r="R454">
        <v>0</v>
      </c>
      <c r="S454">
        <v>0</v>
      </c>
      <c r="T454">
        <v>0</v>
      </c>
      <c r="U454">
        <v>0</v>
      </c>
      <c r="V454">
        <v>2</v>
      </c>
      <c r="W454">
        <v>0</v>
      </c>
      <c r="X454">
        <v>1</v>
      </c>
      <c r="Y454">
        <v>0</v>
      </c>
      <c r="Z454">
        <v>2</v>
      </c>
      <c r="AA454">
        <v>0</v>
      </c>
      <c r="AB454">
        <v>0</v>
      </c>
      <c r="AC454">
        <v>1</v>
      </c>
      <c r="AD454">
        <v>0</v>
      </c>
      <c r="AE454">
        <v>0</v>
      </c>
      <c r="AF454">
        <v>0</v>
      </c>
      <c r="AG454">
        <v>0</v>
      </c>
      <c r="AH454">
        <v>2</v>
      </c>
      <c r="AI454">
        <v>1</v>
      </c>
      <c r="AJ454">
        <v>0</v>
      </c>
      <c r="AK454">
        <v>0</v>
      </c>
      <c r="AL454">
        <v>0</v>
      </c>
      <c r="AM454">
        <v>0</v>
      </c>
      <c r="AN454">
        <v>1</v>
      </c>
      <c r="AO454">
        <v>0</v>
      </c>
      <c r="AP454">
        <v>1</v>
      </c>
      <c r="AQ454">
        <v>0</v>
      </c>
      <c r="AR454">
        <v>0</v>
      </c>
      <c r="AS454">
        <v>2</v>
      </c>
      <c r="AT454">
        <v>0</v>
      </c>
      <c r="AU454">
        <v>0</v>
      </c>
      <c r="AV454">
        <v>0</v>
      </c>
      <c r="AW454">
        <v>0</v>
      </c>
      <c r="AX454">
        <v>0</v>
      </c>
      <c r="AY454">
        <v>0</v>
      </c>
      <c r="AZ454">
        <v>4</v>
      </c>
      <c r="BA454">
        <v>2</v>
      </c>
      <c r="BB454">
        <v>1</v>
      </c>
      <c r="BC454">
        <v>0</v>
      </c>
      <c r="BD454">
        <v>0</v>
      </c>
      <c r="BE454">
        <v>3</v>
      </c>
      <c r="BF454">
        <v>2</v>
      </c>
      <c r="BG454">
        <v>0</v>
      </c>
      <c r="BH454">
        <v>0</v>
      </c>
      <c r="BI454">
        <v>0</v>
      </c>
      <c r="BJ454">
        <v>1</v>
      </c>
      <c r="BK454">
        <v>0</v>
      </c>
      <c r="BL454">
        <v>0</v>
      </c>
      <c r="BM454">
        <v>0</v>
      </c>
      <c r="BN454">
        <v>0</v>
      </c>
      <c r="BO454">
        <v>0</v>
      </c>
      <c r="BP454">
        <v>0</v>
      </c>
      <c r="BQ454">
        <v>0</v>
      </c>
      <c r="BR454">
        <v>0</v>
      </c>
      <c r="BS454">
        <v>1</v>
      </c>
      <c r="BT454">
        <v>3</v>
      </c>
      <c r="BU454">
        <v>4</v>
      </c>
      <c r="BV454">
        <v>1</v>
      </c>
      <c r="BW454">
        <v>0</v>
      </c>
      <c r="BX454">
        <v>1</v>
      </c>
      <c r="BY454">
        <v>0</v>
      </c>
      <c r="BZ454">
        <v>0</v>
      </c>
      <c r="CA454">
        <v>1</v>
      </c>
      <c r="CB454">
        <v>1</v>
      </c>
      <c r="CC454">
        <v>1</v>
      </c>
      <c r="CD454">
        <v>0</v>
      </c>
      <c r="CE454">
        <v>6</v>
      </c>
      <c r="CF454">
        <v>0</v>
      </c>
      <c r="CG454">
        <v>1</v>
      </c>
      <c r="CH454">
        <v>0</v>
      </c>
      <c r="CI454">
        <v>1</v>
      </c>
      <c r="CJ454">
        <v>1</v>
      </c>
      <c r="CK454">
        <v>3</v>
      </c>
      <c r="CL454">
        <v>0</v>
      </c>
      <c r="CM454">
        <v>2</v>
      </c>
      <c r="CN454">
        <v>0</v>
      </c>
      <c r="CO454">
        <v>2</v>
      </c>
      <c r="CP454">
        <v>0</v>
      </c>
      <c r="CQ454">
        <v>0</v>
      </c>
      <c r="CR454">
        <v>0</v>
      </c>
      <c r="CS454">
        <v>0</v>
      </c>
      <c r="CT454">
        <v>0</v>
      </c>
      <c r="CU454">
        <v>0</v>
      </c>
      <c r="CV454">
        <v>0</v>
      </c>
      <c r="CW454">
        <v>0</v>
      </c>
      <c r="CX454">
        <v>0</v>
      </c>
      <c r="CY454">
        <v>0</v>
      </c>
      <c r="CZ454">
        <v>1</v>
      </c>
      <c r="DA454">
        <v>0</v>
      </c>
      <c r="DB454">
        <v>1</v>
      </c>
      <c r="DC454">
        <v>0</v>
      </c>
      <c r="DD454">
        <v>1</v>
      </c>
      <c r="DE454">
        <v>2</v>
      </c>
      <c r="DF454">
        <v>0</v>
      </c>
      <c r="DG454">
        <v>3</v>
      </c>
      <c r="DH454">
        <v>0</v>
      </c>
      <c r="DI454">
        <v>0</v>
      </c>
      <c r="DJ454">
        <v>4</v>
      </c>
      <c r="DK454">
        <v>0</v>
      </c>
      <c r="DL454">
        <v>0</v>
      </c>
      <c r="DM454">
        <v>0</v>
      </c>
      <c r="DN454">
        <v>0</v>
      </c>
      <c r="DO454">
        <v>1</v>
      </c>
      <c r="DP454">
        <v>1</v>
      </c>
      <c r="DQ454">
        <v>0</v>
      </c>
      <c r="DR454">
        <v>2</v>
      </c>
      <c r="DS454">
        <v>0</v>
      </c>
      <c r="DT454">
        <v>0</v>
      </c>
      <c r="DU454">
        <v>1</v>
      </c>
      <c r="DV454">
        <v>0</v>
      </c>
      <c r="DW454">
        <v>0</v>
      </c>
      <c r="DX454">
        <v>0</v>
      </c>
      <c r="DY454">
        <v>0</v>
      </c>
      <c r="DZ454">
        <v>1</v>
      </c>
      <c r="EA454">
        <v>0</v>
      </c>
      <c r="EB454">
        <v>0</v>
      </c>
      <c r="EC454">
        <v>1</v>
      </c>
      <c r="ED454">
        <v>0</v>
      </c>
      <c r="EE454">
        <v>0</v>
      </c>
      <c r="EF454">
        <v>0</v>
      </c>
      <c r="EG454">
        <v>1</v>
      </c>
      <c r="EH454">
        <v>0</v>
      </c>
      <c r="EI454">
        <v>6</v>
      </c>
      <c r="EJ454">
        <v>0</v>
      </c>
      <c r="EK454">
        <v>0</v>
      </c>
      <c r="EL454">
        <v>1</v>
      </c>
      <c r="EM454">
        <v>0</v>
      </c>
      <c r="EN454">
        <v>0</v>
      </c>
      <c r="EO454">
        <v>1</v>
      </c>
      <c r="EP454">
        <v>1</v>
      </c>
      <c r="EQ454">
        <v>0</v>
      </c>
      <c r="ER454">
        <v>0</v>
      </c>
      <c r="ES454">
        <v>1</v>
      </c>
      <c r="ET454">
        <v>0</v>
      </c>
      <c r="EU454">
        <v>1</v>
      </c>
      <c r="EV454">
        <v>0</v>
      </c>
      <c r="EW454">
        <v>0</v>
      </c>
      <c r="EX454">
        <v>1</v>
      </c>
      <c r="EY454">
        <v>2</v>
      </c>
      <c r="EZ454">
        <v>0</v>
      </c>
      <c r="FA454">
        <v>0</v>
      </c>
      <c r="FB454">
        <v>0</v>
      </c>
      <c r="FC454">
        <v>0</v>
      </c>
      <c r="FD454">
        <v>0</v>
      </c>
      <c r="FE454">
        <v>0</v>
      </c>
      <c r="FF454">
        <v>0</v>
      </c>
      <c r="FG454">
        <v>1</v>
      </c>
      <c r="FH454">
        <v>0</v>
      </c>
      <c r="FI454">
        <v>1</v>
      </c>
      <c r="FJ454">
        <v>0</v>
      </c>
      <c r="FK454">
        <v>0</v>
      </c>
      <c r="FL454">
        <v>0</v>
      </c>
      <c r="FM454">
        <v>2</v>
      </c>
      <c r="FN454">
        <v>0</v>
      </c>
      <c r="FO454">
        <v>0</v>
      </c>
      <c r="FP454">
        <v>0</v>
      </c>
      <c r="FQ454">
        <v>0</v>
      </c>
      <c r="FR454">
        <v>0</v>
      </c>
      <c r="FS454">
        <v>2</v>
      </c>
      <c r="FT454">
        <v>0</v>
      </c>
      <c r="FU454">
        <v>4</v>
      </c>
      <c r="FV454">
        <v>0</v>
      </c>
      <c r="FW454">
        <v>0</v>
      </c>
      <c r="FX454">
        <v>0</v>
      </c>
      <c r="FY454">
        <v>5</v>
      </c>
      <c r="FZ454">
        <v>0</v>
      </c>
      <c r="GA454">
        <v>1</v>
      </c>
      <c r="GB454">
        <v>0</v>
      </c>
      <c r="GC454">
        <v>0</v>
      </c>
      <c r="GD454">
        <v>3</v>
      </c>
      <c r="GE454">
        <v>0</v>
      </c>
      <c r="GF454">
        <v>0</v>
      </c>
      <c r="GG454">
        <v>0</v>
      </c>
      <c r="GH454">
        <v>0</v>
      </c>
      <c r="GI454">
        <v>0</v>
      </c>
      <c r="GJ454">
        <v>0</v>
      </c>
      <c r="GK454">
        <v>0</v>
      </c>
      <c r="GL454">
        <v>0</v>
      </c>
      <c r="GM454">
        <v>1</v>
      </c>
      <c r="GN454">
        <v>2</v>
      </c>
      <c r="GO454">
        <v>2</v>
      </c>
      <c r="GP454">
        <v>0</v>
      </c>
      <c r="GQ454">
        <v>0</v>
      </c>
    </row>
    <row r="455" spans="1:199">
      <c r="A455">
        <v>0</v>
      </c>
      <c r="B455">
        <v>2</v>
      </c>
      <c r="C455">
        <v>0</v>
      </c>
      <c r="D455">
        <v>0</v>
      </c>
      <c r="E455">
        <v>0</v>
      </c>
      <c r="F455">
        <v>0</v>
      </c>
      <c r="G455">
        <v>0</v>
      </c>
      <c r="H455">
        <v>0</v>
      </c>
      <c r="I455">
        <v>0</v>
      </c>
      <c r="J455">
        <v>0</v>
      </c>
      <c r="K455">
        <v>0</v>
      </c>
      <c r="L455">
        <v>0</v>
      </c>
      <c r="M455">
        <v>0</v>
      </c>
      <c r="N455">
        <v>0</v>
      </c>
      <c r="O455">
        <v>0</v>
      </c>
      <c r="P455">
        <v>1</v>
      </c>
      <c r="Q455">
        <v>1</v>
      </c>
      <c r="R455">
        <v>0</v>
      </c>
      <c r="S455">
        <v>0</v>
      </c>
      <c r="T455">
        <v>0</v>
      </c>
      <c r="U455">
        <v>0</v>
      </c>
      <c r="V455">
        <v>0</v>
      </c>
      <c r="W455">
        <v>0</v>
      </c>
      <c r="X455">
        <v>0</v>
      </c>
      <c r="Y455">
        <v>0</v>
      </c>
      <c r="Z455">
        <v>2</v>
      </c>
      <c r="AA455">
        <v>0</v>
      </c>
      <c r="AB455">
        <v>1</v>
      </c>
      <c r="AC455">
        <v>1</v>
      </c>
      <c r="AD455">
        <v>0</v>
      </c>
      <c r="AE455">
        <v>1</v>
      </c>
      <c r="AF455">
        <v>3</v>
      </c>
      <c r="AG455">
        <v>0</v>
      </c>
      <c r="AH455">
        <v>0</v>
      </c>
      <c r="AI455">
        <v>0</v>
      </c>
      <c r="AJ455">
        <v>0</v>
      </c>
      <c r="AK455">
        <v>1</v>
      </c>
      <c r="AL455">
        <v>0</v>
      </c>
      <c r="AM455">
        <v>0</v>
      </c>
      <c r="AN455">
        <v>0</v>
      </c>
      <c r="AO455">
        <v>0</v>
      </c>
      <c r="AP455">
        <v>0</v>
      </c>
      <c r="AQ455">
        <v>0</v>
      </c>
      <c r="AR455">
        <v>0</v>
      </c>
      <c r="AS455">
        <v>0</v>
      </c>
      <c r="AT455">
        <v>0</v>
      </c>
      <c r="AU455">
        <v>1</v>
      </c>
      <c r="AV455">
        <v>1</v>
      </c>
      <c r="AW455">
        <v>1</v>
      </c>
      <c r="AX455">
        <v>0</v>
      </c>
      <c r="AY455">
        <v>4</v>
      </c>
      <c r="AZ455">
        <v>0</v>
      </c>
      <c r="BA455">
        <v>0</v>
      </c>
      <c r="BB455">
        <v>1</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3</v>
      </c>
      <c r="CB455">
        <v>1</v>
      </c>
      <c r="CC455">
        <v>0</v>
      </c>
      <c r="CD455">
        <v>0</v>
      </c>
      <c r="CE455">
        <v>0</v>
      </c>
      <c r="CF455">
        <v>0</v>
      </c>
      <c r="CG455">
        <v>1</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1</v>
      </c>
      <c r="DK455">
        <v>2</v>
      </c>
      <c r="DL455">
        <v>0</v>
      </c>
      <c r="DM455">
        <v>0</v>
      </c>
      <c r="DN455">
        <v>0</v>
      </c>
      <c r="DO455">
        <v>0</v>
      </c>
      <c r="DP455">
        <v>1</v>
      </c>
      <c r="DQ455">
        <v>0</v>
      </c>
      <c r="DR455">
        <v>8</v>
      </c>
      <c r="DS455">
        <v>0</v>
      </c>
      <c r="DT455">
        <v>0</v>
      </c>
      <c r="DU455">
        <v>0</v>
      </c>
      <c r="DV455">
        <v>0</v>
      </c>
      <c r="DW455">
        <v>0</v>
      </c>
      <c r="DX455">
        <v>0</v>
      </c>
      <c r="DY455">
        <v>0</v>
      </c>
      <c r="DZ455">
        <v>0</v>
      </c>
      <c r="EA455">
        <v>0</v>
      </c>
      <c r="EB455">
        <v>0</v>
      </c>
      <c r="EC455">
        <v>0</v>
      </c>
      <c r="ED455">
        <v>0</v>
      </c>
      <c r="EE455">
        <v>0</v>
      </c>
      <c r="EF455">
        <v>0</v>
      </c>
      <c r="EG455">
        <v>0</v>
      </c>
      <c r="EH455">
        <v>2</v>
      </c>
      <c r="EI455">
        <v>0</v>
      </c>
      <c r="EJ455">
        <v>0</v>
      </c>
      <c r="EK455">
        <v>0</v>
      </c>
      <c r="EL455">
        <v>0</v>
      </c>
      <c r="EM455">
        <v>1</v>
      </c>
      <c r="EN455">
        <v>0</v>
      </c>
      <c r="EO455">
        <v>1</v>
      </c>
      <c r="EP455">
        <v>0</v>
      </c>
      <c r="EQ455">
        <v>6</v>
      </c>
      <c r="ER455">
        <v>0</v>
      </c>
      <c r="ES455">
        <v>2</v>
      </c>
      <c r="ET455">
        <v>0</v>
      </c>
      <c r="EU455">
        <v>1</v>
      </c>
      <c r="EV455">
        <v>0</v>
      </c>
      <c r="EW455">
        <v>0</v>
      </c>
      <c r="EX455">
        <v>0</v>
      </c>
      <c r="EY455">
        <v>0</v>
      </c>
      <c r="EZ455">
        <v>0</v>
      </c>
      <c r="FA455">
        <v>1</v>
      </c>
      <c r="FB455">
        <v>0</v>
      </c>
      <c r="FC455">
        <v>0</v>
      </c>
      <c r="FD455">
        <v>0</v>
      </c>
      <c r="FE455">
        <v>0</v>
      </c>
      <c r="FF455">
        <v>0</v>
      </c>
      <c r="FG455">
        <v>2</v>
      </c>
      <c r="FH455">
        <v>0</v>
      </c>
      <c r="FI455">
        <v>0</v>
      </c>
      <c r="FJ455">
        <v>1</v>
      </c>
      <c r="FK455">
        <v>0</v>
      </c>
      <c r="FL455">
        <v>0</v>
      </c>
      <c r="FM455">
        <v>0</v>
      </c>
      <c r="FN455">
        <v>1</v>
      </c>
      <c r="FO455">
        <v>0</v>
      </c>
      <c r="FP455">
        <v>0</v>
      </c>
      <c r="FQ455">
        <v>0</v>
      </c>
      <c r="FR455">
        <v>0</v>
      </c>
      <c r="FS455">
        <v>1</v>
      </c>
      <c r="FT455">
        <v>0</v>
      </c>
      <c r="FU455">
        <v>0</v>
      </c>
      <c r="FV455">
        <v>0</v>
      </c>
      <c r="FW455">
        <v>0</v>
      </c>
      <c r="FX455">
        <v>0</v>
      </c>
      <c r="FY455">
        <v>0</v>
      </c>
      <c r="FZ455">
        <v>0</v>
      </c>
      <c r="GA455">
        <v>0</v>
      </c>
      <c r="GB455">
        <v>2</v>
      </c>
      <c r="GC455">
        <v>0</v>
      </c>
      <c r="GD455">
        <v>0</v>
      </c>
      <c r="GE455">
        <v>1</v>
      </c>
      <c r="GF455">
        <v>0</v>
      </c>
      <c r="GG455">
        <v>0</v>
      </c>
      <c r="GH455">
        <v>7</v>
      </c>
      <c r="GI455">
        <v>0</v>
      </c>
      <c r="GJ455">
        <v>0</v>
      </c>
      <c r="GK455">
        <v>0</v>
      </c>
      <c r="GL455">
        <v>0</v>
      </c>
      <c r="GM455">
        <v>0</v>
      </c>
      <c r="GN455">
        <v>0</v>
      </c>
      <c r="GO455">
        <v>0</v>
      </c>
      <c r="GP455">
        <v>0</v>
      </c>
      <c r="GQ455">
        <v>0</v>
      </c>
    </row>
    <row r="456" spans="1:199">
      <c r="A456">
        <v>0</v>
      </c>
      <c r="B456">
        <v>2</v>
      </c>
      <c r="C456">
        <v>0</v>
      </c>
      <c r="D456">
        <v>0</v>
      </c>
      <c r="E456">
        <v>0</v>
      </c>
      <c r="F456">
        <v>0</v>
      </c>
      <c r="G456">
        <v>1</v>
      </c>
      <c r="H456">
        <v>0</v>
      </c>
      <c r="I456">
        <v>0</v>
      </c>
      <c r="J456">
        <v>1</v>
      </c>
      <c r="K456">
        <v>1</v>
      </c>
      <c r="L456">
        <v>0</v>
      </c>
      <c r="M456">
        <v>0</v>
      </c>
      <c r="N456">
        <v>0</v>
      </c>
      <c r="O456">
        <v>0</v>
      </c>
      <c r="P456">
        <v>1</v>
      </c>
      <c r="Q456">
        <v>1</v>
      </c>
      <c r="R456">
        <v>0</v>
      </c>
      <c r="S456">
        <v>0</v>
      </c>
      <c r="T456">
        <v>0</v>
      </c>
      <c r="U456">
        <v>0</v>
      </c>
      <c r="V456">
        <v>0</v>
      </c>
      <c r="W456">
        <v>0</v>
      </c>
      <c r="X456">
        <v>0</v>
      </c>
      <c r="Y456">
        <v>0</v>
      </c>
      <c r="Z456">
        <v>1</v>
      </c>
      <c r="AA456">
        <v>0</v>
      </c>
      <c r="AB456">
        <v>1</v>
      </c>
      <c r="AC456">
        <v>0</v>
      </c>
      <c r="AD456">
        <v>0</v>
      </c>
      <c r="AE456">
        <v>2</v>
      </c>
      <c r="AF456">
        <v>3</v>
      </c>
      <c r="AG456">
        <v>1</v>
      </c>
      <c r="AH456">
        <v>2</v>
      </c>
      <c r="AI456">
        <v>0</v>
      </c>
      <c r="AJ456">
        <v>0</v>
      </c>
      <c r="AK456">
        <v>3</v>
      </c>
      <c r="AL456">
        <v>0</v>
      </c>
      <c r="AM456">
        <v>0</v>
      </c>
      <c r="AN456">
        <v>0</v>
      </c>
      <c r="AO456">
        <v>0</v>
      </c>
      <c r="AP456">
        <v>0</v>
      </c>
      <c r="AQ456">
        <v>1</v>
      </c>
      <c r="AR456">
        <v>2</v>
      </c>
      <c r="AS456">
        <v>4</v>
      </c>
      <c r="AT456">
        <v>1</v>
      </c>
      <c r="AU456">
        <v>1</v>
      </c>
      <c r="AV456">
        <v>1</v>
      </c>
      <c r="AW456">
        <v>2</v>
      </c>
      <c r="AX456">
        <v>0</v>
      </c>
      <c r="AY456">
        <v>4</v>
      </c>
      <c r="AZ456">
        <v>0</v>
      </c>
      <c r="BA456">
        <v>0</v>
      </c>
      <c r="BB456">
        <v>1</v>
      </c>
      <c r="BC456">
        <v>1</v>
      </c>
      <c r="BD456">
        <v>0</v>
      </c>
      <c r="BE456">
        <v>4</v>
      </c>
      <c r="BF456">
        <v>2</v>
      </c>
      <c r="BG456">
        <v>0</v>
      </c>
      <c r="BH456">
        <v>1</v>
      </c>
      <c r="BI456">
        <v>0</v>
      </c>
      <c r="BJ456">
        <v>0</v>
      </c>
      <c r="BK456">
        <v>9</v>
      </c>
      <c r="BL456">
        <v>0</v>
      </c>
      <c r="BM456">
        <v>0</v>
      </c>
      <c r="BN456">
        <v>0</v>
      </c>
      <c r="BO456">
        <v>0</v>
      </c>
      <c r="BP456">
        <v>0</v>
      </c>
      <c r="BQ456">
        <v>1</v>
      </c>
      <c r="BR456">
        <v>0</v>
      </c>
      <c r="BS456">
        <v>0</v>
      </c>
      <c r="BT456">
        <v>0</v>
      </c>
      <c r="BU456">
        <v>0</v>
      </c>
      <c r="BV456">
        <v>0</v>
      </c>
      <c r="BW456">
        <v>0</v>
      </c>
      <c r="BX456">
        <v>0</v>
      </c>
      <c r="BY456">
        <v>0</v>
      </c>
      <c r="BZ456">
        <v>0</v>
      </c>
      <c r="CA456">
        <v>3</v>
      </c>
      <c r="CB456">
        <v>2</v>
      </c>
      <c r="CC456">
        <v>0</v>
      </c>
      <c r="CD456">
        <v>0</v>
      </c>
      <c r="CE456">
        <v>4</v>
      </c>
      <c r="CF456">
        <v>0</v>
      </c>
      <c r="CG456">
        <v>1</v>
      </c>
      <c r="CH456">
        <v>0</v>
      </c>
      <c r="CI456">
        <v>0</v>
      </c>
      <c r="CJ456">
        <v>1</v>
      </c>
      <c r="CK456">
        <v>1</v>
      </c>
      <c r="CL456">
        <v>0</v>
      </c>
      <c r="CM456">
        <v>2</v>
      </c>
      <c r="CN456">
        <v>0</v>
      </c>
      <c r="CO456">
        <v>0</v>
      </c>
      <c r="CP456">
        <v>1</v>
      </c>
      <c r="CQ456">
        <v>0</v>
      </c>
      <c r="CR456">
        <v>0</v>
      </c>
      <c r="CS456">
        <v>0</v>
      </c>
      <c r="CT456">
        <v>0</v>
      </c>
      <c r="CU456">
        <v>0</v>
      </c>
      <c r="CV456">
        <v>0</v>
      </c>
      <c r="CW456">
        <v>0</v>
      </c>
      <c r="CX456">
        <v>0</v>
      </c>
      <c r="CY456">
        <v>0</v>
      </c>
      <c r="CZ456">
        <v>0</v>
      </c>
      <c r="DA456">
        <v>0</v>
      </c>
      <c r="DB456">
        <v>0</v>
      </c>
      <c r="DC456">
        <v>0</v>
      </c>
      <c r="DD456">
        <v>1</v>
      </c>
      <c r="DE456">
        <v>1</v>
      </c>
      <c r="DF456">
        <v>0</v>
      </c>
      <c r="DG456">
        <v>0</v>
      </c>
      <c r="DH456">
        <v>0</v>
      </c>
      <c r="DI456">
        <v>0</v>
      </c>
      <c r="DJ456">
        <v>1</v>
      </c>
      <c r="DK456">
        <v>2</v>
      </c>
      <c r="DL456">
        <v>1</v>
      </c>
      <c r="DM456">
        <v>6</v>
      </c>
      <c r="DN456">
        <v>0</v>
      </c>
      <c r="DO456">
        <v>0</v>
      </c>
      <c r="DP456">
        <v>1</v>
      </c>
      <c r="DQ456">
        <v>0</v>
      </c>
      <c r="DR456">
        <v>8</v>
      </c>
      <c r="DS456">
        <v>0</v>
      </c>
      <c r="DT456">
        <v>0</v>
      </c>
      <c r="DU456">
        <v>1</v>
      </c>
      <c r="DV456">
        <v>0</v>
      </c>
      <c r="DW456">
        <v>0</v>
      </c>
      <c r="DX456">
        <v>0</v>
      </c>
      <c r="DY456">
        <v>0</v>
      </c>
      <c r="DZ456">
        <v>0</v>
      </c>
      <c r="EA456">
        <v>0</v>
      </c>
      <c r="EB456">
        <v>0</v>
      </c>
      <c r="EC456">
        <v>0</v>
      </c>
      <c r="ED456">
        <v>0</v>
      </c>
      <c r="EE456">
        <v>0</v>
      </c>
      <c r="EF456">
        <v>0</v>
      </c>
      <c r="EG456">
        <v>0</v>
      </c>
      <c r="EH456">
        <v>3</v>
      </c>
      <c r="EI456">
        <v>0</v>
      </c>
      <c r="EJ456">
        <v>0</v>
      </c>
      <c r="EK456">
        <v>0</v>
      </c>
      <c r="EL456">
        <v>1</v>
      </c>
      <c r="EM456">
        <v>3</v>
      </c>
      <c r="EN456">
        <v>0</v>
      </c>
      <c r="EO456">
        <v>0</v>
      </c>
      <c r="EP456">
        <v>0</v>
      </c>
      <c r="EQ456">
        <v>9</v>
      </c>
      <c r="ER456">
        <v>0</v>
      </c>
      <c r="ES456">
        <v>4</v>
      </c>
      <c r="ET456">
        <v>0</v>
      </c>
      <c r="EU456">
        <v>1</v>
      </c>
      <c r="EV456">
        <v>0</v>
      </c>
      <c r="EW456">
        <v>0</v>
      </c>
      <c r="EX456">
        <v>0</v>
      </c>
      <c r="EY456">
        <v>0</v>
      </c>
      <c r="EZ456">
        <v>0</v>
      </c>
      <c r="FA456">
        <v>1</v>
      </c>
      <c r="FB456">
        <v>0</v>
      </c>
      <c r="FC456">
        <v>0</v>
      </c>
      <c r="FD456">
        <v>0</v>
      </c>
      <c r="FE456">
        <v>0</v>
      </c>
      <c r="FF456">
        <v>2</v>
      </c>
      <c r="FG456">
        <v>2</v>
      </c>
      <c r="FH456">
        <v>0</v>
      </c>
      <c r="FI456">
        <v>1</v>
      </c>
      <c r="FJ456">
        <v>1</v>
      </c>
      <c r="FK456">
        <v>0</v>
      </c>
      <c r="FL456">
        <v>0</v>
      </c>
      <c r="FM456">
        <v>0</v>
      </c>
      <c r="FN456">
        <v>0</v>
      </c>
      <c r="FO456">
        <v>0</v>
      </c>
      <c r="FP456">
        <v>0</v>
      </c>
      <c r="FQ456">
        <v>0</v>
      </c>
      <c r="FR456">
        <v>7</v>
      </c>
      <c r="FS456">
        <v>1</v>
      </c>
      <c r="FT456">
        <v>0</v>
      </c>
      <c r="FU456">
        <v>0</v>
      </c>
      <c r="FV456">
        <v>0</v>
      </c>
      <c r="FW456">
        <v>0</v>
      </c>
      <c r="FX456">
        <v>0</v>
      </c>
      <c r="FY456">
        <v>0</v>
      </c>
      <c r="FZ456">
        <v>0</v>
      </c>
      <c r="GA456">
        <v>0</v>
      </c>
      <c r="GB456">
        <v>2</v>
      </c>
      <c r="GC456">
        <v>0</v>
      </c>
      <c r="GD456">
        <v>1</v>
      </c>
      <c r="GE456">
        <v>2</v>
      </c>
      <c r="GF456">
        <v>0</v>
      </c>
      <c r="GG456">
        <v>0</v>
      </c>
      <c r="GH456">
        <v>7</v>
      </c>
      <c r="GI456">
        <v>0</v>
      </c>
      <c r="GJ456">
        <v>1</v>
      </c>
      <c r="GK456">
        <v>0</v>
      </c>
      <c r="GL456">
        <v>1</v>
      </c>
      <c r="GM456">
        <v>1</v>
      </c>
      <c r="GN456">
        <v>1</v>
      </c>
      <c r="GO456">
        <v>1</v>
      </c>
      <c r="GP456">
        <v>0</v>
      </c>
      <c r="GQ456">
        <v>0</v>
      </c>
    </row>
    <row r="457" spans="1:199">
      <c r="A457">
        <v>0</v>
      </c>
      <c r="B457">
        <v>0</v>
      </c>
      <c r="C457">
        <v>0</v>
      </c>
      <c r="D457">
        <v>0</v>
      </c>
      <c r="E457">
        <v>0</v>
      </c>
      <c r="F457">
        <v>1</v>
      </c>
      <c r="G457">
        <v>1</v>
      </c>
      <c r="H457">
        <v>0</v>
      </c>
      <c r="I457">
        <v>0</v>
      </c>
      <c r="J457">
        <v>2</v>
      </c>
      <c r="K457">
        <v>0</v>
      </c>
      <c r="L457">
        <v>3</v>
      </c>
      <c r="M457">
        <v>0</v>
      </c>
      <c r="N457">
        <v>0</v>
      </c>
      <c r="O457">
        <v>0</v>
      </c>
      <c r="P457">
        <v>1</v>
      </c>
      <c r="Q457">
        <v>1</v>
      </c>
      <c r="R457">
        <v>0</v>
      </c>
      <c r="S457">
        <v>0</v>
      </c>
      <c r="T457">
        <v>0</v>
      </c>
      <c r="U457">
        <v>0</v>
      </c>
      <c r="V457">
        <v>1</v>
      </c>
      <c r="W457">
        <v>0</v>
      </c>
      <c r="X457">
        <v>0</v>
      </c>
      <c r="Y457">
        <v>0</v>
      </c>
      <c r="Z457">
        <v>2</v>
      </c>
      <c r="AA457">
        <v>0</v>
      </c>
      <c r="AB457">
        <v>1</v>
      </c>
      <c r="AC457">
        <v>1</v>
      </c>
      <c r="AD457">
        <v>1</v>
      </c>
      <c r="AE457">
        <v>1</v>
      </c>
      <c r="AF457">
        <v>0</v>
      </c>
      <c r="AG457">
        <v>0</v>
      </c>
      <c r="AH457">
        <v>3</v>
      </c>
      <c r="AI457">
        <v>1</v>
      </c>
      <c r="AJ457">
        <v>0</v>
      </c>
      <c r="AK457">
        <v>0</v>
      </c>
      <c r="AL457">
        <v>0</v>
      </c>
      <c r="AM457">
        <v>0</v>
      </c>
      <c r="AN457">
        <v>0</v>
      </c>
      <c r="AO457">
        <v>0</v>
      </c>
      <c r="AP457">
        <v>1</v>
      </c>
      <c r="AQ457">
        <v>0</v>
      </c>
      <c r="AR457">
        <v>0</v>
      </c>
      <c r="AS457">
        <v>0</v>
      </c>
      <c r="AT457">
        <v>0</v>
      </c>
      <c r="AU457">
        <v>0</v>
      </c>
      <c r="AV457">
        <v>0</v>
      </c>
      <c r="AW457">
        <v>1</v>
      </c>
      <c r="AX457">
        <v>0</v>
      </c>
      <c r="AY457">
        <v>0</v>
      </c>
      <c r="AZ457">
        <v>5</v>
      </c>
      <c r="BA457">
        <v>0</v>
      </c>
      <c r="BB457">
        <v>3</v>
      </c>
      <c r="BC457">
        <v>0</v>
      </c>
      <c r="BD457">
        <v>0</v>
      </c>
      <c r="BE457">
        <v>0</v>
      </c>
      <c r="BF457">
        <v>0</v>
      </c>
      <c r="BG457">
        <v>1</v>
      </c>
      <c r="BH457">
        <v>0</v>
      </c>
      <c r="BI457">
        <v>0</v>
      </c>
      <c r="BJ457">
        <v>0</v>
      </c>
      <c r="BK457">
        <v>0</v>
      </c>
      <c r="BL457">
        <v>0</v>
      </c>
      <c r="BM457">
        <v>0</v>
      </c>
      <c r="BN457">
        <v>0</v>
      </c>
      <c r="BO457">
        <v>0</v>
      </c>
      <c r="BP457">
        <v>0</v>
      </c>
      <c r="BQ457">
        <v>1</v>
      </c>
      <c r="BR457">
        <v>0</v>
      </c>
      <c r="BS457">
        <v>1</v>
      </c>
      <c r="BT457">
        <v>3</v>
      </c>
      <c r="BU457">
        <v>4</v>
      </c>
      <c r="BV457">
        <v>1</v>
      </c>
      <c r="BW457">
        <v>0</v>
      </c>
      <c r="BX457">
        <v>0</v>
      </c>
      <c r="BY457">
        <v>0</v>
      </c>
      <c r="BZ457">
        <v>0</v>
      </c>
      <c r="CA457">
        <v>0</v>
      </c>
      <c r="CB457">
        <v>2</v>
      </c>
      <c r="CC457">
        <v>0</v>
      </c>
      <c r="CD457">
        <v>1</v>
      </c>
      <c r="CE457">
        <v>5</v>
      </c>
      <c r="CF457">
        <v>0</v>
      </c>
      <c r="CG457">
        <v>0</v>
      </c>
      <c r="CH457">
        <v>0</v>
      </c>
      <c r="CI457">
        <v>1</v>
      </c>
      <c r="CJ457">
        <v>1</v>
      </c>
      <c r="CK457">
        <v>2</v>
      </c>
      <c r="CL457">
        <v>0</v>
      </c>
      <c r="CM457">
        <v>0</v>
      </c>
      <c r="CN457">
        <v>0</v>
      </c>
      <c r="CO457">
        <v>2</v>
      </c>
      <c r="CP457">
        <v>0</v>
      </c>
      <c r="CQ457">
        <v>0</v>
      </c>
      <c r="CR457">
        <v>0</v>
      </c>
      <c r="CS457">
        <v>0</v>
      </c>
      <c r="CT457">
        <v>0</v>
      </c>
      <c r="CU457">
        <v>0</v>
      </c>
      <c r="CV457">
        <v>0</v>
      </c>
      <c r="CW457">
        <v>0</v>
      </c>
      <c r="CX457">
        <v>0</v>
      </c>
      <c r="CY457">
        <v>0</v>
      </c>
      <c r="CZ457">
        <v>0</v>
      </c>
      <c r="DA457">
        <v>0</v>
      </c>
      <c r="DB457">
        <v>0</v>
      </c>
      <c r="DC457">
        <v>0</v>
      </c>
      <c r="DD457">
        <v>2</v>
      </c>
      <c r="DE457">
        <v>2</v>
      </c>
      <c r="DF457">
        <v>0</v>
      </c>
      <c r="DG457">
        <v>3</v>
      </c>
      <c r="DH457">
        <v>0</v>
      </c>
      <c r="DI457">
        <v>0</v>
      </c>
      <c r="DJ457">
        <v>5</v>
      </c>
      <c r="DK457">
        <v>0</v>
      </c>
      <c r="DL457">
        <v>0</v>
      </c>
      <c r="DM457">
        <v>0</v>
      </c>
      <c r="DN457">
        <v>0</v>
      </c>
      <c r="DO457">
        <v>1</v>
      </c>
      <c r="DP457">
        <v>0</v>
      </c>
      <c r="DQ457">
        <v>0</v>
      </c>
      <c r="DR457">
        <v>0</v>
      </c>
      <c r="DS457">
        <v>0</v>
      </c>
      <c r="DT457">
        <v>0</v>
      </c>
      <c r="DU457">
        <v>0</v>
      </c>
      <c r="DV457">
        <v>0</v>
      </c>
      <c r="DW457">
        <v>0</v>
      </c>
      <c r="DX457">
        <v>2</v>
      </c>
      <c r="DY457">
        <v>0</v>
      </c>
      <c r="DZ457">
        <v>0</v>
      </c>
      <c r="EA457">
        <v>0</v>
      </c>
      <c r="EB457">
        <v>0</v>
      </c>
      <c r="EC457">
        <v>1</v>
      </c>
      <c r="ED457">
        <v>0</v>
      </c>
      <c r="EE457">
        <v>0</v>
      </c>
      <c r="EF457">
        <v>0</v>
      </c>
      <c r="EG457">
        <v>1</v>
      </c>
      <c r="EH457">
        <v>0</v>
      </c>
      <c r="EI457">
        <v>8</v>
      </c>
      <c r="EJ457">
        <v>2</v>
      </c>
      <c r="EK457">
        <v>0</v>
      </c>
      <c r="EL457">
        <v>2</v>
      </c>
      <c r="EM457">
        <v>0</v>
      </c>
      <c r="EN457">
        <v>0</v>
      </c>
      <c r="EO457">
        <v>4</v>
      </c>
      <c r="EP457">
        <v>0</v>
      </c>
      <c r="EQ457">
        <v>0</v>
      </c>
      <c r="ER457">
        <v>0</v>
      </c>
      <c r="ES457">
        <v>0</v>
      </c>
      <c r="ET457">
        <v>0</v>
      </c>
      <c r="EU457">
        <v>2</v>
      </c>
      <c r="EV457">
        <v>0</v>
      </c>
      <c r="EW457">
        <v>0</v>
      </c>
      <c r="EX457">
        <v>1</v>
      </c>
      <c r="EY457">
        <v>2</v>
      </c>
      <c r="EZ457">
        <v>0</v>
      </c>
      <c r="FA457">
        <v>1</v>
      </c>
      <c r="FB457">
        <v>0</v>
      </c>
      <c r="FC457">
        <v>0</v>
      </c>
      <c r="FD457">
        <v>1</v>
      </c>
      <c r="FE457">
        <v>0</v>
      </c>
      <c r="FF457">
        <v>0</v>
      </c>
      <c r="FG457">
        <v>1</v>
      </c>
      <c r="FH457">
        <v>0</v>
      </c>
      <c r="FI457">
        <v>2</v>
      </c>
      <c r="FJ457">
        <v>0</v>
      </c>
      <c r="FK457">
        <v>0</v>
      </c>
      <c r="FL457">
        <v>0</v>
      </c>
      <c r="FM457">
        <v>2</v>
      </c>
      <c r="FN457">
        <v>0</v>
      </c>
      <c r="FO457">
        <v>0</v>
      </c>
      <c r="FP457">
        <v>0</v>
      </c>
      <c r="FQ457">
        <v>0</v>
      </c>
      <c r="FR457">
        <v>0</v>
      </c>
      <c r="FS457">
        <v>2</v>
      </c>
      <c r="FT457">
        <v>0</v>
      </c>
      <c r="FU457">
        <v>5</v>
      </c>
      <c r="FV457">
        <v>0</v>
      </c>
      <c r="FW457">
        <v>0</v>
      </c>
      <c r="FX457">
        <v>0</v>
      </c>
      <c r="FY457">
        <v>5</v>
      </c>
      <c r="FZ457">
        <v>0</v>
      </c>
      <c r="GA457">
        <v>1</v>
      </c>
      <c r="GB457">
        <v>0</v>
      </c>
      <c r="GC457">
        <v>0</v>
      </c>
      <c r="GD457">
        <v>2</v>
      </c>
      <c r="GE457">
        <v>0</v>
      </c>
      <c r="GF457">
        <v>0</v>
      </c>
      <c r="GG457">
        <v>0</v>
      </c>
      <c r="GH457">
        <v>0</v>
      </c>
      <c r="GI457">
        <v>0</v>
      </c>
      <c r="GJ457">
        <v>0</v>
      </c>
      <c r="GK457">
        <v>0</v>
      </c>
      <c r="GL457">
        <v>0</v>
      </c>
      <c r="GM457">
        <v>2</v>
      </c>
      <c r="GN457">
        <v>1</v>
      </c>
      <c r="GO457">
        <v>1</v>
      </c>
      <c r="GP457">
        <v>0</v>
      </c>
      <c r="GQ457">
        <v>0</v>
      </c>
    </row>
    <row r="458" spans="1:199">
      <c r="A458">
        <v>0</v>
      </c>
      <c r="B458">
        <v>2</v>
      </c>
      <c r="C458">
        <v>0</v>
      </c>
      <c r="D458">
        <v>0</v>
      </c>
      <c r="E458">
        <v>0</v>
      </c>
      <c r="F458">
        <v>1</v>
      </c>
      <c r="G458">
        <v>0</v>
      </c>
      <c r="H458">
        <v>0</v>
      </c>
      <c r="I458">
        <v>0</v>
      </c>
      <c r="J458">
        <v>3</v>
      </c>
      <c r="K458">
        <v>0</v>
      </c>
      <c r="L458">
        <v>0</v>
      </c>
      <c r="M458">
        <v>0</v>
      </c>
      <c r="N458">
        <v>0</v>
      </c>
      <c r="O458">
        <v>0</v>
      </c>
      <c r="P458">
        <v>1</v>
      </c>
      <c r="Q458">
        <v>1</v>
      </c>
      <c r="R458">
        <v>0</v>
      </c>
      <c r="S458">
        <v>0</v>
      </c>
      <c r="T458">
        <v>0</v>
      </c>
      <c r="U458">
        <v>0</v>
      </c>
      <c r="V458">
        <v>2</v>
      </c>
      <c r="W458">
        <v>0</v>
      </c>
      <c r="X458">
        <v>0</v>
      </c>
      <c r="Y458">
        <v>0</v>
      </c>
      <c r="Z458">
        <v>1</v>
      </c>
      <c r="AA458">
        <v>0</v>
      </c>
      <c r="AB458">
        <v>0</v>
      </c>
      <c r="AC458">
        <v>3</v>
      </c>
      <c r="AD458">
        <v>1</v>
      </c>
      <c r="AE458">
        <v>1</v>
      </c>
      <c r="AF458">
        <v>0</v>
      </c>
      <c r="AG458">
        <v>0</v>
      </c>
      <c r="AH458">
        <v>4</v>
      </c>
      <c r="AI458">
        <v>1</v>
      </c>
      <c r="AJ458">
        <v>0</v>
      </c>
      <c r="AK458">
        <v>2</v>
      </c>
      <c r="AL458">
        <v>0</v>
      </c>
      <c r="AM458">
        <v>0</v>
      </c>
      <c r="AN458">
        <v>0</v>
      </c>
      <c r="AO458">
        <v>0</v>
      </c>
      <c r="AP458">
        <v>1</v>
      </c>
      <c r="AQ458">
        <v>0</v>
      </c>
      <c r="AR458">
        <v>0</v>
      </c>
      <c r="AS458">
        <v>3</v>
      </c>
      <c r="AT458">
        <v>0</v>
      </c>
      <c r="AU458">
        <v>0</v>
      </c>
      <c r="AV458">
        <v>0</v>
      </c>
      <c r="AW458">
        <v>0</v>
      </c>
      <c r="AX458">
        <v>0</v>
      </c>
      <c r="AY458">
        <v>5</v>
      </c>
      <c r="AZ458">
        <v>6</v>
      </c>
      <c r="BA458">
        <v>3</v>
      </c>
      <c r="BB458">
        <v>1</v>
      </c>
      <c r="BC458">
        <v>0</v>
      </c>
      <c r="BD458">
        <v>2</v>
      </c>
      <c r="BE458">
        <v>0</v>
      </c>
      <c r="BF458">
        <v>0</v>
      </c>
      <c r="BG458">
        <v>3</v>
      </c>
      <c r="BH458">
        <v>0</v>
      </c>
      <c r="BI458">
        <v>0</v>
      </c>
      <c r="BJ458">
        <v>0</v>
      </c>
      <c r="BK458">
        <v>0</v>
      </c>
      <c r="BL458">
        <v>0</v>
      </c>
      <c r="BM458">
        <v>0</v>
      </c>
      <c r="BN458">
        <v>0</v>
      </c>
      <c r="BO458">
        <v>0</v>
      </c>
      <c r="BP458">
        <v>0</v>
      </c>
      <c r="BQ458">
        <v>1</v>
      </c>
      <c r="BR458">
        <v>1</v>
      </c>
      <c r="BS458">
        <v>0</v>
      </c>
      <c r="BT458">
        <v>0</v>
      </c>
      <c r="BU458">
        <v>4</v>
      </c>
      <c r="BV458">
        <v>0</v>
      </c>
      <c r="BW458">
        <v>0</v>
      </c>
      <c r="BX458">
        <v>0</v>
      </c>
      <c r="BY458">
        <v>0</v>
      </c>
      <c r="BZ458">
        <v>0</v>
      </c>
      <c r="CA458">
        <v>0</v>
      </c>
      <c r="CB458">
        <v>0</v>
      </c>
      <c r="CC458">
        <v>1</v>
      </c>
      <c r="CD458">
        <v>1</v>
      </c>
      <c r="CE458">
        <v>0</v>
      </c>
      <c r="CF458">
        <v>0</v>
      </c>
      <c r="CG458">
        <v>0</v>
      </c>
      <c r="CH458">
        <v>0</v>
      </c>
      <c r="CI458">
        <v>1</v>
      </c>
      <c r="CJ458">
        <v>1</v>
      </c>
      <c r="CK458">
        <v>1</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4</v>
      </c>
      <c r="DK458">
        <v>0</v>
      </c>
      <c r="DL458">
        <v>0</v>
      </c>
      <c r="DM458">
        <v>0</v>
      </c>
      <c r="DN458">
        <v>2</v>
      </c>
      <c r="DO458">
        <v>1</v>
      </c>
      <c r="DP458">
        <v>0</v>
      </c>
      <c r="DQ458">
        <v>0</v>
      </c>
      <c r="DR458">
        <v>5</v>
      </c>
      <c r="DS458">
        <v>0</v>
      </c>
      <c r="DT458">
        <v>0</v>
      </c>
      <c r="DU458">
        <v>0</v>
      </c>
      <c r="DV458">
        <v>0</v>
      </c>
      <c r="DW458">
        <v>0</v>
      </c>
      <c r="DX458">
        <v>0</v>
      </c>
      <c r="DY458">
        <v>0</v>
      </c>
      <c r="DZ458">
        <v>0</v>
      </c>
      <c r="EA458">
        <v>0</v>
      </c>
      <c r="EB458">
        <v>0</v>
      </c>
      <c r="EC458">
        <v>1</v>
      </c>
      <c r="ED458">
        <v>0</v>
      </c>
      <c r="EE458">
        <v>0</v>
      </c>
      <c r="EF458">
        <v>0</v>
      </c>
      <c r="EG458">
        <v>0</v>
      </c>
      <c r="EH458">
        <v>0</v>
      </c>
      <c r="EI458">
        <v>5</v>
      </c>
      <c r="EJ458">
        <v>0</v>
      </c>
      <c r="EK458">
        <v>0</v>
      </c>
      <c r="EL458">
        <v>2</v>
      </c>
      <c r="EM458">
        <v>1</v>
      </c>
      <c r="EN458">
        <v>0</v>
      </c>
      <c r="EO458">
        <v>3</v>
      </c>
      <c r="EP458">
        <v>0</v>
      </c>
      <c r="EQ458">
        <v>0</v>
      </c>
      <c r="ER458">
        <v>0</v>
      </c>
      <c r="ES458">
        <v>1</v>
      </c>
      <c r="ET458">
        <v>0</v>
      </c>
      <c r="EU458">
        <v>0</v>
      </c>
      <c r="EV458">
        <v>0</v>
      </c>
      <c r="EW458">
        <v>0</v>
      </c>
      <c r="EX458">
        <v>0</v>
      </c>
      <c r="EY458">
        <v>0</v>
      </c>
      <c r="EZ458">
        <v>0</v>
      </c>
      <c r="FA458">
        <v>1</v>
      </c>
      <c r="FB458">
        <v>0</v>
      </c>
      <c r="FC458">
        <v>0</v>
      </c>
      <c r="FD458">
        <v>0</v>
      </c>
      <c r="FE458">
        <v>0</v>
      </c>
      <c r="FF458">
        <v>0</v>
      </c>
      <c r="FG458">
        <v>2</v>
      </c>
      <c r="FH458">
        <v>0</v>
      </c>
      <c r="FI458">
        <v>1</v>
      </c>
      <c r="FJ458">
        <v>0</v>
      </c>
      <c r="FK458">
        <v>0</v>
      </c>
      <c r="FL458">
        <v>0</v>
      </c>
      <c r="FM458">
        <v>0</v>
      </c>
      <c r="FN458">
        <v>0</v>
      </c>
      <c r="FO458">
        <v>0</v>
      </c>
      <c r="FP458">
        <v>0</v>
      </c>
      <c r="FQ458">
        <v>0</v>
      </c>
      <c r="FR458">
        <v>0</v>
      </c>
      <c r="FS458">
        <v>1</v>
      </c>
      <c r="FT458">
        <v>0</v>
      </c>
      <c r="FU458">
        <v>0</v>
      </c>
      <c r="FV458">
        <v>0</v>
      </c>
      <c r="FW458">
        <v>0</v>
      </c>
      <c r="FX458">
        <v>0</v>
      </c>
      <c r="FY458">
        <v>8</v>
      </c>
      <c r="FZ458">
        <v>0</v>
      </c>
      <c r="GA458">
        <v>0</v>
      </c>
      <c r="GB458">
        <v>0</v>
      </c>
      <c r="GC458">
        <v>0</v>
      </c>
      <c r="GD458">
        <v>0</v>
      </c>
      <c r="GE458">
        <v>0</v>
      </c>
      <c r="GF458">
        <v>0</v>
      </c>
      <c r="GG458">
        <v>0</v>
      </c>
      <c r="GH458">
        <v>3</v>
      </c>
      <c r="GI458">
        <v>1</v>
      </c>
      <c r="GJ458">
        <v>0</v>
      </c>
      <c r="GK458">
        <v>0</v>
      </c>
      <c r="GL458">
        <v>1</v>
      </c>
      <c r="GM458">
        <v>1</v>
      </c>
      <c r="GN458">
        <v>1</v>
      </c>
      <c r="GO458">
        <v>0</v>
      </c>
      <c r="GP458">
        <v>5</v>
      </c>
      <c r="GQ458">
        <v>0</v>
      </c>
    </row>
    <row r="459" spans="1:199">
      <c r="A459">
        <v>0</v>
      </c>
      <c r="B459">
        <v>2</v>
      </c>
      <c r="C459">
        <v>4</v>
      </c>
      <c r="D459">
        <v>6</v>
      </c>
      <c r="E459">
        <v>0</v>
      </c>
      <c r="F459">
        <v>0</v>
      </c>
      <c r="G459">
        <v>0</v>
      </c>
      <c r="H459">
        <v>0</v>
      </c>
      <c r="I459">
        <v>0</v>
      </c>
      <c r="J459">
        <v>1</v>
      </c>
      <c r="K459">
        <v>0</v>
      </c>
      <c r="L459">
        <v>0</v>
      </c>
      <c r="M459">
        <v>0</v>
      </c>
      <c r="N459">
        <v>8</v>
      </c>
      <c r="O459">
        <v>0</v>
      </c>
      <c r="P459">
        <v>5</v>
      </c>
      <c r="Q459">
        <v>1</v>
      </c>
      <c r="R459">
        <v>0</v>
      </c>
      <c r="S459">
        <v>1</v>
      </c>
      <c r="T459">
        <v>0</v>
      </c>
      <c r="U459">
        <v>0</v>
      </c>
      <c r="V459">
        <v>0</v>
      </c>
      <c r="W459">
        <v>2</v>
      </c>
      <c r="X459">
        <v>3</v>
      </c>
      <c r="Y459">
        <v>0</v>
      </c>
      <c r="Z459">
        <v>1</v>
      </c>
      <c r="AA459">
        <v>0</v>
      </c>
      <c r="AB459">
        <v>3</v>
      </c>
      <c r="AC459">
        <v>3</v>
      </c>
      <c r="AD459">
        <v>1</v>
      </c>
      <c r="AE459">
        <v>1</v>
      </c>
      <c r="AF459">
        <v>2</v>
      </c>
      <c r="AG459">
        <v>0</v>
      </c>
      <c r="AH459">
        <v>6</v>
      </c>
      <c r="AI459">
        <v>2</v>
      </c>
      <c r="AJ459">
        <v>0</v>
      </c>
      <c r="AK459">
        <v>1</v>
      </c>
      <c r="AL459">
        <v>0</v>
      </c>
      <c r="AM459">
        <v>0</v>
      </c>
      <c r="AN459">
        <v>0</v>
      </c>
      <c r="AO459">
        <v>0</v>
      </c>
      <c r="AP459">
        <v>0</v>
      </c>
      <c r="AQ459">
        <v>0</v>
      </c>
      <c r="AR459">
        <v>0</v>
      </c>
      <c r="AS459">
        <v>3</v>
      </c>
      <c r="AT459">
        <v>0</v>
      </c>
      <c r="AU459">
        <v>1</v>
      </c>
      <c r="AV459">
        <v>3</v>
      </c>
      <c r="AW459">
        <v>1</v>
      </c>
      <c r="AX459">
        <v>0</v>
      </c>
      <c r="AY459">
        <v>1</v>
      </c>
      <c r="AZ459">
        <v>3</v>
      </c>
      <c r="BA459">
        <v>0</v>
      </c>
      <c r="BB459">
        <v>7</v>
      </c>
      <c r="BC459">
        <v>0</v>
      </c>
      <c r="BD459">
        <v>2</v>
      </c>
      <c r="BE459">
        <v>0</v>
      </c>
      <c r="BF459">
        <v>0</v>
      </c>
      <c r="BG459">
        <v>5</v>
      </c>
      <c r="BH459">
        <v>0</v>
      </c>
      <c r="BI459">
        <v>0</v>
      </c>
      <c r="BJ459">
        <v>0</v>
      </c>
      <c r="BK459">
        <v>0</v>
      </c>
      <c r="BL459">
        <v>0</v>
      </c>
      <c r="BM459">
        <v>2</v>
      </c>
      <c r="BN459">
        <v>0</v>
      </c>
      <c r="BO459">
        <v>0</v>
      </c>
      <c r="BP459">
        <v>0</v>
      </c>
      <c r="BQ459">
        <v>5</v>
      </c>
      <c r="BR459">
        <v>0</v>
      </c>
      <c r="BS459">
        <v>2</v>
      </c>
      <c r="BT459">
        <v>0</v>
      </c>
      <c r="BU459">
        <v>4</v>
      </c>
      <c r="BV459">
        <v>2</v>
      </c>
      <c r="BW459">
        <v>1</v>
      </c>
      <c r="BX459">
        <v>0</v>
      </c>
      <c r="BY459">
        <v>0</v>
      </c>
      <c r="BZ459">
        <v>1</v>
      </c>
      <c r="CA459">
        <v>4</v>
      </c>
      <c r="CB459">
        <v>2</v>
      </c>
      <c r="CC459">
        <v>1</v>
      </c>
      <c r="CD459">
        <v>3</v>
      </c>
      <c r="CE459">
        <v>0</v>
      </c>
      <c r="CF459">
        <v>0</v>
      </c>
      <c r="CG459">
        <v>4</v>
      </c>
      <c r="CH459">
        <v>0</v>
      </c>
      <c r="CI459">
        <v>2</v>
      </c>
      <c r="CJ459">
        <v>1</v>
      </c>
      <c r="CK459">
        <v>1</v>
      </c>
      <c r="CL459">
        <v>0</v>
      </c>
      <c r="CM459">
        <v>0</v>
      </c>
      <c r="CN459">
        <v>0</v>
      </c>
      <c r="CO459">
        <v>2</v>
      </c>
      <c r="CP459">
        <v>0</v>
      </c>
      <c r="CQ459">
        <v>0</v>
      </c>
      <c r="CR459">
        <v>0</v>
      </c>
      <c r="CS459">
        <v>0</v>
      </c>
      <c r="CT459">
        <v>0</v>
      </c>
      <c r="CU459">
        <v>2</v>
      </c>
      <c r="CV459">
        <v>0</v>
      </c>
      <c r="CW459">
        <v>0</v>
      </c>
      <c r="CX459">
        <v>0</v>
      </c>
      <c r="CY459">
        <v>0</v>
      </c>
      <c r="CZ459">
        <v>2</v>
      </c>
      <c r="DA459">
        <v>0</v>
      </c>
      <c r="DB459">
        <v>0</v>
      </c>
      <c r="DC459">
        <v>0</v>
      </c>
      <c r="DD459">
        <v>2</v>
      </c>
      <c r="DE459">
        <v>1</v>
      </c>
      <c r="DF459">
        <v>1</v>
      </c>
      <c r="DG459">
        <v>0</v>
      </c>
      <c r="DH459">
        <v>1</v>
      </c>
      <c r="DI459">
        <v>0</v>
      </c>
      <c r="DJ459">
        <v>1</v>
      </c>
      <c r="DK459">
        <v>0</v>
      </c>
      <c r="DL459">
        <v>1</v>
      </c>
      <c r="DM459">
        <v>0</v>
      </c>
      <c r="DN459">
        <v>2</v>
      </c>
      <c r="DO459">
        <v>1</v>
      </c>
      <c r="DP459">
        <v>3</v>
      </c>
      <c r="DQ459">
        <v>0</v>
      </c>
      <c r="DR459">
        <v>5</v>
      </c>
      <c r="DS459">
        <v>0</v>
      </c>
      <c r="DT459">
        <v>0</v>
      </c>
      <c r="DU459">
        <v>2</v>
      </c>
      <c r="DV459">
        <v>0</v>
      </c>
      <c r="DW459">
        <v>0</v>
      </c>
      <c r="DX459">
        <v>0</v>
      </c>
      <c r="DY459">
        <v>1</v>
      </c>
      <c r="DZ459">
        <v>0</v>
      </c>
      <c r="EA459">
        <v>0</v>
      </c>
      <c r="EB459">
        <v>0</v>
      </c>
      <c r="EC459">
        <v>0</v>
      </c>
      <c r="ED459">
        <v>0</v>
      </c>
      <c r="EE459">
        <v>0</v>
      </c>
      <c r="EF459">
        <v>0</v>
      </c>
      <c r="EG459">
        <v>0</v>
      </c>
      <c r="EH459">
        <v>0</v>
      </c>
      <c r="EI459">
        <v>3</v>
      </c>
      <c r="EJ459">
        <v>0</v>
      </c>
      <c r="EK459">
        <v>0</v>
      </c>
      <c r="EL459">
        <v>1</v>
      </c>
      <c r="EM459">
        <v>0</v>
      </c>
      <c r="EN459">
        <v>0</v>
      </c>
      <c r="EO459">
        <v>1</v>
      </c>
      <c r="EP459">
        <v>0</v>
      </c>
      <c r="EQ459">
        <v>5</v>
      </c>
      <c r="ER459">
        <v>0</v>
      </c>
      <c r="ES459">
        <v>5</v>
      </c>
      <c r="ET459">
        <v>1</v>
      </c>
      <c r="EU459">
        <v>2</v>
      </c>
      <c r="EV459">
        <v>0</v>
      </c>
      <c r="EW459">
        <v>0</v>
      </c>
      <c r="EX459">
        <v>0</v>
      </c>
      <c r="EY459">
        <v>3</v>
      </c>
      <c r="EZ459">
        <v>0</v>
      </c>
      <c r="FA459">
        <v>0</v>
      </c>
      <c r="FB459">
        <v>0</v>
      </c>
      <c r="FC459">
        <v>0</v>
      </c>
      <c r="FD459">
        <v>0</v>
      </c>
      <c r="FE459">
        <v>0</v>
      </c>
      <c r="FF459">
        <v>1</v>
      </c>
      <c r="FG459">
        <v>2</v>
      </c>
      <c r="FH459">
        <v>1</v>
      </c>
      <c r="FI459">
        <v>3</v>
      </c>
      <c r="FJ459">
        <v>0</v>
      </c>
      <c r="FK459">
        <v>0</v>
      </c>
      <c r="FL459">
        <v>0</v>
      </c>
      <c r="FM459">
        <v>0</v>
      </c>
      <c r="FN459">
        <v>0</v>
      </c>
      <c r="FO459">
        <v>0</v>
      </c>
      <c r="FP459">
        <v>0</v>
      </c>
      <c r="FQ459">
        <v>0</v>
      </c>
      <c r="FR459">
        <v>0</v>
      </c>
      <c r="FS459">
        <v>5</v>
      </c>
      <c r="FT459">
        <v>0</v>
      </c>
      <c r="FU459">
        <v>1</v>
      </c>
      <c r="FV459">
        <v>0</v>
      </c>
      <c r="FW459">
        <v>0</v>
      </c>
      <c r="FX459">
        <v>1</v>
      </c>
      <c r="FY459">
        <v>3</v>
      </c>
      <c r="FZ459">
        <v>0</v>
      </c>
      <c r="GA459">
        <v>0</v>
      </c>
      <c r="GB459">
        <v>0</v>
      </c>
      <c r="GC459">
        <v>0</v>
      </c>
      <c r="GD459">
        <v>0</v>
      </c>
      <c r="GE459">
        <v>0</v>
      </c>
      <c r="GF459">
        <v>0</v>
      </c>
      <c r="GG459">
        <v>0</v>
      </c>
      <c r="GH459">
        <v>1</v>
      </c>
      <c r="GI459">
        <v>0</v>
      </c>
      <c r="GJ459">
        <v>0</v>
      </c>
      <c r="GK459">
        <v>1</v>
      </c>
      <c r="GL459">
        <v>0</v>
      </c>
      <c r="GM459">
        <v>0</v>
      </c>
      <c r="GN459">
        <v>1</v>
      </c>
      <c r="GO459">
        <v>1</v>
      </c>
      <c r="GP459">
        <v>0</v>
      </c>
      <c r="GQ459">
        <v>0</v>
      </c>
    </row>
    <row r="460" spans="1:199">
      <c r="A460">
        <v>0</v>
      </c>
      <c r="B460">
        <v>0</v>
      </c>
      <c r="C460">
        <v>3</v>
      </c>
      <c r="D460">
        <v>0</v>
      </c>
      <c r="E460">
        <v>0</v>
      </c>
      <c r="F460">
        <v>0</v>
      </c>
      <c r="G460">
        <v>0</v>
      </c>
      <c r="H460">
        <v>0</v>
      </c>
      <c r="I460">
        <v>0</v>
      </c>
      <c r="J460">
        <v>0</v>
      </c>
      <c r="K460">
        <v>1</v>
      </c>
      <c r="L460">
        <v>0</v>
      </c>
      <c r="M460">
        <v>0</v>
      </c>
      <c r="N460">
        <v>0</v>
      </c>
      <c r="O460">
        <v>1</v>
      </c>
      <c r="P460">
        <v>3</v>
      </c>
      <c r="Q460">
        <v>1</v>
      </c>
      <c r="R460">
        <v>0</v>
      </c>
      <c r="S460">
        <v>0</v>
      </c>
      <c r="T460">
        <v>0</v>
      </c>
      <c r="U460">
        <v>0</v>
      </c>
      <c r="V460">
        <v>0</v>
      </c>
      <c r="W460">
        <v>0</v>
      </c>
      <c r="X460">
        <v>1</v>
      </c>
      <c r="Y460">
        <v>0</v>
      </c>
      <c r="Z460">
        <v>0</v>
      </c>
      <c r="AA460">
        <v>0</v>
      </c>
      <c r="AB460">
        <v>1</v>
      </c>
      <c r="AC460">
        <v>2</v>
      </c>
      <c r="AD460">
        <v>0</v>
      </c>
      <c r="AE460">
        <v>0</v>
      </c>
      <c r="AF460">
        <v>0</v>
      </c>
      <c r="AG460">
        <v>0</v>
      </c>
      <c r="AH460">
        <v>1</v>
      </c>
      <c r="AI460">
        <v>7</v>
      </c>
      <c r="AJ460">
        <v>0</v>
      </c>
      <c r="AK460">
        <v>0</v>
      </c>
      <c r="AL460">
        <v>0</v>
      </c>
      <c r="AM460">
        <v>1</v>
      </c>
      <c r="AN460">
        <v>3</v>
      </c>
      <c r="AO460">
        <v>0</v>
      </c>
      <c r="AP460">
        <v>0</v>
      </c>
      <c r="AQ460">
        <v>0</v>
      </c>
      <c r="AR460">
        <v>1</v>
      </c>
      <c r="AS460">
        <v>3</v>
      </c>
      <c r="AT460">
        <v>2</v>
      </c>
      <c r="AU460">
        <v>0</v>
      </c>
      <c r="AV460">
        <v>0</v>
      </c>
      <c r="AW460">
        <v>0</v>
      </c>
      <c r="AX460">
        <v>0</v>
      </c>
      <c r="AY460">
        <v>0</v>
      </c>
      <c r="AZ460">
        <v>0</v>
      </c>
      <c r="BA460">
        <v>0</v>
      </c>
      <c r="BB460">
        <v>0</v>
      </c>
      <c r="BC460">
        <v>0</v>
      </c>
      <c r="BD460">
        <v>0</v>
      </c>
      <c r="BE460">
        <v>0</v>
      </c>
      <c r="BF460">
        <v>0</v>
      </c>
      <c r="BG460">
        <v>2</v>
      </c>
      <c r="BH460">
        <v>0</v>
      </c>
      <c r="BI460">
        <v>0</v>
      </c>
      <c r="BJ460">
        <v>0</v>
      </c>
      <c r="BK460">
        <v>0</v>
      </c>
      <c r="BL460">
        <v>0</v>
      </c>
      <c r="BM460">
        <v>0</v>
      </c>
      <c r="BN460">
        <v>0</v>
      </c>
      <c r="BO460">
        <v>2</v>
      </c>
      <c r="BP460">
        <v>0</v>
      </c>
      <c r="BQ460">
        <v>2</v>
      </c>
      <c r="BR460">
        <v>0</v>
      </c>
      <c r="BS460">
        <v>0</v>
      </c>
      <c r="BT460">
        <v>0</v>
      </c>
      <c r="BU460">
        <v>3</v>
      </c>
      <c r="BV460">
        <v>0</v>
      </c>
      <c r="BW460">
        <v>0</v>
      </c>
      <c r="BX460">
        <v>0</v>
      </c>
      <c r="BY460">
        <v>0</v>
      </c>
      <c r="BZ460">
        <v>0</v>
      </c>
      <c r="CA460">
        <v>0</v>
      </c>
      <c r="CB460">
        <v>0</v>
      </c>
      <c r="CC460">
        <v>0</v>
      </c>
      <c r="CD460">
        <v>0</v>
      </c>
      <c r="CE460">
        <v>0</v>
      </c>
      <c r="CF460">
        <v>0</v>
      </c>
      <c r="CG460">
        <v>0</v>
      </c>
      <c r="CH460">
        <v>0</v>
      </c>
      <c r="CI460">
        <v>1</v>
      </c>
      <c r="CJ460">
        <v>0</v>
      </c>
      <c r="CK460">
        <v>0</v>
      </c>
      <c r="CL460">
        <v>1</v>
      </c>
      <c r="CM460">
        <v>0</v>
      </c>
      <c r="CN460">
        <v>0</v>
      </c>
      <c r="CO460">
        <v>2</v>
      </c>
      <c r="CP460">
        <v>0</v>
      </c>
      <c r="CQ460">
        <v>0</v>
      </c>
      <c r="CR460">
        <v>0</v>
      </c>
      <c r="CS460">
        <v>0</v>
      </c>
      <c r="CT460">
        <v>1</v>
      </c>
      <c r="CU460">
        <v>3</v>
      </c>
      <c r="CV460">
        <v>0</v>
      </c>
      <c r="CW460">
        <v>0</v>
      </c>
      <c r="CX460">
        <v>0</v>
      </c>
      <c r="CY460">
        <v>0</v>
      </c>
      <c r="CZ460">
        <v>1</v>
      </c>
      <c r="DA460">
        <v>0</v>
      </c>
      <c r="DB460">
        <v>9</v>
      </c>
      <c r="DC460">
        <v>0</v>
      </c>
      <c r="DD460">
        <v>0</v>
      </c>
      <c r="DE460">
        <v>1</v>
      </c>
      <c r="DF460">
        <v>0</v>
      </c>
      <c r="DG460">
        <v>7</v>
      </c>
      <c r="DH460">
        <v>0</v>
      </c>
      <c r="DI460">
        <v>0</v>
      </c>
      <c r="DJ460">
        <v>0</v>
      </c>
      <c r="DK460">
        <v>1</v>
      </c>
      <c r="DL460">
        <v>0</v>
      </c>
      <c r="DM460">
        <v>0</v>
      </c>
      <c r="DN460">
        <v>0</v>
      </c>
      <c r="DO460">
        <v>0</v>
      </c>
      <c r="DP460">
        <v>1</v>
      </c>
      <c r="DQ460">
        <v>0</v>
      </c>
      <c r="DR460">
        <v>2</v>
      </c>
      <c r="DS460">
        <v>0</v>
      </c>
      <c r="DT460">
        <v>1</v>
      </c>
      <c r="DU460">
        <v>3</v>
      </c>
      <c r="DV460">
        <v>0</v>
      </c>
      <c r="DW460">
        <v>0</v>
      </c>
      <c r="DX460">
        <v>0</v>
      </c>
      <c r="DY460">
        <v>2</v>
      </c>
      <c r="DZ460">
        <v>0</v>
      </c>
      <c r="EA460">
        <v>1</v>
      </c>
      <c r="EB460">
        <v>0</v>
      </c>
      <c r="EC460">
        <v>1</v>
      </c>
      <c r="ED460">
        <v>0</v>
      </c>
      <c r="EE460">
        <v>0</v>
      </c>
      <c r="EF460">
        <v>0</v>
      </c>
      <c r="EG460">
        <v>0</v>
      </c>
      <c r="EH460">
        <v>0</v>
      </c>
      <c r="EI460">
        <v>0</v>
      </c>
      <c r="EJ460">
        <v>0</v>
      </c>
      <c r="EK460">
        <v>0</v>
      </c>
      <c r="EL460">
        <v>1</v>
      </c>
      <c r="EM460">
        <v>1</v>
      </c>
      <c r="EN460">
        <v>0</v>
      </c>
      <c r="EO460">
        <v>0</v>
      </c>
      <c r="EP460">
        <v>0</v>
      </c>
      <c r="EQ460">
        <v>0</v>
      </c>
      <c r="ER460">
        <v>0</v>
      </c>
      <c r="ES460">
        <v>0</v>
      </c>
      <c r="ET460">
        <v>0</v>
      </c>
      <c r="EU460">
        <v>1</v>
      </c>
      <c r="EV460">
        <v>0</v>
      </c>
      <c r="EW460">
        <v>0</v>
      </c>
      <c r="EX460">
        <v>0</v>
      </c>
      <c r="EY460">
        <v>0</v>
      </c>
      <c r="EZ460">
        <v>0</v>
      </c>
      <c r="FA460">
        <v>0</v>
      </c>
      <c r="FB460">
        <v>0</v>
      </c>
      <c r="FC460">
        <v>0</v>
      </c>
      <c r="FD460">
        <v>0</v>
      </c>
      <c r="FE460">
        <v>0</v>
      </c>
      <c r="FF460">
        <v>0</v>
      </c>
      <c r="FG460">
        <v>1</v>
      </c>
      <c r="FH460">
        <v>0</v>
      </c>
      <c r="FI460">
        <v>0</v>
      </c>
      <c r="FJ460">
        <v>1</v>
      </c>
      <c r="FK460">
        <v>0</v>
      </c>
      <c r="FL460">
        <v>0</v>
      </c>
      <c r="FM460">
        <v>0</v>
      </c>
      <c r="FN460">
        <v>0</v>
      </c>
      <c r="FO460">
        <v>0</v>
      </c>
      <c r="FP460">
        <v>0</v>
      </c>
      <c r="FQ460">
        <v>0</v>
      </c>
      <c r="FR460">
        <v>0</v>
      </c>
      <c r="FS460">
        <v>1</v>
      </c>
      <c r="FT460">
        <v>0</v>
      </c>
      <c r="FU460">
        <v>0</v>
      </c>
      <c r="FV460">
        <v>0</v>
      </c>
      <c r="FW460">
        <v>0</v>
      </c>
      <c r="FX460">
        <v>3</v>
      </c>
      <c r="FY460">
        <v>1</v>
      </c>
      <c r="FZ460">
        <v>0</v>
      </c>
      <c r="GA460">
        <v>0</v>
      </c>
      <c r="GB460">
        <v>0</v>
      </c>
      <c r="GC460">
        <v>0</v>
      </c>
      <c r="GD460">
        <v>0</v>
      </c>
      <c r="GE460">
        <v>0</v>
      </c>
      <c r="GF460">
        <v>0</v>
      </c>
      <c r="GG460">
        <v>0</v>
      </c>
      <c r="GH460">
        <v>0</v>
      </c>
      <c r="GI460">
        <v>0</v>
      </c>
      <c r="GJ460">
        <v>0</v>
      </c>
      <c r="GK460">
        <v>0</v>
      </c>
      <c r="GL460">
        <v>0</v>
      </c>
      <c r="GM460">
        <v>0</v>
      </c>
      <c r="GN460">
        <v>0</v>
      </c>
      <c r="GO460">
        <v>0</v>
      </c>
      <c r="GP460">
        <v>0</v>
      </c>
      <c r="GQ460">
        <v>0</v>
      </c>
    </row>
    <row r="461" spans="1:199">
      <c r="A461">
        <v>0</v>
      </c>
      <c r="B461">
        <v>3</v>
      </c>
      <c r="C461">
        <v>0</v>
      </c>
      <c r="D461">
        <v>0</v>
      </c>
      <c r="E461">
        <v>0</v>
      </c>
      <c r="F461">
        <v>0</v>
      </c>
      <c r="G461">
        <v>0</v>
      </c>
      <c r="H461">
        <v>0</v>
      </c>
      <c r="I461">
        <v>0</v>
      </c>
      <c r="J461">
        <v>0</v>
      </c>
      <c r="K461">
        <v>0</v>
      </c>
      <c r="L461">
        <v>0</v>
      </c>
      <c r="M461">
        <v>0</v>
      </c>
      <c r="N461">
        <v>0</v>
      </c>
      <c r="O461">
        <v>0</v>
      </c>
      <c r="P461">
        <v>4</v>
      </c>
      <c r="Q461">
        <v>1</v>
      </c>
      <c r="R461">
        <v>0</v>
      </c>
      <c r="S461">
        <v>0</v>
      </c>
      <c r="T461">
        <v>0</v>
      </c>
      <c r="U461">
        <v>0</v>
      </c>
      <c r="V461">
        <v>0</v>
      </c>
      <c r="W461">
        <v>0</v>
      </c>
      <c r="X461">
        <v>0</v>
      </c>
      <c r="Y461">
        <v>1</v>
      </c>
      <c r="Z461">
        <v>0</v>
      </c>
      <c r="AA461">
        <v>0</v>
      </c>
      <c r="AB461">
        <v>1</v>
      </c>
      <c r="AC461">
        <v>0</v>
      </c>
      <c r="AD461">
        <v>0</v>
      </c>
      <c r="AE461">
        <v>1</v>
      </c>
      <c r="AF461">
        <v>0</v>
      </c>
      <c r="AG461">
        <v>0</v>
      </c>
      <c r="AH461">
        <v>0</v>
      </c>
      <c r="AI461">
        <v>5</v>
      </c>
      <c r="AJ461">
        <v>0</v>
      </c>
      <c r="AK461">
        <v>3</v>
      </c>
      <c r="AL461">
        <v>0</v>
      </c>
      <c r="AM461">
        <v>0</v>
      </c>
      <c r="AN461">
        <v>1</v>
      </c>
      <c r="AO461">
        <v>0</v>
      </c>
      <c r="AP461">
        <v>0</v>
      </c>
      <c r="AQ461">
        <v>0</v>
      </c>
      <c r="AR461">
        <v>0</v>
      </c>
      <c r="AS461">
        <v>5</v>
      </c>
      <c r="AT461">
        <v>0</v>
      </c>
      <c r="AU461">
        <v>0</v>
      </c>
      <c r="AV461">
        <v>1</v>
      </c>
      <c r="AW461">
        <v>3</v>
      </c>
      <c r="AX461">
        <v>0</v>
      </c>
      <c r="AY461">
        <v>0</v>
      </c>
      <c r="AZ461">
        <v>0</v>
      </c>
      <c r="BA461">
        <v>2</v>
      </c>
      <c r="BB461">
        <v>0</v>
      </c>
      <c r="BC461">
        <v>0</v>
      </c>
      <c r="BD461">
        <v>0</v>
      </c>
      <c r="BE461">
        <v>0</v>
      </c>
      <c r="BF461">
        <v>0</v>
      </c>
      <c r="BG461">
        <v>2</v>
      </c>
      <c r="BH461">
        <v>0</v>
      </c>
      <c r="BI461">
        <v>0</v>
      </c>
      <c r="BJ461">
        <v>0</v>
      </c>
      <c r="BK461">
        <v>0</v>
      </c>
      <c r="BL461">
        <v>0</v>
      </c>
      <c r="BM461">
        <v>0</v>
      </c>
      <c r="BN461">
        <v>0</v>
      </c>
      <c r="BO461">
        <v>0</v>
      </c>
      <c r="BP461">
        <v>0</v>
      </c>
      <c r="BQ461">
        <v>1</v>
      </c>
      <c r="BR461">
        <v>0</v>
      </c>
      <c r="BS461">
        <v>0</v>
      </c>
      <c r="BT461">
        <v>0</v>
      </c>
      <c r="BU461">
        <v>2</v>
      </c>
      <c r="BV461">
        <v>0</v>
      </c>
      <c r="BW461">
        <v>0</v>
      </c>
      <c r="BX461">
        <v>7</v>
      </c>
      <c r="BY461">
        <v>0</v>
      </c>
      <c r="BZ461">
        <v>0</v>
      </c>
      <c r="CA461">
        <v>0</v>
      </c>
      <c r="CB461">
        <v>0</v>
      </c>
      <c r="CC461">
        <v>0</v>
      </c>
      <c r="CD461">
        <v>0</v>
      </c>
      <c r="CE461">
        <v>4</v>
      </c>
      <c r="CF461">
        <v>0</v>
      </c>
      <c r="CG461">
        <v>0</v>
      </c>
      <c r="CH461">
        <v>0</v>
      </c>
      <c r="CI461">
        <v>0</v>
      </c>
      <c r="CJ461">
        <v>0</v>
      </c>
      <c r="CK461">
        <v>0</v>
      </c>
      <c r="CL461">
        <v>0</v>
      </c>
      <c r="CM461">
        <v>0</v>
      </c>
      <c r="CN461">
        <v>0</v>
      </c>
      <c r="CO461">
        <v>3</v>
      </c>
      <c r="CP461">
        <v>0</v>
      </c>
      <c r="CQ461">
        <v>0</v>
      </c>
      <c r="CR461">
        <v>0</v>
      </c>
      <c r="CS461">
        <v>1</v>
      </c>
      <c r="CT461">
        <v>0</v>
      </c>
      <c r="CU461">
        <v>9</v>
      </c>
      <c r="CV461">
        <v>0</v>
      </c>
      <c r="CW461">
        <v>0</v>
      </c>
      <c r="CX461">
        <v>0</v>
      </c>
      <c r="CY461">
        <v>0</v>
      </c>
      <c r="CZ461">
        <v>0</v>
      </c>
      <c r="DA461">
        <v>0</v>
      </c>
      <c r="DB461">
        <v>0</v>
      </c>
      <c r="DC461">
        <v>0</v>
      </c>
      <c r="DD461">
        <v>0</v>
      </c>
      <c r="DE461">
        <v>1</v>
      </c>
      <c r="DF461">
        <v>0</v>
      </c>
      <c r="DG461">
        <v>0</v>
      </c>
      <c r="DH461">
        <v>1</v>
      </c>
      <c r="DI461">
        <v>0</v>
      </c>
      <c r="DJ461">
        <v>5</v>
      </c>
      <c r="DK461">
        <v>0</v>
      </c>
      <c r="DL461">
        <v>6</v>
      </c>
      <c r="DM461">
        <v>2</v>
      </c>
      <c r="DN461">
        <v>2</v>
      </c>
      <c r="DO461">
        <v>0</v>
      </c>
      <c r="DP461">
        <v>0</v>
      </c>
      <c r="DQ461">
        <v>0</v>
      </c>
      <c r="DR461">
        <v>3</v>
      </c>
      <c r="DS461">
        <v>0</v>
      </c>
      <c r="DT461">
        <v>0</v>
      </c>
      <c r="DU461">
        <v>2</v>
      </c>
      <c r="DV461">
        <v>0</v>
      </c>
      <c r="DW461">
        <v>0</v>
      </c>
      <c r="DX461">
        <v>0</v>
      </c>
      <c r="DY461">
        <v>0</v>
      </c>
      <c r="DZ461">
        <v>0</v>
      </c>
      <c r="EA461">
        <v>0</v>
      </c>
      <c r="EB461">
        <v>1</v>
      </c>
      <c r="EC461">
        <v>0</v>
      </c>
      <c r="ED461">
        <v>0</v>
      </c>
      <c r="EE461">
        <v>0</v>
      </c>
      <c r="EF461">
        <v>0</v>
      </c>
      <c r="EG461">
        <v>0</v>
      </c>
      <c r="EH461">
        <v>1</v>
      </c>
      <c r="EI461">
        <v>2</v>
      </c>
      <c r="EJ461">
        <v>0</v>
      </c>
      <c r="EK461">
        <v>0</v>
      </c>
      <c r="EL461">
        <v>0</v>
      </c>
      <c r="EM461">
        <v>0</v>
      </c>
      <c r="EN461">
        <v>0</v>
      </c>
      <c r="EO461">
        <v>0</v>
      </c>
      <c r="EP461">
        <v>0</v>
      </c>
      <c r="EQ461">
        <v>0</v>
      </c>
      <c r="ER461">
        <v>0</v>
      </c>
      <c r="ES461">
        <v>1</v>
      </c>
      <c r="ET461">
        <v>2</v>
      </c>
      <c r="EU461">
        <v>0</v>
      </c>
      <c r="EV461">
        <v>0</v>
      </c>
      <c r="EW461">
        <v>0</v>
      </c>
      <c r="EX461">
        <v>0</v>
      </c>
      <c r="EY461">
        <v>0</v>
      </c>
      <c r="EZ461">
        <v>0</v>
      </c>
      <c r="FA461">
        <v>1</v>
      </c>
      <c r="FB461">
        <v>0</v>
      </c>
      <c r="FC461">
        <v>0</v>
      </c>
      <c r="FD461">
        <v>0</v>
      </c>
      <c r="FE461">
        <v>0</v>
      </c>
      <c r="FF461">
        <v>0</v>
      </c>
      <c r="FG461">
        <v>0</v>
      </c>
      <c r="FH461">
        <v>0</v>
      </c>
      <c r="FI461">
        <v>0</v>
      </c>
      <c r="FJ461">
        <v>3</v>
      </c>
      <c r="FK461">
        <v>0</v>
      </c>
      <c r="FL461">
        <v>0</v>
      </c>
      <c r="FM461">
        <v>0</v>
      </c>
      <c r="FN461">
        <v>0</v>
      </c>
      <c r="FO461">
        <v>0</v>
      </c>
      <c r="FP461">
        <v>0</v>
      </c>
      <c r="FQ461">
        <v>0</v>
      </c>
      <c r="FR461">
        <v>0</v>
      </c>
      <c r="FS461">
        <v>5</v>
      </c>
      <c r="FT461">
        <v>0</v>
      </c>
      <c r="FU461">
        <v>1</v>
      </c>
      <c r="FV461">
        <v>0</v>
      </c>
      <c r="FW461">
        <v>0</v>
      </c>
      <c r="FX461">
        <v>0</v>
      </c>
      <c r="FY461">
        <v>6</v>
      </c>
      <c r="FZ461">
        <v>0</v>
      </c>
      <c r="GA461">
        <v>0</v>
      </c>
      <c r="GB461">
        <v>0</v>
      </c>
      <c r="GC461">
        <v>0</v>
      </c>
      <c r="GD461">
        <v>0</v>
      </c>
      <c r="GE461">
        <v>0</v>
      </c>
      <c r="GF461">
        <v>0</v>
      </c>
      <c r="GG461">
        <v>9</v>
      </c>
      <c r="GH461">
        <v>2</v>
      </c>
      <c r="GI461">
        <v>0</v>
      </c>
      <c r="GJ461">
        <v>0</v>
      </c>
      <c r="GK461">
        <v>0</v>
      </c>
      <c r="GL461">
        <v>0</v>
      </c>
      <c r="GM461">
        <v>1</v>
      </c>
      <c r="GN461">
        <v>8</v>
      </c>
      <c r="GO461">
        <v>4</v>
      </c>
      <c r="GP461">
        <v>0</v>
      </c>
      <c r="GQ461">
        <v>0</v>
      </c>
    </row>
    <row r="462" spans="1:199">
      <c r="A462">
        <v>0</v>
      </c>
      <c r="B462">
        <v>3</v>
      </c>
      <c r="C462">
        <v>4</v>
      </c>
      <c r="D462">
        <v>6</v>
      </c>
      <c r="E462">
        <v>0</v>
      </c>
      <c r="F462">
        <v>3</v>
      </c>
      <c r="G462">
        <v>0</v>
      </c>
      <c r="H462">
        <v>0</v>
      </c>
      <c r="I462">
        <v>0</v>
      </c>
      <c r="J462">
        <v>1</v>
      </c>
      <c r="K462">
        <v>2</v>
      </c>
      <c r="L462">
        <v>1</v>
      </c>
      <c r="M462">
        <v>0</v>
      </c>
      <c r="N462">
        <v>8</v>
      </c>
      <c r="O462">
        <v>0</v>
      </c>
      <c r="P462">
        <v>2</v>
      </c>
      <c r="Q462">
        <v>1</v>
      </c>
      <c r="R462">
        <v>0</v>
      </c>
      <c r="S462">
        <v>0</v>
      </c>
      <c r="T462">
        <v>0</v>
      </c>
      <c r="U462">
        <v>0</v>
      </c>
      <c r="V462">
        <v>0</v>
      </c>
      <c r="W462">
        <v>1</v>
      </c>
      <c r="X462">
        <v>3</v>
      </c>
      <c r="Y462">
        <v>0</v>
      </c>
      <c r="Z462">
        <v>2</v>
      </c>
      <c r="AA462">
        <v>0</v>
      </c>
      <c r="AB462">
        <v>0</v>
      </c>
      <c r="AC462">
        <v>1</v>
      </c>
      <c r="AD462">
        <v>0</v>
      </c>
      <c r="AE462">
        <v>0</v>
      </c>
      <c r="AF462">
        <v>1</v>
      </c>
      <c r="AG462">
        <v>0</v>
      </c>
      <c r="AH462">
        <v>3</v>
      </c>
      <c r="AI462">
        <v>3</v>
      </c>
      <c r="AJ462">
        <v>0</v>
      </c>
      <c r="AK462">
        <v>1</v>
      </c>
      <c r="AL462">
        <v>0</v>
      </c>
      <c r="AM462">
        <v>0</v>
      </c>
      <c r="AN462">
        <v>0</v>
      </c>
      <c r="AO462">
        <v>0</v>
      </c>
      <c r="AP462">
        <v>1</v>
      </c>
      <c r="AQ462">
        <v>0</v>
      </c>
      <c r="AR462">
        <v>0</v>
      </c>
      <c r="AS462">
        <v>9</v>
      </c>
      <c r="AT462">
        <v>0</v>
      </c>
      <c r="AU462">
        <v>0</v>
      </c>
      <c r="AV462">
        <v>2</v>
      </c>
      <c r="AW462">
        <v>1</v>
      </c>
      <c r="AX462">
        <v>0</v>
      </c>
      <c r="AY462">
        <v>2</v>
      </c>
      <c r="AZ462">
        <v>2</v>
      </c>
      <c r="BA462">
        <v>4</v>
      </c>
      <c r="BB462">
        <v>0</v>
      </c>
      <c r="BC462">
        <v>0</v>
      </c>
      <c r="BD462">
        <v>0</v>
      </c>
      <c r="BE462">
        <v>1</v>
      </c>
      <c r="BF462">
        <v>1</v>
      </c>
      <c r="BG462">
        <v>1</v>
      </c>
      <c r="BH462">
        <v>0</v>
      </c>
      <c r="BI462">
        <v>0</v>
      </c>
      <c r="BJ462">
        <v>0</v>
      </c>
      <c r="BK462">
        <v>0</v>
      </c>
      <c r="BL462">
        <v>0</v>
      </c>
      <c r="BM462">
        <v>1</v>
      </c>
      <c r="BN462">
        <v>0</v>
      </c>
      <c r="BO462">
        <v>0</v>
      </c>
      <c r="BP462">
        <v>0</v>
      </c>
      <c r="BQ462">
        <v>2</v>
      </c>
      <c r="BR462">
        <v>0</v>
      </c>
      <c r="BS462">
        <v>0</v>
      </c>
      <c r="BT462">
        <v>1</v>
      </c>
      <c r="BU462">
        <v>8</v>
      </c>
      <c r="BV462">
        <v>1</v>
      </c>
      <c r="BW462">
        <v>0</v>
      </c>
      <c r="BX462">
        <v>1</v>
      </c>
      <c r="BY462">
        <v>0</v>
      </c>
      <c r="BZ462">
        <v>0</v>
      </c>
      <c r="CA462">
        <v>4</v>
      </c>
      <c r="CB462">
        <v>2</v>
      </c>
      <c r="CC462">
        <v>0</v>
      </c>
      <c r="CD462">
        <v>0</v>
      </c>
      <c r="CE462">
        <v>1</v>
      </c>
      <c r="CF462">
        <v>0</v>
      </c>
      <c r="CG462">
        <v>0</v>
      </c>
      <c r="CH462">
        <v>0</v>
      </c>
      <c r="CI462">
        <v>3</v>
      </c>
      <c r="CJ462">
        <v>0</v>
      </c>
      <c r="CK462">
        <v>1</v>
      </c>
      <c r="CL462">
        <v>0</v>
      </c>
      <c r="CM462">
        <v>7</v>
      </c>
      <c r="CN462">
        <v>0</v>
      </c>
      <c r="CO462">
        <v>2</v>
      </c>
      <c r="CP462">
        <v>0</v>
      </c>
      <c r="CQ462">
        <v>0</v>
      </c>
      <c r="CR462">
        <v>0</v>
      </c>
      <c r="CS462">
        <v>0</v>
      </c>
      <c r="CT462">
        <v>0</v>
      </c>
      <c r="CU462">
        <v>4</v>
      </c>
      <c r="CV462">
        <v>0</v>
      </c>
      <c r="CW462">
        <v>0</v>
      </c>
      <c r="CX462">
        <v>0</v>
      </c>
      <c r="CY462">
        <v>0</v>
      </c>
      <c r="CZ462">
        <v>0</v>
      </c>
      <c r="DA462">
        <v>0</v>
      </c>
      <c r="DB462">
        <v>0</v>
      </c>
      <c r="DC462">
        <v>0</v>
      </c>
      <c r="DD462">
        <v>0</v>
      </c>
      <c r="DE462">
        <v>0</v>
      </c>
      <c r="DF462">
        <v>1</v>
      </c>
      <c r="DG462">
        <v>1</v>
      </c>
      <c r="DH462">
        <v>0</v>
      </c>
      <c r="DI462">
        <v>0</v>
      </c>
      <c r="DJ462">
        <v>4</v>
      </c>
      <c r="DK462">
        <v>1</v>
      </c>
      <c r="DL462">
        <v>4</v>
      </c>
      <c r="DM462">
        <v>6</v>
      </c>
      <c r="DN462">
        <v>2</v>
      </c>
      <c r="DO462">
        <v>0</v>
      </c>
      <c r="DP462">
        <v>0</v>
      </c>
      <c r="DQ462">
        <v>0</v>
      </c>
      <c r="DR462">
        <v>2</v>
      </c>
      <c r="DS462">
        <v>0</v>
      </c>
      <c r="DT462">
        <v>0</v>
      </c>
      <c r="DU462">
        <v>3</v>
      </c>
      <c r="DV462">
        <v>0</v>
      </c>
      <c r="DW462">
        <v>0</v>
      </c>
      <c r="DX462">
        <v>1</v>
      </c>
      <c r="DY462">
        <v>0</v>
      </c>
      <c r="DZ462">
        <v>0</v>
      </c>
      <c r="EA462">
        <v>0</v>
      </c>
      <c r="EB462">
        <v>0</v>
      </c>
      <c r="EC462">
        <v>0</v>
      </c>
      <c r="ED462">
        <v>0</v>
      </c>
      <c r="EE462">
        <v>0</v>
      </c>
      <c r="EF462">
        <v>0</v>
      </c>
      <c r="EG462">
        <v>2</v>
      </c>
      <c r="EH462">
        <v>1</v>
      </c>
      <c r="EI462">
        <v>3</v>
      </c>
      <c r="EJ462">
        <v>0</v>
      </c>
      <c r="EK462">
        <v>0</v>
      </c>
      <c r="EL462">
        <v>1</v>
      </c>
      <c r="EM462">
        <v>0</v>
      </c>
      <c r="EN462">
        <v>0</v>
      </c>
      <c r="EO462">
        <v>5</v>
      </c>
      <c r="EP462">
        <v>0</v>
      </c>
      <c r="EQ462">
        <v>1</v>
      </c>
      <c r="ER462">
        <v>0</v>
      </c>
      <c r="ES462">
        <v>8</v>
      </c>
      <c r="ET462">
        <v>1</v>
      </c>
      <c r="EU462">
        <v>1</v>
      </c>
      <c r="EV462">
        <v>0</v>
      </c>
      <c r="EW462">
        <v>0</v>
      </c>
      <c r="EX462">
        <v>0</v>
      </c>
      <c r="EY462">
        <v>3</v>
      </c>
      <c r="EZ462">
        <v>0</v>
      </c>
      <c r="FA462">
        <v>0</v>
      </c>
      <c r="FB462">
        <v>0</v>
      </c>
      <c r="FC462">
        <v>0</v>
      </c>
      <c r="FD462">
        <v>0</v>
      </c>
      <c r="FE462">
        <v>0</v>
      </c>
      <c r="FF462">
        <v>0</v>
      </c>
      <c r="FG462">
        <v>1</v>
      </c>
      <c r="FH462">
        <v>0</v>
      </c>
      <c r="FI462">
        <v>2</v>
      </c>
      <c r="FJ462">
        <v>2</v>
      </c>
      <c r="FK462">
        <v>0</v>
      </c>
      <c r="FL462">
        <v>0</v>
      </c>
      <c r="FM462">
        <v>3</v>
      </c>
      <c r="FN462">
        <v>0</v>
      </c>
      <c r="FO462">
        <v>1</v>
      </c>
      <c r="FP462">
        <v>0</v>
      </c>
      <c r="FQ462">
        <v>0</v>
      </c>
      <c r="FR462">
        <v>0</v>
      </c>
      <c r="FS462">
        <v>1</v>
      </c>
      <c r="FT462">
        <v>0</v>
      </c>
      <c r="FU462">
        <v>1</v>
      </c>
      <c r="FV462">
        <v>0</v>
      </c>
      <c r="FW462">
        <v>0</v>
      </c>
      <c r="FX462">
        <v>0</v>
      </c>
      <c r="FY462">
        <v>5</v>
      </c>
      <c r="FZ462">
        <v>0</v>
      </c>
      <c r="GA462">
        <v>0</v>
      </c>
      <c r="GB462">
        <v>0</v>
      </c>
      <c r="GC462">
        <v>0</v>
      </c>
      <c r="GD462">
        <v>1</v>
      </c>
      <c r="GE462">
        <v>0</v>
      </c>
      <c r="GF462">
        <v>0</v>
      </c>
      <c r="GG462">
        <v>9</v>
      </c>
      <c r="GH462">
        <v>5</v>
      </c>
      <c r="GI462">
        <v>0</v>
      </c>
      <c r="GJ462">
        <v>1</v>
      </c>
      <c r="GK462">
        <v>0</v>
      </c>
      <c r="GL462">
        <v>0</v>
      </c>
      <c r="GM462">
        <v>1</v>
      </c>
      <c r="GN462">
        <v>3</v>
      </c>
      <c r="GO462">
        <v>0</v>
      </c>
      <c r="GP462">
        <v>0</v>
      </c>
      <c r="GQ462">
        <v>0</v>
      </c>
    </row>
    <row r="463" spans="1:199">
      <c r="A463">
        <v>0</v>
      </c>
      <c r="B463">
        <v>3</v>
      </c>
      <c r="C463">
        <v>3</v>
      </c>
      <c r="D463">
        <v>7</v>
      </c>
      <c r="E463">
        <v>0</v>
      </c>
      <c r="F463">
        <v>5</v>
      </c>
      <c r="G463">
        <v>0</v>
      </c>
      <c r="H463">
        <v>0</v>
      </c>
      <c r="I463">
        <v>0</v>
      </c>
      <c r="J463">
        <v>0</v>
      </c>
      <c r="K463">
        <v>0</v>
      </c>
      <c r="L463">
        <v>0</v>
      </c>
      <c r="M463">
        <v>0</v>
      </c>
      <c r="N463">
        <v>0</v>
      </c>
      <c r="O463">
        <v>0</v>
      </c>
      <c r="P463">
        <v>2</v>
      </c>
      <c r="Q463">
        <v>1</v>
      </c>
      <c r="R463">
        <v>0</v>
      </c>
      <c r="S463">
        <v>0</v>
      </c>
      <c r="T463">
        <v>0</v>
      </c>
      <c r="U463">
        <v>0</v>
      </c>
      <c r="V463">
        <v>0</v>
      </c>
      <c r="W463">
        <v>0</v>
      </c>
      <c r="X463">
        <v>3</v>
      </c>
      <c r="Y463">
        <v>0</v>
      </c>
      <c r="Z463">
        <v>2</v>
      </c>
      <c r="AA463">
        <v>0</v>
      </c>
      <c r="AB463">
        <v>2</v>
      </c>
      <c r="AC463">
        <v>0</v>
      </c>
      <c r="AD463">
        <v>0</v>
      </c>
      <c r="AE463">
        <v>0</v>
      </c>
      <c r="AF463">
        <v>0</v>
      </c>
      <c r="AG463">
        <v>0</v>
      </c>
      <c r="AH463">
        <v>5</v>
      </c>
      <c r="AI463">
        <v>0</v>
      </c>
      <c r="AJ463">
        <v>0</v>
      </c>
      <c r="AK463">
        <v>0</v>
      </c>
      <c r="AL463">
        <v>0</v>
      </c>
      <c r="AM463">
        <v>0</v>
      </c>
      <c r="AN463">
        <v>0</v>
      </c>
      <c r="AO463">
        <v>0</v>
      </c>
      <c r="AP463">
        <v>0</v>
      </c>
      <c r="AQ463">
        <v>0</v>
      </c>
      <c r="AR463">
        <v>0</v>
      </c>
      <c r="AS463">
        <v>6</v>
      </c>
      <c r="AT463">
        <v>0</v>
      </c>
      <c r="AU463">
        <v>0</v>
      </c>
      <c r="AV463">
        <v>2</v>
      </c>
      <c r="AW463">
        <v>3</v>
      </c>
      <c r="AX463">
        <v>0</v>
      </c>
      <c r="AY463">
        <v>0</v>
      </c>
      <c r="AZ463">
        <v>0</v>
      </c>
      <c r="BA463">
        <v>1</v>
      </c>
      <c r="BB463">
        <v>0</v>
      </c>
      <c r="BC463">
        <v>0</v>
      </c>
      <c r="BD463">
        <v>0</v>
      </c>
      <c r="BE463">
        <v>0</v>
      </c>
      <c r="BF463">
        <v>0</v>
      </c>
      <c r="BG463">
        <v>3</v>
      </c>
      <c r="BH463">
        <v>0</v>
      </c>
      <c r="BI463">
        <v>0</v>
      </c>
      <c r="BJ463">
        <v>0</v>
      </c>
      <c r="BK463">
        <v>9</v>
      </c>
      <c r="BL463">
        <v>0</v>
      </c>
      <c r="BM463">
        <v>3</v>
      </c>
      <c r="BN463">
        <v>0</v>
      </c>
      <c r="BO463">
        <v>0</v>
      </c>
      <c r="BP463">
        <v>0</v>
      </c>
      <c r="BQ463">
        <v>5</v>
      </c>
      <c r="BR463">
        <v>0</v>
      </c>
      <c r="BS463">
        <v>1</v>
      </c>
      <c r="BT463">
        <v>0</v>
      </c>
      <c r="BU463">
        <v>2</v>
      </c>
      <c r="BV463">
        <v>3</v>
      </c>
      <c r="BW463">
        <v>0</v>
      </c>
      <c r="BX463">
        <v>0</v>
      </c>
      <c r="BY463">
        <v>0</v>
      </c>
      <c r="BZ463">
        <v>0</v>
      </c>
      <c r="CA463">
        <v>0</v>
      </c>
      <c r="CB463">
        <v>2</v>
      </c>
      <c r="CC463">
        <v>0</v>
      </c>
      <c r="CD463">
        <v>2</v>
      </c>
      <c r="CE463">
        <v>0</v>
      </c>
      <c r="CF463">
        <v>0</v>
      </c>
      <c r="CG463">
        <v>0</v>
      </c>
      <c r="CH463">
        <v>0</v>
      </c>
      <c r="CI463">
        <v>3</v>
      </c>
      <c r="CJ463">
        <v>0</v>
      </c>
      <c r="CK463">
        <v>1</v>
      </c>
      <c r="CL463">
        <v>0</v>
      </c>
      <c r="CM463">
        <v>7</v>
      </c>
      <c r="CN463">
        <v>0</v>
      </c>
      <c r="CO463">
        <v>0</v>
      </c>
      <c r="CP463">
        <v>0</v>
      </c>
      <c r="CQ463">
        <v>0</v>
      </c>
      <c r="CR463">
        <v>0</v>
      </c>
      <c r="CS463">
        <v>0</v>
      </c>
      <c r="CT463">
        <v>0</v>
      </c>
      <c r="CU463">
        <v>0</v>
      </c>
      <c r="CV463">
        <v>0</v>
      </c>
      <c r="CW463">
        <v>1</v>
      </c>
      <c r="CX463">
        <v>0</v>
      </c>
      <c r="CY463">
        <v>0</v>
      </c>
      <c r="CZ463">
        <v>2</v>
      </c>
      <c r="DA463">
        <v>0</v>
      </c>
      <c r="DB463">
        <v>0</v>
      </c>
      <c r="DC463">
        <v>0</v>
      </c>
      <c r="DD463">
        <v>1</v>
      </c>
      <c r="DE463">
        <v>0</v>
      </c>
      <c r="DF463">
        <v>0</v>
      </c>
      <c r="DG463">
        <v>0</v>
      </c>
      <c r="DH463">
        <v>0</v>
      </c>
      <c r="DI463">
        <v>0</v>
      </c>
      <c r="DJ463">
        <v>6</v>
      </c>
      <c r="DK463">
        <v>2</v>
      </c>
      <c r="DL463">
        <v>0</v>
      </c>
      <c r="DM463">
        <v>0</v>
      </c>
      <c r="DN463">
        <v>4</v>
      </c>
      <c r="DO463">
        <v>0</v>
      </c>
      <c r="DP463">
        <v>0</v>
      </c>
      <c r="DQ463">
        <v>0</v>
      </c>
      <c r="DR463">
        <v>0</v>
      </c>
      <c r="DS463">
        <v>0</v>
      </c>
      <c r="DT463">
        <v>0</v>
      </c>
      <c r="DU463">
        <v>1</v>
      </c>
      <c r="DV463">
        <v>0</v>
      </c>
      <c r="DW463">
        <v>0</v>
      </c>
      <c r="DX463">
        <v>0</v>
      </c>
      <c r="DY463">
        <v>0</v>
      </c>
      <c r="DZ463">
        <v>0</v>
      </c>
      <c r="EA463">
        <v>0</v>
      </c>
      <c r="EB463">
        <v>0</v>
      </c>
      <c r="EC463">
        <v>1</v>
      </c>
      <c r="ED463">
        <v>0</v>
      </c>
      <c r="EE463">
        <v>0</v>
      </c>
      <c r="EF463">
        <v>0</v>
      </c>
      <c r="EG463">
        <v>0</v>
      </c>
      <c r="EH463">
        <v>1</v>
      </c>
      <c r="EI463">
        <v>5</v>
      </c>
      <c r="EJ463">
        <v>0</v>
      </c>
      <c r="EK463">
        <v>0</v>
      </c>
      <c r="EL463">
        <v>1</v>
      </c>
      <c r="EM463">
        <v>0</v>
      </c>
      <c r="EN463">
        <v>0</v>
      </c>
      <c r="EO463">
        <v>0</v>
      </c>
      <c r="EP463">
        <v>0</v>
      </c>
      <c r="EQ463">
        <v>0</v>
      </c>
      <c r="ER463">
        <v>0</v>
      </c>
      <c r="ES463">
        <v>4</v>
      </c>
      <c r="ET463">
        <v>1</v>
      </c>
      <c r="EU463">
        <v>2</v>
      </c>
      <c r="EV463">
        <v>0</v>
      </c>
      <c r="EW463">
        <v>0</v>
      </c>
      <c r="EX463">
        <v>0</v>
      </c>
      <c r="EY463">
        <v>0</v>
      </c>
      <c r="EZ463">
        <v>0</v>
      </c>
      <c r="FA463">
        <v>2</v>
      </c>
      <c r="FB463">
        <v>0</v>
      </c>
      <c r="FC463">
        <v>0</v>
      </c>
      <c r="FD463">
        <v>0</v>
      </c>
      <c r="FE463">
        <v>0</v>
      </c>
      <c r="FF463">
        <v>0</v>
      </c>
      <c r="FG463">
        <v>3</v>
      </c>
      <c r="FH463">
        <v>0</v>
      </c>
      <c r="FI463">
        <v>1</v>
      </c>
      <c r="FJ463">
        <v>0</v>
      </c>
      <c r="FK463">
        <v>0</v>
      </c>
      <c r="FL463">
        <v>0</v>
      </c>
      <c r="FM463">
        <v>3</v>
      </c>
      <c r="FN463">
        <v>0</v>
      </c>
      <c r="FO463">
        <v>1</v>
      </c>
      <c r="FP463">
        <v>0</v>
      </c>
      <c r="FQ463">
        <v>0</v>
      </c>
      <c r="FR463">
        <v>0</v>
      </c>
      <c r="FS463">
        <v>5</v>
      </c>
      <c r="FT463">
        <v>0</v>
      </c>
      <c r="FU463">
        <v>0</v>
      </c>
      <c r="FV463">
        <v>0</v>
      </c>
      <c r="FW463">
        <v>0</v>
      </c>
      <c r="FX463">
        <v>4</v>
      </c>
      <c r="FY463">
        <v>2</v>
      </c>
      <c r="FZ463">
        <v>0</v>
      </c>
      <c r="GA463">
        <v>0</v>
      </c>
      <c r="GB463">
        <v>0</v>
      </c>
      <c r="GC463">
        <v>0</v>
      </c>
      <c r="GD463">
        <v>0</v>
      </c>
      <c r="GE463">
        <v>0</v>
      </c>
      <c r="GF463">
        <v>0</v>
      </c>
      <c r="GG463">
        <v>0</v>
      </c>
      <c r="GH463">
        <v>0</v>
      </c>
      <c r="GI463">
        <v>0</v>
      </c>
      <c r="GJ463">
        <v>0</v>
      </c>
      <c r="GK463">
        <v>0</v>
      </c>
      <c r="GL463">
        <v>0</v>
      </c>
      <c r="GM463">
        <v>1</v>
      </c>
      <c r="GN463">
        <v>0</v>
      </c>
      <c r="GO463">
        <v>3</v>
      </c>
      <c r="GP463">
        <v>0</v>
      </c>
      <c r="GQ463">
        <v>0</v>
      </c>
    </row>
    <row r="464" spans="1:199">
      <c r="A464">
        <v>0</v>
      </c>
      <c r="B464">
        <v>0</v>
      </c>
      <c r="C464">
        <v>0</v>
      </c>
      <c r="D464">
        <v>0</v>
      </c>
      <c r="E464">
        <v>0</v>
      </c>
      <c r="F464">
        <v>0</v>
      </c>
      <c r="G464">
        <v>0</v>
      </c>
      <c r="H464">
        <v>0</v>
      </c>
      <c r="I464">
        <v>0</v>
      </c>
      <c r="J464">
        <v>1</v>
      </c>
      <c r="K464">
        <v>0</v>
      </c>
      <c r="L464">
        <v>0</v>
      </c>
      <c r="M464">
        <v>0</v>
      </c>
      <c r="N464">
        <v>8</v>
      </c>
      <c r="O464">
        <v>0</v>
      </c>
      <c r="P464">
        <v>1</v>
      </c>
      <c r="Q464">
        <v>1</v>
      </c>
      <c r="R464">
        <v>0</v>
      </c>
      <c r="S464">
        <v>1</v>
      </c>
      <c r="T464">
        <v>0</v>
      </c>
      <c r="U464">
        <v>0</v>
      </c>
      <c r="V464">
        <v>0</v>
      </c>
      <c r="W464">
        <v>0</v>
      </c>
      <c r="X464">
        <v>1</v>
      </c>
      <c r="Y464">
        <v>0</v>
      </c>
      <c r="Z464">
        <v>2</v>
      </c>
      <c r="AA464">
        <v>0</v>
      </c>
      <c r="AB464">
        <v>0</v>
      </c>
      <c r="AC464">
        <v>1</v>
      </c>
      <c r="AD464">
        <v>0</v>
      </c>
      <c r="AE464">
        <v>1</v>
      </c>
      <c r="AF464">
        <v>0</v>
      </c>
      <c r="AG464">
        <v>0</v>
      </c>
      <c r="AH464">
        <v>1</v>
      </c>
      <c r="AI464">
        <v>3</v>
      </c>
      <c r="AJ464">
        <v>0</v>
      </c>
      <c r="AK464">
        <v>1</v>
      </c>
      <c r="AL464">
        <v>0</v>
      </c>
      <c r="AM464">
        <v>0</v>
      </c>
      <c r="AN464">
        <v>0</v>
      </c>
      <c r="AO464">
        <v>2</v>
      </c>
      <c r="AP464">
        <v>0</v>
      </c>
      <c r="AQ464">
        <v>0</v>
      </c>
      <c r="AR464">
        <v>0</v>
      </c>
      <c r="AS464">
        <v>0</v>
      </c>
      <c r="AT464">
        <v>0</v>
      </c>
      <c r="AU464">
        <v>1</v>
      </c>
      <c r="AV464">
        <v>1</v>
      </c>
      <c r="AW464">
        <v>0</v>
      </c>
      <c r="AX464">
        <v>0</v>
      </c>
      <c r="AY464">
        <v>5</v>
      </c>
      <c r="AZ464">
        <v>6</v>
      </c>
      <c r="BA464">
        <v>5</v>
      </c>
      <c r="BB464">
        <v>1</v>
      </c>
      <c r="BC464">
        <v>0</v>
      </c>
      <c r="BD464">
        <v>0</v>
      </c>
      <c r="BE464">
        <v>1</v>
      </c>
      <c r="BF464">
        <v>0</v>
      </c>
      <c r="BG464">
        <v>1</v>
      </c>
      <c r="BH464">
        <v>0</v>
      </c>
      <c r="BI464">
        <v>0</v>
      </c>
      <c r="BJ464">
        <v>1</v>
      </c>
      <c r="BK464">
        <v>0</v>
      </c>
      <c r="BL464">
        <v>0</v>
      </c>
      <c r="BM464">
        <v>0</v>
      </c>
      <c r="BN464">
        <v>0</v>
      </c>
      <c r="BO464">
        <v>0</v>
      </c>
      <c r="BP464">
        <v>0</v>
      </c>
      <c r="BQ464">
        <v>0</v>
      </c>
      <c r="BR464">
        <v>1</v>
      </c>
      <c r="BS464">
        <v>0</v>
      </c>
      <c r="BT464">
        <v>1</v>
      </c>
      <c r="BU464">
        <v>4</v>
      </c>
      <c r="BV464">
        <v>0</v>
      </c>
      <c r="BW464">
        <v>0</v>
      </c>
      <c r="BX464">
        <v>1</v>
      </c>
      <c r="BY464">
        <v>0</v>
      </c>
      <c r="BZ464">
        <v>0</v>
      </c>
      <c r="CA464">
        <v>0</v>
      </c>
      <c r="CB464">
        <v>0</v>
      </c>
      <c r="CC464">
        <v>0</v>
      </c>
      <c r="CD464">
        <v>0</v>
      </c>
      <c r="CE464">
        <v>0</v>
      </c>
      <c r="CF464">
        <v>0</v>
      </c>
      <c r="CG464">
        <v>0</v>
      </c>
      <c r="CH464">
        <v>0</v>
      </c>
      <c r="CI464">
        <v>0</v>
      </c>
      <c r="CJ464">
        <v>0</v>
      </c>
      <c r="CK464">
        <v>2</v>
      </c>
      <c r="CL464">
        <v>0</v>
      </c>
      <c r="CM464">
        <v>9</v>
      </c>
      <c r="CN464">
        <v>0</v>
      </c>
      <c r="CO464">
        <v>0</v>
      </c>
      <c r="CP464">
        <v>0</v>
      </c>
      <c r="CQ464">
        <v>0</v>
      </c>
      <c r="CR464">
        <v>0</v>
      </c>
      <c r="CS464">
        <v>0</v>
      </c>
      <c r="CT464">
        <v>0</v>
      </c>
      <c r="CU464">
        <v>1</v>
      </c>
      <c r="CV464">
        <v>0</v>
      </c>
      <c r="CW464">
        <v>2</v>
      </c>
      <c r="CX464">
        <v>0</v>
      </c>
      <c r="CY464">
        <v>0</v>
      </c>
      <c r="CZ464">
        <v>0</v>
      </c>
      <c r="DA464">
        <v>0</v>
      </c>
      <c r="DB464">
        <v>0</v>
      </c>
      <c r="DC464">
        <v>0</v>
      </c>
      <c r="DD464">
        <v>0</v>
      </c>
      <c r="DE464">
        <v>0</v>
      </c>
      <c r="DF464">
        <v>0</v>
      </c>
      <c r="DG464">
        <v>2</v>
      </c>
      <c r="DH464">
        <v>0</v>
      </c>
      <c r="DI464">
        <v>0</v>
      </c>
      <c r="DJ464">
        <v>4</v>
      </c>
      <c r="DK464">
        <v>2</v>
      </c>
      <c r="DL464">
        <v>0</v>
      </c>
      <c r="DM464">
        <v>0</v>
      </c>
      <c r="DN464">
        <v>1</v>
      </c>
      <c r="DO464">
        <v>0</v>
      </c>
      <c r="DP464">
        <v>0</v>
      </c>
      <c r="DQ464">
        <v>0</v>
      </c>
      <c r="DR464">
        <v>3</v>
      </c>
      <c r="DS464">
        <v>0</v>
      </c>
      <c r="DT464">
        <v>0</v>
      </c>
      <c r="DU464">
        <v>1</v>
      </c>
      <c r="DV464">
        <v>0</v>
      </c>
      <c r="DW464">
        <v>0</v>
      </c>
      <c r="DX464">
        <v>0</v>
      </c>
      <c r="DY464">
        <v>0</v>
      </c>
      <c r="DZ464">
        <v>1</v>
      </c>
      <c r="EA464">
        <v>0</v>
      </c>
      <c r="EB464">
        <v>0</v>
      </c>
      <c r="EC464">
        <v>0</v>
      </c>
      <c r="ED464">
        <v>0</v>
      </c>
      <c r="EE464">
        <v>0</v>
      </c>
      <c r="EF464">
        <v>0</v>
      </c>
      <c r="EG464">
        <v>0</v>
      </c>
      <c r="EH464">
        <v>0</v>
      </c>
      <c r="EI464">
        <v>4</v>
      </c>
      <c r="EJ464">
        <v>0</v>
      </c>
      <c r="EK464">
        <v>0</v>
      </c>
      <c r="EL464">
        <v>0</v>
      </c>
      <c r="EM464">
        <v>1</v>
      </c>
      <c r="EN464">
        <v>0</v>
      </c>
      <c r="EO464">
        <v>1</v>
      </c>
      <c r="EP464">
        <v>1</v>
      </c>
      <c r="EQ464">
        <v>1</v>
      </c>
      <c r="ER464">
        <v>0</v>
      </c>
      <c r="ES464">
        <v>2</v>
      </c>
      <c r="ET464">
        <v>0</v>
      </c>
      <c r="EU464">
        <v>0</v>
      </c>
      <c r="EV464">
        <v>0</v>
      </c>
      <c r="EW464">
        <v>0</v>
      </c>
      <c r="EX464">
        <v>0</v>
      </c>
      <c r="EY464">
        <v>0</v>
      </c>
      <c r="EZ464">
        <v>0</v>
      </c>
      <c r="FA464">
        <v>1</v>
      </c>
      <c r="FB464">
        <v>0</v>
      </c>
      <c r="FC464">
        <v>0</v>
      </c>
      <c r="FD464">
        <v>0</v>
      </c>
      <c r="FE464">
        <v>0</v>
      </c>
      <c r="FF464">
        <v>0</v>
      </c>
      <c r="FG464">
        <v>0</v>
      </c>
      <c r="FH464">
        <v>0</v>
      </c>
      <c r="FI464">
        <v>0</v>
      </c>
      <c r="FJ464">
        <v>0</v>
      </c>
      <c r="FK464">
        <v>0</v>
      </c>
      <c r="FL464">
        <v>0</v>
      </c>
      <c r="FM464">
        <v>2</v>
      </c>
      <c r="FN464">
        <v>1</v>
      </c>
      <c r="FO464">
        <v>0</v>
      </c>
      <c r="FP464">
        <v>0</v>
      </c>
      <c r="FQ464">
        <v>0</v>
      </c>
      <c r="FR464">
        <v>0</v>
      </c>
      <c r="FS464">
        <v>1</v>
      </c>
      <c r="FT464">
        <v>0</v>
      </c>
      <c r="FU464">
        <v>3</v>
      </c>
      <c r="FV464">
        <v>0</v>
      </c>
      <c r="FW464">
        <v>0</v>
      </c>
      <c r="FX464">
        <v>0</v>
      </c>
      <c r="FY464">
        <v>1</v>
      </c>
      <c r="FZ464">
        <v>0</v>
      </c>
      <c r="GA464">
        <v>0</v>
      </c>
      <c r="GB464">
        <v>0</v>
      </c>
      <c r="GC464">
        <v>0</v>
      </c>
      <c r="GD464">
        <v>5</v>
      </c>
      <c r="GE464">
        <v>2</v>
      </c>
      <c r="GF464">
        <v>0</v>
      </c>
      <c r="GG464">
        <v>0</v>
      </c>
      <c r="GH464">
        <v>8</v>
      </c>
      <c r="GI464">
        <v>0</v>
      </c>
      <c r="GJ464">
        <v>0</v>
      </c>
      <c r="GK464">
        <v>0</v>
      </c>
      <c r="GL464">
        <v>0</v>
      </c>
      <c r="GM464">
        <v>1</v>
      </c>
      <c r="GN464">
        <v>5</v>
      </c>
      <c r="GO464">
        <v>1</v>
      </c>
      <c r="GP464">
        <v>0</v>
      </c>
      <c r="GQ464">
        <v>0</v>
      </c>
    </row>
    <row r="465" spans="1:199">
      <c r="A465">
        <v>2</v>
      </c>
      <c r="B465">
        <v>3</v>
      </c>
      <c r="C465">
        <v>1</v>
      </c>
      <c r="D465">
        <v>1</v>
      </c>
      <c r="E465">
        <v>0</v>
      </c>
      <c r="F465">
        <v>0</v>
      </c>
      <c r="G465">
        <v>0</v>
      </c>
      <c r="H465">
        <v>0</v>
      </c>
      <c r="I465">
        <v>0</v>
      </c>
      <c r="J465">
        <v>0</v>
      </c>
      <c r="K465">
        <v>0</v>
      </c>
      <c r="L465">
        <v>8</v>
      </c>
      <c r="M465">
        <v>0</v>
      </c>
      <c r="N465">
        <v>0</v>
      </c>
      <c r="O465">
        <v>0</v>
      </c>
      <c r="P465">
        <v>3</v>
      </c>
      <c r="Q465">
        <v>0</v>
      </c>
      <c r="R465">
        <v>0</v>
      </c>
      <c r="S465">
        <v>1</v>
      </c>
      <c r="T465">
        <v>0</v>
      </c>
      <c r="U465">
        <v>0</v>
      </c>
      <c r="V465">
        <v>0</v>
      </c>
      <c r="W465">
        <v>0</v>
      </c>
      <c r="X465">
        <v>0</v>
      </c>
      <c r="Y465">
        <v>0</v>
      </c>
      <c r="Z465">
        <v>1</v>
      </c>
      <c r="AA465">
        <v>0</v>
      </c>
      <c r="AB465">
        <v>1</v>
      </c>
      <c r="AC465">
        <v>0</v>
      </c>
      <c r="AD465">
        <v>0</v>
      </c>
      <c r="AE465">
        <v>0</v>
      </c>
      <c r="AF465">
        <v>1</v>
      </c>
      <c r="AG465">
        <v>0</v>
      </c>
      <c r="AH465">
        <v>0</v>
      </c>
      <c r="AI465">
        <v>0</v>
      </c>
      <c r="AJ465">
        <v>0</v>
      </c>
      <c r="AK465">
        <v>0</v>
      </c>
      <c r="AL465">
        <v>0</v>
      </c>
      <c r="AM465">
        <v>0</v>
      </c>
      <c r="AN465">
        <v>0</v>
      </c>
      <c r="AO465">
        <v>0</v>
      </c>
      <c r="AP465">
        <v>0</v>
      </c>
      <c r="AQ465">
        <v>0</v>
      </c>
      <c r="AR465">
        <v>0</v>
      </c>
      <c r="AS465">
        <v>0</v>
      </c>
      <c r="AT465">
        <v>2</v>
      </c>
      <c r="AU465">
        <v>0</v>
      </c>
      <c r="AV465">
        <v>2</v>
      </c>
      <c r="AW465">
        <v>0</v>
      </c>
      <c r="AX465">
        <v>0</v>
      </c>
      <c r="AY465">
        <v>0</v>
      </c>
      <c r="AZ465">
        <v>2</v>
      </c>
      <c r="BA465">
        <v>0</v>
      </c>
      <c r="BB465">
        <v>0</v>
      </c>
      <c r="BC465">
        <v>0</v>
      </c>
      <c r="BD465">
        <v>0</v>
      </c>
      <c r="BE465">
        <v>1</v>
      </c>
      <c r="BF465">
        <v>1</v>
      </c>
      <c r="BG465">
        <v>1</v>
      </c>
      <c r="BH465">
        <v>0</v>
      </c>
      <c r="BI465">
        <v>0</v>
      </c>
      <c r="BJ465">
        <v>1</v>
      </c>
      <c r="BK465">
        <v>0</v>
      </c>
      <c r="BL465">
        <v>0</v>
      </c>
      <c r="BM465">
        <v>1</v>
      </c>
      <c r="BN465">
        <v>0</v>
      </c>
      <c r="BO465">
        <v>0</v>
      </c>
      <c r="BP465">
        <v>0</v>
      </c>
      <c r="BQ465">
        <v>2</v>
      </c>
      <c r="BR465">
        <v>0</v>
      </c>
      <c r="BS465">
        <v>1</v>
      </c>
      <c r="BT465">
        <v>1</v>
      </c>
      <c r="BU465">
        <v>0</v>
      </c>
      <c r="BV465">
        <v>0</v>
      </c>
      <c r="BW465">
        <v>0</v>
      </c>
      <c r="BX465">
        <v>1</v>
      </c>
      <c r="BY465">
        <v>0</v>
      </c>
      <c r="BZ465">
        <v>0</v>
      </c>
      <c r="CA465">
        <v>0</v>
      </c>
      <c r="CB465">
        <v>0</v>
      </c>
      <c r="CC465">
        <v>0</v>
      </c>
      <c r="CD465">
        <v>0</v>
      </c>
      <c r="CE465">
        <v>0</v>
      </c>
      <c r="CF465">
        <v>0</v>
      </c>
      <c r="CG465">
        <v>0</v>
      </c>
      <c r="CH465">
        <v>0</v>
      </c>
      <c r="CI465">
        <v>0</v>
      </c>
      <c r="CJ465">
        <v>0</v>
      </c>
      <c r="CK465">
        <v>0</v>
      </c>
      <c r="CL465">
        <v>0</v>
      </c>
      <c r="CM465">
        <v>9</v>
      </c>
      <c r="CN465">
        <v>0</v>
      </c>
      <c r="CO465">
        <v>0</v>
      </c>
      <c r="CP465">
        <v>0</v>
      </c>
      <c r="CQ465">
        <v>0</v>
      </c>
      <c r="CR465">
        <v>0</v>
      </c>
      <c r="CS465">
        <v>7</v>
      </c>
      <c r="CT465">
        <v>0</v>
      </c>
      <c r="CU465">
        <v>0</v>
      </c>
      <c r="CV465">
        <v>0</v>
      </c>
      <c r="CW465">
        <v>0</v>
      </c>
      <c r="CX465">
        <v>0</v>
      </c>
      <c r="CY465">
        <v>0</v>
      </c>
      <c r="CZ465">
        <v>0</v>
      </c>
      <c r="DA465">
        <v>0</v>
      </c>
      <c r="DB465">
        <v>0</v>
      </c>
      <c r="DC465">
        <v>0</v>
      </c>
      <c r="DD465">
        <v>0</v>
      </c>
      <c r="DE465">
        <v>0</v>
      </c>
      <c r="DF465">
        <v>0</v>
      </c>
      <c r="DG465">
        <v>0</v>
      </c>
      <c r="DH465">
        <v>1</v>
      </c>
      <c r="DI465">
        <v>0</v>
      </c>
      <c r="DJ465">
        <v>0</v>
      </c>
      <c r="DK465">
        <v>1</v>
      </c>
      <c r="DL465">
        <v>0</v>
      </c>
      <c r="DM465">
        <v>0</v>
      </c>
      <c r="DN465">
        <v>1</v>
      </c>
      <c r="DO465">
        <v>0</v>
      </c>
      <c r="DP465">
        <v>0</v>
      </c>
      <c r="DQ465">
        <v>0</v>
      </c>
      <c r="DR465">
        <v>4</v>
      </c>
      <c r="DS465">
        <v>0</v>
      </c>
      <c r="DT465">
        <v>0</v>
      </c>
      <c r="DU465">
        <v>0</v>
      </c>
      <c r="DV465">
        <v>0</v>
      </c>
      <c r="DW465">
        <v>0</v>
      </c>
      <c r="DX465">
        <v>0</v>
      </c>
      <c r="DY465">
        <v>0</v>
      </c>
      <c r="DZ465">
        <v>0</v>
      </c>
      <c r="EA465">
        <v>0</v>
      </c>
      <c r="EB465">
        <v>9</v>
      </c>
      <c r="EC465">
        <v>0</v>
      </c>
      <c r="ED465">
        <v>0</v>
      </c>
      <c r="EE465">
        <v>0</v>
      </c>
      <c r="EF465">
        <v>0</v>
      </c>
      <c r="EG465">
        <v>0</v>
      </c>
      <c r="EH465">
        <v>0</v>
      </c>
      <c r="EI465">
        <v>0</v>
      </c>
      <c r="EJ465">
        <v>0</v>
      </c>
      <c r="EK465">
        <v>0</v>
      </c>
      <c r="EL465">
        <v>0</v>
      </c>
      <c r="EM465">
        <v>0</v>
      </c>
      <c r="EN465">
        <v>0</v>
      </c>
      <c r="EO465">
        <v>0</v>
      </c>
      <c r="EP465">
        <v>1</v>
      </c>
      <c r="EQ465">
        <v>1</v>
      </c>
      <c r="ER465">
        <v>0</v>
      </c>
      <c r="ES465">
        <v>0</v>
      </c>
      <c r="ET465">
        <v>1</v>
      </c>
      <c r="EU465">
        <v>1</v>
      </c>
      <c r="EV465">
        <v>0</v>
      </c>
      <c r="EW465">
        <v>0</v>
      </c>
      <c r="EX465">
        <v>5</v>
      </c>
      <c r="EY465">
        <v>0</v>
      </c>
      <c r="EZ465">
        <v>0</v>
      </c>
      <c r="FA465">
        <v>1</v>
      </c>
      <c r="FB465">
        <v>0</v>
      </c>
      <c r="FC465">
        <v>0</v>
      </c>
      <c r="FD465">
        <v>0</v>
      </c>
      <c r="FE465">
        <v>0</v>
      </c>
      <c r="FF465">
        <v>0</v>
      </c>
      <c r="FG465">
        <v>0</v>
      </c>
      <c r="FH465">
        <v>0</v>
      </c>
      <c r="FI465">
        <v>0</v>
      </c>
      <c r="FJ465">
        <v>0</v>
      </c>
      <c r="FK465">
        <v>0</v>
      </c>
      <c r="FL465">
        <v>0</v>
      </c>
      <c r="FM465">
        <v>1</v>
      </c>
      <c r="FN465">
        <v>0</v>
      </c>
      <c r="FO465">
        <v>1</v>
      </c>
      <c r="FP465">
        <v>0</v>
      </c>
      <c r="FQ465">
        <v>0</v>
      </c>
      <c r="FR465">
        <v>0</v>
      </c>
      <c r="FS465">
        <v>1</v>
      </c>
      <c r="FT465">
        <v>0</v>
      </c>
      <c r="FU465">
        <v>1</v>
      </c>
      <c r="FV465">
        <v>0</v>
      </c>
      <c r="FW465">
        <v>0</v>
      </c>
      <c r="FX465">
        <v>0</v>
      </c>
      <c r="FY465">
        <v>2</v>
      </c>
      <c r="FZ465">
        <v>0</v>
      </c>
      <c r="GA465">
        <v>0</v>
      </c>
      <c r="GB465">
        <v>0</v>
      </c>
      <c r="GC465">
        <v>0</v>
      </c>
      <c r="GD465">
        <v>0</v>
      </c>
      <c r="GE465">
        <v>0</v>
      </c>
      <c r="GF465">
        <v>0</v>
      </c>
      <c r="GG465">
        <v>0</v>
      </c>
      <c r="GH465">
        <v>0</v>
      </c>
      <c r="GI465">
        <v>0</v>
      </c>
      <c r="GJ465">
        <v>0</v>
      </c>
      <c r="GK465">
        <v>2</v>
      </c>
      <c r="GL465">
        <v>0</v>
      </c>
      <c r="GM465">
        <v>0</v>
      </c>
      <c r="GN465">
        <v>0</v>
      </c>
      <c r="GO465">
        <v>2</v>
      </c>
      <c r="GP465">
        <v>0</v>
      </c>
      <c r="GQ465">
        <v>0</v>
      </c>
    </row>
    <row r="466" spans="1:199">
      <c r="A466">
        <v>4</v>
      </c>
      <c r="B466">
        <v>0</v>
      </c>
      <c r="C466">
        <v>0</v>
      </c>
      <c r="D466">
        <v>0</v>
      </c>
      <c r="E466">
        <v>0</v>
      </c>
      <c r="F466">
        <v>1</v>
      </c>
      <c r="G466">
        <v>0</v>
      </c>
      <c r="H466">
        <v>0</v>
      </c>
      <c r="I466">
        <v>0</v>
      </c>
      <c r="J466">
        <v>1</v>
      </c>
      <c r="K466">
        <v>0</v>
      </c>
      <c r="L466">
        <v>3</v>
      </c>
      <c r="M466">
        <v>0</v>
      </c>
      <c r="N466">
        <v>0</v>
      </c>
      <c r="O466">
        <v>0</v>
      </c>
      <c r="P466">
        <v>1</v>
      </c>
      <c r="Q466">
        <v>0</v>
      </c>
      <c r="R466">
        <v>0</v>
      </c>
      <c r="S466">
        <v>0</v>
      </c>
      <c r="T466">
        <v>1</v>
      </c>
      <c r="U466">
        <v>0</v>
      </c>
      <c r="V466">
        <v>0</v>
      </c>
      <c r="W466">
        <v>0</v>
      </c>
      <c r="X466">
        <v>0</v>
      </c>
      <c r="Y466">
        <v>4</v>
      </c>
      <c r="Z466">
        <v>1</v>
      </c>
      <c r="AA466">
        <v>0</v>
      </c>
      <c r="AB466">
        <v>0</v>
      </c>
      <c r="AC466">
        <v>0</v>
      </c>
      <c r="AD466">
        <v>0</v>
      </c>
      <c r="AE466">
        <v>3</v>
      </c>
      <c r="AF466">
        <v>0</v>
      </c>
      <c r="AG466">
        <v>0</v>
      </c>
      <c r="AH466">
        <v>0</v>
      </c>
      <c r="AI466">
        <v>0</v>
      </c>
      <c r="AJ466">
        <v>0</v>
      </c>
      <c r="AK466">
        <v>1</v>
      </c>
      <c r="AL466">
        <v>0</v>
      </c>
      <c r="AM466">
        <v>0</v>
      </c>
      <c r="AN466">
        <v>0</v>
      </c>
      <c r="AO466">
        <v>0</v>
      </c>
      <c r="AP466">
        <v>0</v>
      </c>
      <c r="AQ466">
        <v>0</v>
      </c>
      <c r="AR466">
        <v>5</v>
      </c>
      <c r="AS466">
        <v>0</v>
      </c>
      <c r="AT466">
        <v>0</v>
      </c>
      <c r="AU466">
        <v>0</v>
      </c>
      <c r="AV466">
        <v>0</v>
      </c>
      <c r="AW466">
        <v>4</v>
      </c>
      <c r="AX466">
        <v>0</v>
      </c>
      <c r="AY466">
        <v>0</v>
      </c>
      <c r="AZ466">
        <v>0</v>
      </c>
      <c r="BA466">
        <v>0</v>
      </c>
      <c r="BB466">
        <v>0</v>
      </c>
      <c r="BC466">
        <v>3</v>
      </c>
      <c r="BD466">
        <v>2</v>
      </c>
      <c r="BE466">
        <v>0</v>
      </c>
      <c r="BF466">
        <v>0</v>
      </c>
      <c r="BG466">
        <v>2</v>
      </c>
      <c r="BH466">
        <v>0</v>
      </c>
      <c r="BI466">
        <v>0</v>
      </c>
      <c r="BJ466">
        <v>0</v>
      </c>
      <c r="BK466">
        <v>0</v>
      </c>
      <c r="BL466">
        <v>0</v>
      </c>
      <c r="BM466">
        <v>0</v>
      </c>
      <c r="BN466">
        <v>0</v>
      </c>
      <c r="BO466">
        <v>0</v>
      </c>
      <c r="BP466">
        <v>0</v>
      </c>
      <c r="BQ466">
        <v>1</v>
      </c>
      <c r="BR466">
        <v>0</v>
      </c>
      <c r="BS466">
        <v>0</v>
      </c>
      <c r="BT466">
        <v>1</v>
      </c>
      <c r="BU466">
        <v>0</v>
      </c>
      <c r="BV466">
        <v>0</v>
      </c>
      <c r="BW466">
        <v>0</v>
      </c>
      <c r="BX466">
        <v>0</v>
      </c>
      <c r="BY466">
        <v>0</v>
      </c>
      <c r="BZ466">
        <v>0</v>
      </c>
      <c r="CA466">
        <v>1</v>
      </c>
      <c r="CB466">
        <v>1</v>
      </c>
      <c r="CC466">
        <v>2</v>
      </c>
      <c r="CD466">
        <v>0</v>
      </c>
      <c r="CE466">
        <v>0</v>
      </c>
      <c r="CF466">
        <v>0</v>
      </c>
      <c r="CG466">
        <v>0</v>
      </c>
      <c r="CH466">
        <v>0</v>
      </c>
      <c r="CI466">
        <v>0</v>
      </c>
      <c r="CJ466">
        <v>0</v>
      </c>
      <c r="CK466">
        <v>1</v>
      </c>
      <c r="CL466">
        <v>1</v>
      </c>
      <c r="CM466">
        <v>0</v>
      </c>
      <c r="CN466">
        <v>0</v>
      </c>
      <c r="CO466">
        <v>7</v>
      </c>
      <c r="CP466">
        <v>0</v>
      </c>
      <c r="CQ466">
        <v>0</v>
      </c>
      <c r="CR466">
        <v>0</v>
      </c>
      <c r="CS466">
        <v>0</v>
      </c>
      <c r="CT466">
        <v>0</v>
      </c>
      <c r="CU466">
        <v>0</v>
      </c>
      <c r="CV466">
        <v>0</v>
      </c>
      <c r="CW466">
        <v>0</v>
      </c>
      <c r="CX466">
        <v>0</v>
      </c>
      <c r="CY466">
        <v>5</v>
      </c>
      <c r="CZ466">
        <v>0</v>
      </c>
      <c r="DA466">
        <v>0</v>
      </c>
      <c r="DB466">
        <v>0</v>
      </c>
      <c r="DC466">
        <v>0</v>
      </c>
      <c r="DD466">
        <v>4</v>
      </c>
      <c r="DE466">
        <v>1</v>
      </c>
      <c r="DF466">
        <v>0</v>
      </c>
      <c r="DG466">
        <v>0</v>
      </c>
      <c r="DH466">
        <v>5</v>
      </c>
      <c r="DI466">
        <v>0</v>
      </c>
      <c r="DJ466">
        <v>0</v>
      </c>
      <c r="DK466">
        <v>1</v>
      </c>
      <c r="DL466">
        <v>0</v>
      </c>
      <c r="DM466">
        <v>0</v>
      </c>
      <c r="DN466">
        <v>0</v>
      </c>
      <c r="DO466">
        <v>0</v>
      </c>
      <c r="DP466">
        <v>2</v>
      </c>
      <c r="DQ466">
        <v>0</v>
      </c>
      <c r="DR466">
        <v>0</v>
      </c>
      <c r="DS466">
        <v>0</v>
      </c>
      <c r="DT466">
        <v>0</v>
      </c>
      <c r="DU466">
        <v>2</v>
      </c>
      <c r="DV466">
        <v>0</v>
      </c>
      <c r="DW466">
        <v>0</v>
      </c>
      <c r="DX466">
        <v>0</v>
      </c>
      <c r="DY466">
        <v>0</v>
      </c>
      <c r="DZ466">
        <v>6</v>
      </c>
      <c r="EA466">
        <v>0</v>
      </c>
      <c r="EB466">
        <v>0</v>
      </c>
      <c r="EC466">
        <v>0</v>
      </c>
      <c r="ED466">
        <v>0</v>
      </c>
      <c r="EE466">
        <v>0</v>
      </c>
      <c r="EF466">
        <v>0</v>
      </c>
      <c r="EG466">
        <v>0</v>
      </c>
      <c r="EH466">
        <v>0</v>
      </c>
      <c r="EI466">
        <v>0</v>
      </c>
      <c r="EJ466">
        <v>0</v>
      </c>
      <c r="EK466">
        <v>0</v>
      </c>
      <c r="EL466">
        <v>0</v>
      </c>
      <c r="EM466">
        <v>0</v>
      </c>
      <c r="EN466">
        <v>0</v>
      </c>
      <c r="EO466">
        <v>0</v>
      </c>
      <c r="EP466">
        <v>8</v>
      </c>
      <c r="EQ466">
        <v>0</v>
      </c>
      <c r="ER466">
        <v>0</v>
      </c>
      <c r="ES466">
        <v>2</v>
      </c>
      <c r="ET466">
        <v>1</v>
      </c>
      <c r="EU466">
        <v>0</v>
      </c>
      <c r="EV466">
        <v>0</v>
      </c>
      <c r="EW466">
        <v>0</v>
      </c>
      <c r="EX466">
        <v>0</v>
      </c>
      <c r="EY466">
        <v>1</v>
      </c>
      <c r="EZ466">
        <v>0</v>
      </c>
      <c r="FA466">
        <v>2</v>
      </c>
      <c r="FB466">
        <v>0</v>
      </c>
      <c r="FC466">
        <v>0</v>
      </c>
      <c r="FD466">
        <v>0</v>
      </c>
      <c r="FE466">
        <v>0</v>
      </c>
      <c r="FF466">
        <v>0</v>
      </c>
      <c r="FG466">
        <v>0</v>
      </c>
      <c r="FH466">
        <v>0</v>
      </c>
      <c r="FI466">
        <v>0</v>
      </c>
      <c r="FJ466">
        <v>0</v>
      </c>
      <c r="FK466">
        <v>2</v>
      </c>
      <c r="FL466">
        <v>0</v>
      </c>
      <c r="FM466">
        <v>0</v>
      </c>
      <c r="FN466">
        <v>0</v>
      </c>
      <c r="FO466">
        <v>0</v>
      </c>
      <c r="FP466">
        <v>0</v>
      </c>
      <c r="FQ466">
        <v>0</v>
      </c>
      <c r="FR466">
        <v>5</v>
      </c>
      <c r="FS466">
        <v>0</v>
      </c>
      <c r="FT466">
        <v>0</v>
      </c>
      <c r="FU466">
        <v>0</v>
      </c>
      <c r="FV466">
        <v>0</v>
      </c>
      <c r="FW466">
        <v>2</v>
      </c>
      <c r="FX466">
        <v>0</v>
      </c>
      <c r="FY466">
        <v>2</v>
      </c>
      <c r="FZ466">
        <v>0</v>
      </c>
      <c r="GA466">
        <v>0</v>
      </c>
      <c r="GB466">
        <v>0</v>
      </c>
      <c r="GC466">
        <v>0</v>
      </c>
      <c r="GD466">
        <v>0</v>
      </c>
      <c r="GE466">
        <v>0</v>
      </c>
      <c r="GF466">
        <v>0</v>
      </c>
      <c r="GG466">
        <v>0</v>
      </c>
      <c r="GH466">
        <v>0</v>
      </c>
      <c r="GI466">
        <v>0</v>
      </c>
      <c r="GJ466">
        <v>0</v>
      </c>
      <c r="GK466">
        <v>0</v>
      </c>
      <c r="GL466">
        <v>0</v>
      </c>
      <c r="GM466">
        <v>0</v>
      </c>
      <c r="GN466">
        <v>0</v>
      </c>
      <c r="GO466">
        <v>2</v>
      </c>
      <c r="GP466">
        <v>0</v>
      </c>
      <c r="GQ466">
        <v>0</v>
      </c>
    </row>
    <row r="467" spans="1:199">
      <c r="A467">
        <v>7</v>
      </c>
      <c r="B467">
        <v>0</v>
      </c>
      <c r="C467">
        <v>0</v>
      </c>
      <c r="D467">
        <v>0</v>
      </c>
      <c r="E467">
        <v>0</v>
      </c>
      <c r="F467">
        <v>6</v>
      </c>
      <c r="G467">
        <v>5</v>
      </c>
      <c r="H467">
        <v>0</v>
      </c>
      <c r="I467">
        <v>0</v>
      </c>
      <c r="J467">
        <v>1</v>
      </c>
      <c r="K467">
        <v>0</v>
      </c>
      <c r="L467">
        <v>2</v>
      </c>
      <c r="M467">
        <v>0</v>
      </c>
      <c r="N467">
        <v>0</v>
      </c>
      <c r="O467">
        <v>0</v>
      </c>
      <c r="P467">
        <v>0</v>
      </c>
      <c r="Q467">
        <v>0</v>
      </c>
      <c r="R467">
        <v>0</v>
      </c>
      <c r="S467">
        <v>0</v>
      </c>
      <c r="T467">
        <v>0</v>
      </c>
      <c r="U467">
        <v>0</v>
      </c>
      <c r="V467">
        <v>0</v>
      </c>
      <c r="W467">
        <v>0</v>
      </c>
      <c r="X467">
        <v>0</v>
      </c>
      <c r="Y467">
        <v>4</v>
      </c>
      <c r="Z467">
        <v>1</v>
      </c>
      <c r="AA467">
        <v>0</v>
      </c>
      <c r="AB467">
        <v>0</v>
      </c>
      <c r="AC467">
        <v>0</v>
      </c>
      <c r="AD467">
        <v>0</v>
      </c>
      <c r="AE467">
        <v>3</v>
      </c>
      <c r="AF467">
        <v>0</v>
      </c>
      <c r="AG467">
        <v>0</v>
      </c>
      <c r="AH467">
        <v>1</v>
      </c>
      <c r="AI467">
        <v>3</v>
      </c>
      <c r="AJ467">
        <v>0</v>
      </c>
      <c r="AK467">
        <v>2</v>
      </c>
      <c r="AL467">
        <v>0</v>
      </c>
      <c r="AM467">
        <v>0</v>
      </c>
      <c r="AN467">
        <v>0</v>
      </c>
      <c r="AO467">
        <v>0</v>
      </c>
      <c r="AP467">
        <v>0</v>
      </c>
      <c r="AQ467">
        <v>0</v>
      </c>
      <c r="AR467">
        <v>2</v>
      </c>
      <c r="AS467">
        <v>7</v>
      </c>
      <c r="AT467">
        <v>0</v>
      </c>
      <c r="AU467">
        <v>0</v>
      </c>
      <c r="AV467">
        <v>0</v>
      </c>
      <c r="AW467">
        <v>2</v>
      </c>
      <c r="AX467">
        <v>0</v>
      </c>
      <c r="AY467">
        <v>0</v>
      </c>
      <c r="AZ467">
        <v>0</v>
      </c>
      <c r="BA467">
        <v>0</v>
      </c>
      <c r="BB467">
        <v>0</v>
      </c>
      <c r="BC467">
        <v>4</v>
      </c>
      <c r="BD467">
        <v>0</v>
      </c>
      <c r="BE467">
        <v>0</v>
      </c>
      <c r="BF467">
        <v>0</v>
      </c>
      <c r="BG467">
        <v>2</v>
      </c>
      <c r="BH467">
        <v>0</v>
      </c>
      <c r="BI467">
        <v>0</v>
      </c>
      <c r="BJ467">
        <v>0</v>
      </c>
      <c r="BK467">
        <v>6</v>
      </c>
      <c r="BL467">
        <v>0</v>
      </c>
      <c r="BM467">
        <v>0</v>
      </c>
      <c r="BN467">
        <v>0</v>
      </c>
      <c r="BO467">
        <v>0</v>
      </c>
      <c r="BP467">
        <v>0</v>
      </c>
      <c r="BQ467">
        <v>1</v>
      </c>
      <c r="BR467">
        <v>0</v>
      </c>
      <c r="BS467">
        <v>0</v>
      </c>
      <c r="BT467">
        <v>7</v>
      </c>
      <c r="BU467">
        <v>9</v>
      </c>
      <c r="BV467">
        <v>0</v>
      </c>
      <c r="BW467">
        <v>0</v>
      </c>
      <c r="BX467">
        <v>0</v>
      </c>
      <c r="BY467">
        <v>2</v>
      </c>
      <c r="BZ467">
        <v>1</v>
      </c>
      <c r="CA467">
        <v>1</v>
      </c>
      <c r="CB467">
        <v>0</v>
      </c>
      <c r="CC467">
        <v>1</v>
      </c>
      <c r="CD467">
        <v>0</v>
      </c>
      <c r="CE467">
        <v>0</v>
      </c>
      <c r="CF467">
        <v>0</v>
      </c>
      <c r="CG467">
        <v>0</v>
      </c>
      <c r="CH467">
        <v>0</v>
      </c>
      <c r="CI467">
        <v>2</v>
      </c>
      <c r="CJ467">
        <v>0</v>
      </c>
      <c r="CK467">
        <v>2</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3</v>
      </c>
      <c r="DE467">
        <v>3</v>
      </c>
      <c r="DF467">
        <v>0</v>
      </c>
      <c r="DG467">
        <v>0</v>
      </c>
      <c r="DH467">
        <v>5</v>
      </c>
      <c r="DI467">
        <v>0</v>
      </c>
      <c r="DJ467">
        <v>6</v>
      </c>
      <c r="DK467">
        <v>0</v>
      </c>
      <c r="DL467">
        <v>0</v>
      </c>
      <c r="DM467">
        <v>0</v>
      </c>
      <c r="DN467">
        <v>0</v>
      </c>
      <c r="DO467">
        <v>0</v>
      </c>
      <c r="DP467">
        <v>0</v>
      </c>
      <c r="DQ467">
        <v>0</v>
      </c>
      <c r="DR467">
        <v>2</v>
      </c>
      <c r="DS467">
        <v>0</v>
      </c>
      <c r="DT467">
        <v>0</v>
      </c>
      <c r="DU467">
        <v>7</v>
      </c>
      <c r="DV467">
        <v>0</v>
      </c>
      <c r="DW467">
        <v>0</v>
      </c>
      <c r="DX467">
        <v>6</v>
      </c>
      <c r="DY467">
        <v>0</v>
      </c>
      <c r="DZ467">
        <v>0</v>
      </c>
      <c r="EA467">
        <v>0</v>
      </c>
      <c r="EB467">
        <v>0</v>
      </c>
      <c r="EC467">
        <v>0</v>
      </c>
      <c r="ED467">
        <v>0</v>
      </c>
      <c r="EE467">
        <v>0</v>
      </c>
      <c r="EF467">
        <v>0</v>
      </c>
      <c r="EG467">
        <v>0</v>
      </c>
      <c r="EH467">
        <v>1</v>
      </c>
      <c r="EI467">
        <v>2</v>
      </c>
      <c r="EJ467">
        <v>0</v>
      </c>
      <c r="EK467">
        <v>0</v>
      </c>
      <c r="EL467">
        <v>0</v>
      </c>
      <c r="EM467">
        <v>0</v>
      </c>
      <c r="EN467">
        <v>0</v>
      </c>
      <c r="EO467">
        <v>0</v>
      </c>
      <c r="EP467">
        <v>6</v>
      </c>
      <c r="EQ467">
        <v>1</v>
      </c>
      <c r="ER467">
        <v>0</v>
      </c>
      <c r="ES467">
        <v>0</v>
      </c>
      <c r="ET467">
        <v>0</v>
      </c>
      <c r="EU467">
        <v>0</v>
      </c>
      <c r="EV467">
        <v>0</v>
      </c>
      <c r="EW467">
        <v>0</v>
      </c>
      <c r="EX467">
        <v>0</v>
      </c>
      <c r="EY467">
        <v>0</v>
      </c>
      <c r="EZ467">
        <v>0</v>
      </c>
      <c r="FA467">
        <v>7</v>
      </c>
      <c r="FB467">
        <v>0</v>
      </c>
      <c r="FC467">
        <v>0</v>
      </c>
      <c r="FD467">
        <v>3</v>
      </c>
      <c r="FE467">
        <v>0</v>
      </c>
      <c r="FF467">
        <v>0</v>
      </c>
      <c r="FG467">
        <v>0</v>
      </c>
      <c r="FH467">
        <v>0</v>
      </c>
      <c r="FI467">
        <v>0</v>
      </c>
      <c r="FJ467">
        <v>1</v>
      </c>
      <c r="FK467">
        <v>0</v>
      </c>
      <c r="FL467">
        <v>0</v>
      </c>
      <c r="FM467">
        <v>7</v>
      </c>
      <c r="FN467">
        <v>0</v>
      </c>
      <c r="FO467">
        <v>0</v>
      </c>
      <c r="FP467">
        <v>0</v>
      </c>
      <c r="FQ467">
        <v>0</v>
      </c>
      <c r="FR467">
        <v>0</v>
      </c>
      <c r="FS467">
        <v>0</v>
      </c>
      <c r="FT467">
        <v>0</v>
      </c>
      <c r="FU467">
        <v>0</v>
      </c>
      <c r="FV467">
        <v>0</v>
      </c>
      <c r="FW467">
        <v>0</v>
      </c>
      <c r="FX467">
        <v>0</v>
      </c>
      <c r="FY467">
        <v>2</v>
      </c>
      <c r="FZ467">
        <v>0</v>
      </c>
      <c r="GA467">
        <v>0</v>
      </c>
      <c r="GB467">
        <v>0</v>
      </c>
      <c r="GC467">
        <v>0</v>
      </c>
      <c r="GD467">
        <v>3</v>
      </c>
      <c r="GE467">
        <v>0</v>
      </c>
      <c r="GF467">
        <v>0</v>
      </c>
      <c r="GG467">
        <v>0</v>
      </c>
      <c r="GH467">
        <v>0</v>
      </c>
      <c r="GI467">
        <v>0</v>
      </c>
      <c r="GJ467">
        <v>0</v>
      </c>
      <c r="GK467">
        <v>2</v>
      </c>
      <c r="GL467">
        <v>0</v>
      </c>
      <c r="GM467">
        <v>0</v>
      </c>
      <c r="GN467">
        <v>0</v>
      </c>
      <c r="GO467">
        <v>2</v>
      </c>
      <c r="GP467">
        <v>0</v>
      </c>
      <c r="GQ467">
        <v>0</v>
      </c>
    </row>
    <row r="468" spans="1:199">
      <c r="A468">
        <v>0</v>
      </c>
      <c r="B468">
        <v>0</v>
      </c>
      <c r="C468">
        <v>0</v>
      </c>
      <c r="D468">
        <v>0</v>
      </c>
      <c r="E468">
        <v>0</v>
      </c>
      <c r="F468">
        <v>2</v>
      </c>
      <c r="G468">
        <v>0</v>
      </c>
      <c r="H468">
        <v>0</v>
      </c>
      <c r="I468">
        <v>0</v>
      </c>
      <c r="J468">
        <v>0</v>
      </c>
      <c r="K468">
        <v>0</v>
      </c>
      <c r="L468">
        <v>0</v>
      </c>
      <c r="M468">
        <v>0</v>
      </c>
      <c r="N468">
        <v>0</v>
      </c>
      <c r="O468">
        <v>0</v>
      </c>
      <c r="P468">
        <v>0</v>
      </c>
      <c r="Q468">
        <v>1</v>
      </c>
      <c r="R468">
        <v>0</v>
      </c>
      <c r="S468">
        <v>0</v>
      </c>
      <c r="T468">
        <v>0</v>
      </c>
      <c r="U468">
        <v>0</v>
      </c>
      <c r="V468">
        <v>0</v>
      </c>
      <c r="W468">
        <v>0</v>
      </c>
      <c r="X468">
        <v>1</v>
      </c>
      <c r="Y468">
        <v>3</v>
      </c>
      <c r="Z468">
        <v>1</v>
      </c>
      <c r="AA468">
        <v>0</v>
      </c>
      <c r="AB468">
        <v>0</v>
      </c>
      <c r="AC468">
        <v>0</v>
      </c>
      <c r="AD468">
        <v>0</v>
      </c>
      <c r="AE468">
        <v>0</v>
      </c>
      <c r="AF468">
        <v>0</v>
      </c>
      <c r="AG468">
        <v>0</v>
      </c>
      <c r="AH468">
        <v>0</v>
      </c>
      <c r="AI468">
        <v>0</v>
      </c>
      <c r="AJ468">
        <v>0</v>
      </c>
      <c r="AK468">
        <v>0</v>
      </c>
      <c r="AL468">
        <v>0</v>
      </c>
      <c r="AM468">
        <v>0</v>
      </c>
      <c r="AN468">
        <v>0</v>
      </c>
      <c r="AO468">
        <v>0</v>
      </c>
      <c r="AP468">
        <v>0</v>
      </c>
      <c r="AQ468">
        <v>0</v>
      </c>
      <c r="AR468">
        <v>1</v>
      </c>
      <c r="AS468">
        <v>0</v>
      </c>
      <c r="AT468">
        <v>0</v>
      </c>
      <c r="AU468">
        <v>0</v>
      </c>
      <c r="AV468">
        <v>0</v>
      </c>
      <c r="AW468">
        <v>0</v>
      </c>
      <c r="AX468">
        <v>0</v>
      </c>
      <c r="AY468">
        <v>0</v>
      </c>
      <c r="AZ468">
        <v>0</v>
      </c>
      <c r="BA468">
        <v>0</v>
      </c>
      <c r="BB468">
        <v>0</v>
      </c>
      <c r="BC468">
        <v>0</v>
      </c>
      <c r="BD468">
        <v>2</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1</v>
      </c>
      <c r="CB468">
        <v>1</v>
      </c>
      <c r="CC468">
        <v>0</v>
      </c>
      <c r="CD468">
        <v>0</v>
      </c>
      <c r="CE468">
        <v>9</v>
      </c>
      <c r="CF468">
        <v>0</v>
      </c>
      <c r="CG468">
        <v>0</v>
      </c>
      <c r="CH468">
        <v>0</v>
      </c>
      <c r="CI468">
        <v>0</v>
      </c>
      <c r="CJ468">
        <v>0</v>
      </c>
      <c r="CK468">
        <v>0</v>
      </c>
      <c r="CL468">
        <v>0</v>
      </c>
      <c r="CM468">
        <v>0</v>
      </c>
      <c r="CN468">
        <v>0</v>
      </c>
      <c r="CO468">
        <v>8</v>
      </c>
      <c r="CP468">
        <v>0</v>
      </c>
      <c r="CQ468">
        <v>0</v>
      </c>
      <c r="CR468">
        <v>0</v>
      </c>
      <c r="CS468">
        <v>0</v>
      </c>
      <c r="CT468">
        <v>0</v>
      </c>
      <c r="CU468">
        <v>0</v>
      </c>
      <c r="CV468">
        <v>0</v>
      </c>
      <c r="CW468">
        <v>0</v>
      </c>
      <c r="CX468">
        <v>0</v>
      </c>
      <c r="CY468">
        <v>2</v>
      </c>
      <c r="CZ468">
        <v>0</v>
      </c>
      <c r="DA468">
        <v>0</v>
      </c>
      <c r="DB468">
        <v>0</v>
      </c>
      <c r="DC468">
        <v>0</v>
      </c>
      <c r="DD468">
        <v>1</v>
      </c>
      <c r="DE468">
        <v>0</v>
      </c>
      <c r="DF468">
        <v>0</v>
      </c>
      <c r="DG468">
        <v>0</v>
      </c>
      <c r="DH468">
        <v>0</v>
      </c>
      <c r="DI468">
        <v>0</v>
      </c>
      <c r="DJ468">
        <v>0</v>
      </c>
      <c r="DK468">
        <v>0</v>
      </c>
      <c r="DL468">
        <v>0</v>
      </c>
      <c r="DM468">
        <v>5</v>
      </c>
      <c r="DN468">
        <v>0</v>
      </c>
      <c r="DO468">
        <v>0</v>
      </c>
      <c r="DP468">
        <v>2</v>
      </c>
      <c r="DQ468">
        <v>0</v>
      </c>
      <c r="DR468">
        <v>1</v>
      </c>
      <c r="DS468">
        <v>0</v>
      </c>
      <c r="DT468">
        <v>0</v>
      </c>
      <c r="DU468">
        <v>0</v>
      </c>
      <c r="DV468">
        <v>0</v>
      </c>
      <c r="DW468">
        <v>0</v>
      </c>
      <c r="DX468">
        <v>0</v>
      </c>
      <c r="DY468">
        <v>0</v>
      </c>
      <c r="DZ468">
        <v>5</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4</v>
      </c>
      <c r="ET468">
        <v>1</v>
      </c>
      <c r="EU468">
        <v>0</v>
      </c>
      <c r="EV468">
        <v>0</v>
      </c>
      <c r="EW468">
        <v>0</v>
      </c>
      <c r="EX468">
        <v>0</v>
      </c>
      <c r="EY468">
        <v>1</v>
      </c>
      <c r="EZ468">
        <v>0</v>
      </c>
      <c r="FA468">
        <v>0</v>
      </c>
      <c r="FB468">
        <v>0</v>
      </c>
      <c r="FC468">
        <v>0</v>
      </c>
      <c r="FD468">
        <v>0</v>
      </c>
      <c r="FE468">
        <v>0</v>
      </c>
      <c r="FF468">
        <v>0</v>
      </c>
      <c r="FG468">
        <v>1</v>
      </c>
      <c r="FH468">
        <v>0</v>
      </c>
      <c r="FI468">
        <v>0</v>
      </c>
      <c r="FJ468">
        <v>0</v>
      </c>
      <c r="FK468">
        <v>0</v>
      </c>
      <c r="FL468">
        <v>0</v>
      </c>
      <c r="FM468">
        <v>0</v>
      </c>
      <c r="FN468">
        <v>0</v>
      </c>
      <c r="FO468">
        <v>0</v>
      </c>
      <c r="FP468">
        <v>0</v>
      </c>
      <c r="FQ468">
        <v>0</v>
      </c>
      <c r="FR468">
        <v>8</v>
      </c>
      <c r="FS468">
        <v>0</v>
      </c>
      <c r="FT468">
        <v>0</v>
      </c>
      <c r="FU468">
        <v>0</v>
      </c>
      <c r="FV468">
        <v>0</v>
      </c>
      <c r="FW468">
        <v>0</v>
      </c>
      <c r="FX468">
        <v>0</v>
      </c>
      <c r="FY468">
        <v>0</v>
      </c>
      <c r="FZ468">
        <v>2</v>
      </c>
      <c r="GA468">
        <v>0</v>
      </c>
      <c r="GB468">
        <v>0</v>
      </c>
      <c r="GC468">
        <v>0</v>
      </c>
      <c r="GD468">
        <v>0</v>
      </c>
      <c r="GE468">
        <v>0</v>
      </c>
      <c r="GF468">
        <v>0</v>
      </c>
      <c r="GG468">
        <v>0</v>
      </c>
      <c r="GH468">
        <v>0</v>
      </c>
      <c r="GI468">
        <v>0</v>
      </c>
      <c r="GJ468">
        <v>0</v>
      </c>
      <c r="GK468">
        <v>0</v>
      </c>
      <c r="GL468">
        <v>0</v>
      </c>
      <c r="GM468">
        <v>0</v>
      </c>
      <c r="GN468">
        <v>0</v>
      </c>
      <c r="GO468">
        <v>0</v>
      </c>
      <c r="GP468">
        <v>0</v>
      </c>
      <c r="GQ468">
        <v>0</v>
      </c>
    </row>
    <row r="469" spans="1:199">
      <c r="A469">
        <v>0</v>
      </c>
      <c r="B469">
        <v>2</v>
      </c>
      <c r="C469">
        <v>0</v>
      </c>
      <c r="D469">
        <v>0</v>
      </c>
      <c r="E469">
        <v>0</v>
      </c>
      <c r="F469">
        <v>0</v>
      </c>
      <c r="G469">
        <v>0</v>
      </c>
      <c r="H469">
        <v>0</v>
      </c>
      <c r="I469">
        <v>0</v>
      </c>
      <c r="J469">
        <v>0</v>
      </c>
      <c r="K469">
        <v>1</v>
      </c>
      <c r="L469">
        <v>0</v>
      </c>
      <c r="M469">
        <v>0</v>
      </c>
      <c r="N469">
        <v>0</v>
      </c>
      <c r="O469">
        <v>0</v>
      </c>
      <c r="P469">
        <v>0</v>
      </c>
      <c r="Q469">
        <v>0</v>
      </c>
      <c r="R469">
        <v>0</v>
      </c>
      <c r="S469">
        <v>0</v>
      </c>
      <c r="T469">
        <v>0</v>
      </c>
      <c r="U469">
        <v>0</v>
      </c>
      <c r="V469">
        <v>0</v>
      </c>
      <c r="W469">
        <v>0</v>
      </c>
      <c r="X469">
        <v>3</v>
      </c>
      <c r="Y469">
        <v>0</v>
      </c>
      <c r="Z469">
        <v>0</v>
      </c>
      <c r="AA469">
        <v>2</v>
      </c>
      <c r="AB469">
        <v>0</v>
      </c>
      <c r="AC469">
        <v>1</v>
      </c>
      <c r="AD469">
        <v>3</v>
      </c>
      <c r="AE469">
        <v>0</v>
      </c>
      <c r="AF469">
        <v>0</v>
      </c>
      <c r="AG469">
        <v>1</v>
      </c>
      <c r="AH469">
        <v>1</v>
      </c>
      <c r="AI469">
        <v>0</v>
      </c>
      <c r="AJ469">
        <v>0</v>
      </c>
      <c r="AK469">
        <v>0</v>
      </c>
      <c r="AL469">
        <v>0</v>
      </c>
      <c r="AM469">
        <v>1</v>
      </c>
      <c r="AN469">
        <v>0</v>
      </c>
      <c r="AO469">
        <v>0</v>
      </c>
      <c r="AP469">
        <v>0</v>
      </c>
      <c r="AQ469">
        <v>0</v>
      </c>
      <c r="AR469">
        <v>0</v>
      </c>
      <c r="AS469">
        <v>0</v>
      </c>
      <c r="AT469">
        <v>2</v>
      </c>
      <c r="AU469">
        <v>0</v>
      </c>
      <c r="AV469">
        <v>0</v>
      </c>
      <c r="AW469">
        <v>3</v>
      </c>
      <c r="AX469">
        <v>0</v>
      </c>
      <c r="AY469">
        <v>1</v>
      </c>
      <c r="AZ469">
        <v>0</v>
      </c>
      <c r="BA469">
        <v>1</v>
      </c>
      <c r="BB469">
        <v>0</v>
      </c>
      <c r="BC469">
        <v>0</v>
      </c>
      <c r="BD469">
        <v>0</v>
      </c>
      <c r="BE469">
        <v>0</v>
      </c>
      <c r="BF469">
        <v>0</v>
      </c>
      <c r="BG469">
        <v>1</v>
      </c>
      <c r="BH469">
        <v>0</v>
      </c>
      <c r="BI469">
        <v>0</v>
      </c>
      <c r="BJ469">
        <v>0</v>
      </c>
      <c r="BK469">
        <v>0</v>
      </c>
      <c r="BL469">
        <v>0</v>
      </c>
      <c r="BM469">
        <v>2</v>
      </c>
      <c r="BN469">
        <v>0</v>
      </c>
      <c r="BO469">
        <v>0</v>
      </c>
      <c r="BP469">
        <v>0</v>
      </c>
      <c r="BQ469">
        <v>2</v>
      </c>
      <c r="BR469">
        <v>0</v>
      </c>
      <c r="BS469">
        <v>0</v>
      </c>
      <c r="BT469">
        <v>0</v>
      </c>
      <c r="BU469">
        <v>0</v>
      </c>
      <c r="BV469">
        <v>0</v>
      </c>
      <c r="BW469">
        <v>0</v>
      </c>
      <c r="BX469">
        <v>0</v>
      </c>
      <c r="BY469">
        <v>0</v>
      </c>
      <c r="BZ469">
        <v>0</v>
      </c>
      <c r="CA469">
        <v>0</v>
      </c>
      <c r="CB469">
        <v>1</v>
      </c>
      <c r="CC469">
        <v>0</v>
      </c>
      <c r="CD469">
        <v>1</v>
      </c>
      <c r="CE469">
        <v>1</v>
      </c>
      <c r="CF469">
        <v>0</v>
      </c>
      <c r="CG469">
        <v>0</v>
      </c>
      <c r="CH469">
        <v>5</v>
      </c>
      <c r="CI469">
        <v>0</v>
      </c>
      <c r="CJ469">
        <v>0</v>
      </c>
      <c r="CK469">
        <v>1</v>
      </c>
      <c r="CL469">
        <v>0</v>
      </c>
      <c r="CM469">
        <v>0</v>
      </c>
      <c r="CN469">
        <v>0</v>
      </c>
      <c r="CO469">
        <v>0</v>
      </c>
      <c r="CP469">
        <v>0</v>
      </c>
      <c r="CQ469">
        <v>0</v>
      </c>
      <c r="CR469">
        <v>2</v>
      </c>
      <c r="CS469">
        <v>4</v>
      </c>
      <c r="CT469">
        <v>0</v>
      </c>
      <c r="CU469">
        <v>0</v>
      </c>
      <c r="CV469">
        <v>0</v>
      </c>
      <c r="CW469">
        <v>5</v>
      </c>
      <c r="CX469">
        <v>0</v>
      </c>
      <c r="CY469">
        <v>0</v>
      </c>
      <c r="CZ469">
        <v>1</v>
      </c>
      <c r="DA469">
        <v>0</v>
      </c>
      <c r="DB469">
        <v>0</v>
      </c>
      <c r="DC469">
        <v>0</v>
      </c>
      <c r="DD469">
        <v>1</v>
      </c>
      <c r="DE469">
        <v>2</v>
      </c>
      <c r="DF469">
        <v>0</v>
      </c>
      <c r="DG469">
        <v>1</v>
      </c>
      <c r="DH469">
        <v>1</v>
      </c>
      <c r="DI469">
        <v>0</v>
      </c>
      <c r="DJ469">
        <v>0</v>
      </c>
      <c r="DK469">
        <v>2</v>
      </c>
      <c r="DL469">
        <v>0</v>
      </c>
      <c r="DM469">
        <v>0</v>
      </c>
      <c r="DN469">
        <v>2</v>
      </c>
      <c r="DO469">
        <v>0</v>
      </c>
      <c r="DP469">
        <v>0</v>
      </c>
      <c r="DQ469">
        <v>0</v>
      </c>
      <c r="DR469">
        <v>0</v>
      </c>
      <c r="DS469">
        <v>1</v>
      </c>
      <c r="DT469">
        <v>0</v>
      </c>
      <c r="DU469">
        <v>0</v>
      </c>
      <c r="DV469">
        <v>1</v>
      </c>
      <c r="DW469">
        <v>0</v>
      </c>
      <c r="DX469">
        <v>0</v>
      </c>
      <c r="DY469">
        <v>0</v>
      </c>
      <c r="DZ469">
        <v>0</v>
      </c>
      <c r="EA469">
        <v>0</v>
      </c>
      <c r="EB469">
        <v>0</v>
      </c>
      <c r="EC469">
        <v>1</v>
      </c>
      <c r="ED469">
        <v>0</v>
      </c>
      <c r="EE469">
        <v>0</v>
      </c>
      <c r="EF469">
        <v>0</v>
      </c>
      <c r="EG469">
        <v>0</v>
      </c>
      <c r="EH469">
        <v>0</v>
      </c>
      <c r="EI469">
        <v>2</v>
      </c>
      <c r="EJ469">
        <v>1</v>
      </c>
      <c r="EK469">
        <v>1</v>
      </c>
      <c r="EL469">
        <v>0</v>
      </c>
      <c r="EM469">
        <v>5</v>
      </c>
      <c r="EN469">
        <v>2</v>
      </c>
      <c r="EO469">
        <v>0</v>
      </c>
      <c r="EP469">
        <v>0</v>
      </c>
      <c r="EQ469">
        <v>4</v>
      </c>
      <c r="ER469">
        <v>0</v>
      </c>
      <c r="ES469">
        <v>0</v>
      </c>
      <c r="ET469">
        <v>2</v>
      </c>
      <c r="EU469">
        <v>1</v>
      </c>
      <c r="EV469">
        <v>0</v>
      </c>
      <c r="EW469">
        <v>0</v>
      </c>
      <c r="EX469">
        <v>0</v>
      </c>
      <c r="EY469">
        <v>0</v>
      </c>
      <c r="EZ469">
        <v>5</v>
      </c>
      <c r="FA469">
        <v>0</v>
      </c>
      <c r="FB469">
        <v>0</v>
      </c>
      <c r="FC469">
        <v>0</v>
      </c>
      <c r="FD469">
        <v>0</v>
      </c>
      <c r="FE469">
        <v>9</v>
      </c>
      <c r="FF469">
        <v>0</v>
      </c>
      <c r="FG469">
        <v>1</v>
      </c>
      <c r="FH469">
        <v>0</v>
      </c>
      <c r="FI469">
        <v>0</v>
      </c>
      <c r="FJ469">
        <v>0</v>
      </c>
      <c r="FK469">
        <v>1</v>
      </c>
      <c r="FL469">
        <v>0</v>
      </c>
      <c r="FM469">
        <v>0</v>
      </c>
      <c r="FN469">
        <v>0</v>
      </c>
      <c r="FO469">
        <v>4</v>
      </c>
      <c r="FP469">
        <v>0</v>
      </c>
      <c r="FQ469">
        <v>0</v>
      </c>
      <c r="FR469">
        <v>0</v>
      </c>
      <c r="FS469">
        <v>1</v>
      </c>
      <c r="FT469">
        <v>0</v>
      </c>
      <c r="FU469">
        <v>1</v>
      </c>
      <c r="FV469">
        <v>0</v>
      </c>
      <c r="FW469">
        <v>3</v>
      </c>
      <c r="FX469">
        <v>1</v>
      </c>
      <c r="FY469">
        <v>0</v>
      </c>
      <c r="FZ469">
        <v>0</v>
      </c>
      <c r="GA469">
        <v>3</v>
      </c>
      <c r="GB469">
        <v>0</v>
      </c>
      <c r="GC469">
        <v>2</v>
      </c>
      <c r="GD469">
        <v>0</v>
      </c>
      <c r="GE469">
        <v>1</v>
      </c>
      <c r="GF469">
        <v>0</v>
      </c>
      <c r="GG469">
        <v>0</v>
      </c>
      <c r="GH469">
        <v>0</v>
      </c>
      <c r="GI469">
        <v>0</v>
      </c>
      <c r="GJ469">
        <v>0</v>
      </c>
      <c r="GK469">
        <v>0</v>
      </c>
      <c r="GL469">
        <v>0</v>
      </c>
      <c r="GM469">
        <v>0</v>
      </c>
      <c r="GN469">
        <v>0</v>
      </c>
      <c r="GO469">
        <v>1</v>
      </c>
      <c r="GP469">
        <v>0</v>
      </c>
      <c r="GQ469">
        <v>0</v>
      </c>
    </row>
    <row r="470" spans="1:199">
      <c r="A470">
        <v>0</v>
      </c>
      <c r="B470">
        <v>3</v>
      </c>
      <c r="C470">
        <v>3</v>
      </c>
      <c r="D470">
        <v>0</v>
      </c>
      <c r="E470">
        <v>0</v>
      </c>
      <c r="F470">
        <v>3</v>
      </c>
      <c r="G470">
        <v>1</v>
      </c>
      <c r="H470">
        <v>0</v>
      </c>
      <c r="I470">
        <v>0</v>
      </c>
      <c r="J470">
        <v>0</v>
      </c>
      <c r="K470">
        <v>1</v>
      </c>
      <c r="L470">
        <v>0</v>
      </c>
      <c r="M470">
        <v>0</v>
      </c>
      <c r="N470">
        <v>0</v>
      </c>
      <c r="O470">
        <v>0</v>
      </c>
      <c r="P470">
        <v>0</v>
      </c>
      <c r="Q470">
        <v>0</v>
      </c>
      <c r="R470">
        <v>0</v>
      </c>
      <c r="S470">
        <v>0</v>
      </c>
      <c r="T470">
        <v>0</v>
      </c>
      <c r="U470">
        <v>0</v>
      </c>
      <c r="V470">
        <v>0</v>
      </c>
      <c r="W470">
        <v>0</v>
      </c>
      <c r="X470">
        <v>0</v>
      </c>
      <c r="Y470">
        <v>0</v>
      </c>
      <c r="Z470">
        <v>1</v>
      </c>
      <c r="AA470">
        <v>0</v>
      </c>
      <c r="AB470">
        <v>0</v>
      </c>
      <c r="AC470">
        <v>2</v>
      </c>
      <c r="AD470">
        <v>2</v>
      </c>
      <c r="AE470">
        <v>0</v>
      </c>
      <c r="AF470">
        <v>0</v>
      </c>
      <c r="AG470">
        <v>0</v>
      </c>
      <c r="AH470">
        <v>0</v>
      </c>
      <c r="AI470">
        <v>0</v>
      </c>
      <c r="AJ470">
        <v>0</v>
      </c>
      <c r="AK470">
        <v>1</v>
      </c>
      <c r="AL470">
        <v>0</v>
      </c>
      <c r="AM470">
        <v>0</v>
      </c>
      <c r="AN470">
        <v>0</v>
      </c>
      <c r="AO470">
        <v>0</v>
      </c>
      <c r="AP470">
        <v>0</v>
      </c>
      <c r="AQ470">
        <v>0</v>
      </c>
      <c r="AR470">
        <v>0</v>
      </c>
      <c r="AS470">
        <v>3</v>
      </c>
      <c r="AT470">
        <v>3</v>
      </c>
      <c r="AU470">
        <v>0</v>
      </c>
      <c r="AV470">
        <v>0</v>
      </c>
      <c r="AW470">
        <v>1</v>
      </c>
      <c r="AX470">
        <v>0</v>
      </c>
      <c r="AY470">
        <v>0</v>
      </c>
      <c r="AZ470">
        <v>1</v>
      </c>
      <c r="BA470">
        <v>0</v>
      </c>
      <c r="BB470">
        <v>1</v>
      </c>
      <c r="BC470">
        <v>0</v>
      </c>
      <c r="BD470">
        <v>0</v>
      </c>
      <c r="BE470">
        <v>0</v>
      </c>
      <c r="BF470">
        <v>0</v>
      </c>
      <c r="BG470">
        <v>1</v>
      </c>
      <c r="BH470">
        <v>0</v>
      </c>
      <c r="BI470">
        <v>0</v>
      </c>
      <c r="BJ470">
        <v>0</v>
      </c>
      <c r="BK470">
        <v>0</v>
      </c>
      <c r="BL470">
        <v>0</v>
      </c>
      <c r="BM470">
        <v>6</v>
      </c>
      <c r="BN470">
        <v>0</v>
      </c>
      <c r="BO470">
        <v>0</v>
      </c>
      <c r="BP470">
        <v>0</v>
      </c>
      <c r="BQ470">
        <v>4</v>
      </c>
      <c r="BR470">
        <v>0</v>
      </c>
      <c r="BS470">
        <v>0</v>
      </c>
      <c r="BT470">
        <v>0</v>
      </c>
      <c r="BU470">
        <v>0</v>
      </c>
      <c r="BV470">
        <v>0</v>
      </c>
      <c r="BW470">
        <v>0</v>
      </c>
      <c r="BX470">
        <v>0</v>
      </c>
      <c r="BY470">
        <v>2</v>
      </c>
      <c r="BZ470">
        <v>0</v>
      </c>
      <c r="CA470">
        <v>0</v>
      </c>
      <c r="CB470">
        <v>0</v>
      </c>
      <c r="CC470">
        <v>1</v>
      </c>
      <c r="CD470">
        <v>0</v>
      </c>
      <c r="CE470">
        <v>0</v>
      </c>
      <c r="CF470">
        <v>1</v>
      </c>
      <c r="CG470">
        <v>0</v>
      </c>
      <c r="CH470">
        <v>0</v>
      </c>
      <c r="CI470">
        <v>0</v>
      </c>
      <c r="CJ470">
        <v>0</v>
      </c>
      <c r="CK470">
        <v>3</v>
      </c>
      <c r="CL470">
        <v>0</v>
      </c>
      <c r="CM470">
        <v>0</v>
      </c>
      <c r="CN470">
        <v>0</v>
      </c>
      <c r="CO470">
        <v>0</v>
      </c>
      <c r="CP470">
        <v>0</v>
      </c>
      <c r="CQ470">
        <v>0</v>
      </c>
      <c r="CR470">
        <v>0</v>
      </c>
      <c r="CS470">
        <v>0</v>
      </c>
      <c r="CT470">
        <v>0</v>
      </c>
      <c r="CU470">
        <v>0</v>
      </c>
      <c r="CV470">
        <v>2</v>
      </c>
      <c r="CW470">
        <v>8</v>
      </c>
      <c r="CX470">
        <v>0</v>
      </c>
      <c r="CY470">
        <v>5</v>
      </c>
      <c r="CZ470">
        <v>1</v>
      </c>
      <c r="DA470">
        <v>6</v>
      </c>
      <c r="DB470">
        <v>0</v>
      </c>
      <c r="DC470">
        <v>0</v>
      </c>
      <c r="DD470">
        <v>0</v>
      </c>
      <c r="DE470">
        <v>0</v>
      </c>
      <c r="DF470">
        <v>0</v>
      </c>
      <c r="DG470">
        <v>0</v>
      </c>
      <c r="DH470">
        <v>0</v>
      </c>
      <c r="DI470">
        <v>0</v>
      </c>
      <c r="DJ470">
        <v>0</v>
      </c>
      <c r="DK470">
        <v>2</v>
      </c>
      <c r="DL470">
        <v>0</v>
      </c>
      <c r="DM470">
        <v>0</v>
      </c>
      <c r="DN470">
        <v>2</v>
      </c>
      <c r="DO470">
        <v>6</v>
      </c>
      <c r="DP470">
        <v>1</v>
      </c>
      <c r="DQ470">
        <v>0</v>
      </c>
      <c r="DR470">
        <v>2</v>
      </c>
      <c r="DS470">
        <v>1</v>
      </c>
      <c r="DT470">
        <v>1</v>
      </c>
      <c r="DU470">
        <v>0</v>
      </c>
      <c r="DV470">
        <v>0</v>
      </c>
      <c r="DW470">
        <v>0</v>
      </c>
      <c r="DX470">
        <v>0</v>
      </c>
      <c r="DY470">
        <v>0</v>
      </c>
      <c r="DZ470">
        <v>2</v>
      </c>
      <c r="EA470">
        <v>1</v>
      </c>
      <c r="EB470">
        <v>0</v>
      </c>
      <c r="EC470">
        <v>1</v>
      </c>
      <c r="ED470">
        <v>0</v>
      </c>
      <c r="EE470">
        <v>0</v>
      </c>
      <c r="EF470">
        <v>0</v>
      </c>
      <c r="EG470">
        <v>1</v>
      </c>
      <c r="EH470">
        <v>0</v>
      </c>
      <c r="EI470">
        <v>1</v>
      </c>
      <c r="EJ470">
        <v>0</v>
      </c>
      <c r="EK470">
        <v>0</v>
      </c>
      <c r="EL470">
        <v>0</v>
      </c>
      <c r="EM470">
        <v>8</v>
      </c>
      <c r="EN470">
        <v>1</v>
      </c>
      <c r="EO470">
        <v>1</v>
      </c>
      <c r="EP470">
        <v>0</v>
      </c>
      <c r="EQ470">
        <v>5</v>
      </c>
      <c r="ER470">
        <v>2</v>
      </c>
      <c r="ES470">
        <v>3</v>
      </c>
      <c r="ET470">
        <v>6</v>
      </c>
      <c r="EU470">
        <v>1</v>
      </c>
      <c r="EV470">
        <v>0</v>
      </c>
      <c r="EW470">
        <v>0</v>
      </c>
      <c r="EX470">
        <v>0</v>
      </c>
      <c r="EY470">
        <v>1</v>
      </c>
      <c r="EZ470">
        <v>0</v>
      </c>
      <c r="FA470">
        <v>4</v>
      </c>
      <c r="FB470">
        <v>0</v>
      </c>
      <c r="FC470">
        <v>0</v>
      </c>
      <c r="FD470">
        <v>0</v>
      </c>
      <c r="FE470">
        <v>0</v>
      </c>
      <c r="FF470">
        <v>0</v>
      </c>
      <c r="FG470">
        <v>2</v>
      </c>
      <c r="FH470">
        <v>0</v>
      </c>
      <c r="FI470">
        <v>1</v>
      </c>
      <c r="FJ470">
        <v>0</v>
      </c>
      <c r="FK470">
        <v>0</v>
      </c>
      <c r="FL470">
        <v>1</v>
      </c>
      <c r="FM470">
        <v>1</v>
      </c>
      <c r="FN470">
        <v>0</v>
      </c>
      <c r="FO470">
        <v>6</v>
      </c>
      <c r="FP470">
        <v>0</v>
      </c>
      <c r="FQ470">
        <v>0</v>
      </c>
      <c r="FR470">
        <v>0</v>
      </c>
      <c r="FS470">
        <v>2</v>
      </c>
      <c r="FT470">
        <v>0</v>
      </c>
      <c r="FU470">
        <v>3</v>
      </c>
      <c r="FV470">
        <v>0</v>
      </c>
      <c r="FW470">
        <v>0</v>
      </c>
      <c r="FX470">
        <v>0</v>
      </c>
      <c r="FY470">
        <v>0</v>
      </c>
      <c r="FZ470">
        <v>0</v>
      </c>
      <c r="GA470">
        <v>0</v>
      </c>
      <c r="GB470">
        <v>0</v>
      </c>
      <c r="GC470">
        <v>0</v>
      </c>
      <c r="GD470">
        <v>0</v>
      </c>
      <c r="GE470">
        <v>0</v>
      </c>
      <c r="GF470">
        <v>0</v>
      </c>
      <c r="GG470">
        <v>0</v>
      </c>
      <c r="GH470">
        <v>2</v>
      </c>
      <c r="GI470">
        <v>0</v>
      </c>
      <c r="GJ470">
        <v>0</v>
      </c>
      <c r="GK470">
        <v>0</v>
      </c>
      <c r="GL470">
        <v>0</v>
      </c>
      <c r="GM470">
        <v>1</v>
      </c>
      <c r="GN470">
        <v>0</v>
      </c>
      <c r="GO470">
        <v>2</v>
      </c>
      <c r="GP470">
        <v>0</v>
      </c>
      <c r="GQ470">
        <v>0</v>
      </c>
    </row>
    <row r="471" spans="1:199">
      <c r="A471">
        <v>1</v>
      </c>
      <c r="B471">
        <v>3</v>
      </c>
      <c r="C471">
        <v>1</v>
      </c>
      <c r="D471">
        <v>0</v>
      </c>
      <c r="E471">
        <v>0</v>
      </c>
      <c r="F471">
        <v>0</v>
      </c>
      <c r="G471">
        <v>0</v>
      </c>
      <c r="H471">
        <v>0</v>
      </c>
      <c r="I471">
        <v>0</v>
      </c>
      <c r="J471">
        <v>0</v>
      </c>
      <c r="K471">
        <v>0</v>
      </c>
      <c r="L471">
        <v>0</v>
      </c>
      <c r="M471">
        <v>0</v>
      </c>
      <c r="N471">
        <v>0</v>
      </c>
      <c r="O471">
        <v>0</v>
      </c>
      <c r="P471">
        <v>0</v>
      </c>
      <c r="Q471">
        <v>0</v>
      </c>
      <c r="R471">
        <v>0</v>
      </c>
      <c r="S471">
        <v>0</v>
      </c>
      <c r="T471">
        <v>1</v>
      </c>
      <c r="U471">
        <v>0</v>
      </c>
      <c r="V471">
        <v>1</v>
      </c>
      <c r="W471">
        <v>0</v>
      </c>
      <c r="X471">
        <v>1</v>
      </c>
      <c r="Y471">
        <v>0</v>
      </c>
      <c r="Z471">
        <v>1</v>
      </c>
      <c r="AA471">
        <v>0</v>
      </c>
      <c r="AB471">
        <v>1</v>
      </c>
      <c r="AC471">
        <v>0</v>
      </c>
      <c r="AD471">
        <v>0</v>
      </c>
      <c r="AE471">
        <v>0</v>
      </c>
      <c r="AF471">
        <v>1</v>
      </c>
      <c r="AG471">
        <v>0</v>
      </c>
      <c r="AH471">
        <v>2</v>
      </c>
      <c r="AI471">
        <v>0</v>
      </c>
      <c r="AJ471">
        <v>0</v>
      </c>
      <c r="AK471">
        <v>0</v>
      </c>
      <c r="AL471">
        <v>0</v>
      </c>
      <c r="AM471">
        <v>0</v>
      </c>
      <c r="AN471">
        <v>1</v>
      </c>
      <c r="AO471">
        <v>0</v>
      </c>
      <c r="AP471">
        <v>0</v>
      </c>
      <c r="AQ471">
        <v>0</v>
      </c>
      <c r="AR471">
        <v>0</v>
      </c>
      <c r="AS471">
        <v>1</v>
      </c>
      <c r="AT471">
        <v>1</v>
      </c>
      <c r="AU471">
        <v>0</v>
      </c>
      <c r="AV471">
        <v>0</v>
      </c>
      <c r="AW471">
        <v>1</v>
      </c>
      <c r="AX471">
        <v>0</v>
      </c>
      <c r="AY471">
        <v>0</v>
      </c>
      <c r="AZ471">
        <v>0</v>
      </c>
      <c r="BA471">
        <v>0</v>
      </c>
      <c r="BB471">
        <v>2</v>
      </c>
      <c r="BC471">
        <v>0</v>
      </c>
      <c r="BD471">
        <v>0</v>
      </c>
      <c r="BE471">
        <v>0</v>
      </c>
      <c r="BF471">
        <v>0</v>
      </c>
      <c r="BG471">
        <v>2</v>
      </c>
      <c r="BH471">
        <v>0</v>
      </c>
      <c r="BI471">
        <v>0</v>
      </c>
      <c r="BJ471">
        <v>0</v>
      </c>
      <c r="BK471">
        <v>0</v>
      </c>
      <c r="BL471">
        <v>0</v>
      </c>
      <c r="BM471">
        <v>4</v>
      </c>
      <c r="BN471">
        <v>0</v>
      </c>
      <c r="BO471">
        <v>0</v>
      </c>
      <c r="BP471">
        <v>0</v>
      </c>
      <c r="BQ471">
        <v>4</v>
      </c>
      <c r="BR471">
        <v>0</v>
      </c>
      <c r="BS471">
        <v>0</v>
      </c>
      <c r="BT471">
        <v>0</v>
      </c>
      <c r="BU471">
        <v>0</v>
      </c>
      <c r="BV471">
        <v>0</v>
      </c>
      <c r="BW471">
        <v>0</v>
      </c>
      <c r="BX471">
        <v>0</v>
      </c>
      <c r="BY471">
        <v>0</v>
      </c>
      <c r="BZ471">
        <v>0</v>
      </c>
      <c r="CA471">
        <v>1</v>
      </c>
      <c r="CB471">
        <v>2</v>
      </c>
      <c r="CC471">
        <v>0</v>
      </c>
      <c r="CD471">
        <v>2</v>
      </c>
      <c r="CE471">
        <v>0</v>
      </c>
      <c r="CF471">
        <v>0</v>
      </c>
      <c r="CG471">
        <v>0</v>
      </c>
      <c r="CH471">
        <v>0</v>
      </c>
      <c r="CI471">
        <v>1</v>
      </c>
      <c r="CJ471">
        <v>0</v>
      </c>
      <c r="CK471">
        <v>1</v>
      </c>
      <c r="CL471">
        <v>0</v>
      </c>
      <c r="CM471">
        <v>0</v>
      </c>
      <c r="CN471">
        <v>0</v>
      </c>
      <c r="CO471">
        <v>0</v>
      </c>
      <c r="CP471">
        <v>0</v>
      </c>
      <c r="CQ471">
        <v>0</v>
      </c>
      <c r="CR471">
        <v>0</v>
      </c>
      <c r="CS471">
        <v>2</v>
      </c>
      <c r="CT471">
        <v>0</v>
      </c>
      <c r="CU471">
        <v>0</v>
      </c>
      <c r="CV471">
        <v>0</v>
      </c>
      <c r="CW471">
        <v>3</v>
      </c>
      <c r="CX471">
        <v>0</v>
      </c>
      <c r="CY471">
        <v>0</v>
      </c>
      <c r="CZ471">
        <v>1</v>
      </c>
      <c r="DA471">
        <v>6</v>
      </c>
      <c r="DB471">
        <v>0</v>
      </c>
      <c r="DC471">
        <v>0</v>
      </c>
      <c r="DD471">
        <v>0</v>
      </c>
      <c r="DE471">
        <v>0</v>
      </c>
      <c r="DF471">
        <v>0</v>
      </c>
      <c r="DG471">
        <v>0</v>
      </c>
      <c r="DH471">
        <v>0</v>
      </c>
      <c r="DI471">
        <v>0</v>
      </c>
      <c r="DJ471">
        <v>0</v>
      </c>
      <c r="DK471">
        <v>0</v>
      </c>
      <c r="DL471">
        <v>0</v>
      </c>
      <c r="DM471">
        <v>0</v>
      </c>
      <c r="DN471">
        <v>2</v>
      </c>
      <c r="DO471">
        <v>2</v>
      </c>
      <c r="DP471">
        <v>1</v>
      </c>
      <c r="DQ471">
        <v>0</v>
      </c>
      <c r="DR471">
        <v>1</v>
      </c>
      <c r="DS471">
        <v>0</v>
      </c>
      <c r="DT471">
        <v>0</v>
      </c>
      <c r="DU471">
        <v>0</v>
      </c>
      <c r="DV471">
        <v>0</v>
      </c>
      <c r="DW471">
        <v>0</v>
      </c>
      <c r="DX471">
        <v>0</v>
      </c>
      <c r="DY471">
        <v>1</v>
      </c>
      <c r="DZ471">
        <v>0</v>
      </c>
      <c r="EA471">
        <v>0</v>
      </c>
      <c r="EB471">
        <v>0</v>
      </c>
      <c r="EC471">
        <v>0</v>
      </c>
      <c r="ED471">
        <v>0</v>
      </c>
      <c r="EE471">
        <v>0</v>
      </c>
      <c r="EF471">
        <v>0</v>
      </c>
      <c r="EG471">
        <v>1</v>
      </c>
      <c r="EH471">
        <v>0</v>
      </c>
      <c r="EI471">
        <v>0</v>
      </c>
      <c r="EJ471">
        <v>0</v>
      </c>
      <c r="EK471">
        <v>0</v>
      </c>
      <c r="EL471">
        <v>0</v>
      </c>
      <c r="EM471">
        <v>5</v>
      </c>
      <c r="EN471">
        <v>0</v>
      </c>
      <c r="EO471">
        <v>0</v>
      </c>
      <c r="EP471">
        <v>0</v>
      </c>
      <c r="EQ471">
        <v>0</v>
      </c>
      <c r="ER471">
        <v>1</v>
      </c>
      <c r="ES471">
        <v>0</v>
      </c>
      <c r="ET471">
        <v>1</v>
      </c>
      <c r="EU471">
        <v>1</v>
      </c>
      <c r="EV471">
        <v>0</v>
      </c>
      <c r="EW471">
        <v>0</v>
      </c>
      <c r="EX471">
        <v>0</v>
      </c>
      <c r="EY471">
        <v>0</v>
      </c>
      <c r="EZ471">
        <v>0</v>
      </c>
      <c r="FA471">
        <v>3</v>
      </c>
      <c r="FB471">
        <v>0</v>
      </c>
      <c r="FC471">
        <v>0</v>
      </c>
      <c r="FD471">
        <v>0</v>
      </c>
      <c r="FE471">
        <v>0</v>
      </c>
      <c r="FF471">
        <v>0</v>
      </c>
      <c r="FG471">
        <v>2</v>
      </c>
      <c r="FH471">
        <v>0</v>
      </c>
      <c r="FI471">
        <v>0</v>
      </c>
      <c r="FJ471">
        <v>0</v>
      </c>
      <c r="FK471">
        <v>0</v>
      </c>
      <c r="FL471">
        <v>0</v>
      </c>
      <c r="FM471">
        <v>0</v>
      </c>
      <c r="FN471">
        <v>0</v>
      </c>
      <c r="FO471">
        <v>6</v>
      </c>
      <c r="FP471">
        <v>0</v>
      </c>
      <c r="FQ471">
        <v>0</v>
      </c>
      <c r="FR471">
        <v>0</v>
      </c>
      <c r="FS471">
        <v>3</v>
      </c>
      <c r="FT471">
        <v>0</v>
      </c>
      <c r="FU471">
        <v>0</v>
      </c>
      <c r="FV471">
        <v>0</v>
      </c>
      <c r="FW471">
        <v>0</v>
      </c>
      <c r="FX471">
        <v>1</v>
      </c>
      <c r="FY471">
        <v>0</v>
      </c>
      <c r="FZ471">
        <v>0</v>
      </c>
      <c r="GA471">
        <v>0</v>
      </c>
      <c r="GB471">
        <v>0</v>
      </c>
      <c r="GC471">
        <v>0</v>
      </c>
      <c r="GD471">
        <v>0</v>
      </c>
      <c r="GE471">
        <v>0</v>
      </c>
      <c r="GF471">
        <v>0</v>
      </c>
      <c r="GG471">
        <v>5</v>
      </c>
      <c r="GH471">
        <v>0</v>
      </c>
      <c r="GI471">
        <v>0</v>
      </c>
      <c r="GJ471">
        <v>0</v>
      </c>
      <c r="GK471">
        <v>0</v>
      </c>
      <c r="GL471">
        <v>0</v>
      </c>
      <c r="GM471">
        <v>0</v>
      </c>
      <c r="GN471">
        <v>0</v>
      </c>
      <c r="GO471">
        <v>0</v>
      </c>
      <c r="GP471">
        <v>5</v>
      </c>
      <c r="GQ471">
        <v>0</v>
      </c>
    </row>
    <row r="472" spans="1:199">
      <c r="A472">
        <v>0</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1</v>
      </c>
      <c r="Y472">
        <v>0</v>
      </c>
      <c r="Z472">
        <v>1</v>
      </c>
      <c r="AA472">
        <v>0</v>
      </c>
      <c r="AB472">
        <v>1</v>
      </c>
      <c r="AC472">
        <v>0</v>
      </c>
      <c r="AD472">
        <v>0</v>
      </c>
      <c r="AE472">
        <v>0</v>
      </c>
      <c r="AF472">
        <v>0</v>
      </c>
      <c r="AG472">
        <v>0</v>
      </c>
      <c r="AH472">
        <v>1</v>
      </c>
      <c r="AI472">
        <v>0</v>
      </c>
      <c r="AJ472">
        <v>0</v>
      </c>
      <c r="AK472">
        <v>0</v>
      </c>
      <c r="AL472">
        <v>0</v>
      </c>
      <c r="AM472">
        <v>0</v>
      </c>
      <c r="AN472">
        <v>1</v>
      </c>
      <c r="AO472">
        <v>0</v>
      </c>
      <c r="AP472">
        <v>0</v>
      </c>
      <c r="AQ472">
        <v>0</v>
      </c>
      <c r="AR472">
        <v>0</v>
      </c>
      <c r="AS472">
        <v>1</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1</v>
      </c>
      <c r="CB472">
        <v>1</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4</v>
      </c>
      <c r="DB472">
        <v>0</v>
      </c>
      <c r="DC472">
        <v>0</v>
      </c>
      <c r="DD472">
        <v>0</v>
      </c>
      <c r="DE472">
        <v>0</v>
      </c>
      <c r="DF472">
        <v>0</v>
      </c>
      <c r="DG472">
        <v>0</v>
      </c>
      <c r="DH472">
        <v>0</v>
      </c>
      <c r="DI472">
        <v>0</v>
      </c>
      <c r="DJ472">
        <v>0</v>
      </c>
      <c r="DK472">
        <v>0</v>
      </c>
      <c r="DL472">
        <v>0</v>
      </c>
      <c r="DM472">
        <v>0</v>
      </c>
      <c r="DN472">
        <v>0</v>
      </c>
      <c r="DO472">
        <v>0</v>
      </c>
      <c r="DP472">
        <v>0</v>
      </c>
      <c r="DQ472">
        <v>0</v>
      </c>
      <c r="DR472">
        <v>1</v>
      </c>
      <c r="DS472">
        <v>0</v>
      </c>
      <c r="DT472">
        <v>0</v>
      </c>
      <c r="DU472">
        <v>0</v>
      </c>
      <c r="DV472">
        <v>0</v>
      </c>
      <c r="DW472">
        <v>0</v>
      </c>
      <c r="DX472">
        <v>0</v>
      </c>
      <c r="DY472">
        <v>0</v>
      </c>
      <c r="DZ472">
        <v>0</v>
      </c>
      <c r="EA472">
        <v>0</v>
      </c>
      <c r="EB472">
        <v>0</v>
      </c>
      <c r="EC472">
        <v>0</v>
      </c>
      <c r="ED472">
        <v>0</v>
      </c>
      <c r="EE472">
        <v>0</v>
      </c>
      <c r="EF472">
        <v>0</v>
      </c>
      <c r="EG472">
        <v>1</v>
      </c>
      <c r="EH472">
        <v>0</v>
      </c>
      <c r="EI472">
        <v>0</v>
      </c>
      <c r="EJ472">
        <v>0</v>
      </c>
      <c r="EK472">
        <v>0</v>
      </c>
      <c r="EL472">
        <v>0</v>
      </c>
      <c r="EM472">
        <v>4</v>
      </c>
      <c r="EN472">
        <v>0</v>
      </c>
      <c r="EO472">
        <v>0</v>
      </c>
      <c r="EP472">
        <v>0</v>
      </c>
      <c r="EQ472">
        <v>0</v>
      </c>
      <c r="ER472">
        <v>1</v>
      </c>
      <c r="ES472">
        <v>0</v>
      </c>
      <c r="ET472">
        <v>0</v>
      </c>
      <c r="EU472">
        <v>0</v>
      </c>
      <c r="EV472">
        <v>0</v>
      </c>
      <c r="EW472">
        <v>0</v>
      </c>
      <c r="EX472">
        <v>0</v>
      </c>
      <c r="EY472">
        <v>0</v>
      </c>
      <c r="EZ472">
        <v>0</v>
      </c>
      <c r="FA472">
        <v>3</v>
      </c>
      <c r="FB472">
        <v>0</v>
      </c>
      <c r="FC472">
        <v>0</v>
      </c>
      <c r="FD472">
        <v>0</v>
      </c>
      <c r="FE472">
        <v>0</v>
      </c>
      <c r="FF472">
        <v>0</v>
      </c>
      <c r="FG472">
        <v>1</v>
      </c>
      <c r="FH472">
        <v>0</v>
      </c>
      <c r="FI472">
        <v>0</v>
      </c>
      <c r="FJ472">
        <v>0</v>
      </c>
      <c r="FK472">
        <v>0</v>
      </c>
      <c r="FL472">
        <v>0</v>
      </c>
      <c r="FM472">
        <v>0</v>
      </c>
      <c r="FN472">
        <v>0</v>
      </c>
      <c r="FO472">
        <v>0</v>
      </c>
      <c r="FP472">
        <v>0</v>
      </c>
      <c r="FQ472">
        <v>0</v>
      </c>
      <c r="FR472">
        <v>0</v>
      </c>
      <c r="FS472">
        <v>3</v>
      </c>
      <c r="FT472">
        <v>0</v>
      </c>
      <c r="FU472">
        <v>0</v>
      </c>
      <c r="FV472">
        <v>0</v>
      </c>
      <c r="FW472">
        <v>0</v>
      </c>
      <c r="FX472">
        <v>1</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row>
    <row r="473" spans="1:199">
      <c r="A473">
        <v>2</v>
      </c>
      <c r="B473">
        <v>2</v>
      </c>
      <c r="C473">
        <v>0</v>
      </c>
      <c r="D473">
        <v>0</v>
      </c>
      <c r="E473">
        <v>0</v>
      </c>
      <c r="F473">
        <v>3</v>
      </c>
      <c r="G473">
        <v>1</v>
      </c>
      <c r="H473">
        <v>0</v>
      </c>
      <c r="I473">
        <v>0</v>
      </c>
      <c r="J473">
        <v>1</v>
      </c>
      <c r="K473">
        <v>0</v>
      </c>
      <c r="L473">
        <v>0</v>
      </c>
      <c r="M473">
        <v>0</v>
      </c>
      <c r="N473">
        <v>0</v>
      </c>
      <c r="O473">
        <v>0</v>
      </c>
      <c r="P473">
        <v>0</v>
      </c>
      <c r="Q473">
        <v>0</v>
      </c>
      <c r="R473">
        <v>0</v>
      </c>
      <c r="S473">
        <v>0</v>
      </c>
      <c r="T473">
        <v>0</v>
      </c>
      <c r="U473">
        <v>0</v>
      </c>
      <c r="V473">
        <v>1</v>
      </c>
      <c r="W473">
        <v>0</v>
      </c>
      <c r="X473">
        <v>0</v>
      </c>
      <c r="Y473">
        <v>0</v>
      </c>
      <c r="Z473">
        <v>3</v>
      </c>
      <c r="AA473">
        <v>0</v>
      </c>
      <c r="AB473">
        <v>1</v>
      </c>
      <c r="AC473">
        <v>0</v>
      </c>
      <c r="AD473">
        <v>2</v>
      </c>
      <c r="AE473">
        <v>0</v>
      </c>
      <c r="AF473">
        <v>0</v>
      </c>
      <c r="AG473">
        <v>0</v>
      </c>
      <c r="AH473">
        <v>1</v>
      </c>
      <c r="AI473">
        <v>1</v>
      </c>
      <c r="AJ473">
        <v>6</v>
      </c>
      <c r="AK473">
        <v>0</v>
      </c>
      <c r="AL473">
        <v>0</v>
      </c>
      <c r="AM473">
        <v>1</v>
      </c>
      <c r="AN473">
        <v>0</v>
      </c>
      <c r="AO473">
        <v>0</v>
      </c>
      <c r="AP473">
        <v>1</v>
      </c>
      <c r="AQ473">
        <v>0</v>
      </c>
      <c r="AR473">
        <v>0</v>
      </c>
      <c r="AS473">
        <v>4</v>
      </c>
      <c r="AT473">
        <v>1</v>
      </c>
      <c r="AU473">
        <v>0</v>
      </c>
      <c r="AV473">
        <v>0</v>
      </c>
      <c r="AW473">
        <v>3</v>
      </c>
      <c r="AX473">
        <v>1</v>
      </c>
      <c r="AY473">
        <v>0</v>
      </c>
      <c r="AZ473">
        <v>1</v>
      </c>
      <c r="BA473">
        <v>1</v>
      </c>
      <c r="BB473">
        <v>3</v>
      </c>
      <c r="BC473">
        <v>0</v>
      </c>
      <c r="BD473">
        <v>0</v>
      </c>
      <c r="BE473">
        <v>0</v>
      </c>
      <c r="BF473">
        <v>0</v>
      </c>
      <c r="BG473">
        <v>1</v>
      </c>
      <c r="BH473">
        <v>0</v>
      </c>
      <c r="BI473">
        <v>0</v>
      </c>
      <c r="BJ473">
        <v>1</v>
      </c>
      <c r="BK473">
        <v>0</v>
      </c>
      <c r="BL473">
        <v>0</v>
      </c>
      <c r="BM473">
        <v>1</v>
      </c>
      <c r="BN473">
        <v>0</v>
      </c>
      <c r="BO473">
        <v>0</v>
      </c>
      <c r="BP473">
        <v>0</v>
      </c>
      <c r="BQ473">
        <v>4</v>
      </c>
      <c r="BR473">
        <v>0</v>
      </c>
      <c r="BS473">
        <v>0</v>
      </c>
      <c r="BT473">
        <v>0</v>
      </c>
      <c r="BU473">
        <v>3</v>
      </c>
      <c r="BV473">
        <v>0</v>
      </c>
      <c r="BW473">
        <v>0</v>
      </c>
      <c r="BX473">
        <v>0</v>
      </c>
      <c r="BY473">
        <v>2</v>
      </c>
      <c r="BZ473">
        <v>0</v>
      </c>
      <c r="CA473">
        <v>1</v>
      </c>
      <c r="CB473">
        <v>2</v>
      </c>
      <c r="CC473">
        <v>0</v>
      </c>
      <c r="CD473">
        <v>0</v>
      </c>
      <c r="CE473">
        <v>0</v>
      </c>
      <c r="CF473">
        <v>0</v>
      </c>
      <c r="CG473">
        <v>0</v>
      </c>
      <c r="CH473">
        <v>0</v>
      </c>
      <c r="CI473">
        <v>0</v>
      </c>
      <c r="CJ473">
        <v>0</v>
      </c>
      <c r="CK473">
        <v>1</v>
      </c>
      <c r="CL473">
        <v>0</v>
      </c>
      <c r="CM473">
        <v>5</v>
      </c>
      <c r="CN473">
        <v>0</v>
      </c>
      <c r="CO473">
        <v>0</v>
      </c>
      <c r="CP473">
        <v>0</v>
      </c>
      <c r="CQ473">
        <v>0</v>
      </c>
      <c r="CR473">
        <v>0</v>
      </c>
      <c r="CS473">
        <v>2</v>
      </c>
      <c r="CT473">
        <v>0</v>
      </c>
      <c r="CU473">
        <v>0</v>
      </c>
      <c r="CV473">
        <v>0</v>
      </c>
      <c r="CW473">
        <v>5</v>
      </c>
      <c r="CX473">
        <v>0</v>
      </c>
      <c r="CY473">
        <v>0</v>
      </c>
      <c r="CZ473">
        <v>0</v>
      </c>
      <c r="DA473">
        <v>1</v>
      </c>
      <c r="DB473">
        <v>0</v>
      </c>
      <c r="DC473">
        <v>0</v>
      </c>
      <c r="DD473">
        <v>1</v>
      </c>
      <c r="DE473">
        <v>0</v>
      </c>
      <c r="DF473">
        <v>0</v>
      </c>
      <c r="DG473">
        <v>0</v>
      </c>
      <c r="DH473">
        <v>0</v>
      </c>
      <c r="DI473">
        <v>0</v>
      </c>
      <c r="DJ473">
        <v>0</v>
      </c>
      <c r="DK473">
        <v>1</v>
      </c>
      <c r="DL473">
        <v>0</v>
      </c>
      <c r="DM473">
        <v>0</v>
      </c>
      <c r="DN473">
        <v>2</v>
      </c>
      <c r="DO473">
        <v>1</v>
      </c>
      <c r="DP473">
        <v>0</v>
      </c>
      <c r="DQ473">
        <v>0</v>
      </c>
      <c r="DR473">
        <v>1</v>
      </c>
      <c r="DS473">
        <v>0</v>
      </c>
      <c r="DT473">
        <v>1</v>
      </c>
      <c r="DU473">
        <v>0</v>
      </c>
      <c r="DV473">
        <v>0</v>
      </c>
      <c r="DW473">
        <v>0</v>
      </c>
      <c r="DX473">
        <v>0</v>
      </c>
      <c r="DY473">
        <v>0</v>
      </c>
      <c r="DZ473">
        <v>1</v>
      </c>
      <c r="EA473">
        <v>0</v>
      </c>
      <c r="EB473">
        <v>0</v>
      </c>
      <c r="EC473">
        <v>1</v>
      </c>
      <c r="ED473">
        <v>0</v>
      </c>
      <c r="EE473">
        <v>0</v>
      </c>
      <c r="EF473">
        <v>0</v>
      </c>
      <c r="EG473">
        <v>0</v>
      </c>
      <c r="EH473">
        <v>0</v>
      </c>
      <c r="EI473">
        <v>2</v>
      </c>
      <c r="EJ473">
        <v>0</v>
      </c>
      <c r="EK473">
        <v>0</v>
      </c>
      <c r="EL473">
        <v>0</v>
      </c>
      <c r="EM473">
        <v>3</v>
      </c>
      <c r="EN473">
        <v>0</v>
      </c>
      <c r="EO473">
        <v>1</v>
      </c>
      <c r="EP473">
        <v>1</v>
      </c>
      <c r="EQ473">
        <v>3</v>
      </c>
      <c r="ER473">
        <v>2</v>
      </c>
      <c r="ES473">
        <v>3</v>
      </c>
      <c r="ET473">
        <v>1</v>
      </c>
      <c r="EU473">
        <v>0</v>
      </c>
      <c r="EV473">
        <v>0</v>
      </c>
      <c r="EW473">
        <v>0</v>
      </c>
      <c r="EX473">
        <v>0</v>
      </c>
      <c r="EY473">
        <v>1</v>
      </c>
      <c r="EZ473">
        <v>0</v>
      </c>
      <c r="FA473">
        <v>5</v>
      </c>
      <c r="FB473">
        <v>0</v>
      </c>
      <c r="FC473">
        <v>0</v>
      </c>
      <c r="FD473">
        <v>0</v>
      </c>
      <c r="FE473">
        <v>0</v>
      </c>
      <c r="FF473">
        <v>0</v>
      </c>
      <c r="FG473">
        <v>2</v>
      </c>
      <c r="FH473">
        <v>0</v>
      </c>
      <c r="FI473">
        <v>0</v>
      </c>
      <c r="FJ473">
        <v>0</v>
      </c>
      <c r="FK473">
        <v>0</v>
      </c>
      <c r="FL473">
        <v>4</v>
      </c>
      <c r="FM473">
        <v>0</v>
      </c>
      <c r="FN473">
        <v>0</v>
      </c>
      <c r="FO473">
        <v>5</v>
      </c>
      <c r="FP473">
        <v>0</v>
      </c>
      <c r="FQ473">
        <v>0</v>
      </c>
      <c r="FR473">
        <v>1</v>
      </c>
      <c r="FS473">
        <v>2</v>
      </c>
      <c r="FT473">
        <v>0</v>
      </c>
      <c r="FU473">
        <v>1</v>
      </c>
      <c r="FV473">
        <v>0</v>
      </c>
      <c r="FW473">
        <v>1</v>
      </c>
      <c r="FX473">
        <v>0</v>
      </c>
      <c r="FY473">
        <v>0</v>
      </c>
      <c r="FZ473">
        <v>0</v>
      </c>
      <c r="GA473">
        <v>0</v>
      </c>
      <c r="GB473">
        <v>2</v>
      </c>
      <c r="GC473">
        <v>0</v>
      </c>
      <c r="GD473">
        <v>0</v>
      </c>
      <c r="GE473">
        <v>0</v>
      </c>
      <c r="GF473">
        <v>2</v>
      </c>
      <c r="GG473">
        <v>0</v>
      </c>
      <c r="GH473">
        <v>4</v>
      </c>
      <c r="GI473">
        <v>0</v>
      </c>
      <c r="GJ473">
        <v>0</v>
      </c>
      <c r="GK473">
        <v>0</v>
      </c>
      <c r="GL473">
        <v>0</v>
      </c>
      <c r="GM473">
        <v>0</v>
      </c>
      <c r="GN473">
        <v>0</v>
      </c>
      <c r="GO473">
        <v>0</v>
      </c>
      <c r="GP473">
        <v>0</v>
      </c>
      <c r="GQ473">
        <v>0</v>
      </c>
    </row>
    <row r="474" spans="1:199">
      <c r="A474">
        <v>0</v>
      </c>
      <c r="B474">
        <v>3</v>
      </c>
      <c r="C474">
        <v>0</v>
      </c>
      <c r="D474">
        <v>0</v>
      </c>
      <c r="E474">
        <v>0</v>
      </c>
      <c r="F474">
        <v>1</v>
      </c>
      <c r="G474">
        <v>3</v>
      </c>
      <c r="H474">
        <v>0</v>
      </c>
      <c r="I474">
        <v>0</v>
      </c>
      <c r="J474">
        <v>0</v>
      </c>
      <c r="K474">
        <v>0</v>
      </c>
      <c r="L474">
        <v>0</v>
      </c>
      <c r="M474">
        <v>0</v>
      </c>
      <c r="N474">
        <v>0</v>
      </c>
      <c r="O474">
        <v>0</v>
      </c>
      <c r="P474">
        <v>0</v>
      </c>
      <c r="Q474">
        <v>0</v>
      </c>
      <c r="R474">
        <v>0</v>
      </c>
      <c r="S474">
        <v>0</v>
      </c>
      <c r="T474">
        <v>0</v>
      </c>
      <c r="U474">
        <v>0</v>
      </c>
      <c r="V474">
        <v>0</v>
      </c>
      <c r="W474">
        <v>0</v>
      </c>
      <c r="X474">
        <v>0</v>
      </c>
      <c r="Y474">
        <v>0</v>
      </c>
      <c r="Z474">
        <v>3</v>
      </c>
      <c r="AA474">
        <v>0</v>
      </c>
      <c r="AB474">
        <v>0</v>
      </c>
      <c r="AC474">
        <v>0</v>
      </c>
      <c r="AD474">
        <v>1</v>
      </c>
      <c r="AE474">
        <v>1</v>
      </c>
      <c r="AF474">
        <v>0</v>
      </c>
      <c r="AG474">
        <v>0</v>
      </c>
      <c r="AH474">
        <v>1</v>
      </c>
      <c r="AI474">
        <v>0</v>
      </c>
      <c r="AJ474">
        <v>0</v>
      </c>
      <c r="AK474">
        <v>0</v>
      </c>
      <c r="AL474">
        <v>0</v>
      </c>
      <c r="AM474">
        <v>0</v>
      </c>
      <c r="AN474">
        <v>0</v>
      </c>
      <c r="AO474">
        <v>0</v>
      </c>
      <c r="AP474">
        <v>0</v>
      </c>
      <c r="AQ474">
        <v>0</v>
      </c>
      <c r="AR474">
        <v>2</v>
      </c>
      <c r="AS474">
        <v>0</v>
      </c>
      <c r="AT474">
        <v>0</v>
      </c>
      <c r="AU474">
        <v>0</v>
      </c>
      <c r="AV474">
        <v>1</v>
      </c>
      <c r="AW474">
        <v>2</v>
      </c>
      <c r="AX474">
        <v>0</v>
      </c>
      <c r="AY474">
        <v>0</v>
      </c>
      <c r="AZ474">
        <v>4</v>
      </c>
      <c r="BA474">
        <v>0</v>
      </c>
      <c r="BB474">
        <v>0</v>
      </c>
      <c r="BC474">
        <v>0</v>
      </c>
      <c r="BD474">
        <v>2</v>
      </c>
      <c r="BE474">
        <v>0</v>
      </c>
      <c r="BF474">
        <v>0</v>
      </c>
      <c r="BG474">
        <v>0</v>
      </c>
      <c r="BH474">
        <v>1</v>
      </c>
      <c r="BI474">
        <v>0</v>
      </c>
      <c r="BJ474">
        <v>0</v>
      </c>
      <c r="BK474">
        <v>0</v>
      </c>
      <c r="BL474">
        <v>0</v>
      </c>
      <c r="BM474">
        <v>2</v>
      </c>
      <c r="BN474">
        <v>0</v>
      </c>
      <c r="BO474">
        <v>0</v>
      </c>
      <c r="BP474">
        <v>0</v>
      </c>
      <c r="BQ474">
        <v>0</v>
      </c>
      <c r="BR474">
        <v>0</v>
      </c>
      <c r="BS474">
        <v>0</v>
      </c>
      <c r="BT474">
        <v>0</v>
      </c>
      <c r="BU474">
        <v>0</v>
      </c>
      <c r="BV474">
        <v>2</v>
      </c>
      <c r="BW474">
        <v>0</v>
      </c>
      <c r="BX474">
        <v>0</v>
      </c>
      <c r="BY474">
        <v>0</v>
      </c>
      <c r="BZ474">
        <v>0</v>
      </c>
      <c r="CA474">
        <v>0</v>
      </c>
      <c r="CB474">
        <v>1</v>
      </c>
      <c r="CC474">
        <v>0</v>
      </c>
      <c r="CD474">
        <v>0</v>
      </c>
      <c r="CE474">
        <v>0</v>
      </c>
      <c r="CF474">
        <v>0</v>
      </c>
      <c r="CG474">
        <v>0</v>
      </c>
      <c r="CH474">
        <v>0</v>
      </c>
      <c r="CI474">
        <v>0</v>
      </c>
      <c r="CJ474">
        <v>0</v>
      </c>
      <c r="CK474">
        <v>3</v>
      </c>
      <c r="CL474">
        <v>0</v>
      </c>
      <c r="CM474">
        <v>0</v>
      </c>
      <c r="CN474">
        <v>0</v>
      </c>
      <c r="CO474">
        <v>0</v>
      </c>
      <c r="CP474">
        <v>5</v>
      </c>
      <c r="CQ474">
        <v>1</v>
      </c>
      <c r="CR474">
        <v>0</v>
      </c>
      <c r="CS474">
        <v>0</v>
      </c>
      <c r="CT474">
        <v>0</v>
      </c>
      <c r="CU474">
        <v>0</v>
      </c>
      <c r="CV474">
        <v>0</v>
      </c>
      <c r="CW474">
        <v>7</v>
      </c>
      <c r="CX474">
        <v>0</v>
      </c>
      <c r="CY474">
        <v>0</v>
      </c>
      <c r="CZ474">
        <v>0</v>
      </c>
      <c r="DA474">
        <v>0</v>
      </c>
      <c r="DB474">
        <v>0</v>
      </c>
      <c r="DC474">
        <v>0</v>
      </c>
      <c r="DD474">
        <v>0</v>
      </c>
      <c r="DE474">
        <v>1</v>
      </c>
      <c r="DF474">
        <v>0</v>
      </c>
      <c r="DG474">
        <v>0</v>
      </c>
      <c r="DH474">
        <v>0</v>
      </c>
      <c r="DI474">
        <v>0</v>
      </c>
      <c r="DJ474">
        <v>0</v>
      </c>
      <c r="DK474">
        <v>3</v>
      </c>
      <c r="DL474">
        <v>0</v>
      </c>
      <c r="DM474">
        <v>0</v>
      </c>
      <c r="DN474">
        <v>0</v>
      </c>
      <c r="DO474">
        <v>4</v>
      </c>
      <c r="DP474">
        <v>0</v>
      </c>
      <c r="DQ474">
        <v>0</v>
      </c>
      <c r="DR474">
        <v>0</v>
      </c>
      <c r="DS474">
        <v>0</v>
      </c>
      <c r="DT474">
        <v>0</v>
      </c>
      <c r="DU474">
        <v>0</v>
      </c>
      <c r="DV474">
        <v>0</v>
      </c>
      <c r="DW474">
        <v>0</v>
      </c>
      <c r="DX474">
        <v>0</v>
      </c>
      <c r="DY474">
        <v>0</v>
      </c>
      <c r="DZ474">
        <v>6</v>
      </c>
      <c r="EA474">
        <v>0</v>
      </c>
      <c r="EB474">
        <v>0</v>
      </c>
      <c r="EC474">
        <v>1</v>
      </c>
      <c r="ED474">
        <v>0</v>
      </c>
      <c r="EE474">
        <v>0</v>
      </c>
      <c r="EF474">
        <v>0</v>
      </c>
      <c r="EG474">
        <v>2</v>
      </c>
      <c r="EH474">
        <v>0</v>
      </c>
      <c r="EI474">
        <v>1</v>
      </c>
      <c r="EJ474">
        <v>0</v>
      </c>
      <c r="EK474">
        <v>0</v>
      </c>
      <c r="EL474">
        <v>0</v>
      </c>
      <c r="EM474">
        <v>2</v>
      </c>
      <c r="EN474">
        <v>0</v>
      </c>
      <c r="EO474">
        <v>2</v>
      </c>
      <c r="EP474">
        <v>1</v>
      </c>
      <c r="EQ474">
        <v>0</v>
      </c>
      <c r="ER474">
        <v>1</v>
      </c>
      <c r="ES474">
        <v>1</v>
      </c>
      <c r="ET474">
        <v>0</v>
      </c>
      <c r="EU474">
        <v>0</v>
      </c>
      <c r="EV474">
        <v>0</v>
      </c>
      <c r="EW474">
        <v>0</v>
      </c>
      <c r="EX474">
        <v>0</v>
      </c>
      <c r="EY474">
        <v>2</v>
      </c>
      <c r="EZ474">
        <v>0</v>
      </c>
      <c r="FA474">
        <v>1</v>
      </c>
      <c r="FB474">
        <v>0</v>
      </c>
      <c r="FC474">
        <v>0</v>
      </c>
      <c r="FD474">
        <v>1</v>
      </c>
      <c r="FE474">
        <v>0</v>
      </c>
      <c r="FF474">
        <v>0</v>
      </c>
      <c r="FG474">
        <v>0</v>
      </c>
      <c r="FH474">
        <v>0</v>
      </c>
      <c r="FI474">
        <v>0</v>
      </c>
      <c r="FJ474">
        <v>0</v>
      </c>
      <c r="FK474">
        <v>0</v>
      </c>
      <c r="FL474">
        <v>0</v>
      </c>
      <c r="FM474">
        <v>0</v>
      </c>
      <c r="FN474">
        <v>0</v>
      </c>
      <c r="FO474">
        <v>1</v>
      </c>
      <c r="FP474">
        <v>0</v>
      </c>
      <c r="FQ474">
        <v>0</v>
      </c>
      <c r="FR474">
        <v>4</v>
      </c>
      <c r="FS474">
        <v>2</v>
      </c>
      <c r="FT474">
        <v>0</v>
      </c>
      <c r="FU474">
        <v>1</v>
      </c>
      <c r="FV474">
        <v>0</v>
      </c>
      <c r="FW474">
        <v>0</v>
      </c>
      <c r="FX474">
        <v>0</v>
      </c>
      <c r="FY474">
        <v>0</v>
      </c>
      <c r="FZ474">
        <v>0</v>
      </c>
      <c r="GA474">
        <v>0</v>
      </c>
      <c r="GB474">
        <v>0</v>
      </c>
      <c r="GC474">
        <v>0</v>
      </c>
      <c r="GD474">
        <v>0</v>
      </c>
      <c r="GE474">
        <v>0</v>
      </c>
      <c r="GF474">
        <v>0</v>
      </c>
      <c r="GG474">
        <v>0</v>
      </c>
      <c r="GH474">
        <v>0</v>
      </c>
      <c r="GI474">
        <v>0</v>
      </c>
      <c r="GJ474">
        <v>0</v>
      </c>
      <c r="GK474">
        <v>0</v>
      </c>
      <c r="GL474">
        <v>0</v>
      </c>
      <c r="GM474">
        <v>1</v>
      </c>
      <c r="GN474">
        <v>0</v>
      </c>
      <c r="GO474">
        <v>3</v>
      </c>
      <c r="GP474">
        <v>0</v>
      </c>
      <c r="GQ474">
        <v>0</v>
      </c>
    </row>
    <row r="475" spans="1:199">
      <c r="A475">
        <v>0</v>
      </c>
      <c r="B475">
        <v>0</v>
      </c>
      <c r="C475">
        <v>0</v>
      </c>
      <c r="D475">
        <v>0</v>
      </c>
      <c r="E475">
        <v>0</v>
      </c>
      <c r="F475">
        <v>2</v>
      </c>
      <c r="G475">
        <v>3</v>
      </c>
      <c r="H475">
        <v>0</v>
      </c>
      <c r="I475">
        <v>0</v>
      </c>
      <c r="J475">
        <v>0</v>
      </c>
      <c r="K475">
        <v>0</v>
      </c>
      <c r="L475">
        <v>1</v>
      </c>
      <c r="M475">
        <v>0</v>
      </c>
      <c r="N475">
        <v>0</v>
      </c>
      <c r="O475">
        <v>0</v>
      </c>
      <c r="P475">
        <v>1</v>
      </c>
      <c r="Q475">
        <v>0</v>
      </c>
      <c r="R475">
        <v>0</v>
      </c>
      <c r="S475">
        <v>0</v>
      </c>
      <c r="T475">
        <v>0</v>
      </c>
      <c r="U475">
        <v>0</v>
      </c>
      <c r="V475">
        <v>0</v>
      </c>
      <c r="W475">
        <v>0</v>
      </c>
      <c r="X475">
        <v>0</v>
      </c>
      <c r="Y475">
        <v>5</v>
      </c>
      <c r="Z475">
        <v>2</v>
      </c>
      <c r="AA475">
        <v>0</v>
      </c>
      <c r="AB475">
        <v>0</v>
      </c>
      <c r="AC475">
        <v>0</v>
      </c>
      <c r="AD475">
        <v>2</v>
      </c>
      <c r="AE475">
        <v>1</v>
      </c>
      <c r="AF475">
        <v>0</v>
      </c>
      <c r="AG475">
        <v>0</v>
      </c>
      <c r="AH475">
        <v>5</v>
      </c>
      <c r="AI475">
        <v>0</v>
      </c>
      <c r="AJ475">
        <v>0</v>
      </c>
      <c r="AK475">
        <v>0</v>
      </c>
      <c r="AL475">
        <v>0</v>
      </c>
      <c r="AM475">
        <v>0</v>
      </c>
      <c r="AN475">
        <v>0</v>
      </c>
      <c r="AO475">
        <v>0</v>
      </c>
      <c r="AP475">
        <v>0</v>
      </c>
      <c r="AQ475">
        <v>0</v>
      </c>
      <c r="AR475">
        <v>0</v>
      </c>
      <c r="AS475">
        <v>1</v>
      </c>
      <c r="AT475">
        <v>0</v>
      </c>
      <c r="AU475">
        <v>0</v>
      </c>
      <c r="AV475">
        <v>1</v>
      </c>
      <c r="AW475">
        <v>2</v>
      </c>
      <c r="AX475">
        <v>0</v>
      </c>
      <c r="AY475">
        <v>1</v>
      </c>
      <c r="AZ475">
        <v>3</v>
      </c>
      <c r="BA475">
        <v>1</v>
      </c>
      <c r="BB475">
        <v>1</v>
      </c>
      <c r="BC475">
        <v>0</v>
      </c>
      <c r="BD475">
        <v>2</v>
      </c>
      <c r="BE475">
        <v>0</v>
      </c>
      <c r="BF475">
        <v>0</v>
      </c>
      <c r="BG475">
        <v>4</v>
      </c>
      <c r="BH475">
        <v>0</v>
      </c>
      <c r="BI475">
        <v>0</v>
      </c>
      <c r="BJ475">
        <v>0</v>
      </c>
      <c r="BK475">
        <v>0</v>
      </c>
      <c r="BL475">
        <v>0</v>
      </c>
      <c r="BM475">
        <v>0</v>
      </c>
      <c r="BN475">
        <v>0</v>
      </c>
      <c r="BO475">
        <v>0</v>
      </c>
      <c r="BP475">
        <v>0</v>
      </c>
      <c r="BQ475">
        <v>2</v>
      </c>
      <c r="BR475">
        <v>0</v>
      </c>
      <c r="BS475">
        <v>0</v>
      </c>
      <c r="BT475">
        <v>0</v>
      </c>
      <c r="BU475">
        <v>0</v>
      </c>
      <c r="BV475">
        <v>3</v>
      </c>
      <c r="BW475">
        <v>0</v>
      </c>
      <c r="BX475">
        <v>0</v>
      </c>
      <c r="BY475">
        <v>0</v>
      </c>
      <c r="BZ475">
        <v>1</v>
      </c>
      <c r="CA475">
        <v>1</v>
      </c>
      <c r="CB475">
        <v>4</v>
      </c>
      <c r="CC475">
        <v>1</v>
      </c>
      <c r="CD475">
        <v>1</v>
      </c>
      <c r="CE475">
        <v>0</v>
      </c>
      <c r="CF475">
        <v>3</v>
      </c>
      <c r="CG475">
        <v>0</v>
      </c>
      <c r="CH475">
        <v>0</v>
      </c>
      <c r="CI475">
        <v>0</v>
      </c>
      <c r="CJ475">
        <v>0</v>
      </c>
      <c r="CK475">
        <v>1</v>
      </c>
      <c r="CL475">
        <v>0</v>
      </c>
      <c r="CM475">
        <v>0</v>
      </c>
      <c r="CN475">
        <v>0</v>
      </c>
      <c r="CO475">
        <v>0</v>
      </c>
      <c r="CP475">
        <v>3</v>
      </c>
      <c r="CQ475">
        <v>0</v>
      </c>
      <c r="CR475">
        <v>0</v>
      </c>
      <c r="CS475">
        <v>1</v>
      </c>
      <c r="CT475">
        <v>0</v>
      </c>
      <c r="CU475">
        <v>0</v>
      </c>
      <c r="CV475">
        <v>0</v>
      </c>
      <c r="CW475">
        <v>1</v>
      </c>
      <c r="CX475">
        <v>0</v>
      </c>
      <c r="CY475">
        <v>2</v>
      </c>
      <c r="CZ475">
        <v>1</v>
      </c>
      <c r="DA475">
        <v>7</v>
      </c>
      <c r="DB475">
        <v>0</v>
      </c>
      <c r="DC475">
        <v>0</v>
      </c>
      <c r="DD475">
        <v>2</v>
      </c>
      <c r="DE475">
        <v>1</v>
      </c>
      <c r="DF475">
        <v>0</v>
      </c>
      <c r="DG475">
        <v>0</v>
      </c>
      <c r="DH475">
        <v>1</v>
      </c>
      <c r="DI475">
        <v>8</v>
      </c>
      <c r="DJ475">
        <v>0</v>
      </c>
      <c r="DK475">
        <v>0</v>
      </c>
      <c r="DL475">
        <v>0</v>
      </c>
      <c r="DM475">
        <v>0</v>
      </c>
      <c r="DN475">
        <v>0</v>
      </c>
      <c r="DO475">
        <v>2</v>
      </c>
      <c r="DP475">
        <v>2</v>
      </c>
      <c r="DQ475">
        <v>0</v>
      </c>
      <c r="DR475">
        <v>5</v>
      </c>
      <c r="DS475">
        <v>0</v>
      </c>
      <c r="DT475">
        <v>0</v>
      </c>
      <c r="DU475">
        <v>2</v>
      </c>
      <c r="DV475">
        <v>0</v>
      </c>
      <c r="DW475">
        <v>0</v>
      </c>
      <c r="DX475">
        <v>0</v>
      </c>
      <c r="DY475">
        <v>0</v>
      </c>
      <c r="DZ475">
        <v>3</v>
      </c>
      <c r="EA475">
        <v>0</v>
      </c>
      <c r="EB475">
        <v>0</v>
      </c>
      <c r="EC475">
        <v>1</v>
      </c>
      <c r="ED475">
        <v>0</v>
      </c>
      <c r="EE475">
        <v>0</v>
      </c>
      <c r="EF475">
        <v>3</v>
      </c>
      <c r="EG475">
        <v>1</v>
      </c>
      <c r="EH475">
        <v>0</v>
      </c>
      <c r="EI475">
        <v>0</v>
      </c>
      <c r="EJ475">
        <v>0</v>
      </c>
      <c r="EK475">
        <v>0</v>
      </c>
      <c r="EL475">
        <v>0</v>
      </c>
      <c r="EM475">
        <v>1</v>
      </c>
      <c r="EN475">
        <v>8</v>
      </c>
      <c r="EO475">
        <v>1</v>
      </c>
      <c r="EP475">
        <v>3</v>
      </c>
      <c r="EQ475">
        <v>2</v>
      </c>
      <c r="ER475">
        <v>2</v>
      </c>
      <c r="ES475">
        <v>3</v>
      </c>
      <c r="ET475">
        <v>1</v>
      </c>
      <c r="EU475">
        <v>2</v>
      </c>
      <c r="EV475">
        <v>0</v>
      </c>
      <c r="EW475">
        <v>0</v>
      </c>
      <c r="EX475">
        <v>0</v>
      </c>
      <c r="EY475">
        <v>0</v>
      </c>
      <c r="EZ475">
        <v>0</v>
      </c>
      <c r="FA475">
        <v>1</v>
      </c>
      <c r="FB475">
        <v>0</v>
      </c>
      <c r="FC475">
        <v>0</v>
      </c>
      <c r="FD475">
        <v>0</v>
      </c>
      <c r="FE475">
        <v>0</v>
      </c>
      <c r="FF475">
        <v>1</v>
      </c>
      <c r="FG475">
        <v>3</v>
      </c>
      <c r="FH475">
        <v>0</v>
      </c>
      <c r="FI475">
        <v>0</v>
      </c>
      <c r="FJ475">
        <v>0</v>
      </c>
      <c r="FK475">
        <v>0</v>
      </c>
      <c r="FL475">
        <v>0</v>
      </c>
      <c r="FM475">
        <v>2</v>
      </c>
      <c r="FN475">
        <v>0</v>
      </c>
      <c r="FO475">
        <v>0</v>
      </c>
      <c r="FP475">
        <v>0</v>
      </c>
      <c r="FQ475">
        <v>0</v>
      </c>
      <c r="FR475">
        <v>1</v>
      </c>
      <c r="FS475">
        <v>1</v>
      </c>
      <c r="FT475">
        <v>0</v>
      </c>
      <c r="FU475">
        <v>1</v>
      </c>
      <c r="FV475">
        <v>0</v>
      </c>
      <c r="FW475">
        <v>2</v>
      </c>
      <c r="FX475">
        <v>1</v>
      </c>
      <c r="FY475">
        <v>0</v>
      </c>
      <c r="FZ475">
        <v>0</v>
      </c>
      <c r="GA475">
        <v>0</v>
      </c>
      <c r="GB475">
        <v>0</v>
      </c>
      <c r="GC475">
        <v>0</v>
      </c>
      <c r="GD475">
        <v>1</v>
      </c>
      <c r="GE475">
        <v>0</v>
      </c>
      <c r="GF475">
        <v>2</v>
      </c>
      <c r="GG475">
        <v>0</v>
      </c>
      <c r="GH475">
        <v>2</v>
      </c>
      <c r="GI475">
        <v>0</v>
      </c>
      <c r="GJ475">
        <v>5</v>
      </c>
      <c r="GK475">
        <v>2</v>
      </c>
      <c r="GL475">
        <v>0</v>
      </c>
      <c r="GM475">
        <v>1</v>
      </c>
      <c r="GN475">
        <v>0</v>
      </c>
      <c r="GO475">
        <v>2</v>
      </c>
      <c r="GP475">
        <v>0</v>
      </c>
      <c r="GQ475">
        <v>0</v>
      </c>
    </row>
    <row r="476" spans="1:199">
      <c r="A476">
        <v>0</v>
      </c>
      <c r="B476">
        <v>3</v>
      </c>
      <c r="C476">
        <v>1</v>
      </c>
      <c r="D476">
        <v>0</v>
      </c>
      <c r="E476">
        <v>0</v>
      </c>
      <c r="F476">
        <v>2</v>
      </c>
      <c r="G476">
        <v>0</v>
      </c>
      <c r="H476">
        <v>0</v>
      </c>
      <c r="I476">
        <v>0</v>
      </c>
      <c r="J476">
        <v>0</v>
      </c>
      <c r="K476">
        <v>0</v>
      </c>
      <c r="L476">
        <v>0</v>
      </c>
      <c r="M476">
        <v>1</v>
      </c>
      <c r="N476">
        <v>0</v>
      </c>
      <c r="O476">
        <v>6</v>
      </c>
      <c r="P476">
        <v>1</v>
      </c>
      <c r="Q476">
        <v>0</v>
      </c>
      <c r="R476">
        <v>0</v>
      </c>
      <c r="S476">
        <v>4</v>
      </c>
      <c r="T476">
        <v>0</v>
      </c>
      <c r="U476">
        <v>0</v>
      </c>
      <c r="V476">
        <v>0</v>
      </c>
      <c r="W476">
        <v>0</v>
      </c>
      <c r="X476">
        <v>2</v>
      </c>
      <c r="Y476">
        <v>0</v>
      </c>
      <c r="Z476">
        <v>1</v>
      </c>
      <c r="AA476">
        <v>7</v>
      </c>
      <c r="AB476">
        <v>0</v>
      </c>
      <c r="AC476">
        <v>0</v>
      </c>
      <c r="AD476">
        <v>2</v>
      </c>
      <c r="AE476">
        <v>0</v>
      </c>
      <c r="AF476">
        <v>0</v>
      </c>
      <c r="AG476">
        <v>0</v>
      </c>
      <c r="AH476">
        <v>0</v>
      </c>
      <c r="AI476">
        <v>0</v>
      </c>
      <c r="AJ476">
        <v>0</v>
      </c>
      <c r="AK476">
        <v>0</v>
      </c>
      <c r="AL476">
        <v>0</v>
      </c>
      <c r="AM476">
        <v>0</v>
      </c>
      <c r="AN476">
        <v>0</v>
      </c>
      <c r="AO476">
        <v>0</v>
      </c>
      <c r="AP476">
        <v>0</v>
      </c>
      <c r="AQ476">
        <v>2</v>
      </c>
      <c r="AR476">
        <v>1</v>
      </c>
      <c r="AS476">
        <v>0</v>
      </c>
      <c r="AT476">
        <v>0</v>
      </c>
      <c r="AU476">
        <v>0</v>
      </c>
      <c r="AV476">
        <v>1</v>
      </c>
      <c r="AW476">
        <v>1</v>
      </c>
      <c r="AX476">
        <v>0</v>
      </c>
      <c r="AY476">
        <v>0</v>
      </c>
      <c r="AZ476">
        <v>0</v>
      </c>
      <c r="BA476">
        <v>0</v>
      </c>
      <c r="BB476">
        <v>0</v>
      </c>
      <c r="BC476">
        <v>0</v>
      </c>
      <c r="BD476">
        <v>0</v>
      </c>
      <c r="BE476">
        <v>0</v>
      </c>
      <c r="BF476">
        <v>0</v>
      </c>
      <c r="BG476">
        <v>1</v>
      </c>
      <c r="BH476">
        <v>0</v>
      </c>
      <c r="BI476">
        <v>0</v>
      </c>
      <c r="BJ476">
        <v>0</v>
      </c>
      <c r="BK476">
        <v>0</v>
      </c>
      <c r="BL476">
        <v>0</v>
      </c>
      <c r="BM476">
        <v>3</v>
      </c>
      <c r="BN476">
        <v>1</v>
      </c>
      <c r="BO476">
        <v>0</v>
      </c>
      <c r="BP476">
        <v>0</v>
      </c>
      <c r="BQ476">
        <v>4</v>
      </c>
      <c r="BR476">
        <v>0</v>
      </c>
      <c r="BS476">
        <v>0</v>
      </c>
      <c r="BT476">
        <v>0</v>
      </c>
      <c r="BU476">
        <v>0</v>
      </c>
      <c r="BV476">
        <v>0</v>
      </c>
      <c r="BW476">
        <v>2</v>
      </c>
      <c r="BX476">
        <v>0</v>
      </c>
      <c r="BY476">
        <v>0</v>
      </c>
      <c r="BZ476">
        <v>0</v>
      </c>
      <c r="CA476">
        <v>0</v>
      </c>
      <c r="CB476">
        <v>1</v>
      </c>
      <c r="CC476">
        <v>0</v>
      </c>
      <c r="CD476">
        <v>0</v>
      </c>
      <c r="CE476">
        <v>0</v>
      </c>
      <c r="CF476">
        <v>0</v>
      </c>
      <c r="CG476">
        <v>0</v>
      </c>
      <c r="CH476">
        <v>0</v>
      </c>
      <c r="CI476">
        <v>4</v>
      </c>
      <c r="CJ476">
        <v>0</v>
      </c>
      <c r="CK476">
        <v>0</v>
      </c>
      <c r="CL476">
        <v>0</v>
      </c>
      <c r="CM476">
        <v>0</v>
      </c>
      <c r="CN476">
        <v>0</v>
      </c>
      <c r="CO476">
        <v>0</v>
      </c>
      <c r="CP476">
        <v>1</v>
      </c>
      <c r="CQ476">
        <v>2</v>
      </c>
      <c r="CR476">
        <v>0</v>
      </c>
      <c r="CS476">
        <v>0</v>
      </c>
      <c r="CT476">
        <v>0</v>
      </c>
      <c r="CU476">
        <v>0</v>
      </c>
      <c r="CV476">
        <v>0</v>
      </c>
      <c r="CW476">
        <v>2</v>
      </c>
      <c r="CX476">
        <v>0</v>
      </c>
      <c r="CY476">
        <v>0</v>
      </c>
      <c r="CZ476">
        <v>1</v>
      </c>
      <c r="DA476">
        <v>0</v>
      </c>
      <c r="DB476">
        <v>0</v>
      </c>
      <c r="DC476">
        <v>0</v>
      </c>
      <c r="DD476">
        <v>0</v>
      </c>
      <c r="DE476">
        <v>2</v>
      </c>
      <c r="DF476">
        <v>0</v>
      </c>
      <c r="DG476">
        <v>0</v>
      </c>
      <c r="DH476">
        <v>2</v>
      </c>
      <c r="DI476">
        <v>0</v>
      </c>
      <c r="DJ476">
        <v>0</v>
      </c>
      <c r="DK476">
        <v>3</v>
      </c>
      <c r="DL476">
        <v>0</v>
      </c>
      <c r="DM476">
        <v>0</v>
      </c>
      <c r="DN476">
        <v>0</v>
      </c>
      <c r="DO476">
        <v>2</v>
      </c>
      <c r="DP476">
        <v>0</v>
      </c>
      <c r="DQ476">
        <v>0</v>
      </c>
      <c r="DR476">
        <v>0</v>
      </c>
      <c r="DS476">
        <v>1</v>
      </c>
      <c r="DT476">
        <v>1</v>
      </c>
      <c r="DU476">
        <v>0</v>
      </c>
      <c r="DV476">
        <v>0</v>
      </c>
      <c r="DW476">
        <v>0</v>
      </c>
      <c r="DX476">
        <v>0</v>
      </c>
      <c r="DY476">
        <v>0</v>
      </c>
      <c r="DZ476">
        <v>1</v>
      </c>
      <c r="EA476">
        <v>0</v>
      </c>
      <c r="EB476">
        <v>0</v>
      </c>
      <c r="EC476">
        <v>1</v>
      </c>
      <c r="ED476">
        <v>0</v>
      </c>
      <c r="EE476">
        <v>0</v>
      </c>
      <c r="EF476">
        <v>0</v>
      </c>
      <c r="EG476">
        <v>0</v>
      </c>
      <c r="EH476">
        <v>0</v>
      </c>
      <c r="EI476">
        <v>0</v>
      </c>
      <c r="EJ476">
        <v>0</v>
      </c>
      <c r="EK476">
        <v>0</v>
      </c>
      <c r="EL476">
        <v>0</v>
      </c>
      <c r="EM476">
        <v>2</v>
      </c>
      <c r="EN476">
        <v>0</v>
      </c>
      <c r="EO476">
        <v>0</v>
      </c>
      <c r="EP476">
        <v>1</v>
      </c>
      <c r="EQ476">
        <v>2</v>
      </c>
      <c r="ER476">
        <v>2</v>
      </c>
      <c r="ES476">
        <v>0</v>
      </c>
      <c r="ET476">
        <v>1</v>
      </c>
      <c r="EU476">
        <v>1</v>
      </c>
      <c r="EV476">
        <v>0</v>
      </c>
      <c r="EW476">
        <v>0</v>
      </c>
      <c r="EX476">
        <v>0</v>
      </c>
      <c r="EY476">
        <v>0</v>
      </c>
      <c r="EZ476">
        <v>0</v>
      </c>
      <c r="FA476">
        <v>1</v>
      </c>
      <c r="FB476">
        <v>0</v>
      </c>
      <c r="FC476">
        <v>0</v>
      </c>
      <c r="FD476">
        <v>2</v>
      </c>
      <c r="FE476">
        <v>9</v>
      </c>
      <c r="FF476">
        <v>0</v>
      </c>
      <c r="FG476">
        <v>0</v>
      </c>
      <c r="FH476">
        <v>0</v>
      </c>
      <c r="FI476">
        <v>0</v>
      </c>
      <c r="FJ476">
        <v>0</v>
      </c>
      <c r="FK476">
        <v>0</v>
      </c>
      <c r="FL476">
        <v>0</v>
      </c>
      <c r="FM476">
        <v>0</v>
      </c>
      <c r="FN476">
        <v>0</v>
      </c>
      <c r="FO476">
        <v>6</v>
      </c>
      <c r="FP476">
        <v>0</v>
      </c>
      <c r="FQ476">
        <v>0</v>
      </c>
      <c r="FR476">
        <v>2</v>
      </c>
      <c r="FS476">
        <v>1</v>
      </c>
      <c r="FT476">
        <v>0</v>
      </c>
      <c r="FU476">
        <v>0</v>
      </c>
      <c r="FV476">
        <v>2</v>
      </c>
      <c r="FW476">
        <v>0</v>
      </c>
      <c r="FX476">
        <v>1</v>
      </c>
      <c r="FY476">
        <v>0</v>
      </c>
      <c r="FZ476">
        <v>0</v>
      </c>
      <c r="GA476">
        <v>1</v>
      </c>
      <c r="GB476">
        <v>0</v>
      </c>
      <c r="GC476">
        <v>0</v>
      </c>
      <c r="GD476">
        <v>0</v>
      </c>
      <c r="GE476">
        <v>0</v>
      </c>
      <c r="GF476">
        <v>0</v>
      </c>
      <c r="GG476">
        <v>9</v>
      </c>
      <c r="GH476">
        <v>0</v>
      </c>
      <c r="GI476">
        <v>0</v>
      </c>
      <c r="GJ476">
        <v>0</v>
      </c>
      <c r="GK476">
        <v>0</v>
      </c>
      <c r="GL476">
        <v>1</v>
      </c>
      <c r="GM476">
        <v>0</v>
      </c>
      <c r="GN476">
        <v>0</v>
      </c>
      <c r="GO476">
        <v>0</v>
      </c>
      <c r="GP476">
        <v>0</v>
      </c>
      <c r="GQ476">
        <v>0</v>
      </c>
    </row>
    <row r="477" spans="1:199">
      <c r="A477">
        <v>0</v>
      </c>
      <c r="B477">
        <v>0</v>
      </c>
      <c r="C477">
        <v>0</v>
      </c>
      <c r="D477">
        <v>0</v>
      </c>
      <c r="E477">
        <v>0</v>
      </c>
      <c r="F477">
        <v>0</v>
      </c>
      <c r="G477">
        <v>0</v>
      </c>
      <c r="H477">
        <v>0</v>
      </c>
      <c r="I477">
        <v>0</v>
      </c>
      <c r="J477">
        <v>3</v>
      </c>
      <c r="K477">
        <v>0</v>
      </c>
      <c r="L477">
        <v>0</v>
      </c>
      <c r="M477">
        <v>0</v>
      </c>
      <c r="N477">
        <v>0</v>
      </c>
      <c r="O477">
        <v>0</v>
      </c>
      <c r="P477">
        <v>0</v>
      </c>
      <c r="Q477">
        <v>0</v>
      </c>
      <c r="R477">
        <v>1</v>
      </c>
      <c r="S477">
        <v>0</v>
      </c>
      <c r="T477">
        <v>0</v>
      </c>
      <c r="U477">
        <v>0</v>
      </c>
      <c r="V477">
        <v>0</v>
      </c>
      <c r="W477">
        <v>0</v>
      </c>
      <c r="X477">
        <v>0</v>
      </c>
      <c r="Y477">
        <v>0</v>
      </c>
      <c r="Z477">
        <v>0</v>
      </c>
      <c r="AA477">
        <v>0</v>
      </c>
      <c r="AB477">
        <v>0</v>
      </c>
      <c r="AC477">
        <v>0</v>
      </c>
      <c r="AD477">
        <v>1</v>
      </c>
      <c r="AE477">
        <v>0</v>
      </c>
      <c r="AF477">
        <v>0</v>
      </c>
      <c r="AG477">
        <v>0</v>
      </c>
      <c r="AH477">
        <v>1</v>
      </c>
      <c r="AI477">
        <v>0</v>
      </c>
      <c r="AJ477">
        <v>6</v>
      </c>
      <c r="AK477">
        <v>0</v>
      </c>
      <c r="AL477">
        <v>0</v>
      </c>
      <c r="AM477">
        <v>4</v>
      </c>
      <c r="AN477">
        <v>0</v>
      </c>
      <c r="AO477">
        <v>0</v>
      </c>
      <c r="AP477">
        <v>0</v>
      </c>
      <c r="AQ477">
        <v>0</v>
      </c>
      <c r="AR477">
        <v>0</v>
      </c>
      <c r="AS477">
        <v>0</v>
      </c>
      <c r="AT477">
        <v>3</v>
      </c>
      <c r="AU477">
        <v>1</v>
      </c>
      <c r="AV477">
        <v>0</v>
      </c>
      <c r="AW477">
        <v>2</v>
      </c>
      <c r="AX477">
        <v>2</v>
      </c>
      <c r="AY477">
        <v>0</v>
      </c>
      <c r="AZ477">
        <v>0</v>
      </c>
      <c r="BA477">
        <v>0</v>
      </c>
      <c r="BB477">
        <v>7</v>
      </c>
      <c r="BC477">
        <v>0</v>
      </c>
      <c r="BD477">
        <v>1</v>
      </c>
      <c r="BE477">
        <v>0</v>
      </c>
      <c r="BF477">
        <v>0</v>
      </c>
      <c r="BG477">
        <v>1</v>
      </c>
      <c r="BH477">
        <v>1</v>
      </c>
      <c r="BI477">
        <v>0</v>
      </c>
      <c r="BJ477">
        <v>0</v>
      </c>
      <c r="BK477">
        <v>0</v>
      </c>
      <c r="BL477">
        <v>0</v>
      </c>
      <c r="BM477">
        <v>0</v>
      </c>
      <c r="BN477">
        <v>0</v>
      </c>
      <c r="BO477">
        <v>0</v>
      </c>
      <c r="BP477">
        <v>0</v>
      </c>
      <c r="BQ477">
        <v>1</v>
      </c>
      <c r="BR477">
        <v>0</v>
      </c>
      <c r="BS477">
        <v>0</v>
      </c>
      <c r="BT477">
        <v>2</v>
      </c>
      <c r="BU477">
        <v>2</v>
      </c>
      <c r="BV477">
        <v>0</v>
      </c>
      <c r="BW477">
        <v>0</v>
      </c>
      <c r="BX477">
        <v>0</v>
      </c>
      <c r="BY477">
        <v>2</v>
      </c>
      <c r="BZ477">
        <v>0</v>
      </c>
      <c r="CA477">
        <v>1</v>
      </c>
      <c r="CB477">
        <v>2</v>
      </c>
      <c r="CC477">
        <v>0</v>
      </c>
      <c r="CD477">
        <v>1</v>
      </c>
      <c r="CE477">
        <v>1</v>
      </c>
      <c r="CF477">
        <v>0</v>
      </c>
      <c r="CG477">
        <v>0</v>
      </c>
      <c r="CH477">
        <v>0</v>
      </c>
      <c r="CI477">
        <v>0</v>
      </c>
      <c r="CJ477">
        <v>0</v>
      </c>
      <c r="CK477">
        <v>0</v>
      </c>
      <c r="CL477">
        <v>0</v>
      </c>
      <c r="CM477">
        <v>5</v>
      </c>
      <c r="CN477">
        <v>0</v>
      </c>
      <c r="CO477">
        <v>0</v>
      </c>
      <c r="CP477">
        <v>0</v>
      </c>
      <c r="CQ477">
        <v>0</v>
      </c>
      <c r="CR477">
        <v>0</v>
      </c>
      <c r="CS477">
        <v>0</v>
      </c>
      <c r="CT477">
        <v>0</v>
      </c>
      <c r="CU477">
        <v>0</v>
      </c>
      <c r="CV477">
        <v>0</v>
      </c>
      <c r="CW477">
        <v>0</v>
      </c>
      <c r="CX477">
        <v>0</v>
      </c>
      <c r="CY477">
        <v>4</v>
      </c>
      <c r="CZ477">
        <v>0</v>
      </c>
      <c r="DA477">
        <v>0</v>
      </c>
      <c r="DB477">
        <v>0</v>
      </c>
      <c r="DC477">
        <v>0</v>
      </c>
      <c r="DD477">
        <v>4</v>
      </c>
      <c r="DE477">
        <v>0</v>
      </c>
      <c r="DF477">
        <v>0</v>
      </c>
      <c r="DG477">
        <v>0</v>
      </c>
      <c r="DH477">
        <v>0</v>
      </c>
      <c r="DI477">
        <v>5</v>
      </c>
      <c r="DJ477">
        <v>1</v>
      </c>
      <c r="DK477">
        <v>0</v>
      </c>
      <c r="DL477">
        <v>0</v>
      </c>
      <c r="DM477">
        <v>0</v>
      </c>
      <c r="DN477">
        <v>0</v>
      </c>
      <c r="DO477">
        <v>0</v>
      </c>
      <c r="DP477">
        <v>0</v>
      </c>
      <c r="DQ477">
        <v>0</v>
      </c>
      <c r="DR477">
        <v>0</v>
      </c>
      <c r="DS477">
        <v>0</v>
      </c>
      <c r="DT477">
        <v>0</v>
      </c>
      <c r="DU477">
        <v>0</v>
      </c>
      <c r="DV477">
        <v>0</v>
      </c>
      <c r="DW477">
        <v>0</v>
      </c>
      <c r="DX477">
        <v>0</v>
      </c>
      <c r="DY477">
        <v>0</v>
      </c>
      <c r="DZ477">
        <v>0</v>
      </c>
      <c r="EA477">
        <v>0</v>
      </c>
      <c r="EB477">
        <v>1</v>
      </c>
      <c r="EC477">
        <v>0</v>
      </c>
      <c r="ED477">
        <v>0</v>
      </c>
      <c r="EE477">
        <v>0</v>
      </c>
      <c r="EF477">
        <v>0</v>
      </c>
      <c r="EG477">
        <v>0</v>
      </c>
      <c r="EH477">
        <v>0</v>
      </c>
      <c r="EI477">
        <v>0</v>
      </c>
      <c r="EJ477">
        <v>0</v>
      </c>
      <c r="EK477">
        <v>0</v>
      </c>
      <c r="EL477">
        <v>0</v>
      </c>
      <c r="EM477">
        <v>1</v>
      </c>
      <c r="EN477">
        <v>5</v>
      </c>
      <c r="EO477">
        <v>0</v>
      </c>
      <c r="EP477">
        <v>0</v>
      </c>
      <c r="EQ477">
        <v>0</v>
      </c>
      <c r="ER477">
        <v>0</v>
      </c>
      <c r="ES477">
        <v>0</v>
      </c>
      <c r="ET477">
        <v>0</v>
      </c>
      <c r="EU477">
        <v>1</v>
      </c>
      <c r="EV477">
        <v>0</v>
      </c>
      <c r="EW477">
        <v>1</v>
      </c>
      <c r="EX477">
        <v>0</v>
      </c>
      <c r="EY477">
        <v>0</v>
      </c>
      <c r="EZ477">
        <v>0</v>
      </c>
      <c r="FA477">
        <v>1</v>
      </c>
      <c r="FB477">
        <v>0</v>
      </c>
      <c r="FC477">
        <v>0</v>
      </c>
      <c r="FD477">
        <v>0</v>
      </c>
      <c r="FE477">
        <v>0</v>
      </c>
      <c r="FF477">
        <v>0</v>
      </c>
      <c r="FG477">
        <v>1</v>
      </c>
      <c r="FH477">
        <v>0</v>
      </c>
      <c r="FI477">
        <v>0</v>
      </c>
      <c r="FJ477">
        <v>0</v>
      </c>
      <c r="FK477">
        <v>0</v>
      </c>
      <c r="FL477">
        <v>4</v>
      </c>
      <c r="FM477">
        <v>0</v>
      </c>
      <c r="FN477">
        <v>0</v>
      </c>
      <c r="FO477">
        <v>0</v>
      </c>
      <c r="FP477">
        <v>0</v>
      </c>
      <c r="FQ477">
        <v>0</v>
      </c>
      <c r="FR477">
        <v>0</v>
      </c>
      <c r="FS477">
        <v>1</v>
      </c>
      <c r="FT477">
        <v>0</v>
      </c>
      <c r="FU477">
        <v>0</v>
      </c>
      <c r="FV477">
        <v>0</v>
      </c>
      <c r="FW477">
        <v>6</v>
      </c>
      <c r="FX477">
        <v>0</v>
      </c>
      <c r="FY477">
        <v>0</v>
      </c>
      <c r="FZ477">
        <v>0</v>
      </c>
      <c r="GA477">
        <v>0</v>
      </c>
      <c r="GB477">
        <v>2</v>
      </c>
      <c r="GC477">
        <v>0</v>
      </c>
      <c r="GD477">
        <v>0</v>
      </c>
      <c r="GE477">
        <v>0</v>
      </c>
      <c r="GF477">
        <v>1</v>
      </c>
      <c r="GG477">
        <v>0</v>
      </c>
      <c r="GH477">
        <v>3</v>
      </c>
      <c r="GI477">
        <v>0</v>
      </c>
      <c r="GJ477">
        <v>0</v>
      </c>
      <c r="GK477">
        <v>2</v>
      </c>
      <c r="GL477">
        <v>0</v>
      </c>
      <c r="GM477">
        <v>1</v>
      </c>
      <c r="GN477">
        <v>0</v>
      </c>
      <c r="GO477">
        <v>0</v>
      </c>
      <c r="GP477">
        <v>0</v>
      </c>
      <c r="GQ477">
        <v>0</v>
      </c>
    </row>
    <row r="478" spans="1:199">
      <c r="A478">
        <v>0</v>
      </c>
      <c r="B478">
        <v>0</v>
      </c>
      <c r="C478">
        <v>1</v>
      </c>
      <c r="D478">
        <v>0</v>
      </c>
      <c r="E478">
        <v>0</v>
      </c>
      <c r="F478">
        <v>1</v>
      </c>
      <c r="G478">
        <v>0</v>
      </c>
      <c r="H478">
        <v>0</v>
      </c>
      <c r="I478">
        <v>0</v>
      </c>
      <c r="J478">
        <v>0</v>
      </c>
      <c r="K478">
        <v>0</v>
      </c>
      <c r="L478">
        <v>0</v>
      </c>
      <c r="M478">
        <v>0</v>
      </c>
      <c r="N478">
        <v>0</v>
      </c>
      <c r="O478">
        <v>1</v>
      </c>
      <c r="P478">
        <v>0</v>
      </c>
      <c r="Q478">
        <v>0</v>
      </c>
      <c r="R478">
        <v>0</v>
      </c>
      <c r="S478">
        <v>0</v>
      </c>
      <c r="T478">
        <v>0</v>
      </c>
      <c r="U478">
        <v>0</v>
      </c>
      <c r="V478">
        <v>0</v>
      </c>
      <c r="W478">
        <v>0</v>
      </c>
      <c r="X478">
        <v>1</v>
      </c>
      <c r="Y478">
        <v>0</v>
      </c>
      <c r="Z478">
        <v>1</v>
      </c>
      <c r="AA478">
        <v>3</v>
      </c>
      <c r="AB478">
        <v>0</v>
      </c>
      <c r="AC478">
        <v>0</v>
      </c>
      <c r="AD478">
        <v>1</v>
      </c>
      <c r="AE478">
        <v>0</v>
      </c>
      <c r="AF478">
        <v>0</v>
      </c>
      <c r="AG478">
        <v>0</v>
      </c>
      <c r="AH478">
        <v>1</v>
      </c>
      <c r="AI478">
        <v>0</v>
      </c>
      <c r="AJ478">
        <v>0</v>
      </c>
      <c r="AK478">
        <v>1</v>
      </c>
      <c r="AL478">
        <v>0</v>
      </c>
      <c r="AM478">
        <v>0</v>
      </c>
      <c r="AN478">
        <v>0</v>
      </c>
      <c r="AO478">
        <v>0</v>
      </c>
      <c r="AP478">
        <v>0</v>
      </c>
      <c r="AQ478">
        <v>0</v>
      </c>
      <c r="AR478">
        <v>0</v>
      </c>
      <c r="AS478">
        <v>0</v>
      </c>
      <c r="AT478">
        <v>1</v>
      </c>
      <c r="AU478">
        <v>0</v>
      </c>
      <c r="AV478">
        <v>0</v>
      </c>
      <c r="AW478">
        <v>1</v>
      </c>
      <c r="AX478">
        <v>0</v>
      </c>
      <c r="AY478">
        <v>0</v>
      </c>
      <c r="AZ478">
        <v>0</v>
      </c>
      <c r="BA478">
        <v>0</v>
      </c>
      <c r="BB478">
        <v>0</v>
      </c>
      <c r="BC478">
        <v>0</v>
      </c>
      <c r="BD478">
        <v>1</v>
      </c>
      <c r="BE478">
        <v>0</v>
      </c>
      <c r="BF478">
        <v>0</v>
      </c>
      <c r="BG478">
        <v>0</v>
      </c>
      <c r="BH478">
        <v>0</v>
      </c>
      <c r="BI478">
        <v>0</v>
      </c>
      <c r="BJ478">
        <v>0</v>
      </c>
      <c r="BK478">
        <v>0</v>
      </c>
      <c r="BL478">
        <v>0</v>
      </c>
      <c r="BM478">
        <v>1</v>
      </c>
      <c r="BN478">
        <v>0</v>
      </c>
      <c r="BO478">
        <v>0</v>
      </c>
      <c r="BP478">
        <v>0</v>
      </c>
      <c r="BQ478">
        <v>3</v>
      </c>
      <c r="BR478">
        <v>0</v>
      </c>
      <c r="BS478">
        <v>0</v>
      </c>
      <c r="BT478">
        <v>0</v>
      </c>
      <c r="BU478">
        <v>0</v>
      </c>
      <c r="BV478">
        <v>0</v>
      </c>
      <c r="BW478">
        <v>0</v>
      </c>
      <c r="BX478">
        <v>0</v>
      </c>
      <c r="BY478">
        <v>0</v>
      </c>
      <c r="BZ478">
        <v>0</v>
      </c>
      <c r="CA478">
        <v>0</v>
      </c>
      <c r="CB478">
        <v>0</v>
      </c>
      <c r="CC478">
        <v>0</v>
      </c>
      <c r="CD478">
        <v>0</v>
      </c>
      <c r="CE478">
        <v>0</v>
      </c>
      <c r="CF478">
        <v>0</v>
      </c>
      <c r="CG478">
        <v>0</v>
      </c>
      <c r="CH478">
        <v>0</v>
      </c>
      <c r="CI478">
        <v>2</v>
      </c>
      <c r="CJ478">
        <v>0</v>
      </c>
      <c r="CK478">
        <v>1</v>
      </c>
      <c r="CL478">
        <v>0</v>
      </c>
      <c r="CM478">
        <v>0</v>
      </c>
      <c r="CN478">
        <v>0</v>
      </c>
      <c r="CO478">
        <v>0</v>
      </c>
      <c r="CP478">
        <v>0</v>
      </c>
      <c r="CQ478">
        <v>2</v>
      </c>
      <c r="CR478">
        <v>0</v>
      </c>
      <c r="CS478">
        <v>0</v>
      </c>
      <c r="CT478">
        <v>0</v>
      </c>
      <c r="CU478">
        <v>0</v>
      </c>
      <c r="CV478">
        <v>0</v>
      </c>
      <c r="CW478">
        <v>0</v>
      </c>
      <c r="CX478">
        <v>0</v>
      </c>
      <c r="CY478">
        <v>0</v>
      </c>
      <c r="CZ478">
        <v>1</v>
      </c>
      <c r="DA478">
        <v>2</v>
      </c>
      <c r="DB478">
        <v>0</v>
      </c>
      <c r="DC478">
        <v>0</v>
      </c>
      <c r="DD478">
        <v>1</v>
      </c>
      <c r="DE478">
        <v>4</v>
      </c>
      <c r="DF478">
        <v>0</v>
      </c>
      <c r="DG478">
        <v>0</v>
      </c>
      <c r="DH478">
        <v>0</v>
      </c>
      <c r="DI478">
        <v>0</v>
      </c>
      <c r="DJ478">
        <v>0</v>
      </c>
      <c r="DK478">
        <v>1</v>
      </c>
      <c r="DL478">
        <v>0</v>
      </c>
      <c r="DM478">
        <v>0</v>
      </c>
      <c r="DN478">
        <v>4</v>
      </c>
      <c r="DO478">
        <v>0</v>
      </c>
      <c r="DP478">
        <v>0</v>
      </c>
      <c r="DQ478">
        <v>0</v>
      </c>
      <c r="DR478">
        <v>0</v>
      </c>
      <c r="DS478">
        <v>0</v>
      </c>
      <c r="DT478">
        <v>0</v>
      </c>
      <c r="DU478">
        <v>1</v>
      </c>
      <c r="DV478">
        <v>0</v>
      </c>
      <c r="DW478">
        <v>0</v>
      </c>
      <c r="DX478">
        <v>0</v>
      </c>
      <c r="DY478">
        <v>0</v>
      </c>
      <c r="DZ478">
        <v>0</v>
      </c>
      <c r="EA478">
        <v>0</v>
      </c>
      <c r="EB478">
        <v>0</v>
      </c>
      <c r="EC478">
        <v>1</v>
      </c>
      <c r="ED478">
        <v>0</v>
      </c>
      <c r="EE478">
        <v>0</v>
      </c>
      <c r="EF478">
        <v>0</v>
      </c>
      <c r="EG478">
        <v>0</v>
      </c>
      <c r="EH478">
        <v>0</v>
      </c>
      <c r="EI478">
        <v>2</v>
      </c>
      <c r="EJ478">
        <v>0</v>
      </c>
      <c r="EK478">
        <v>0</v>
      </c>
      <c r="EL478">
        <v>0</v>
      </c>
      <c r="EM478">
        <v>4</v>
      </c>
      <c r="EN478">
        <v>0</v>
      </c>
      <c r="EO478">
        <v>2</v>
      </c>
      <c r="EP478">
        <v>0</v>
      </c>
      <c r="EQ478">
        <v>2</v>
      </c>
      <c r="ER478">
        <v>1</v>
      </c>
      <c r="ES478">
        <v>3</v>
      </c>
      <c r="ET478">
        <v>1</v>
      </c>
      <c r="EU478">
        <v>1</v>
      </c>
      <c r="EV478">
        <v>0</v>
      </c>
      <c r="EW478">
        <v>0</v>
      </c>
      <c r="EX478">
        <v>0</v>
      </c>
      <c r="EY478">
        <v>0</v>
      </c>
      <c r="EZ478">
        <v>0</v>
      </c>
      <c r="FA478">
        <v>0</v>
      </c>
      <c r="FB478">
        <v>0</v>
      </c>
      <c r="FC478">
        <v>0</v>
      </c>
      <c r="FD478">
        <v>0</v>
      </c>
      <c r="FE478">
        <v>9</v>
      </c>
      <c r="FF478">
        <v>0</v>
      </c>
      <c r="FG478">
        <v>1</v>
      </c>
      <c r="FH478">
        <v>0</v>
      </c>
      <c r="FI478">
        <v>0</v>
      </c>
      <c r="FJ478">
        <v>0</v>
      </c>
      <c r="FK478">
        <v>0</v>
      </c>
      <c r="FL478">
        <v>0</v>
      </c>
      <c r="FM478">
        <v>0</v>
      </c>
      <c r="FN478">
        <v>0</v>
      </c>
      <c r="FO478">
        <v>8</v>
      </c>
      <c r="FP478">
        <v>0</v>
      </c>
      <c r="FQ478">
        <v>0</v>
      </c>
      <c r="FR478">
        <v>0</v>
      </c>
      <c r="FS478">
        <v>0</v>
      </c>
      <c r="FT478">
        <v>0</v>
      </c>
      <c r="FU478">
        <v>1</v>
      </c>
      <c r="FV478">
        <v>0</v>
      </c>
      <c r="FW478">
        <v>0</v>
      </c>
      <c r="FX478">
        <v>0</v>
      </c>
      <c r="FY478">
        <v>0</v>
      </c>
      <c r="FZ478">
        <v>0</v>
      </c>
      <c r="GA478">
        <v>1</v>
      </c>
      <c r="GB478">
        <v>0</v>
      </c>
      <c r="GC478">
        <v>0</v>
      </c>
      <c r="GD478">
        <v>0</v>
      </c>
      <c r="GE478">
        <v>0</v>
      </c>
      <c r="GF478">
        <v>0</v>
      </c>
      <c r="GG478">
        <v>0</v>
      </c>
      <c r="GH478">
        <v>0</v>
      </c>
      <c r="GI478">
        <v>0</v>
      </c>
      <c r="GJ478">
        <v>1</v>
      </c>
      <c r="GK478">
        <v>0</v>
      </c>
      <c r="GL478">
        <v>1</v>
      </c>
      <c r="GM478">
        <v>1</v>
      </c>
      <c r="GN478">
        <v>0</v>
      </c>
      <c r="GO478">
        <v>1</v>
      </c>
      <c r="GP478">
        <v>1</v>
      </c>
      <c r="GQ478">
        <v>0</v>
      </c>
    </row>
    <row r="479" spans="1:199">
      <c r="A479">
        <v>0</v>
      </c>
      <c r="B479">
        <v>0</v>
      </c>
      <c r="C479">
        <v>0</v>
      </c>
      <c r="D479">
        <v>0</v>
      </c>
      <c r="E479">
        <v>0</v>
      </c>
      <c r="F479">
        <v>0</v>
      </c>
      <c r="G479">
        <v>0</v>
      </c>
      <c r="H479">
        <v>0</v>
      </c>
      <c r="I479">
        <v>0</v>
      </c>
      <c r="J479">
        <v>0</v>
      </c>
      <c r="K479">
        <v>0</v>
      </c>
      <c r="L479">
        <v>0</v>
      </c>
      <c r="M479">
        <v>0</v>
      </c>
      <c r="N479">
        <v>0</v>
      </c>
      <c r="O479">
        <v>3</v>
      </c>
      <c r="P479">
        <v>0</v>
      </c>
      <c r="Q479">
        <v>0</v>
      </c>
      <c r="R479">
        <v>0</v>
      </c>
      <c r="S479">
        <v>0</v>
      </c>
      <c r="T479">
        <v>0</v>
      </c>
      <c r="U479">
        <v>0</v>
      </c>
      <c r="V479">
        <v>0</v>
      </c>
      <c r="W479">
        <v>0</v>
      </c>
      <c r="X479">
        <v>2</v>
      </c>
      <c r="Y479">
        <v>0</v>
      </c>
      <c r="Z479">
        <v>0</v>
      </c>
      <c r="AA479">
        <v>9</v>
      </c>
      <c r="AB479">
        <v>0</v>
      </c>
      <c r="AC479">
        <v>0</v>
      </c>
      <c r="AD479">
        <v>0</v>
      </c>
      <c r="AE479">
        <v>0</v>
      </c>
      <c r="AF479">
        <v>0</v>
      </c>
      <c r="AG479">
        <v>2</v>
      </c>
      <c r="AH479">
        <v>0</v>
      </c>
      <c r="AI479">
        <v>0</v>
      </c>
      <c r="AJ479">
        <v>1</v>
      </c>
      <c r="AK479">
        <v>0</v>
      </c>
      <c r="AL479">
        <v>0</v>
      </c>
      <c r="AM479">
        <v>0</v>
      </c>
      <c r="AN479">
        <v>0</v>
      </c>
      <c r="AO479">
        <v>0</v>
      </c>
      <c r="AP479">
        <v>0</v>
      </c>
      <c r="AQ479">
        <v>0</v>
      </c>
      <c r="AR479">
        <v>0</v>
      </c>
      <c r="AS479">
        <v>0</v>
      </c>
      <c r="AT479">
        <v>1</v>
      </c>
      <c r="AU479">
        <v>0</v>
      </c>
      <c r="AV479">
        <v>0</v>
      </c>
      <c r="AW479">
        <v>0</v>
      </c>
      <c r="AX479">
        <v>2</v>
      </c>
      <c r="AY479">
        <v>0</v>
      </c>
      <c r="AZ479">
        <v>0</v>
      </c>
      <c r="BA479">
        <v>0</v>
      </c>
      <c r="BB479">
        <v>0</v>
      </c>
      <c r="BC479">
        <v>0</v>
      </c>
      <c r="BD479">
        <v>0</v>
      </c>
      <c r="BE479">
        <v>1</v>
      </c>
      <c r="BF479">
        <v>0</v>
      </c>
      <c r="BG479">
        <v>1</v>
      </c>
      <c r="BH479">
        <v>0</v>
      </c>
      <c r="BI479">
        <v>0</v>
      </c>
      <c r="BJ479">
        <v>0</v>
      </c>
      <c r="BK479">
        <v>0</v>
      </c>
      <c r="BL479">
        <v>0</v>
      </c>
      <c r="BM479">
        <v>2</v>
      </c>
      <c r="BN479">
        <v>2</v>
      </c>
      <c r="BO479">
        <v>0</v>
      </c>
      <c r="BP479">
        <v>0</v>
      </c>
      <c r="BQ479">
        <v>3</v>
      </c>
      <c r="BR479">
        <v>0</v>
      </c>
      <c r="BS479">
        <v>0</v>
      </c>
      <c r="BT479">
        <v>0</v>
      </c>
      <c r="BU479">
        <v>0</v>
      </c>
      <c r="BV479">
        <v>0</v>
      </c>
      <c r="BW479">
        <v>0</v>
      </c>
      <c r="BX479">
        <v>0</v>
      </c>
      <c r="BY479">
        <v>0</v>
      </c>
      <c r="BZ479">
        <v>0</v>
      </c>
      <c r="CA479">
        <v>0</v>
      </c>
      <c r="CB479">
        <v>1</v>
      </c>
      <c r="CC479">
        <v>1</v>
      </c>
      <c r="CD479">
        <v>0</v>
      </c>
      <c r="CE479">
        <v>0</v>
      </c>
      <c r="CF479">
        <v>0</v>
      </c>
      <c r="CG479">
        <v>0</v>
      </c>
      <c r="CH479">
        <v>0</v>
      </c>
      <c r="CI479">
        <v>0</v>
      </c>
      <c r="CJ479">
        <v>0</v>
      </c>
      <c r="CK479">
        <v>0</v>
      </c>
      <c r="CL479">
        <v>0</v>
      </c>
      <c r="CM479">
        <v>0</v>
      </c>
      <c r="CN479">
        <v>0</v>
      </c>
      <c r="CO479">
        <v>0</v>
      </c>
      <c r="CP479">
        <v>0</v>
      </c>
      <c r="CQ479">
        <v>0</v>
      </c>
      <c r="CR479">
        <v>9</v>
      </c>
      <c r="CS479">
        <v>1</v>
      </c>
      <c r="CT479">
        <v>0</v>
      </c>
      <c r="CU479">
        <v>0</v>
      </c>
      <c r="CV479">
        <v>0</v>
      </c>
      <c r="CW479">
        <v>0</v>
      </c>
      <c r="CX479">
        <v>0</v>
      </c>
      <c r="CY479">
        <v>0</v>
      </c>
      <c r="CZ479">
        <v>1</v>
      </c>
      <c r="DA479">
        <v>0</v>
      </c>
      <c r="DB479">
        <v>0</v>
      </c>
      <c r="DC479">
        <v>0</v>
      </c>
      <c r="DD479">
        <v>1</v>
      </c>
      <c r="DE479">
        <v>3</v>
      </c>
      <c r="DF479">
        <v>0</v>
      </c>
      <c r="DG479">
        <v>2</v>
      </c>
      <c r="DH479">
        <v>0</v>
      </c>
      <c r="DI479">
        <v>0</v>
      </c>
      <c r="DJ479">
        <v>0</v>
      </c>
      <c r="DK479">
        <v>4</v>
      </c>
      <c r="DL479">
        <v>0</v>
      </c>
      <c r="DM479">
        <v>0</v>
      </c>
      <c r="DN479">
        <v>0</v>
      </c>
      <c r="DO479">
        <v>0</v>
      </c>
      <c r="DP479">
        <v>0</v>
      </c>
      <c r="DQ479">
        <v>0</v>
      </c>
      <c r="DR479">
        <v>0</v>
      </c>
      <c r="DS479">
        <v>1</v>
      </c>
      <c r="DT479">
        <v>1</v>
      </c>
      <c r="DU479">
        <v>0</v>
      </c>
      <c r="DV479">
        <v>0</v>
      </c>
      <c r="DW479">
        <v>0</v>
      </c>
      <c r="DX479">
        <v>0</v>
      </c>
      <c r="DY479">
        <v>0</v>
      </c>
      <c r="DZ479">
        <v>0</v>
      </c>
      <c r="EA479">
        <v>0</v>
      </c>
      <c r="EB479">
        <v>0</v>
      </c>
      <c r="EC479">
        <v>0</v>
      </c>
      <c r="ED479">
        <v>0</v>
      </c>
      <c r="EE479">
        <v>0</v>
      </c>
      <c r="EF479">
        <v>0</v>
      </c>
      <c r="EG479">
        <v>0</v>
      </c>
      <c r="EH479">
        <v>0</v>
      </c>
      <c r="EI479">
        <v>0</v>
      </c>
      <c r="EJ479">
        <v>2</v>
      </c>
      <c r="EK479">
        <v>1</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9</v>
      </c>
      <c r="FF479">
        <v>0</v>
      </c>
      <c r="FG479">
        <v>0</v>
      </c>
      <c r="FH479">
        <v>0</v>
      </c>
      <c r="FI479">
        <v>0</v>
      </c>
      <c r="FJ479">
        <v>0</v>
      </c>
      <c r="FK479">
        <v>0</v>
      </c>
      <c r="FL479">
        <v>0</v>
      </c>
      <c r="FM479">
        <v>0</v>
      </c>
      <c r="FN479">
        <v>0</v>
      </c>
      <c r="FO479">
        <v>4</v>
      </c>
      <c r="FP479">
        <v>0</v>
      </c>
      <c r="FQ479">
        <v>0</v>
      </c>
      <c r="FR479">
        <v>0</v>
      </c>
      <c r="FS479">
        <v>0</v>
      </c>
      <c r="FT479">
        <v>0</v>
      </c>
      <c r="FU479">
        <v>2</v>
      </c>
      <c r="FV479">
        <v>0</v>
      </c>
      <c r="FW479">
        <v>8</v>
      </c>
      <c r="FX479">
        <v>0</v>
      </c>
      <c r="FY479">
        <v>0</v>
      </c>
      <c r="FZ479">
        <v>0</v>
      </c>
      <c r="GA479">
        <v>1</v>
      </c>
      <c r="GB479">
        <v>0</v>
      </c>
      <c r="GC479">
        <v>0</v>
      </c>
      <c r="GD479">
        <v>0</v>
      </c>
      <c r="GE479">
        <v>0</v>
      </c>
      <c r="GF479">
        <v>0</v>
      </c>
      <c r="GG479">
        <v>3</v>
      </c>
      <c r="GH479">
        <v>0</v>
      </c>
      <c r="GI479">
        <v>0</v>
      </c>
      <c r="GJ479">
        <v>0</v>
      </c>
      <c r="GK479">
        <v>0</v>
      </c>
      <c r="GL479">
        <v>0</v>
      </c>
      <c r="GM479">
        <v>0</v>
      </c>
      <c r="GN479">
        <v>0</v>
      </c>
      <c r="GO479">
        <v>0</v>
      </c>
      <c r="GP479">
        <v>0</v>
      </c>
      <c r="GQ479">
        <v>0</v>
      </c>
    </row>
    <row r="480" spans="1:199">
      <c r="A480">
        <v>0</v>
      </c>
      <c r="B480">
        <v>0</v>
      </c>
      <c r="C480">
        <v>0</v>
      </c>
      <c r="D480">
        <v>0</v>
      </c>
      <c r="E480">
        <v>0</v>
      </c>
      <c r="F480">
        <v>0</v>
      </c>
      <c r="G480">
        <v>1</v>
      </c>
      <c r="H480">
        <v>0</v>
      </c>
      <c r="I480">
        <v>0</v>
      </c>
      <c r="J480">
        <v>0</v>
      </c>
      <c r="K480">
        <v>0</v>
      </c>
      <c r="L480">
        <v>0</v>
      </c>
      <c r="M480">
        <v>0</v>
      </c>
      <c r="N480">
        <v>0</v>
      </c>
      <c r="O480">
        <v>0</v>
      </c>
      <c r="P480">
        <v>0</v>
      </c>
      <c r="Q480">
        <v>0</v>
      </c>
      <c r="R480">
        <v>0</v>
      </c>
      <c r="S480">
        <v>0</v>
      </c>
      <c r="T480">
        <v>0</v>
      </c>
      <c r="U480">
        <v>0</v>
      </c>
      <c r="V480">
        <v>0</v>
      </c>
      <c r="W480">
        <v>0</v>
      </c>
      <c r="X480">
        <v>0</v>
      </c>
      <c r="Y480">
        <v>0</v>
      </c>
      <c r="Z480">
        <v>2</v>
      </c>
      <c r="AA480">
        <v>0</v>
      </c>
      <c r="AB480">
        <v>0</v>
      </c>
      <c r="AC480">
        <v>0</v>
      </c>
      <c r="AD480">
        <v>0</v>
      </c>
      <c r="AE480">
        <v>2</v>
      </c>
      <c r="AF480">
        <v>0</v>
      </c>
      <c r="AG480">
        <v>0</v>
      </c>
      <c r="AH480">
        <v>0</v>
      </c>
      <c r="AI480">
        <v>0</v>
      </c>
      <c r="AJ480">
        <v>0</v>
      </c>
      <c r="AK480">
        <v>0</v>
      </c>
      <c r="AL480">
        <v>0</v>
      </c>
      <c r="AM480">
        <v>0</v>
      </c>
      <c r="AN480">
        <v>0</v>
      </c>
      <c r="AO480">
        <v>0</v>
      </c>
      <c r="AP480">
        <v>4</v>
      </c>
      <c r="AQ480">
        <v>0</v>
      </c>
      <c r="AR480">
        <v>0</v>
      </c>
      <c r="AS480">
        <v>1</v>
      </c>
      <c r="AT480">
        <v>7</v>
      </c>
      <c r="AU480">
        <v>1</v>
      </c>
      <c r="AV480">
        <v>0</v>
      </c>
      <c r="AW480">
        <v>7</v>
      </c>
      <c r="AX480">
        <v>0</v>
      </c>
      <c r="AY480">
        <v>0</v>
      </c>
      <c r="AZ480">
        <v>0</v>
      </c>
      <c r="BA480">
        <v>0</v>
      </c>
      <c r="BB480">
        <v>7</v>
      </c>
      <c r="BC480">
        <v>0</v>
      </c>
      <c r="BD480">
        <v>1</v>
      </c>
      <c r="BE480">
        <v>0</v>
      </c>
      <c r="BF480">
        <v>0</v>
      </c>
      <c r="BG480">
        <v>1</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1</v>
      </c>
      <c r="CC480">
        <v>1</v>
      </c>
      <c r="CD480">
        <v>1</v>
      </c>
      <c r="CE480">
        <v>0</v>
      </c>
      <c r="CF480">
        <v>0</v>
      </c>
      <c r="CG480">
        <v>0</v>
      </c>
      <c r="CH480">
        <v>0</v>
      </c>
      <c r="CI480">
        <v>0</v>
      </c>
      <c r="CJ480">
        <v>0</v>
      </c>
      <c r="CK480">
        <v>0</v>
      </c>
      <c r="CL480">
        <v>0</v>
      </c>
      <c r="CM480">
        <v>0</v>
      </c>
      <c r="CN480">
        <v>0</v>
      </c>
      <c r="CO480">
        <v>0</v>
      </c>
      <c r="CP480">
        <v>0</v>
      </c>
      <c r="CQ480">
        <v>0</v>
      </c>
      <c r="CR480">
        <v>0</v>
      </c>
      <c r="CS480">
        <v>5</v>
      </c>
      <c r="CT480">
        <v>0</v>
      </c>
      <c r="CU480">
        <v>0</v>
      </c>
      <c r="CV480">
        <v>0</v>
      </c>
      <c r="CW480">
        <v>4</v>
      </c>
      <c r="CX480">
        <v>0</v>
      </c>
      <c r="CY480">
        <v>0</v>
      </c>
      <c r="CZ480">
        <v>1</v>
      </c>
      <c r="DA480">
        <v>0</v>
      </c>
      <c r="DB480">
        <v>0</v>
      </c>
      <c r="DC480">
        <v>0</v>
      </c>
      <c r="DD480">
        <v>5</v>
      </c>
      <c r="DE480">
        <v>2</v>
      </c>
      <c r="DF480">
        <v>0</v>
      </c>
      <c r="DG480">
        <v>0</v>
      </c>
      <c r="DH480">
        <v>0</v>
      </c>
      <c r="DI480">
        <v>0</v>
      </c>
      <c r="DJ480">
        <v>0</v>
      </c>
      <c r="DK480">
        <v>0</v>
      </c>
      <c r="DL480">
        <v>0</v>
      </c>
      <c r="DM480">
        <v>0</v>
      </c>
      <c r="DN480">
        <v>0</v>
      </c>
      <c r="DO480">
        <v>0</v>
      </c>
      <c r="DP480">
        <v>0</v>
      </c>
      <c r="DQ480">
        <v>1</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7</v>
      </c>
      <c r="EN480">
        <v>0</v>
      </c>
      <c r="EO480">
        <v>0</v>
      </c>
      <c r="EP480">
        <v>1</v>
      </c>
      <c r="EQ480">
        <v>0</v>
      </c>
      <c r="ER480">
        <v>0</v>
      </c>
      <c r="ES480">
        <v>5</v>
      </c>
      <c r="ET480">
        <v>1</v>
      </c>
      <c r="EU480">
        <v>1</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2</v>
      </c>
      <c r="FP480">
        <v>0</v>
      </c>
      <c r="FQ480">
        <v>0</v>
      </c>
      <c r="FR480">
        <v>0</v>
      </c>
      <c r="FS480">
        <v>0</v>
      </c>
      <c r="FT480">
        <v>0</v>
      </c>
      <c r="FU480">
        <v>0</v>
      </c>
      <c r="FV480">
        <v>0</v>
      </c>
      <c r="FW480">
        <v>1</v>
      </c>
      <c r="FX480">
        <v>1</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row>
    <row r="481" spans="1:199">
      <c r="A481">
        <v>0</v>
      </c>
      <c r="B481">
        <v>0</v>
      </c>
      <c r="C481">
        <v>0</v>
      </c>
      <c r="D481">
        <v>0</v>
      </c>
      <c r="E481">
        <v>3</v>
      </c>
      <c r="F481">
        <v>2</v>
      </c>
      <c r="G481">
        <v>1</v>
      </c>
      <c r="H481">
        <v>0</v>
      </c>
      <c r="I481">
        <v>0</v>
      </c>
      <c r="J481">
        <v>0</v>
      </c>
      <c r="K481">
        <v>0</v>
      </c>
      <c r="L481">
        <v>3</v>
      </c>
      <c r="M481">
        <v>0</v>
      </c>
      <c r="N481">
        <v>0</v>
      </c>
      <c r="O481">
        <v>0</v>
      </c>
      <c r="P481">
        <v>0</v>
      </c>
      <c r="Q481">
        <v>1</v>
      </c>
      <c r="R481">
        <v>0</v>
      </c>
      <c r="S481">
        <v>0</v>
      </c>
      <c r="T481">
        <v>0</v>
      </c>
      <c r="U481">
        <v>0</v>
      </c>
      <c r="V481">
        <v>0</v>
      </c>
      <c r="W481">
        <v>0</v>
      </c>
      <c r="X481">
        <v>1</v>
      </c>
      <c r="Y481">
        <v>0</v>
      </c>
      <c r="Z481">
        <v>1</v>
      </c>
      <c r="AA481">
        <v>0</v>
      </c>
      <c r="AB481">
        <v>0</v>
      </c>
      <c r="AC481">
        <v>0</v>
      </c>
      <c r="AD481">
        <v>0</v>
      </c>
      <c r="AE481">
        <v>0</v>
      </c>
      <c r="AF481">
        <v>0</v>
      </c>
      <c r="AG481">
        <v>0</v>
      </c>
      <c r="AH481">
        <v>0</v>
      </c>
      <c r="AI481">
        <v>0</v>
      </c>
      <c r="AJ481">
        <v>0</v>
      </c>
      <c r="AK481">
        <v>0</v>
      </c>
      <c r="AL481">
        <v>3</v>
      </c>
      <c r="AM481">
        <v>0</v>
      </c>
      <c r="AN481">
        <v>0</v>
      </c>
      <c r="AO481">
        <v>0</v>
      </c>
      <c r="AP481">
        <v>0</v>
      </c>
      <c r="AQ481">
        <v>0</v>
      </c>
      <c r="AR481">
        <v>1</v>
      </c>
      <c r="AS481">
        <v>0</v>
      </c>
      <c r="AT481">
        <v>0</v>
      </c>
      <c r="AU481">
        <v>0</v>
      </c>
      <c r="AV481">
        <v>0</v>
      </c>
      <c r="AW481">
        <v>0</v>
      </c>
      <c r="AX481">
        <v>0</v>
      </c>
      <c r="AY481">
        <v>1</v>
      </c>
      <c r="AZ481">
        <v>0</v>
      </c>
      <c r="BA481">
        <v>0</v>
      </c>
      <c r="BB481">
        <v>0</v>
      </c>
      <c r="BC481">
        <v>1</v>
      </c>
      <c r="BD481">
        <v>0</v>
      </c>
      <c r="BE481">
        <v>0</v>
      </c>
      <c r="BF481">
        <v>0</v>
      </c>
      <c r="BG481">
        <v>0</v>
      </c>
      <c r="BH481">
        <v>0</v>
      </c>
      <c r="BI481">
        <v>0</v>
      </c>
      <c r="BJ481">
        <v>1</v>
      </c>
      <c r="BK481">
        <v>0</v>
      </c>
      <c r="BL481">
        <v>0</v>
      </c>
      <c r="BM481">
        <v>0</v>
      </c>
      <c r="BN481">
        <v>0</v>
      </c>
      <c r="BO481">
        <v>0</v>
      </c>
      <c r="BP481">
        <v>0</v>
      </c>
      <c r="BQ481">
        <v>0</v>
      </c>
      <c r="BR481">
        <v>0</v>
      </c>
      <c r="BS481">
        <v>0</v>
      </c>
      <c r="BT481">
        <v>0</v>
      </c>
      <c r="BU481">
        <v>0</v>
      </c>
      <c r="BV481">
        <v>0</v>
      </c>
      <c r="BW481">
        <v>0</v>
      </c>
      <c r="BX481">
        <v>0</v>
      </c>
      <c r="BY481">
        <v>0</v>
      </c>
      <c r="BZ481">
        <v>0</v>
      </c>
      <c r="CA481">
        <v>1</v>
      </c>
      <c r="CB481">
        <v>0</v>
      </c>
      <c r="CC481">
        <v>0</v>
      </c>
      <c r="CD481">
        <v>0</v>
      </c>
      <c r="CE481">
        <v>0</v>
      </c>
      <c r="CF481">
        <v>0</v>
      </c>
      <c r="CG481">
        <v>0</v>
      </c>
      <c r="CH481">
        <v>0</v>
      </c>
      <c r="CI481">
        <v>1</v>
      </c>
      <c r="CJ481">
        <v>0</v>
      </c>
      <c r="CK481">
        <v>2</v>
      </c>
      <c r="CL481">
        <v>0</v>
      </c>
      <c r="CM481">
        <v>0</v>
      </c>
      <c r="CN481">
        <v>0</v>
      </c>
      <c r="CO481">
        <v>0</v>
      </c>
      <c r="CP481">
        <v>0</v>
      </c>
      <c r="CQ481">
        <v>0</v>
      </c>
      <c r="CR481">
        <v>0</v>
      </c>
      <c r="CS481">
        <v>0</v>
      </c>
      <c r="CT481">
        <v>0</v>
      </c>
      <c r="CU481">
        <v>0</v>
      </c>
      <c r="CV481">
        <v>0</v>
      </c>
      <c r="CW481">
        <v>0</v>
      </c>
      <c r="CX481">
        <v>3</v>
      </c>
      <c r="CY481">
        <v>0</v>
      </c>
      <c r="CZ481">
        <v>0</v>
      </c>
      <c r="DA481">
        <v>0</v>
      </c>
      <c r="DB481">
        <v>2</v>
      </c>
      <c r="DC481">
        <v>0</v>
      </c>
      <c r="DD481">
        <v>0</v>
      </c>
      <c r="DE481">
        <v>0</v>
      </c>
      <c r="DF481">
        <v>2</v>
      </c>
      <c r="DG481">
        <v>2</v>
      </c>
      <c r="DH481">
        <v>0</v>
      </c>
      <c r="DI481">
        <v>0</v>
      </c>
      <c r="DJ481">
        <v>0</v>
      </c>
      <c r="DK481">
        <v>1</v>
      </c>
      <c r="DL481">
        <v>0</v>
      </c>
      <c r="DM481">
        <v>0</v>
      </c>
      <c r="DN481">
        <v>0</v>
      </c>
      <c r="DO481">
        <v>0</v>
      </c>
      <c r="DP481">
        <v>0</v>
      </c>
      <c r="DQ481">
        <v>0</v>
      </c>
      <c r="DR481">
        <v>1</v>
      </c>
      <c r="DS481">
        <v>0</v>
      </c>
      <c r="DT481">
        <v>0</v>
      </c>
      <c r="DU481">
        <v>2</v>
      </c>
      <c r="DV481">
        <v>0</v>
      </c>
      <c r="DW481">
        <v>0</v>
      </c>
      <c r="DX481">
        <v>0</v>
      </c>
      <c r="DY481">
        <v>0</v>
      </c>
      <c r="DZ481">
        <v>0</v>
      </c>
      <c r="EA481">
        <v>0</v>
      </c>
      <c r="EB481">
        <v>0</v>
      </c>
      <c r="EC481">
        <v>0</v>
      </c>
      <c r="ED481">
        <v>0</v>
      </c>
      <c r="EE481">
        <v>0</v>
      </c>
      <c r="EF481">
        <v>0</v>
      </c>
      <c r="EG481">
        <v>0</v>
      </c>
      <c r="EH481">
        <v>0</v>
      </c>
      <c r="EI481">
        <v>0</v>
      </c>
      <c r="EJ481">
        <v>0</v>
      </c>
      <c r="EK481">
        <v>0</v>
      </c>
      <c r="EL481">
        <v>1</v>
      </c>
      <c r="EM481">
        <v>0</v>
      </c>
      <c r="EN481">
        <v>0</v>
      </c>
      <c r="EO481">
        <v>1</v>
      </c>
      <c r="EP481">
        <v>0</v>
      </c>
      <c r="EQ481">
        <v>0</v>
      </c>
      <c r="ER481">
        <v>0</v>
      </c>
      <c r="ES481">
        <v>0</v>
      </c>
      <c r="ET481">
        <v>0</v>
      </c>
      <c r="EU481">
        <v>0</v>
      </c>
      <c r="EV481">
        <v>0</v>
      </c>
      <c r="EW481">
        <v>1</v>
      </c>
      <c r="EX481">
        <v>0</v>
      </c>
      <c r="EY481">
        <v>0</v>
      </c>
      <c r="EZ481">
        <v>0</v>
      </c>
      <c r="FA481">
        <v>0</v>
      </c>
      <c r="FB481">
        <v>2</v>
      </c>
      <c r="FC481">
        <v>0</v>
      </c>
      <c r="FD481">
        <v>0</v>
      </c>
      <c r="FE481">
        <v>0</v>
      </c>
      <c r="FF481">
        <v>0</v>
      </c>
      <c r="FG481">
        <v>0</v>
      </c>
      <c r="FH481">
        <v>0</v>
      </c>
      <c r="FI481">
        <v>0</v>
      </c>
      <c r="FJ481">
        <v>0</v>
      </c>
      <c r="FK481">
        <v>0</v>
      </c>
      <c r="FL481">
        <v>0</v>
      </c>
      <c r="FM481">
        <v>0</v>
      </c>
      <c r="FN481">
        <v>0</v>
      </c>
      <c r="FO481">
        <v>0</v>
      </c>
      <c r="FP481">
        <v>0</v>
      </c>
      <c r="FQ481">
        <v>0</v>
      </c>
      <c r="FR481">
        <v>2</v>
      </c>
      <c r="FS481">
        <v>0</v>
      </c>
      <c r="FT481">
        <v>0</v>
      </c>
      <c r="FU481">
        <v>0</v>
      </c>
      <c r="FV481">
        <v>0</v>
      </c>
      <c r="FW481">
        <v>0</v>
      </c>
      <c r="FX481">
        <v>0</v>
      </c>
      <c r="FY481">
        <v>0</v>
      </c>
      <c r="FZ481">
        <v>0</v>
      </c>
      <c r="GA481">
        <v>0</v>
      </c>
      <c r="GB481">
        <v>0</v>
      </c>
      <c r="GC481">
        <v>0</v>
      </c>
      <c r="GD481">
        <v>0</v>
      </c>
      <c r="GE481">
        <v>0</v>
      </c>
      <c r="GF481">
        <v>0</v>
      </c>
      <c r="GG481">
        <v>0</v>
      </c>
      <c r="GH481">
        <v>1</v>
      </c>
      <c r="GI481">
        <v>0</v>
      </c>
      <c r="GJ481">
        <v>0</v>
      </c>
      <c r="GK481">
        <v>0</v>
      </c>
      <c r="GL481">
        <v>0</v>
      </c>
      <c r="GM481">
        <v>1</v>
      </c>
      <c r="GN481">
        <v>1</v>
      </c>
      <c r="GO481">
        <v>1</v>
      </c>
      <c r="GP481">
        <v>0</v>
      </c>
      <c r="GQ481">
        <v>0</v>
      </c>
    </row>
    <row r="482" spans="1:199">
      <c r="A482">
        <v>2</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1</v>
      </c>
      <c r="Y482">
        <v>0</v>
      </c>
      <c r="Z482">
        <v>0</v>
      </c>
      <c r="AA482">
        <v>0</v>
      </c>
      <c r="AB482">
        <v>0</v>
      </c>
      <c r="AC482">
        <v>0</v>
      </c>
      <c r="AD482">
        <v>0</v>
      </c>
      <c r="AE482">
        <v>0</v>
      </c>
      <c r="AF482">
        <v>0</v>
      </c>
      <c r="AG482">
        <v>0</v>
      </c>
      <c r="AH482">
        <v>0</v>
      </c>
      <c r="AI482">
        <v>0</v>
      </c>
      <c r="AJ482">
        <v>0</v>
      </c>
      <c r="AK482">
        <v>0</v>
      </c>
      <c r="AL482">
        <v>4</v>
      </c>
      <c r="AM482">
        <v>0</v>
      </c>
      <c r="AN482">
        <v>0</v>
      </c>
      <c r="AO482">
        <v>0</v>
      </c>
      <c r="AP482">
        <v>0</v>
      </c>
      <c r="AQ482">
        <v>0</v>
      </c>
      <c r="AR482">
        <v>0</v>
      </c>
      <c r="AS482">
        <v>0</v>
      </c>
      <c r="AT482">
        <v>0</v>
      </c>
      <c r="AU482">
        <v>0</v>
      </c>
      <c r="AV482">
        <v>0</v>
      </c>
      <c r="AW482">
        <v>0</v>
      </c>
      <c r="AX482">
        <v>0</v>
      </c>
      <c r="AY482">
        <v>0</v>
      </c>
      <c r="AZ482">
        <v>0</v>
      </c>
      <c r="BA482">
        <v>0</v>
      </c>
      <c r="BB482">
        <v>0</v>
      </c>
      <c r="BC482">
        <v>0</v>
      </c>
      <c r="BD482">
        <v>1</v>
      </c>
      <c r="BE482">
        <v>0</v>
      </c>
      <c r="BF482">
        <v>0</v>
      </c>
      <c r="BG482">
        <v>0</v>
      </c>
      <c r="BH482">
        <v>0</v>
      </c>
      <c r="BI482">
        <v>1</v>
      </c>
      <c r="BJ482">
        <v>0</v>
      </c>
      <c r="BK482">
        <v>0</v>
      </c>
      <c r="BL482">
        <v>0</v>
      </c>
      <c r="BM482">
        <v>0</v>
      </c>
      <c r="BN482">
        <v>0</v>
      </c>
      <c r="BO482">
        <v>0</v>
      </c>
      <c r="BP482">
        <v>0</v>
      </c>
      <c r="BQ482">
        <v>0</v>
      </c>
      <c r="BR482">
        <v>0</v>
      </c>
      <c r="BS482">
        <v>0</v>
      </c>
      <c r="BT482">
        <v>2</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1</v>
      </c>
      <c r="CO482">
        <v>0</v>
      </c>
      <c r="CP482">
        <v>0</v>
      </c>
      <c r="CQ482">
        <v>0</v>
      </c>
      <c r="CR482">
        <v>0</v>
      </c>
      <c r="CS482">
        <v>0</v>
      </c>
      <c r="CT482">
        <v>0</v>
      </c>
      <c r="CU482">
        <v>0</v>
      </c>
      <c r="CV482">
        <v>0</v>
      </c>
      <c r="CW482">
        <v>0</v>
      </c>
      <c r="CX482">
        <v>0</v>
      </c>
      <c r="CY482">
        <v>0</v>
      </c>
      <c r="CZ482">
        <v>2</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1</v>
      </c>
      <c r="DT482">
        <v>0</v>
      </c>
      <c r="DU482">
        <v>0</v>
      </c>
      <c r="DV482">
        <v>0</v>
      </c>
      <c r="DW482">
        <v>0</v>
      </c>
      <c r="DX482">
        <v>2</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2</v>
      </c>
      <c r="ET482">
        <v>0</v>
      </c>
      <c r="EU482">
        <v>1</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3</v>
      </c>
      <c r="FV482">
        <v>0</v>
      </c>
      <c r="FW482">
        <v>0</v>
      </c>
      <c r="FX482">
        <v>0</v>
      </c>
      <c r="FY482">
        <v>0</v>
      </c>
      <c r="FZ482">
        <v>0</v>
      </c>
      <c r="GA482">
        <v>3</v>
      </c>
      <c r="GB482">
        <v>0</v>
      </c>
      <c r="GC482">
        <v>3</v>
      </c>
      <c r="GD482">
        <v>1</v>
      </c>
      <c r="GE482">
        <v>0</v>
      </c>
      <c r="GF482">
        <v>0</v>
      </c>
      <c r="GG482">
        <v>0</v>
      </c>
      <c r="GH482">
        <v>0</v>
      </c>
      <c r="GI482">
        <v>0</v>
      </c>
      <c r="GJ482">
        <v>0</v>
      </c>
      <c r="GK482">
        <v>0</v>
      </c>
      <c r="GL482">
        <v>0</v>
      </c>
      <c r="GM482">
        <v>0</v>
      </c>
      <c r="GN482">
        <v>0</v>
      </c>
      <c r="GO482">
        <v>0</v>
      </c>
      <c r="GP482">
        <v>0</v>
      </c>
      <c r="GQ482">
        <v>0</v>
      </c>
    </row>
    <row r="483" spans="1:199">
      <c r="A483">
        <v>0</v>
      </c>
      <c r="B483">
        <v>3</v>
      </c>
      <c r="C483">
        <v>1</v>
      </c>
      <c r="D483">
        <v>0</v>
      </c>
      <c r="E483">
        <v>1</v>
      </c>
      <c r="F483">
        <v>0</v>
      </c>
      <c r="G483">
        <v>1</v>
      </c>
      <c r="H483">
        <v>1</v>
      </c>
      <c r="I483">
        <v>0</v>
      </c>
      <c r="J483">
        <v>0</v>
      </c>
      <c r="K483">
        <v>0</v>
      </c>
      <c r="L483">
        <v>0</v>
      </c>
      <c r="M483">
        <v>0</v>
      </c>
      <c r="N483">
        <v>0</v>
      </c>
      <c r="O483">
        <v>1</v>
      </c>
      <c r="P483">
        <v>0</v>
      </c>
      <c r="Q483">
        <v>2</v>
      </c>
      <c r="R483">
        <v>0</v>
      </c>
      <c r="S483">
        <v>0</v>
      </c>
      <c r="T483">
        <v>0</v>
      </c>
      <c r="U483">
        <v>0</v>
      </c>
      <c r="V483">
        <v>1</v>
      </c>
      <c r="W483">
        <v>0</v>
      </c>
      <c r="X483">
        <v>1</v>
      </c>
      <c r="Y483">
        <v>0</v>
      </c>
      <c r="Z483">
        <v>1</v>
      </c>
      <c r="AA483">
        <v>0</v>
      </c>
      <c r="AB483">
        <v>1</v>
      </c>
      <c r="AC483">
        <v>0</v>
      </c>
      <c r="AD483">
        <v>0</v>
      </c>
      <c r="AE483">
        <v>1</v>
      </c>
      <c r="AF483">
        <v>1</v>
      </c>
      <c r="AG483">
        <v>1</v>
      </c>
      <c r="AH483">
        <v>0</v>
      </c>
      <c r="AI483">
        <v>1</v>
      </c>
      <c r="AJ483">
        <v>0</v>
      </c>
      <c r="AK483">
        <v>0</v>
      </c>
      <c r="AL483">
        <v>9</v>
      </c>
      <c r="AM483">
        <v>0</v>
      </c>
      <c r="AN483">
        <v>1</v>
      </c>
      <c r="AO483">
        <v>0</v>
      </c>
      <c r="AP483">
        <v>0</v>
      </c>
      <c r="AQ483">
        <v>0</v>
      </c>
      <c r="AR483">
        <v>1</v>
      </c>
      <c r="AS483">
        <v>0</v>
      </c>
      <c r="AT483">
        <v>0</v>
      </c>
      <c r="AU483">
        <v>0</v>
      </c>
      <c r="AV483">
        <v>1</v>
      </c>
      <c r="AW483">
        <v>2</v>
      </c>
      <c r="AX483">
        <v>0</v>
      </c>
      <c r="AY483">
        <v>2</v>
      </c>
      <c r="AZ483">
        <v>0</v>
      </c>
      <c r="BA483">
        <v>0</v>
      </c>
      <c r="BB483">
        <v>0</v>
      </c>
      <c r="BC483">
        <v>1</v>
      </c>
      <c r="BD483">
        <v>1</v>
      </c>
      <c r="BE483">
        <v>0</v>
      </c>
      <c r="BF483">
        <v>1</v>
      </c>
      <c r="BG483">
        <v>1</v>
      </c>
      <c r="BH483">
        <v>0</v>
      </c>
      <c r="BI483">
        <v>2</v>
      </c>
      <c r="BJ483">
        <v>0</v>
      </c>
      <c r="BK483">
        <v>0</v>
      </c>
      <c r="BL483">
        <v>0</v>
      </c>
      <c r="BM483">
        <v>0</v>
      </c>
      <c r="BN483">
        <v>0</v>
      </c>
      <c r="BO483">
        <v>0</v>
      </c>
      <c r="BP483">
        <v>0</v>
      </c>
      <c r="BQ483">
        <v>1</v>
      </c>
      <c r="BR483">
        <v>4</v>
      </c>
      <c r="BS483">
        <v>1</v>
      </c>
      <c r="BT483">
        <v>0</v>
      </c>
      <c r="BU483">
        <v>0</v>
      </c>
      <c r="BV483">
        <v>0</v>
      </c>
      <c r="BW483">
        <v>2</v>
      </c>
      <c r="BX483">
        <v>2</v>
      </c>
      <c r="BY483">
        <v>0</v>
      </c>
      <c r="BZ483">
        <v>0</v>
      </c>
      <c r="CA483">
        <v>2</v>
      </c>
      <c r="CB483">
        <v>0</v>
      </c>
      <c r="CC483">
        <v>0</v>
      </c>
      <c r="CD483">
        <v>2</v>
      </c>
      <c r="CE483">
        <v>2</v>
      </c>
      <c r="CF483">
        <v>0</v>
      </c>
      <c r="CG483">
        <v>6</v>
      </c>
      <c r="CH483">
        <v>0</v>
      </c>
      <c r="CI483">
        <v>0</v>
      </c>
      <c r="CJ483">
        <v>0</v>
      </c>
      <c r="CK483">
        <v>1</v>
      </c>
      <c r="CL483">
        <v>0</v>
      </c>
      <c r="CM483">
        <v>0</v>
      </c>
      <c r="CN483">
        <v>0</v>
      </c>
      <c r="CO483">
        <v>0</v>
      </c>
      <c r="CP483">
        <v>0</v>
      </c>
      <c r="CQ483">
        <v>0</v>
      </c>
      <c r="CR483">
        <v>0</v>
      </c>
      <c r="CS483">
        <v>0</v>
      </c>
      <c r="CT483">
        <v>0</v>
      </c>
      <c r="CU483">
        <v>0</v>
      </c>
      <c r="CV483">
        <v>0</v>
      </c>
      <c r="CW483">
        <v>0</v>
      </c>
      <c r="CX483">
        <v>3</v>
      </c>
      <c r="CY483">
        <v>4</v>
      </c>
      <c r="CZ483">
        <v>1</v>
      </c>
      <c r="DA483">
        <v>0</v>
      </c>
      <c r="DB483">
        <v>2</v>
      </c>
      <c r="DC483">
        <v>0</v>
      </c>
      <c r="DD483">
        <v>2</v>
      </c>
      <c r="DE483">
        <v>1</v>
      </c>
      <c r="DF483">
        <v>2</v>
      </c>
      <c r="DG483">
        <v>2</v>
      </c>
      <c r="DH483">
        <v>2</v>
      </c>
      <c r="DI483">
        <v>0</v>
      </c>
      <c r="DJ483">
        <v>0</v>
      </c>
      <c r="DK483">
        <v>0</v>
      </c>
      <c r="DL483">
        <v>0</v>
      </c>
      <c r="DM483">
        <v>0</v>
      </c>
      <c r="DN483">
        <v>4</v>
      </c>
      <c r="DO483">
        <v>1</v>
      </c>
      <c r="DP483">
        <v>0</v>
      </c>
      <c r="DQ483">
        <v>0</v>
      </c>
      <c r="DR483">
        <v>0</v>
      </c>
      <c r="DS483">
        <v>0</v>
      </c>
      <c r="DT483">
        <v>3</v>
      </c>
      <c r="DU483">
        <v>0</v>
      </c>
      <c r="DV483">
        <v>0</v>
      </c>
      <c r="DW483">
        <v>0</v>
      </c>
      <c r="DX483">
        <v>0</v>
      </c>
      <c r="DY483">
        <v>0</v>
      </c>
      <c r="DZ483">
        <v>1</v>
      </c>
      <c r="EA483">
        <v>0</v>
      </c>
      <c r="EB483">
        <v>1</v>
      </c>
      <c r="EC483">
        <v>0</v>
      </c>
      <c r="ED483">
        <v>0</v>
      </c>
      <c r="EE483">
        <v>0</v>
      </c>
      <c r="EF483">
        <v>0</v>
      </c>
      <c r="EG483">
        <v>0</v>
      </c>
      <c r="EH483">
        <v>0</v>
      </c>
      <c r="EI483">
        <v>0</v>
      </c>
      <c r="EJ483">
        <v>0</v>
      </c>
      <c r="EK483">
        <v>0</v>
      </c>
      <c r="EL483">
        <v>1</v>
      </c>
      <c r="EM483">
        <v>0</v>
      </c>
      <c r="EN483">
        <v>0</v>
      </c>
      <c r="EO483">
        <v>0</v>
      </c>
      <c r="EP483">
        <v>0</v>
      </c>
      <c r="EQ483">
        <v>0</v>
      </c>
      <c r="ER483">
        <v>0</v>
      </c>
      <c r="ES483">
        <v>0</v>
      </c>
      <c r="ET483">
        <v>1</v>
      </c>
      <c r="EU483">
        <v>2</v>
      </c>
      <c r="EV483">
        <v>0</v>
      </c>
      <c r="EW483">
        <v>1</v>
      </c>
      <c r="EX483">
        <v>0</v>
      </c>
      <c r="EY483">
        <v>1</v>
      </c>
      <c r="EZ483">
        <v>0</v>
      </c>
      <c r="FA483">
        <v>0</v>
      </c>
      <c r="FB483">
        <v>1</v>
      </c>
      <c r="FC483">
        <v>1</v>
      </c>
      <c r="FD483">
        <v>0</v>
      </c>
      <c r="FE483">
        <v>5</v>
      </c>
      <c r="FF483">
        <v>2</v>
      </c>
      <c r="FG483">
        <v>0</v>
      </c>
      <c r="FH483">
        <v>0</v>
      </c>
      <c r="FI483">
        <v>0</v>
      </c>
      <c r="FJ483">
        <v>0</v>
      </c>
      <c r="FK483">
        <v>0</v>
      </c>
      <c r="FL483">
        <v>0</v>
      </c>
      <c r="FM483">
        <v>1</v>
      </c>
      <c r="FN483">
        <v>5</v>
      </c>
      <c r="FO483">
        <v>0</v>
      </c>
      <c r="FP483">
        <v>0</v>
      </c>
      <c r="FQ483">
        <v>1</v>
      </c>
      <c r="FR483">
        <v>2</v>
      </c>
      <c r="FS483">
        <v>0</v>
      </c>
      <c r="FT483">
        <v>0</v>
      </c>
      <c r="FU483">
        <v>1</v>
      </c>
      <c r="FV483">
        <v>0</v>
      </c>
      <c r="FW483">
        <v>0</v>
      </c>
      <c r="FX483">
        <v>0</v>
      </c>
      <c r="FY483">
        <v>0</v>
      </c>
      <c r="FZ483">
        <v>2</v>
      </c>
      <c r="GA483">
        <v>0</v>
      </c>
      <c r="GB483">
        <v>0</v>
      </c>
      <c r="GC483">
        <v>0</v>
      </c>
      <c r="GD483">
        <v>0</v>
      </c>
      <c r="GE483">
        <v>0</v>
      </c>
      <c r="GF483">
        <v>0</v>
      </c>
      <c r="GG483">
        <v>0</v>
      </c>
      <c r="GH483">
        <v>1</v>
      </c>
      <c r="GI483">
        <v>0</v>
      </c>
      <c r="GJ483">
        <v>0</v>
      </c>
      <c r="GK483">
        <v>0</v>
      </c>
      <c r="GL483">
        <v>0</v>
      </c>
      <c r="GM483">
        <v>1</v>
      </c>
      <c r="GN483">
        <v>1</v>
      </c>
      <c r="GO483">
        <v>2</v>
      </c>
      <c r="GP483">
        <v>0</v>
      </c>
      <c r="GQ483">
        <v>0</v>
      </c>
    </row>
    <row r="484" spans="1:199">
      <c r="A484">
        <v>0</v>
      </c>
      <c r="B484">
        <v>0</v>
      </c>
      <c r="C484">
        <v>1</v>
      </c>
      <c r="D484">
        <v>0</v>
      </c>
      <c r="E484">
        <v>0</v>
      </c>
      <c r="F484">
        <v>0</v>
      </c>
      <c r="G484">
        <v>0</v>
      </c>
      <c r="H484">
        <v>1</v>
      </c>
      <c r="I484">
        <v>0</v>
      </c>
      <c r="J484">
        <v>0</v>
      </c>
      <c r="K484">
        <v>0</v>
      </c>
      <c r="L484">
        <v>2</v>
      </c>
      <c r="M484">
        <v>0</v>
      </c>
      <c r="N484">
        <v>0</v>
      </c>
      <c r="O484">
        <v>3</v>
      </c>
      <c r="P484">
        <v>1</v>
      </c>
      <c r="Q484">
        <v>2</v>
      </c>
      <c r="R484">
        <v>0</v>
      </c>
      <c r="S484">
        <v>0</v>
      </c>
      <c r="T484">
        <v>0</v>
      </c>
      <c r="U484">
        <v>0</v>
      </c>
      <c r="V484">
        <v>1</v>
      </c>
      <c r="W484">
        <v>0</v>
      </c>
      <c r="X484">
        <v>2</v>
      </c>
      <c r="Y484">
        <v>1</v>
      </c>
      <c r="Z484">
        <v>4</v>
      </c>
      <c r="AA484">
        <v>0</v>
      </c>
      <c r="AB484">
        <v>1</v>
      </c>
      <c r="AC484">
        <v>0</v>
      </c>
      <c r="AD484">
        <v>1</v>
      </c>
      <c r="AE484">
        <v>2</v>
      </c>
      <c r="AF484">
        <v>1</v>
      </c>
      <c r="AG484">
        <v>1</v>
      </c>
      <c r="AH484">
        <v>0</v>
      </c>
      <c r="AI484">
        <v>2</v>
      </c>
      <c r="AJ484">
        <v>0</v>
      </c>
      <c r="AK484">
        <v>0</v>
      </c>
      <c r="AL484">
        <v>0</v>
      </c>
      <c r="AM484">
        <v>0</v>
      </c>
      <c r="AN484">
        <v>1</v>
      </c>
      <c r="AO484">
        <v>0</v>
      </c>
      <c r="AP484">
        <v>2</v>
      </c>
      <c r="AQ484">
        <v>3</v>
      </c>
      <c r="AR484">
        <v>0</v>
      </c>
      <c r="AS484">
        <v>1</v>
      </c>
      <c r="AT484">
        <v>0</v>
      </c>
      <c r="AU484">
        <v>0</v>
      </c>
      <c r="AV484">
        <v>1</v>
      </c>
      <c r="AW484">
        <v>2</v>
      </c>
      <c r="AX484">
        <v>0</v>
      </c>
      <c r="AY484">
        <v>2</v>
      </c>
      <c r="AZ484">
        <v>2</v>
      </c>
      <c r="BA484">
        <v>1</v>
      </c>
      <c r="BB484">
        <v>1</v>
      </c>
      <c r="BC484">
        <v>0</v>
      </c>
      <c r="BD484">
        <v>1</v>
      </c>
      <c r="BE484">
        <v>0</v>
      </c>
      <c r="BF484">
        <v>0</v>
      </c>
      <c r="BG484">
        <v>2</v>
      </c>
      <c r="BH484">
        <v>0</v>
      </c>
      <c r="BI484">
        <v>1</v>
      </c>
      <c r="BJ484">
        <v>0</v>
      </c>
      <c r="BK484">
        <v>0</v>
      </c>
      <c r="BL484">
        <v>0</v>
      </c>
      <c r="BM484">
        <v>0</v>
      </c>
      <c r="BN484">
        <v>0</v>
      </c>
      <c r="BO484">
        <v>0</v>
      </c>
      <c r="BP484">
        <v>0</v>
      </c>
      <c r="BQ484">
        <v>1</v>
      </c>
      <c r="BR484">
        <v>0</v>
      </c>
      <c r="BS484">
        <v>1</v>
      </c>
      <c r="BT484">
        <v>0</v>
      </c>
      <c r="BU484">
        <v>0</v>
      </c>
      <c r="BV484">
        <v>0</v>
      </c>
      <c r="BW484">
        <v>3</v>
      </c>
      <c r="BX484">
        <v>1</v>
      </c>
      <c r="BY484">
        <v>0</v>
      </c>
      <c r="BZ484">
        <v>0</v>
      </c>
      <c r="CA484">
        <v>2</v>
      </c>
      <c r="CB484">
        <v>2</v>
      </c>
      <c r="CC484">
        <v>1</v>
      </c>
      <c r="CD484">
        <v>2</v>
      </c>
      <c r="CE484">
        <v>0</v>
      </c>
      <c r="CF484">
        <v>0</v>
      </c>
      <c r="CG484">
        <v>0</v>
      </c>
      <c r="CH484">
        <v>0</v>
      </c>
      <c r="CI484">
        <v>0</v>
      </c>
      <c r="CJ484">
        <v>0</v>
      </c>
      <c r="CK484">
        <v>3</v>
      </c>
      <c r="CL484">
        <v>0</v>
      </c>
      <c r="CM484">
        <v>0</v>
      </c>
      <c r="CN484">
        <v>4</v>
      </c>
      <c r="CO484">
        <v>0</v>
      </c>
      <c r="CP484">
        <v>0</v>
      </c>
      <c r="CQ484">
        <v>0</v>
      </c>
      <c r="CR484">
        <v>0</v>
      </c>
      <c r="CS484">
        <v>5</v>
      </c>
      <c r="CT484">
        <v>0</v>
      </c>
      <c r="CU484">
        <v>0</v>
      </c>
      <c r="CV484">
        <v>0</v>
      </c>
      <c r="CW484">
        <v>0</v>
      </c>
      <c r="CX484">
        <v>1</v>
      </c>
      <c r="CY484">
        <v>4</v>
      </c>
      <c r="CZ484">
        <v>0</v>
      </c>
      <c r="DA484">
        <v>0</v>
      </c>
      <c r="DB484">
        <v>4</v>
      </c>
      <c r="DC484">
        <v>0</v>
      </c>
      <c r="DD484">
        <v>3</v>
      </c>
      <c r="DE484">
        <v>4</v>
      </c>
      <c r="DF484">
        <v>2</v>
      </c>
      <c r="DG484">
        <v>1</v>
      </c>
      <c r="DH484">
        <v>5</v>
      </c>
      <c r="DI484">
        <v>0</v>
      </c>
      <c r="DJ484">
        <v>1</v>
      </c>
      <c r="DK484">
        <v>1</v>
      </c>
      <c r="DL484">
        <v>2</v>
      </c>
      <c r="DM484">
        <v>0</v>
      </c>
      <c r="DN484">
        <v>0</v>
      </c>
      <c r="DO484">
        <v>1</v>
      </c>
      <c r="DP484">
        <v>1</v>
      </c>
      <c r="DQ484">
        <v>0</v>
      </c>
      <c r="DR484">
        <v>2</v>
      </c>
      <c r="DS484">
        <v>0</v>
      </c>
      <c r="DT484">
        <v>1</v>
      </c>
      <c r="DU484">
        <v>1</v>
      </c>
      <c r="DV484">
        <v>3</v>
      </c>
      <c r="DW484">
        <v>0</v>
      </c>
      <c r="DX484">
        <v>1</v>
      </c>
      <c r="DY484">
        <v>0</v>
      </c>
      <c r="DZ484">
        <v>1</v>
      </c>
      <c r="EA484">
        <v>0</v>
      </c>
      <c r="EB484">
        <v>0</v>
      </c>
      <c r="EC484">
        <v>1</v>
      </c>
      <c r="ED484">
        <v>0</v>
      </c>
      <c r="EE484">
        <v>1</v>
      </c>
      <c r="EF484">
        <v>1</v>
      </c>
      <c r="EG484">
        <v>1</v>
      </c>
      <c r="EH484">
        <v>0</v>
      </c>
      <c r="EI484">
        <v>0</v>
      </c>
      <c r="EJ484">
        <v>0</v>
      </c>
      <c r="EK484">
        <v>2</v>
      </c>
      <c r="EL484">
        <v>1</v>
      </c>
      <c r="EM484">
        <v>1</v>
      </c>
      <c r="EN484">
        <v>0</v>
      </c>
      <c r="EO484">
        <v>0</v>
      </c>
      <c r="EP484">
        <v>1</v>
      </c>
      <c r="EQ484">
        <v>3</v>
      </c>
      <c r="ER484">
        <v>0</v>
      </c>
      <c r="ES484">
        <v>3</v>
      </c>
      <c r="ET484">
        <v>1</v>
      </c>
      <c r="EU484">
        <v>3</v>
      </c>
      <c r="EV484">
        <v>0</v>
      </c>
      <c r="EW484">
        <v>1</v>
      </c>
      <c r="EX484">
        <v>0</v>
      </c>
      <c r="EY484">
        <v>1</v>
      </c>
      <c r="EZ484">
        <v>0</v>
      </c>
      <c r="FA484">
        <v>1</v>
      </c>
      <c r="FB484">
        <v>0</v>
      </c>
      <c r="FC484">
        <v>2</v>
      </c>
      <c r="FD484">
        <v>0</v>
      </c>
      <c r="FE484">
        <v>9</v>
      </c>
      <c r="FF484">
        <v>1</v>
      </c>
      <c r="FG484">
        <v>2</v>
      </c>
      <c r="FH484">
        <v>0</v>
      </c>
      <c r="FI484">
        <v>1</v>
      </c>
      <c r="FJ484">
        <v>0</v>
      </c>
      <c r="FK484">
        <v>3</v>
      </c>
      <c r="FL484">
        <v>0</v>
      </c>
      <c r="FM484">
        <v>0</v>
      </c>
      <c r="FN484">
        <v>6</v>
      </c>
      <c r="FO484">
        <v>0</v>
      </c>
      <c r="FP484">
        <v>0</v>
      </c>
      <c r="FQ484">
        <v>1</v>
      </c>
      <c r="FR484">
        <v>0</v>
      </c>
      <c r="FS484">
        <v>1</v>
      </c>
      <c r="FT484">
        <v>0</v>
      </c>
      <c r="FU484">
        <v>1</v>
      </c>
      <c r="FV484">
        <v>1</v>
      </c>
      <c r="FW484">
        <v>0</v>
      </c>
      <c r="FX484">
        <v>0</v>
      </c>
      <c r="FY484">
        <v>1</v>
      </c>
      <c r="FZ484">
        <v>0</v>
      </c>
      <c r="GA484">
        <v>3</v>
      </c>
      <c r="GB484">
        <v>0</v>
      </c>
      <c r="GC484">
        <v>5</v>
      </c>
      <c r="GD484">
        <v>0</v>
      </c>
      <c r="GE484">
        <v>1</v>
      </c>
      <c r="GF484">
        <v>0</v>
      </c>
      <c r="GG484">
        <v>0</v>
      </c>
      <c r="GH484">
        <v>0</v>
      </c>
      <c r="GI484">
        <v>0</v>
      </c>
      <c r="GJ484">
        <v>0</v>
      </c>
      <c r="GK484">
        <v>0</v>
      </c>
      <c r="GL484">
        <v>0</v>
      </c>
      <c r="GM484">
        <v>1</v>
      </c>
      <c r="GN484">
        <v>0</v>
      </c>
      <c r="GO484">
        <v>3</v>
      </c>
      <c r="GP484">
        <v>0</v>
      </c>
      <c r="GQ484">
        <v>0</v>
      </c>
    </row>
    <row r="485" spans="1:199">
      <c r="A485">
        <v>0</v>
      </c>
      <c r="B485">
        <v>0</v>
      </c>
      <c r="C485">
        <v>1</v>
      </c>
      <c r="D485">
        <v>0</v>
      </c>
      <c r="E485">
        <v>0</v>
      </c>
      <c r="F485">
        <v>2</v>
      </c>
      <c r="G485">
        <v>0</v>
      </c>
      <c r="H485">
        <v>1</v>
      </c>
      <c r="I485">
        <v>0</v>
      </c>
      <c r="J485">
        <v>0</v>
      </c>
      <c r="K485">
        <v>0</v>
      </c>
      <c r="L485">
        <v>4</v>
      </c>
      <c r="M485">
        <v>0</v>
      </c>
      <c r="N485">
        <v>8</v>
      </c>
      <c r="O485">
        <v>1</v>
      </c>
      <c r="P485">
        <v>0</v>
      </c>
      <c r="Q485">
        <v>0</v>
      </c>
      <c r="R485">
        <v>0</v>
      </c>
      <c r="S485">
        <v>1</v>
      </c>
      <c r="T485">
        <v>0</v>
      </c>
      <c r="U485">
        <v>0</v>
      </c>
      <c r="V485">
        <v>1</v>
      </c>
      <c r="W485">
        <v>0</v>
      </c>
      <c r="X485">
        <v>2</v>
      </c>
      <c r="Y485">
        <v>0</v>
      </c>
      <c r="Z485">
        <v>7</v>
      </c>
      <c r="AA485">
        <v>0</v>
      </c>
      <c r="AB485">
        <v>0</v>
      </c>
      <c r="AC485">
        <v>0</v>
      </c>
      <c r="AD485">
        <v>4</v>
      </c>
      <c r="AE485">
        <v>1</v>
      </c>
      <c r="AF485">
        <v>1</v>
      </c>
      <c r="AG485">
        <v>1</v>
      </c>
      <c r="AH485">
        <v>2</v>
      </c>
      <c r="AI485">
        <v>2</v>
      </c>
      <c r="AJ485">
        <v>0</v>
      </c>
      <c r="AK485">
        <v>0</v>
      </c>
      <c r="AL485">
        <v>0</v>
      </c>
      <c r="AM485">
        <v>1</v>
      </c>
      <c r="AN485">
        <v>1</v>
      </c>
      <c r="AO485">
        <v>1</v>
      </c>
      <c r="AP485">
        <v>3</v>
      </c>
      <c r="AQ485">
        <v>0</v>
      </c>
      <c r="AR485">
        <v>0</v>
      </c>
      <c r="AS485">
        <v>1</v>
      </c>
      <c r="AT485">
        <v>1</v>
      </c>
      <c r="AU485">
        <v>3</v>
      </c>
      <c r="AV485">
        <v>1</v>
      </c>
      <c r="AW485">
        <v>2</v>
      </c>
      <c r="AX485">
        <v>1</v>
      </c>
      <c r="AY485">
        <v>1</v>
      </c>
      <c r="AZ485">
        <v>4</v>
      </c>
      <c r="BA485">
        <v>0</v>
      </c>
      <c r="BB485">
        <v>1</v>
      </c>
      <c r="BC485">
        <v>1</v>
      </c>
      <c r="BD485">
        <v>2</v>
      </c>
      <c r="BE485">
        <v>0</v>
      </c>
      <c r="BF485">
        <v>0</v>
      </c>
      <c r="BG485">
        <v>3</v>
      </c>
      <c r="BH485">
        <v>3</v>
      </c>
      <c r="BI485">
        <v>3</v>
      </c>
      <c r="BJ485">
        <v>1</v>
      </c>
      <c r="BK485">
        <v>0</v>
      </c>
      <c r="BL485">
        <v>0</v>
      </c>
      <c r="BM485">
        <v>0</v>
      </c>
      <c r="BN485">
        <v>0</v>
      </c>
      <c r="BO485">
        <v>0</v>
      </c>
      <c r="BP485">
        <v>0</v>
      </c>
      <c r="BQ485">
        <v>1</v>
      </c>
      <c r="BR485">
        <v>1</v>
      </c>
      <c r="BS485">
        <v>0</v>
      </c>
      <c r="BT485">
        <v>0</v>
      </c>
      <c r="BU485">
        <v>4</v>
      </c>
      <c r="BV485">
        <v>2</v>
      </c>
      <c r="BW485">
        <v>0</v>
      </c>
      <c r="BX485">
        <v>0</v>
      </c>
      <c r="BY485">
        <v>0</v>
      </c>
      <c r="BZ485">
        <v>0</v>
      </c>
      <c r="CA485">
        <v>2</v>
      </c>
      <c r="CB485">
        <v>4</v>
      </c>
      <c r="CC485">
        <v>2</v>
      </c>
      <c r="CD485">
        <v>2</v>
      </c>
      <c r="CE485">
        <v>2</v>
      </c>
      <c r="CF485">
        <v>0</v>
      </c>
      <c r="CG485">
        <v>0</v>
      </c>
      <c r="CH485">
        <v>0</v>
      </c>
      <c r="CI485">
        <v>1</v>
      </c>
      <c r="CJ485">
        <v>2</v>
      </c>
      <c r="CK485">
        <v>4</v>
      </c>
      <c r="CL485">
        <v>1</v>
      </c>
      <c r="CM485">
        <v>0</v>
      </c>
      <c r="CN485">
        <v>0</v>
      </c>
      <c r="CO485">
        <v>1</v>
      </c>
      <c r="CP485">
        <v>0</v>
      </c>
      <c r="CQ485">
        <v>0</v>
      </c>
      <c r="CR485">
        <v>0</v>
      </c>
      <c r="CS485">
        <v>5</v>
      </c>
      <c r="CT485">
        <v>0</v>
      </c>
      <c r="CU485">
        <v>0</v>
      </c>
      <c r="CV485">
        <v>0</v>
      </c>
      <c r="CW485">
        <v>0</v>
      </c>
      <c r="CX485">
        <v>0</v>
      </c>
      <c r="CY485">
        <v>0</v>
      </c>
      <c r="CZ485">
        <v>0</v>
      </c>
      <c r="DA485">
        <v>0</v>
      </c>
      <c r="DB485">
        <v>0</v>
      </c>
      <c r="DC485">
        <v>0</v>
      </c>
      <c r="DD485">
        <v>3</v>
      </c>
      <c r="DE485">
        <v>2</v>
      </c>
      <c r="DF485">
        <v>2</v>
      </c>
      <c r="DG485">
        <v>2</v>
      </c>
      <c r="DH485">
        <v>5</v>
      </c>
      <c r="DI485">
        <v>0</v>
      </c>
      <c r="DJ485">
        <v>3</v>
      </c>
      <c r="DK485">
        <v>1</v>
      </c>
      <c r="DL485">
        <v>2</v>
      </c>
      <c r="DM485">
        <v>2</v>
      </c>
      <c r="DN485">
        <v>1</v>
      </c>
      <c r="DO485">
        <v>0</v>
      </c>
      <c r="DP485">
        <v>1</v>
      </c>
      <c r="DQ485">
        <v>0</v>
      </c>
      <c r="DR485">
        <v>2</v>
      </c>
      <c r="DS485">
        <v>0</v>
      </c>
      <c r="DT485">
        <v>5</v>
      </c>
      <c r="DU485">
        <v>0</v>
      </c>
      <c r="DV485">
        <v>0</v>
      </c>
      <c r="DW485">
        <v>0</v>
      </c>
      <c r="DX485">
        <v>0</v>
      </c>
      <c r="DY485">
        <v>0</v>
      </c>
      <c r="DZ485">
        <v>4</v>
      </c>
      <c r="EA485">
        <v>0</v>
      </c>
      <c r="EB485">
        <v>1</v>
      </c>
      <c r="EC485">
        <v>4</v>
      </c>
      <c r="ED485">
        <v>0</v>
      </c>
      <c r="EE485">
        <v>0</v>
      </c>
      <c r="EF485">
        <v>0</v>
      </c>
      <c r="EG485">
        <v>4</v>
      </c>
      <c r="EH485">
        <v>0</v>
      </c>
      <c r="EI485">
        <v>7</v>
      </c>
      <c r="EJ485">
        <v>0</v>
      </c>
      <c r="EK485">
        <v>0</v>
      </c>
      <c r="EL485">
        <v>0</v>
      </c>
      <c r="EM485">
        <v>2</v>
      </c>
      <c r="EN485">
        <v>0</v>
      </c>
      <c r="EO485">
        <v>0</v>
      </c>
      <c r="EP485">
        <v>0</v>
      </c>
      <c r="EQ485">
        <v>5</v>
      </c>
      <c r="ER485">
        <v>0</v>
      </c>
      <c r="ES485">
        <v>7</v>
      </c>
      <c r="ET485">
        <v>1</v>
      </c>
      <c r="EU485">
        <v>1</v>
      </c>
      <c r="EV485">
        <v>0</v>
      </c>
      <c r="EW485">
        <v>0</v>
      </c>
      <c r="EX485">
        <v>1</v>
      </c>
      <c r="EY485">
        <v>2</v>
      </c>
      <c r="EZ485">
        <v>0</v>
      </c>
      <c r="FA485">
        <v>3</v>
      </c>
      <c r="FB485">
        <v>0</v>
      </c>
      <c r="FC485">
        <v>2</v>
      </c>
      <c r="FD485">
        <v>0</v>
      </c>
      <c r="FE485">
        <v>5</v>
      </c>
      <c r="FF485">
        <v>2</v>
      </c>
      <c r="FG485">
        <v>4</v>
      </c>
      <c r="FH485">
        <v>0</v>
      </c>
      <c r="FI485">
        <v>1</v>
      </c>
      <c r="FJ485">
        <v>0</v>
      </c>
      <c r="FK485">
        <v>0</v>
      </c>
      <c r="FL485">
        <v>0</v>
      </c>
      <c r="FM485">
        <v>1</v>
      </c>
      <c r="FN485">
        <v>7</v>
      </c>
      <c r="FO485">
        <v>2</v>
      </c>
      <c r="FP485">
        <v>0</v>
      </c>
      <c r="FQ485">
        <v>1</v>
      </c>
      <c r="FR485">
        <v>0</v>
      </c>
      <c r="FS485">
        <v>1</v>
      </c>
      <c r="FT485">
        <v>0</v>
      </c>
      <c r="FU485">
        <v>1</v>
      </c>
      <c r="FV485">
        <v>0</v>
      </c>
      <c r="FW485">
        <v>0</v>
      </c>
      <c r="FX485">
        <v>0</v>
      </c>
      <c r="FY485">
        <v>2</v>
      </c>
      <c r="FZ485">
        <v>0</v>
      </c>
      <c r="GA485">
        <v>1</v>
      </c>
      <c r="GB485">
        <v>2</v>
      </c>
      <c r="GC485">
        <v>9</v>
      </c>
      <c r="GD485">
        <v>0</v>
      </c>
      <c r="GE485">
        <v>1</v>
      </c>
      <c r="GF485">
        <v>0</v>
      </c>
      <c r="GG485">
        <v>0</v>
      </c>
      <c r="GH485">
        <v>6</v>
      </c>
      <c r="GI485">
        <v>0</v>
      </c>
      <c r="GJ485">
        <v>0</v>
      </c>
      <c r="GK485">
        <v>0</v>
      </c>
      <c r="GL485">
        <v>0</v>
      </c>
      <c r="GM485">
        <v>2</v>
      </c>
      <c r="GN485">
        <v>0</v>
      </c>
      <c r="GO485">
        <v>3</v>
      </c>
      <c r="GP485">
        <v>0</v>
      </c>
      <c r="GQ485">
        <v>0</v>
      </c>
    </row>
    <row r="486" spans="1:199">
      <c r="A486">
        <v>0</v>
      </c>
      <c r="B486">
        <v>0</v>
      </c>
      <c r="C486">
        <v>0</v>
      </c>
      <c r="D486">
        <v>0</v>
      </c>
      <c r="E486">
        <v>0</v>
      </c>
      <c r="F486">
        <v>0</v>
      </c>
      <c r="G486">
        <v>0</v>
      </c>
      <c r="H486">
        <v>3</v>
      </c>
      <c r="I486">
        <v>0</v>
      </c>
      <c r="J486">
        <v>0</v>
      </c>
      <c r="K486">
        <v>0</v>
      </c>
      <c r="L486">
        <v>0</v>
      </c>
      <c r="M486">
        <v>0</v>
      </c>
      <c r="N486">
        <v>0</v>
      </c>
      <c r="O486">
        <v>1</v>
      </c>
      <c r="P486">
        <v>0</v>
      </c>
      <c r="Q486">
        <v>0</v>
      </c>
      <c r="R486">
        <v>0</v>
      </c>
      <c r="S486">
        <v>0</v>
      </c>
      <c r="T486">
        <v>0</v>
      </c>
      <c r="U486">
        <v>0</v>
      </c>
      <c r="V486">
        <v>0</v>
      </c>
      <c r="W486">
        <v>0</v>
      </c>
      <c r="X486">
        <v>2</v>
      </c>
      <c r="Y486">
        <v>0</v>
      </c>
      <c r="Z486">
        <v>0</v>
      </c>
      <c r="AA486">
        <v>0</v>
      </c>
      <c r="AB486">
        <v>0</v>
      </c>
      <c r="AC486">
        <v>1</v>
      </c>
      <c r="AD486">
        <v>0</v>
      </c>
      <c r="AE486">
        <v>0</v>
      </c>
      <c r="AF486">
        <v>0</v>
      </c>
      <c r="AG486">
        <v>0</v>
      </c>
      <c r="AH486">
        <v>1</v>
      </c>
      <c r="AI486">
        <v>1</v>
      </c>
      <c r="AJ486">
        <v>0</v>
      </c>
      <c r="AK486">
        <v>1</v>
      </c>
      <c r="AL486">
        <v>0</v>
      </c>
      <c r="AM486">
        <v>0</v>
      </c>
      <c r="AN486">
        <v>1</v>
      </c>
      <c r="AO486">
        <v>0</v>
      </c>
      <c r="AP486">
        <v>0</v>
      </c>
      <c r="AQ486">
        <v>0</v>
      </c>
      <c r="AR486">
        <v>0</v>
      </c>
      <c r="AS486">
        <v>1</v>
      </c>
      <c r="AT486">
        <v>0</v>
      </c>
      <c r="AU486">
        <v>0</v>
      </c>
      <c r="AV486">
        <v>0</v>
      </c>
      <c r="AW486">
        <v>0</v>
      </c>
      <c r="AX486">
        <v>0</v>
      </c>
      <c r="AY486">
        <v>2</v>
      </c>
      <c r="AZ486">
        <v>0</v>
      </c>
      <c r="BA486">
        <v>0</v>
      </c>
      <c r="BB486">
        <v>0</v>
      </c>
      <c r="BC486">
        <v>0</v>
      </c>
      <c r="BD486">
        <v>1</v>
      </c>
      <c r="BE486">
        <v>0</v>
      </c>
      <c r="BF486">
        <v>0</v>
      </c>
      <c r="BG486">
        <v>1</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4</v>
      </c>
      <c r="CY486">
        <v>0</v>
      </c>
      <c r="CZ486">
        <v>0</v>
      </c>
      <c r="DA486">
        <v>0</v>
      </c>
      <c r="DB486">
        <v>0</v>
      </c>
      <c r="DC486">
        <v>0</v>
      </c>
      <c r="DD486">
        <v>1</v>
      </c>
      <c r="DE486">
        <v>1</v>
      </c>
      <c r="DF486">
        <v>2</v>
      </c>
      <c r="DG486">
        <v>0</v>
      </c>
      <c r="DH486">
        <v>1</v>
      </c>
      <c r="DI486">
        <v>0</v>
      </c>
      <c r="DJ486">
        <v>2</v>
      </c>
      <c r="DK486">
        <v>0</v>
      </c>
      <c r="DL486">
        <v>0</v>
      </c>
      <c r="DM486">
        <v>0</v>
      </c>
      <c r="DN486">
        <v>0</v>
      </c>
      <c r="DO486">
        <v>0</v>
      </c>
      <c r="DP486">
        <v>0</v>
      </c>
      <c r="DQ486">
        <v>0</v>
      </c>
      <c r="DR486">
        <v>0</v>
      </c>
      <c r="DS486">
        <v>0</v>
      </c>
      <c r="DT486">
        <v>0</v>
      </c>
      <c r="DU486">
        <v>0</v>
      </c>
      <c r="DV486">
        <v>0</v>
      </c>
      <c r="DW486">
        <v>0</v>
      </c>
      <c r="DX486">
        <v>0</v>
      </c>
      <c r="DY486">
        <v>0</v>
      </c>
      <c r="DZ486">
        <v>1</v>
      </c>
      <c r="EA486">
        <v>0</v>
      </c>
      <c r="EB486">
        <v>0</v>
      </c>
      <c r="EC486">
        <v>0</v>
      </c>
      <c r="ED486">
        <v>0</v>
      </c>
      <c r="EE486">
        <v>0</v>
      </c>
      <c r="EF486">
        <v>0</v>
      </c>
      <c r="EG486">
        <v>2</v>
      </c>
      <c r="EH486">
        <v>0</v>
      </c>
      <c r="EI486">
        <v>2</v>
      </c>
      <c r="EJ486">
        <v>0</v>
      </c>
      <c r="EK486">
        <v>0</v>
      </c>
      <c r="EL486">
        <v>0</v>
      </c>
      <c r="EM486">
        <v>0</v>
      </c>
      <c r="EN486">
        <v>0</v>
      </c>
      <c r="EO486">
        <v>0</v>
      </c>
      <c r="EP486">
        <v>1</v>
      </c>
      <c r="EQ486">
        <v>0</v>
      </c>
      <c r="ER486">
        <v>0</v>
      </c>
      <c r="ES486">
        <v>0</v>
      </c>
      <c r="ET486">
        <v>1</v>
      </c>
      <c r="EU486">
        <v>2</v>
      </c>
      <c r="EV486">
        <v>0</v>
      </c>
      <c r="EW486">
        <v>0</v>
      </c>
      <c r="EX486">
        <v>0</v>
      </c>
      <c r="EY486">
        <v>0</v>
      </c>
      <c r="EZ486">
        <v>0</v>
      </c>
      <c r="FA486">
        <v>0</v>
      </c>
      <c r="FB486">
        <v>0</v>
      </c>
      <c r="FC486">
        <v>1</v>
      </c>
      <c r="FD486">
        <v>1</v>
      </c>
      <c r="FE486">
        <v>5</v>
      </c>
      <c r="FF486">
        <v>0</v>
      </c>
      <c r="FG486">
        <v>1</v>
      </c>
      <c r="FH486">
        <v>0</v>
      </c>
      <c r="FI486">
        <v>0</v>
      </c>
      <c r="FJ486">
        <v>0</v>
      </c>
      <c r="FK486">
        <v>0</v>
      </c>
      <c r="FL486">
        <v>0</v>
      </c>
      <c r="FM486">
        <v>1</v>
      </c>
      <c r="FN486">
        <v>1</v>
      </c>
      <c r="FO486">
        <v>0</v>
      </c>
      <c r="FP486">
        <v>0</v>
      </c>
      <c r="FQ486">
        <v>1</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1</v>
      </c>
      <c r="GO486">
        <v>1</v>
      </c>
      <c r="GP486">
        <v>0</v>
      </c>
      <c r="GQ486">
        <v>0</v>
      </c>
    </row>
    <row r="487" spans="1:199">
      <c r="A487">
        <v>0</v>
      </c>
      <c r="B487">
        <v>0</v>
      </c>
      <c r="C487">
        <v>0</v>
      </c>
      <c r="D487">
        <v>0</v>
      </c>
      <c r="E487">
        <v>0</v>
      </c>
      <c r="F487">
        <v>0</v>
      </c>
      <c r="G487">
        <v>0</v>
      </c>
      <c r="H487">
        <v>1</v>
      </c>
      <c r="I487">
        <v>0</v>
      </c>
      <c r="J487">
        <v>0</v>
      </c>
      <c r="K487">
        <v>0</v>
      </c>
      <c r="L487">
        <v>0</v>
      </c>
      <c r="M487">
        <v>1</v>
      </c>
      <c r="N487">
        <v>0</v>
      </c>
      <c r="O487">
        <v>4</v>
      </c>
      <c r="P487">
        <v>0</v>
      </c>
      <c r="Q487">
        <v>1</v>
      </c>
      <c r="R487">
        <v>0</v>
      </c>
      <c r="S487">
        <v>0</v>
      </c>
      <c r="T487">
        <v>0</v>
      </c>
      <c r="U487">
        <v>0</v>
      </c>
      <c r="V487">
        <v>0</v>
      </c>
      <c r="W487">
        <v>0</v>
      </c>
      <c r="X487">
        <v>1</v>
      </c>
      <c r="Y487">
        <v>0</v>
      </c>
      <c r="Z487">
        <v>3</v>
      </c>
      <c r="AA487">
        <v>0</v>
      </c>
      <c r="AB487">
        <v>0</v>
      </c>
      <c r="AC487">
        <v>0</v>
      </c>
      <c r="AD487">
        <v>2</v>
      </c>
      <c r="AE487">
        <v>1</v>
      </c>
      <c r="AF487">
        <v>1</v>
      </c>
      <c r="AG487">
        <v>1</v>
      </c>
      <c r="AH487">
        <v>0</v>
      </c>
      <c r="AI487">
        <v>1</v>
      </c>
      <c r="AJ487">
        <v>0</v>
      </c>
      <c r="AK487">
        <v>0</v>
      </c>
      <c r="AL487">
        <v>2</v>
      </c>
      <c r="AM487">
        <v>0</v>
      </c>
      <c r="AN487">
        <v>0</v>
      </c>
      <c r="AO487">
        <v>0</v>
      </c>
      <c r="AP487">
        <v>1</v>
      </c>
      <c r="AQ487">
        <v>0</v>
      </c>
      <c r="AR487">
        <v>0</v>
      </c>
      <c r="AS487">
        <v>0</v>
      </c>
      <c r="AT487">
        <v>0</v>
      </c>
      <c r="AU487">
        <v>1</v>
      </c>
      <c r="AV487">
        <v>1</v>
      </c>
      <c r="AW487">
        <v>1</v>
      </c>
      <c r="AX487">
        <v>0</v>
      </c>
      <c r="AY487">
        <v>1</v>
      </c>
      <c r="AZ487">
        <v>2</v>
      </c>
      <c r="BA487">
        <v>0</v>
      </c>
      <c r="BB487">
        <v>0</v>
      </c>
      <c r="BC487">
        <v>0</v>
      </c>
      <c r="BD487">
        <v>1</v>
      </c>
      <c r="BE487">
        <v>1</v>
      </c>
      <c r="BF487">
        <v>0</v>
      </c>
      <c r="BG487">
        <v>4</v>
      </c>
      <c r="BH487">
        <v>0</v>
      </c>
      <c r="BI487">
        <v>0</v>
      </c>
      <c r="BJ487">
        <v>0</v>
      </c>
      <c r="BK487">
        <v>0</v>
      </c>
      <c r="BL487">
        <v>0</v>
      </c>
      <c r="BM487">
        <v>0</v>
      </c>
      <c r="BN487">
        <v>0</v>
      </c>
      <c r="BO487">
        <v>0</v>
      </c>
      <c r="BP487">
        <v>0</v>
      </c>
      <c r="BQ487">
        <v>1</v>
      </c>
      <c r="BR487">
        <v>0</v>
      </c>
      <c r="BS487">
        <v>1</v>
      </c>
      <c r="BT487">
        <v>0</v>
      </c>
      <c r="BU487">
        <v>0</v>
      </c>
      <c r="BV487">
        <v>0</v>
      </c>
      <c r="BW487">
        <v>0</v>
      </c>
      <c r="BX487">
        <v>0</v>
      </c>
      <c r="BY487">
        <v>2</v>
      </c>
      <c r="BZ487">
        <v>0</v>
      </c>
      <c r="CA487">
        <v>1</v>
      </c>
      <c r="CB487">
        <v>1</v>
      </c>
      <c r="CC487">
        <v>1</v>
      </c>
      <c r="CD487">
        <v>2</v>
      </c>
      <c r="CE487">
        <v>0</v>
      </c>
      <c r="CF487">
        <v>0</v>
      </c>
      <c r="CG487">
        <v>1</v>
      </c>
      <c r="CH487">
        <v>0</v>
      </c>
      <c r="CI487">
        <v>0</v>
      </c>
      <c r="CJ487">
        <v>1</v>
      </c>
      <c r="CK487">
        <v>2</v>
      </c>
      <c r="CL487">
        <v>0</v>
      </c>
      <c r="CM487">
        <v>0</v>
      </c>
      <c r="CN487">
        <v>4</v>
      </c>
      <c r="CO487">
        <v>0</v>
      </c>
      <c r="CP487">
        <v>0</v>
      </c>
      <c r="CQ487">
        <v>2</v>
      </c>
      <c r="CR487">
        <v>0</v>
      </c>
      <c r="CS487">
        <v>2</v>
      </c>
      <c r="CT487">
        <v>0</v>
      </c>
      <c r="CU487">
        <v>0</v>
      </c>
      <c r="CV487">
        <v>2</v>
      </c>
      <c r="CW487">
        <v>0</v>
      </c>
      <c r="CX487">
        <v>2</v>
      </c>
      <c r="CY487">
        <v>0</v>
      </c>
      <c r="CZ487">
        <v>0</v>
      </c>
      <c r="DA487">
        <v>0</v>
      </c>
      <c r="DB487">
        <v>2</v>
      </c>
      <c r="DC487">
        <v>0</v>
      </c>
      <c r="DD487">
        <v>3</v>
      </c>
      <c r="DE487">
        <v>3</v>
      </c>
      <c r="DF487">
        <v>3</v>
      </c>
      <c r="DG487">
        <v>4</v>
      </c>
      <c r="DH487">
        <v>4</v>
      </c>
      <c r="DI487">
        <v>0</v>
      </c>
      <c r="DJ487">
        <v>1</v>
      </c>
      <c r="DK487">
        <v>1</v>
      </c>
      <c r="DL487">
        <v>1</v>
      </c>
      <c r="DM487">
        <v>0</v>
      </c>
      <c r="DN487">
        <v>0</v>
      </c>
      <c r="DO487">
        <v>0</v>
      </c>
      <c r="DP487">
        <v>1</v>
      </c>
      <c r="DQ487">
        <v>0</v>
      </c>
      <c r="DR487">
        <v>1</v>
      </c>
      <c r="DS487">
        <v>3</v>
      </c>
      <c r="DT487">
        <v>5</v>
      </c>
      <c r="DU487">
        <v>1</v>
      </c>
      <c r="DV487">
        <v>2</v>
      </c>
      <c r="DW487">
        <v>0</v>
      </c>
      <c r="DX487">
        <v>0</v>
      </c>
      <c r="DY487">
        <v>0</v>
      </c>
      <c r="DZ487">
        <v>3</v>
      </c>
      <c r="EA487">
        <v>0</v>
      </c>
      <c r="EB487">
        <v>0</v>
      </c>
      <c r="EC487">
        <v>5</v>
      </c>
      <c r="ED487">
        <v>0</v>
      </c>
      <c r="EE487">
        <v>0</v>
      </c>
      <c r="EF487">
        <v>0</v>
      </c>
      <c r="EG487">
        <v>4</v>
      </c>
      <c r="EH487">
        <v>0</v>
      </c>
      <c r="EI487">
        <v>3</v>
      </c>
      <c r="EJ487">
        <v>0</v>
      </c>
      <c r="EK487">
        <v>0</v>
      </c>
      <c r="EL487">
        <v>0</v>
      </c>
      <c r="EM487">
        <v>0</v>
      </c>
      <c r="EN487">
        <v>0</v>
      </c>
      <c r="EO487">
        <v>0</v>
      </c>
      <c r="EP487">
        <v>1</v>
      </c>
      <c r="EQ487">
        <v>1</v>
      </c>
      <c r="ER487">
        <v>0</v>
      </c>
      <c r="ES487">
        <v>3</v>
      </c>
      <c r="ET487">
        <v>0</v>
      </c>
      <c r="EU487">
        <v>2</v>
      </c>
      <c r="EV487">
        <v>0</v>
      </c>
      <c r="EW487">
        <v>1</v>
      </c>
      <c r="EX487">
        <v>0</v>
      </c>
      <c r="EY487">
        <v>1</v>
      </c>
      <c r="EZ487">
        <v>0</v>
      </c>
      <c r="FA487">
        <v>1</v>
      </c>
      <c r="FB487">
        <v>2</v>
      </c>
      <c r="FC487">
        <v>5</v>
      </c>
      <c r="FD487">
        <v>0</v>
      </c>
      <c r="FE487">
        <v>0</v>
      </c>
      <c r="FF487">
        <v>2</v>
      </c>
      <c r="FG487">
        <v>1</v>
      </c>
      <c r="FH487">
        <v>0</v>
      </c>
      <c r="FI487">
        <v>1</v>
      </c>
      <c r="FJ487">
        <v>0</v>
      </c>
      <c r="FK487">
        <v>0</v>
      </c>
      <c r="FL487">
        <v>0</v>
      </c>
      <c r="FM487">
        <v>1</v>
      </c>
      <c r="FN487">
        <v>4</v>
      </c>
      <c r="FO487">
        <v>3</v>
      </c>
      <c r="FP487">
        <v>0</v>
      </c>
      <c r="FQ487">
        <v>1</v>
      </c>
      <c r="FR487">
        <v>0</v>
      </c>
      <c r="FS487">
        <v>0</v>
      </c>
      <c r="FT487">
        <v>0</v>
      </c>
      <c r="FU487">
        <v>1</v>
      </c>
      <c r="FV487">
        <v>1</v>
      </c>
      <c r="FW487">
        <v>0</v>
      </c>
      <c r="FX487">
        <v>0</v>
      </c>
      <c r="FY487">
        <v>0</v>
      </c>
      <c r="FZ487">
        <v>0</v>
      </c>
      <c r="GA487">
        <v>1</v>
      </c>
      <c r="GB487">
        <v>2</v>
      </c>
      <c r="GC487">
        <v>5</v>
      </c>
      <c r="GD487">
        <v>0</v>
      </c>
      <c r="GE487">
        <v>1</v>
      </c>
      <c r="GF487">
        <v>0</v>
      </c>
      <c r="GG487">
        <v>0</v>
      </c>
      <c r="GH487">
        <v>3</v>
      </c>
      <c r="GI487">
        <v>0</v>
      </c>
      <c r="GJ487">
        <v>0</v>
      </c>
      <c r="GK487">
        <v>0</v>
      </c>
      <c r="GL487">
        <v>0</v>
      </c>
      <c r="GM487">
        <v>1</v>
      </c>
      <c r="GN487">
        <v>3</v>
      </c>
      <c r="GO487">
        <v>3</v>
      </c>
      <c r="GP487">
        <v>0</v>
      </c>
      <c r="GQ487">
        <v>0</v>
      </c>
    </row>
    <row r="488" spans="1:199">
      <c r="A488">
        <v>0</v>
      </c>
      <c r="B488">
        <v>0</v>
      </c>
      <c r="C488">
        <v>0</v>
      </c>
      <c r="D488">
        <v>0</v>
      </c>
      <c r="E488">
        <v>0</v>
      </c>
      <c r="F488">
        <v>0</v>
      </c>
      <c r="G488">
        <v>0</v>
      </c>
      <c r="H488">
        <v>1</v>
      </c>
      <c r="I488">
        <v>0</v>
      </c>
      <c r="J488">
        <v>0</v>
      </c>
      <c r="K488">
        <v>0</v>
      </c>
      <c r="L488">
        <v>0</v>
      </c>
      <c r="M488">
        <v>0</v>
      </c>
      <c r="N488">
        <v>0</v>
      </c>
      <c r="O488">
        <v>0</v>
      </c>
      <c r="P488">
        <v>0</v>
      </c>
      <c r="Q488">
        <v>0</v>
      </c>
      <c r="R488">
        <v>0</v>
      </c>
      <c r="S488">
        <v>0</v>
      </c>
      <c r="T488">
        <v>0</v>
      </c>
      <c r="U488">
        <v>0</v>
      </c>
      <c r="V488">
        <v>0</v>
      </c>
      <c r="W488">
        <v>0</v>
      </c>
      <c r="X488">
        <v>0</v>
      </c>
      <c r="Y488">
        <v>0</v>
      </c>
      <c r="Z488">
        <v>1</v>
      </c>
      <c r="AA488">
        <v>0</v>
      </c>
      <c r="AB488">
        <v>1</v>
      </c>
      <c r="AC488">
        <v>1</v>
      </c>
      <c r="AD488">
        <v>0</v>
      </c>
      <c r="AE488">
        <v>0</v>
      </c>
      <c r="AF488">
        <v>0</v>
      </c>
      <c r="AG488">
        <v>5</v>
      </c>
      <c r="AH488">
        <v>0</v>
      </c>
      <c r="AI488">
        <v>0</v>
      </c>
      <c r="AJ488">
        <v>0</v>
      </c>
      <c r="AK488">
        <v>0</v>
      </c>
      <c r="AL488">
        <v>0</v>
      </c>
      <c r="AM488">
        <v>0</v>
      </c>
      <c r="AN488">
        <v>0</v>
      </c>
      <c r="AO488">
        <v>0</v>
      </c>
      <c r="AP488">
        <v>0</v>
      </c>
      <c r="AQ488">
        <v>0</v>
      </c>
      <c r="AR488">
        <v>0</v>
      </c>
      <c r="AS488">
        <v>0</v>
      </c>
      <c r="AT488">
        <v>0</v>
      </c>
      <c r="AU488">
        <v>0</v>
      </c>
      <c r="AV488">
        <v>0</v>
      </c>
      <c r="AW488">
        <v>0</v>
      </c>
      <c r="AX488">
        <v>0</v>
      </c>
      <c r="AY488">
        <v>3</v>
      </c>
      <c r="AZ488">
        <v>2</v>
      </c>
      <c r="BA488">
        <v>2</v>
      </c>
      <c r="BB488">
        <v>0</v>
      </c>
      <c r="BC488">
        <v>0</v>
      </c>
      <c r="BD488">
        <v>0</v>
      </c>
      <c r="BE488">
        <v>1</v>
      </c>
      <c r="BF488">
        <v>0</v>
      </c>
      <c r="BG488">
        <v>0</v>
      </c>
      <c r="BH488">
        <v>0</v>
      </c>
      <c r="BI488">
        <v>0</v>
      </c>
      <c r="BJ488">
        <v>0</v>
      </c>
      <c r="BK488">
        <v>0</v>
      </c>
      <c r="BL488">
        <v>0</v>
      </c>
      <c r="BM488">
        <v>0</v>
      </c>
      <c r="BN488">
        <v>0</v>
      </c>
      <c r="BO488">
        <v>0</v>
      </c>
      <c r="BP488">
        <v>0</v>
      </c>
      <c r="BQ488">
        <v>1</v>
      </c>
      <c r="BR488">
        <v>0</v>
      </c>
      <c r="BS488">
        <v>1</v>
      </c>
      <c r="BT488">
        <v>0</v>
      </c>
      <c r="BU488">
        <v>0</v>
      </c>
      <c r="BV488">
        <v>0</v>
      </c>
      <c r="BW488">
        <v>0</v>
      </c>
      <c r="BX488">
        <v>0</v>
      </c>
      <c r="BY488">
        <v>2</v>
      </c>
      <c r="BZ488">
        <v>0</v>
      </c>
      <c r="CA488">
        <v>1</v>
      </c>
      <c r="CB488">
        <v>0</v>
      </c>
      <c r="CC488">
        <v>0</v>
      </c>
      <c r="CD488">
        <v>1</v>
      </c>
      <c r="CE488">
        <v>0</v>
      </c>
      <c r="CF488">
        <v>0</v>
      </c>
      <c r="CG488">
        <v>0</v>
      </c>
      <c r="CH488">
        <v>0</v>
      </c>
      <c r="CI488">
        <v>1</v>
      </c>
      <c r="CJ488">
        <v>0</v>
      </c>
      <c r="CK488">
        <v>0</v>
      </c>
      <c r="CL488">
        <v>0</v>
      </c>
      <c r="CM488">
        <v>0</v>
      </c>
      <c r="CN488">
        <v>0</v>
      </c>
      <c r="CO488">
        <v>0</v>
      </c>
      <c r="CP488">
        <v>0</v>
      </c>
      <c r="CQ488">
        <v>0</v>
      </c>
      <c r="CR488">
        <v>0</v>
      </c>
      <c r="CS488">
        <v>5</v>
      </c>
      <c r="CT488">
        <v>0</v>
      </c>
      <c r="CU488">
        <v>0</v>
      </c>
      <c r="CV488">
        <v>0</v>
      </c>
      <c r="CW488">
        <v>0</v>
      </c>
      <c r="CX488">
        <v>2</v>
      </c>
      <c r="CY488">
        <v>2</v>
      </c>
      <c r="CZ488">
        <v>0</v>
      </c>
      <c r="DA488">
        <v>0</v>
      </c>
      <c r="DB488">
        <v>1</v>
      </c>
      <c r="DC488">
        <v>0</v>
      </c>
      <c r="DD488">
        <v>0</v>
      </c>
      <c r="DE488">
        <v>1</v>
      </c>
      <c r="DF488">
        <v>0</v>
      </c>
      <c r="DG488">
        <v>4</v>
      </c>
      <c r="DH488">
        <v>0</v>
      </c>
      <c r="DI488">
        <v>0</v>
      </c>
      <c r="DJ488">
        <v>0</v>
      </c>
      <c r="DK488">
        <v>3</v>
      </c>
      <c r="DL488">
        <v>0</v>
      </c>
      <c r="DM488">
        <v>0</v>
      </c>
      <c r="DN488">
        <v>0</v>
      </c>
      <c r="DO488">
        <v>0</v>
      </c>
      <c r="DP488">
        <v>0</v>
      </c>
      <c r="DQ488">
        <v>0</v>
      </c>
      <c r="DR488">
        <v>0</v>
      </c>
      <c r="DS488">
        <v>0</v>
      </c>
      <c r="DT488">
        <v>2</v>
      </c>
      <c r="DU488">
        <v>0</v>
      </c>
      <c r="DV488">
        <v>0</v>
      </c>
      <c r="DW488">
        <v>0</v>
      </c>
      <c r="DX488">
        <v>0</v>
      </c>
      <c r="DY488">
        <v>0</v>
      </c>
      <c r="DZ488">
        <v>0</v>
      </c>
      <c r="EA488">
        <v>0</v>
      </c>
      <c r="EB488">
        <v>0</v>
      </c>
      <c r="EC488">
        <v>1</v>
      </c>
      <c r="ED488">
        <v>0</v>
      </c>
      <c r="EE488">
        <v>0</v>
      </c>
      <c r="EF488">
        <v>0</v>
      </c>
      <c r="EG488">
        <v>0</v>
      </c>
      <c r="EH488">
        <v>0</v>
      </c>
      <c r="EI488">
        <v>2</v>
      </c>
      <c r="EJ488">
        <v>0</v>
      </c>
      <c r="EK488">
        <v>0</v>
      </c>
      <c r="EL488">
        <v>0</v>
      </c>
      <c r="EM488">
        <v>0</v>
      </c>
      <c r="EN488">
        <v>0</v>
      </c>
      <c r="EO488">
        <v>0</v>
      </c>
      <c r="EP488">
        <v>0</v>
      </c>
      <c r="EQ488">
        <v>0</v>
      </c>
      <c r="ER488">
        <v>0</v>
      </c>
      <c r="ES488">
        <v>3</v>
      </c>
      <c r="ET488">
        <v>0</v>
      </c>
      <c r="EU488">
        <v>0</v>
      </c>
      <c r="EV488">
        <v>0</v>
      </c>
      <c r="EW488">
        <v>1</v>
      </c>
      <c r="EX488">
        <v>0</v>
      </c>
      <c r="EY488">
        <v>1</v>
      </c>
      <c r="EZ488">
        <v>0</v>
      </c>
      <c r="FA488">
        <v>1</v>
      </c>
      <c r="FB488">
        <v>0</v>
      </c>
      <c r="FC488">
        <v>0</v>
      </c>
      <c r="FD488">
        <v>0</v>
      </c>
      <c r="FE488">
        <v>0</v>
      </c>
      <c r="FF488">
        <v>0</v>
      </c>
      <c r="FG488">
        <v>0</v>
      </c>
      <c r="FH488">
        <v>0</v>
      </c>
      <c r="FI488">
        <v>0</v>
      </c>
      <c r="FJ488">
        <v>0</v>
      </c>
      <c r="FK488">
        <v>0</v>
      </c>
      <c r="FL488">
        <v>0</v>
      </c>
      <c r="FM488">
        <v>0</v>
      </c>
      <c r="FN488">
        <v>0</v>
      </c>
      <c r="FO488">
        <v>1</v>
      </c>
      <c r="FP488">
        <v>0</v>
      </c>
      <c r="FQ488">
        <v>0</v>
      </c>
      <c r="FR488">
        <v>0</v>
      </c>
      <c r="FS488">
        <v>0</v>
      </c>
      <c r="FT488">
        <v>0</v>
      </c>
      <c r="FU488">
        <v>0</v>
      </c>
      <c r="FV488">
        <v>1</v>
      </c>
      <c r="FW488">
        <v>0</v>
      </c>
      <c r="FX488">
        <v>0</v>
      </c>
      <c r="FY488">
        <v>0</v>
      </c>
      <c r="FZ488">
        <v>0</v>
      </c>
      <c r="GA488">
        <v>1</v>
      </c>
      <c r="GB488">
        <v>2</v>
      </c>
      <c r="GC488">
        <v>6</v>
      </c>
      <c r="GD488">
        <v>0</v>
      </c>
      <c r="GE488">
        <v>0</v>
      </c>
      <c r="GF488">
        <v>0</v>
      </c>
      <c r="GG488">
        <v>0</v>
      </c>
      <c r="GH488">
        <v>0</v>
      </c>
      <c r="GI488">
        <v>0</v>
      </c>
      <c r="GJ488">
        <v>0</v>
      </c>
      <c r="GK488">
        <v>0</v>
      </c>
      <c r="GL488">
        <v>0</v>
      </c>
      <c r="GM488">
        <v>2</v>
      </c>
      <c r="GN488">
        <v>3</v>
      </c>
      <c r="GO488">
        <v>2</v>
      </c>
      <c r="GP488">
        <v>0</v>
      </c>
      <c r="GQ488">
        <v>0</v>
      </c>
    </row>
    <row r="489" spans="1:199">
      <c r="A489">
        <v>0</v>
      </c>
      <c r="B489">
        <v>0</v>
      </c>
      <c r="C489">
        <v>0</v>
      </c>
      <c r="D489">
        <v>0</v>
      </c>
      <c r="E489">
        <v>0</v>
      </c>
      <c r="F489">
        <v>0</v>
      </c>
      <c r="G489">
        <v>0</v>
      </c>
      <c r="H489">
        <v>0</v>
      </c>
      <c r="I489">
        <v>0</v>
      </c>
      <c r="J489">
        <v>0</v>
      </c>
      <c r="K489">
        <v>5</v>
      </c>
      <c r="L489">
        <v>0</v>
      </c>
      <c r="M489">
        <v>0</v>
      </c>
      <c r="N489">
        <v>0</v>
      </c>
      <c r="O489">
        <v>0</v>
      </c>
      <c r="P489">
        <v>0</v>
      </c>
      <c r="Q489">
        <v>0</v>
      </c>
      <c r="R489">
        <v>0</v>
      </c>
      <c r="S489">
        <v>0</v>
      </c>
      <c r="T489">
        <v>0</v>
      </c>
      <c r="U489">
        <v>0</v>
      </c>
      <c r="V489">
        <v>0</v>
      </c>
      <c r="W489">
        <v>0</v>
      </c>
      <c r="X489">
        <v>1</v>
      </c>
      <c r="Y489">
        <v>0</v>
      </c>
      <c r="Z489">
        <v>0</v>
      </c>
      <c r="AA489">
        <v>0</v>
      </c>
      <c r="AB489">
        <v>0</v>
      </c>
      <c r="AC489">
        <v>0</v>
      </c>
      <c r="AD489">
        <v>0</v>
      </c>
      <c r="AE489">
        <v>0</v>
      </c>
      <c r="AF489">
        <v>0</v>
      </c>
      <c r="AG489">
        <v>0</v>
      </c>
      <c r="AH489">
        <v>0</v>
      </c>
      <c r="AI489">
        <v>0</v>
      </c>
      <c r="AJ489">
        <v>0</v>
      </c>
      <c r="AK489">
        <v>0</v>
      </c>
      <c r="AL489">
        <v>0</v>
      </c>
      <c r="AM489">
        <v>0</v>
      </c>
      <c r="AN489">
        <v>0</v>
      </c>
      <c r="AO489">
        <v>0</v>
      </c>
      <c r="AP489">
        <v>1</v>
      </c>
      <c r="AQ489">
        <v>0</v>
      </c>
      <c r="AR489">
        <v>0</v>
      </c>
      <c r="AS489">
        <v>0</v>
      </c>
      <c r="AT489">
        <v>0</v>
      </c>
      <c r="AU489">
        <v>0</v>
      </c>
      <c r="AV489">
        <v>0</v>
      </c>
      <c r="AW489">
        <v>0</v>
      </c>
      <c r="AX489">
        <v>0</v>
      </c>
      <c r="AY489">
        <v>0</v>
      </c>
      <c r="AZ489">
        <v>0</v>
      </c>
      <c r="BA489">
        <v>0</v>
      </c>
      <c r="BB489">
        <v>0</v>
      </c>
      <c r="BC489">
        <v>0</v>
      </c>
      <c r="BD489">
        <v>1</v>
      </c>
      <c r="BE489">
        <v>0</v>
      </c>
      <c r="BF489">
        <v>1</v>
      </c>
      <c r="BG489">
        <v>0</v>
      </c>
      <c r="BH489">
        <v>2</v>
      </c>
      <c r="BI489">
        <v>1</v>
      </c>
      <c r="BJ489">
        <v>1</v>
      </c>
      <c r="BK489">
        <v>0</v>
      </c>
      <c r="BL489">
        <v>0</v>
      </c>
      <c r="BM489">
        <v>0</v>
      </c>
      <c r="BN489">
        <v>0</v>
      </c>
      <c r="BO489">
        <v>0</v>
      </c>
      <c r="BP489">
        <v>0</v>
      </c>
      <c r="BQ489">
        <v>0</v>
      </c>
      <c r="BR489">
        <v>0</v>
      </c>
      <c r="BS489">
        <v>0</v>
      </c>
      <c r="BT489">
        <v>0</v>
      </c>
      <c r="BU489">
        <v>0</v>
      </c>
      <c r="BV489">
        <v>0</v>
      </c>
      <c r="BW489">
        <v>0</v>
      </c>
      <c r="BX489">
        <v>0</v>
      </c>
      <c r="BY489">
        <v>0</v>
      </c>
      <c r="BZ489">
        <v>0</v>
      </c>
      <c r="CA489">
        <v>1</v>
      </c>
      <c r="CB489">
        <v>0</v>
      </c>
      <c r="CC489">
        <v>0</v>
      </c>
      <c r="CD489">
        <v>0</v>
      </c>
      <c r="CE489">
        <v>0</v>
      </c>
      <c r="CF489">
        <v>0</v>
      </c>
      <c r="CG489">
        <v>0</v>
      </c>
      <c r="CH489">
        <v>0</v>
      </c>
      <c r="CI489">
        <v>0</v>
      </c>
      <c r="CJ489">
        <v>0</v>
      </c>
      <c r="CK489">
        <v>2</v>
      </c>
      <c r="CL489">
        <v>0</v>
      </c>
      <c r="CM489">
        <v>0</v>
      </c>
      <c r="CN489">
        <v>0</v>
      </c>
      <c r="CO489">
        <v>0</v>
      </c>
      <c r="CP489">
        <v>0</v>
      </c>
      <c r="CQ489">
        <v>0</v>
      </c>
      <c r="CR489">
        <v>0</v>
      </c>
      <c r="CS489">
        <v>0</v>
      </c>
      <c r="CT489">
        <v>0</v>
      </c>
      <c r="CU489">
        <v>0</v>
      </c>
      <c r="CV489">
        <v>0</v>
      </c>
      <c r="CW489">
        <v>0</v>
      </c>
      <c r="CX489">
        <v>2</v>
      </c>
      <c r="CY489">
        <v>0</v>
      </c>
      <c r="CZ489">
        <v>0</v>
      </c>
      <c r="DA489">
        <v>0</v>
      </c>
      <c r="DB489">
        <v>0</v>
      </c>
      <c r="DC489">
        <v>0</v>
      </c>
      <c r="DD489">
        <v>0</v>
      </c>
      <c r="DE489">
        <v>1</v>
      </c>
      <c r="DF489">
        <v>0</v>
      </c>
      <c r="DG489">
        <v>0</v>
      </c>
      <c r="DH489">
        <v>0</v>
      </c>
      <c r="DI489">
        <v>0</v>
      </c>
      <c r="DJ489">
        <v>1</v>
      </c>
      <c r="DK489">
        <v>0</v>
      </c>
      <c r="DL489">
        <v>0</v>
      </c>
      <c r="DM489">
        <v>0</v>
      </c>
      <c r="DN489">
        <v>0</v>
      </c>
      <c r="DO489">
        <v>0</v>
      </c>
      <c r="DP489">
        <v>0</v>
      </c>
      <c r="DQ489">
        <v>0</v>
      </c>
      <c r="DR489">
        <v>0</v>
      </c>
      <c r="DS489">
        <v>0</v>
      </c>
      <c r="DT489">
        <v>0</v>
      </c>
      <c r="DU489">
        <v>0</v>
      </c>
      <c r="DV489">
        <v>1</v>
      </c>
      <c r="DW489">
        <v>0</v>
      </c>
      <c r="DX489">
        <v>0</v>
      </c>
      <c r="DY489">
        <v>0</v>
      </c>
      <c r="DZ489">
        <v>3</v>
      </c>
      <c r="EA489">
        <v>0</v>
      </c>
      <c r="EB489">
        <v>0</v>
      </c>
      <c r="EC489">
        <v>1</v>
      </c>
      <c r="ED489">
        <v>0</v>
      </c>
      <c r="EE489">
        <v>0</v>
      </c>
      <c r="EF489">
        <v>0</v>
      </c>
      <c r="EG489">
        <v>1</v>
      </c>
      <c r="EH489">
        <v>0</v>
      </c>
      <c r="EI489">
        <v>0</v>
      </c>
      <c r="EJ489">
        <v>0</v>
      </c>
      <c r="EK489">
        <v>0</v>
      </c>
      <c r="EL489">
        <v>0</v>
      </c>
      <c r="EM489">
        <v>0</v>
      </c>
      <c r="EN489">
        <v>0</v>
      </c>
      <c r="EO489">
        <v>0</v>
      </c>
      <c r="EP489">
        <v>0</v>
      </c>
      <c r="EQ489">
        <v>0</v>
      </c>
      <c r="ER489">
        <v>0</v>
      </c>
      <c r="ES489">
        <v>0</v>
      </c>
      <c r="ET489">
        <v>0</v>
      </c>
      <c r="EU489">
        <v>1</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1</v>
      </c>
      <c r="FQ489">
        <v>0</v>
      </c>
      <c r="FR489">
        <v>0</v>
      </c>
      <c r="FS489">
        <v>0</v>
      </c>
      <c r="FT489">
        <v>0</v>
      </c>
      <c r="FU489">
        <v>0</v>
      </c>
      <c r="FV489">
        <v>0</v>
      </c>
      <c r="FW489">
        <v>0</v>
      </c>
      <c r="FX489">
        <v>0</v>
      </c>
      <c r="FY489">
        <v>0</v>
      </c>
      <c r="FZ489">
        <v>0</v>
      </c>
      <c r="GA489">
        <v>0</v>
      </c>
      <c r="GB489">
        <v>1</v>
      </c>
      <c r="GC489">
        <v>0</v>
      </c>
      <c r="GD489">
        <v>0</v>
      </c>
      <c r="GE489">
        <v>0</v>
      </c>
      <c r="GF489">
        <v>0</v>
      </c>
      <c r="GG489">
        <v>0</v>
      </c>
      <c r="GH489">
        <v>0</v>
      </c>
      <c r="GI489">
        <v>0</v>
      </c>
      <c r="GJ489">
        <v>0</v>
      </c>
      <c r="GK489">
        <v>0</v>
      </c>
      <c r="GL489">
        <v>0</v>
      </c>
      <c r="GM489">
        <v>0</v>
      </c>
      <c r="GN489">
        <v>0</v>
      </c>
      <c r="GO489">
        <v>3</v>
      </c>
      <c r="GP489">
        <v>0</v>
      </c>
      <c r="GQ489">
        <v>0</v>
      </c>
    </row>
    <row r="490" spans="1:199">
      <c r="A490">
        <v>0</v>
      </c>
      <c r="B490">
        <v>0</v>
      </c>
      <c r="C490">
        <v>0</v>
      </c>
      <c r="D490">
        <v>0</v>
      </c>
      <c r="E490">
        <v>0</v>
      </c>
      <c r="F490">
        <v>1</v>
      </c>
      <c r="G490">
        <v>0</v>
      </c>
      <c r="H490">
        <v>0</v>
      </c>
      <c r="I490">
        <v>0</v>
      </c>
      <c r="J490">
        <v>0</v>
      </c>
      <c r="K490">
        <v>0</v>
      </c>
      <c r="L490">
        <v>0</v>
      </c>
      <c r="M490">
        <v>0</v>
      </c>
      <c r="N490">
        <v>0</v>
      </c>
      <c r="O490">
        <v>0</v>
      </c>
      <c r="P490">
        <v>0</v>
      </c>
      <c r="Q490">
        <v>0</v>
      </c>
      <c r="R490">
        <v>0</v>
      </c>
      <c r="S490">
        <v>0</v>
      </c>
      <c r="T490">
        <v>0</v>
      </c>
      <c r="U490">
        <v>0</v>
      </c>
      <c r="V490">
        <v>0</v>
      </c>
      <c r="W490">
        <v>0</v>
      </c>
      <c r="X490">
        <v>0</v>
      </c>
      <c r="Y490">
        <v>0</v>
      </c>
      <c r="Z490">
        <v>1</v>
      </c>
      <c r="AA490">
        <v>0</v>
      </c>
      <c r="AB490">
        <v>0</v>
      </c>
      <c r="AC490">
        <v>0</v>
      </c>
      <c r="AD490">
        <v>0</v>
      </c>
      <c r="AE490">
        <v>1</v>
      </c>
      <c r="AF490">
        <v>0</v>
      </c>
      <c r="AG490">
        <v>1</v>
      </c>
      <c r="AH490">
        <v>0</v>
      </c>
      <c r="AI490">
        <v>1</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2</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1</v>
      </c>
      <c r="CE490">
        <v>1</v>
      </c>
      <c r="CF490">
        <v>0</v>
      </c>
      <c r="CG490">
        <v>0</v>
      </c>
      <c r="CH490">
        <v>0</v>
      </c>
      <c r="CI490">
        <v>0</v>
      </c>
      <c r="CJ490">
        <v>0</v>
      </c>
      <c r="CK490">
        <v>2</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1</v>
      </c>
      <c r="DF490">
        <v>0</v>
      </c>
      <c r="DG490">
        <v>0</v>
      </c>
      <c r="DH490">
        <v>0</v>
      </c>
      <c r="DI490">
        <v>0</v>
      </c>
      <c r="DJ490">
        <v>1</v>
      </c>
      <c r="DK490">
        <v>0</v>
      </c>
      <c r="DL490">
        <v>0</v>
      </c>
      <c r="DM490">
        <v>0</v>
      </c>
      <c r="DN490">
        <v>0</v>
      </c>
      <c r="DO490">
        <v>0</v>
      </c>
      <c r="DP490">
        <v>0</v>
      </c>
      <c r="DQ490">
        <v>0</v>
      </c>
      <c r="DR490">
        <v>0</v>
      </c>
      <c r="DS490">
        <v>0</v>
      </c>
      <c r="DT490">
        <v>2</v>
      </c>
      <c r="DU490">
        <v>0</v>
      </c>
      <c r="DV490">
        <v>1</v>
      </c>
      <c r="DW490">
        <v>0</v>
      </c>
      <c r="DX490">
        <v>0</v>
      </c>
      <c r="DY490">
        <v>0</v>
      </c>
      <c r="DZ490">
        <v>3</v>
      </c>
      <c r="EA490">
        <v>0</v>
      </c>
      <c r="EB490">
        <v>0</v>
      </c>
      <c r="EC490">
        <v>0</v>
      </c>
      <c r="ED490">
        <v>0</v>
      </c>
      <c r="EE490">
        <v>0</v>
      </c>
      <c r="EF490">
        <v>0</v>
      </c>
      <c r="EG490">
        <v>1</v>
      </c>
      <c r="EH490">
        <v>0</v>
      </c>
      <c r="EI490">
        <v>0</v>
      </c>
      <c r="EJ490">
        <v>0</v>
      </c>
      <c r="EK490">
        <v>0</v>
      </c>
      <c r="EL490">
        <v>0</v>
      </c>
      <c r="EM490">
        <v>0</v>
      </c>
      <c r="EN490">
        <v>0</v>
      </c>
      <c r="EO490">
        <v>0</v>
      </c>
      <c r="EP490">
        <v>0</v>
      </c>
      <c r="EQ490">
        <v>0</v>
      </c>
      <c r="ER490">
        <v>0</v>
      </c>
      <c r="ES490">
        <v>0</v>
      </c>
      <c r="ET490">
        <v>0</v>
      </c>
      <c r="EU490">
        <v>1</v>
      </c>
      <c r="EV490">
        <v>0</v>
      </c>
      <c r="EW490">
        <v>0</v>
      </c>
      <c r="EX490">
        <v>0</v>
      </c>
      <c r="EY490">
        <v>1</v>
      </c>
      <c r="EZ490">
        <v>0</v>
      </c>
      <c r="FA490">
        <v>0</v>
      </c>
      <c r="FB490">
        <v>0</v>
      </c>
      <c r="FC490">
        <v>0</v>
      </c>
      <c r="FD490">
        <v>0</v>
      </c>
      <c r="FE490">
        <v>0</v>
      </c>
      <c r="FF490">
        <v>0</v>
      </c>
      <c r="FG490">
        <v>2</v>
      </c>
      <c r="FH490">
        <v>0</v>
      </c>
      <c r="FI490">
        <v>0</v>
      </c>
      <c r="FJ490">
        <v>0</v>
      </c>
      <c r="FK490">
        <v>0</v>
      </c>
      <c r="FL490">
        <v>0</v>
      </c>
      <c r="FM490">
        <v>0</v>
      </c>
      <c r="FN490">
        <v>0</v>
      </c>
      <c r="FO490">
        <v>0</v>
      </c>
      <c r="FP490">
        <v>0</v>
      </c>
      <c r="FQ490">
        <v>0</v>
      </c>
      <c r="FR490">
        <v>0</v>
      </c>
      <c r="FS490">
        <v>0</v>
      </c>
      <c r="FT490">
        <v>1</v>
      </c>
      <c r="FU490">
        <v>0</v>
      </c>
      <c r="FV490">
        <v>1</v>
      </c>
      <c r="FW490">
        <v>0</v>
      </c>
      <c r="FX490">
        <v>0</v>
      </c>
      <c r="FY490">
        <v>0</v>
      </c>
      <c r="FZ490">
        <v>0</v>
      </c>
      <c r="GA490">
        <v>0</v>
      </c>
      <c r="GB490">
        <v>0</v>
      </c>
      <c r="GC490">
        <v>0</v>
      </c>
      <c r="GD490">
        <v>0</v>
      </c>
      <c r="GE490">
        <v>0</v>
      </c>
      <c r="GF490">
        <v>0</v>
      </c>
      <c r="GG490">
        <v>0</v>
      </c>
      <c r="GH490">
        <v>0</v>
      </c>
      <c r="GI490">
        <v>0</v>
      </c>
      <c r="GJ490">
        <v>0</v>
      </c>
      <c r="GK490">
        <v>0</v>
      </c>
      <c r="GL490">
        <v>0</v>
      </c>
      <c r="GM490">
        <v>1</v>
      </c>
      <c r="GN490">
        <v>0</v>
      </c>
      <c r="GO490">
        <v>1</v>
      </c>
      <c r="GP490">
        <v>0</v>
      </c>
      <c r="GQ490">
        <v>0</v>
      </c>
    </row>
    <row r="491" spans="1:199">
      <c r="A491">
        <v>0</v>
      </c>
      <c r="B491">
        <v>0</v>
      </c>
      <c r="C491">
        <v>0</v>
      </c>
      <c r="D491">
        <v>0</v>
      </c>
      <c r="E491">
        <v>0</v>
      </c>
      <c r="F491">
        <v>0</v>
      </c>
      <c r="G491">
        <v>0</v>
      </c>
      <c r="H491">
        <v>0</v>
      </c>
      <c r="I491">
        <v>0</v>
      </c>
      <c r="J491">
        <v>0</v>
      </c>
      <c r="K491">
        <v>0</v>
      </c>
      <c r="L491">
        <v>0</v>
      </c>
      <c r="M491">
        <v>0</v>
      </c>
      <c r="N491">
        <v>0</v>
      </c>
      <c r="O491">
        <v>0</v>
      </c>
      <c r="P491">
        <v>1</v>
      </c>
      <c r="Q491">
        <v>0</v>
      </c>
      <c r="R491">
        <v>0</v>
      </c>
      <c r="S491">
        <v>0</v>
      </c>
      <c r="T491">
        <v>0</v>
      </c>
      <c r="U491">
        <v>0</v>
      </c>
      <c r="V491">
        <v>0</v>
      </c>
      <c r="W491">
        <v>0</v>
      </c>
      <c r="X491">
        <v>0</v>
      </c>
      <c r="Y491">
        <v>0</v>
      </c>
      <c r="Z491">
        <v>0</v>
      </c>
      <c r="AA491">
        <v>0</v>
      </c>
      <c r="AB491">
        <v>0</v>
      </c>
      <c r="AC491">
        <v>0</v>
      </c>
      <c r="AD491">
        <v>0</v>
      </c>
      <c r="AE491">
        <v>2</v>
      </c>
      <c r="AF491">
        <v>0</v>
      </c>
      <c r="AG491">
        <v>0</v>
      </c>
      <c r="AH491">
        <v>0</v>
      </c>
      <c r="AI491">
        <v>1</v>
      </c>
      <c r="AJ491">
        <v>0</v>
      </c>
      <c r="AK491">
        <v>0</v>
      </c>
      <c r="AL491">
        <v>0</v>
      </c>
      <c r="AM491">
        <v>0</v>
      </c>
      <c r="AN491">
        <v>0</v>
      </c>
      <c r="AO491">
        <v>0</v>
      </c>
      <c r="AP491">
        <v>0</v>
      </c>
      <c r="AQ491">
        <v>0</v>
      </c>
      <c r="AR491">
        <v>0</v>
      </c>
      <c r="AS491">
        <v>0</v>
      </c>
      <c r="AT491">
        <v>3</v>
      </c>
      <c r="AU491">
        <v>0</v>
      </c>
      <c r="AV491">
        <v>0</v>
      </c>
      <c r="AW491">
        <v>0</v>
      </c>
      <c r="AX491">
        <v>0</v>
      </c>
      <c r="AY491">
        <v>0</v>
      </c>
      <c r="AZ491">
        <v>0</v>
      </c>
      <c r="BA491">
        <v>0</v>
      </c>
      <c r="BB491">
        <v>0</v>
      </c>
      <c r="BC491">
        <v>0</v>
      </c>
      <c r="BD491">
        <v>0</v>
      </c>
      <c r="BE491">
        <v>0</v>
      </c>
      <c r="BF491">
        <v>0</v>
      </c>
      <c r="BG491">
        <v>2</v>
      </c>
      <c r="BH491">
        <v>2</v>
      </c>
      <c r="BI491">
        <v>0</v>
      </c>
      <c r="BJ491">
        <v>1</v>
      </c>
      <c r="BK491">
        <v>0</v>
      </c>
      <c r="BL491">
        <v>0</v>
      </c>
      <c r="BM491">
        <v>0</v>
      </c>
      <c r="BN491">
        <v>0</v>
      </c>
      <c r="BO491">
        <v>0</v>
      </c>
      <c r="BP491">
        <v>0</v>
      </c>
      <c r="BQ491">
        <v>0</v>
      </c>
      <c r="BR491">
        <v>0</v>
      </c>
      <c r="BS491">
        <v>0</v>
      </c>
      <c r="BT491">
        <v>0</v>
      </c>
      <c r="BU491">
        <v>0</v>
      </c>
      <c r="BV491">
        <v>0</v>
      </c>
      <c r="BW491">
        <v>0</v>
      </c>
      <c r="BX491">
        <v>0</v>
      </c>
      <c r="BY491">
        <v>0</v>
      </c>
      <c r="BZ491">
        <v>0</v>
      </c>
      <c r="CA491">
        <v>1</v>
      </c>
      <c r="CB491">
        <v>0</v>
      </c>
      <c r="CC491">
        <v>0</v>
      </c>
      <c r="CD491">
        <v>2</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1</v>
      </c>
      <c r="DS491">
        <v>1</v>
      </c>
      <c r="DT491">
        <v>8</v>
      </c>
      <c r="DU491">
        <v>0</v>
      </c>
      <c r="DV491">
        <v>0</v>
      </c>
      <c r="DW491">
        <v>0</v>
      </c>
      <c r="DX491">
        <v>0</v>
      </c>
      <c r="DY491">
        <v>0</v>
      </c>
      <c r="DZ491">
        <v>4</v>
      </c>
      <c r="EA491">
        <v>0</v>
      </c>
      <c r="EB491">
        <v>0</v>
      </c>
      <c r="EC491">
        <v>6</v>
      </c>
      <c r="ED491">
        <v>0</v>
      </c>
      <c r="EE491">
        <v>0</v>
      </c>
      <c r="EF491">
        <v>0</v>
      </c>
      <c r="EG491">
        <v>2</v>
      </c>
      <c r="EH491">
        <v>0</v>
      </c>
      <c r="EI491">
        <v>0</v>
      </c>
      <c r="EJ491">
        <v>0</v>
      </c>
      <c r="EK491">
        <v>0</v>
      </c>
      <c r="EL491">
        <v>0</v>
      </c>
      <c r="EM491">
        <v>0</v>
      </c>
      <c r="EN491">
        <v>0</v>
      </c>
      <c r="EO491">
        <v>0</v>
      </c>
      <c r="EP491">
        <v>0</v>
      </c>
      <c r="EQ491">
        <v>0</v>
      </c>
      <c r="ER491">
        <v>0</v>
      </c>
      <c r="ES491">
        <v>0</v>
      </c>
      <c r="ET491">
        <v>1</v>
      </c>
      <c r="EU491">
        <v>0</v>
      </c>
      <c r="EV491">
        <v>0</v>
      </c>
      <c r="EW491">
        <v>0</v>
      </c>
      <c r="EX491">
        <v>0</v>
      </c>
      <c r="EY491">
        <v>0</v>
      </c>
      <c r="EZ491">
        <v>0</v>
      </c>
      <c r="FA491">
        <v>0</v>
      </c>
      <c r="FB491">
        <v>0</v>
      </c>
      <c r="FC491">
        <v>0</v>
      </c>
      <c r="FD491">
        <v>0</v>
      </c>
      <c r="FE491">
        <v>0</v>
      </c>
      <c r="FF491">
        <v>0</v>
      </c>
      <c r="FG491">
        <v>1</v>
      </c>
      <c r="FH491">
        <v>0</v>
      </c>
      <c r="FI491">
        <v>0</v>
      </c>
      <c r="FJ491">
        <v>0</v>
      </c>
      <c r="FK491">
        <v>0</v>
      </c>
      <c r="FL491">
        <v>0</v>
      </c>
      <c r="FM491">
        <v>0</v>
      </c>
      <c r="FN491">
        <v>0</v>
      </c>
      <c r="FO491">
        <v>0</v>
      </c>
      <c r="FP491">
        <v>0</v>
      </c>
      <c r="FQ491">
        <v>0</v>
      </c>
      <c r="FR491">
        <v>0</v>
      </c>
      <c r="FS491">
        <v>1</v>
      </c>
      <c r="FT491">
        <v>1</v>
      </c>
      <c r="FU491">
        <v>1</v>
      </c>
      <c r="FV491">
        <v>2</v>
      </c>
      <c r="FW491">
        <v>0</v>
      </c>
      <c r="FX491">
        <v>0</v>
      </c>
      <c r="FY491">
        <v>0</v>
      </c>
      <c r="FZ491">
        <v>2</v>
      </c>
      <c r="GA491">
        <v>0</v>
      </c>
      <c r="GB491">
        <v>1</v>
      </c>
      <c r="GC491">
        <v>0</v>
      </c>
      <c r="GD491">
        <v>0</v>
      </c>
      <c r="GE491">
        <v>0</v>
      </c>
      <c r="GF491">
        <v>0</v>
      </c>
      <c r="GG491">
        <v>0</v>
      </c>
      <c r="GH491">
        <v>0</v>
      </c>
      <c r="GI491">
        <v>0</v>
      </c>
      <c r="GJ491">
        <v>0</v>
      </c>
      <c r="GK491">
        <v>0</v>
      </c>
      <c r="GL491">
        <v>0</v>
      </c>
      <c r="GM491">
        <v>0</v>
      </c>
      <c r="GN491">
        <v>0</v>
      </c>
      <c r="GO491">
        <v>0</v>
      </c>
      <c r="GP491">
        <v>0</v>
      </c>
      <c r="GQ491">
        <v>0</v>
      </c>
    </row>
    <row r="492" spans="1:199">
      <c r="A492">
        <v>0</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4</v>
      </c>
      <c r="AM492">
        <v>0</v>
      </c>
      <c r="AN492">
        <v>0</v>
      </c>
      <c r="AO492">
        <v>0</v>
      </c>
      <c r="AP492">
        <v>2</v>
      </c>
      <c r="AQ492">
        <v>0</v>
      </c>
      <c r="AR492">
        <v>0</v>
      </c>
      <c r="AS492">
        <v>2</v>
      </c>
      <c r="AT492">
        <v>0</v>
      </c>
      <c r="AU492">
        <v>0</v>
      </c>
      <c r="AV492">
        <v>0</v>
      </c>
      <c r="AW492">
        <v>1</v>
      </c>
      <c r="AX492">
        <v>0</v>
      </c>
      <c r="AY492">
        <v>0</v>
      </c>
      <c r="AZ492">
        <v>2</v>
      </c>
      <c r="BA492">
        <v>0</v>
      </c>
      <c r="BB492">
        <v>0</v>
      </c>
      <c r="BC492">
        <v>0</v>
      </c>
      <c r="BD492">
        <v>0</v>
      </c>
      <c r="BE492">
        <v>1</v>
      </c>
      <c r="BF492">
        <v>0</v>
      </c>
      <c r="BG492">
        <v>4</v>
      </c>
      <c r="BH492">
        <v>0</v>
      </c>
      <c r="BI492">
        <v>0</v>
      </c>
      <c r="BJ492">
        <v>1</v>
      </c>
      <c r="BK492">
        <v>0</v>
      </c>
      <c r="BL492">
        <v>0</v>
      </c>
      <c r="BM492">
        <v>0</v>
      </c>
      <c r="BN492">
        <v>0</v>
      </c>
      <c r="BO492">
        <v>0</v>
      </c>
      <c r="BP492">
        <v>0</v>
      </c>
      <c r="BQ492">
        <v>0</v>
      </c>
      <c r="BR492">
        <v>0</v>
      </c>
      <c r="BS492">
        <v>0</v>
      </c>
      <c r="BT492">
        <v>1</v>
      </c>
      <c r="BU492">
        <v>0</v>
      </c>
      <c r="BV492">
        <v>0</v>
      </c>
      <c r="BW492">
        <v>0</v>
      </c>
      <c r="BX492">
        <v>0</v>
      </c>
      <c r="BY492">
        <v>0</v>
      </c>
      <c r="BZ492">
        <v>0</v>
      </c>
      <c r="CA492">
        <v>0</v>
      </c>
      <c r="CB492">
        <v>0</v>
      </c>
      <c r="CC492">
        <v>1</v>
      </c>
      <c r="CD492">
        <v>1</v>
      </c>
      <c r="CE492">
        <v>0</v>
      </c>
      <c r="CF492">
        <v>0</v>
      </c>
      <c r="CG492">
        <v>0</v>
      </c>
      <c r="CH492">
        <v>0</v>
      </c>
      <c r="CI492">
        <v>0</v>
      </c>
      <c r="CJ492">
        <v>0</v>
      </c>
      <c r="CK492">
        <v>0</v>
      </c>
      <c r="CL492">
        <v>0</v>
      </c>
      <c r="CM492">
        <v>0</v>
      </c>
      <c r="CN492">
        <v>6</v>
      </c>
      <c r="CO492">
        <v>0</v>
      </c>
      <c r="CP492">
        <v>0</v>
      </c>
      <c r="CQ492">
        <v>0</v>
      </c>
      <c r="CR492">
        <v>0</v>
      </c>
      <c r="CS492">
        <v>0</v>
      </c>
      <c r="CT492">
        <v>0</v>
      </c>
      <c r="CU492">
        <v>0</v>
      </c>
      <c r="CV492">
        <v>0</v>
      </c>
      <c r="CW492">
        <v>0</v>
      </c>
      <c r="CX492">
        <v>0</v>
      </c>
      <c r="CY492">
        <v>2</v>
      </c>
      <c r="CZ492">
        <v>1</v>
      </c>
      <c r="DA492">
        <v>0</v>
      </c>
      <c r="DB492">
        <v>0</v>
      </c>
      <c r="DC492">
        <v>1</v>
      </c>
      <c r="DD492">
        <v>0</v>
      </c>
      <c r="DE492">
        <v>2</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1</v>
      </c>
      <c r="EA492">
        <v>0</v>
      </c>
      <c r="EB492">
        <v>1</v>
      </c>
      <c r="EC492">
        <v>0</v>
      </c>
      <c r="ED492">
        <v>0</v>
      </c>
      <c r="EE492">
        <v>0</v>
      </c>
      <c r="EF492">
        <v>0</v>
      </c>
      <c r="EG492">
        <v>0</v>
      </c>
      <c r="EH492">
        <v>0</v>
      </c>
      <c r="EI492">
        <v>0</v>
      </c>
      <c r="EJ492">
        <v>0</v>
      </c>
      <c r="EK492">
        <v>0</v>
      </c>
      <c r="EL492">
        <v>6</v>
      </c>
      <c r="EM492">
        <v>0</v>
      </c>
      <c r="EN492">
        <v>0</v>
      </c>
      <c r="EO492">
        <v>0</v>
      </c>
      <c r="EP492">
        <v>0</v>
      </c>
      <c r="EQ492">
        <v>0</v>
      </c>
      <c r="ER492">
        <v>0</v>
      </c>
      <c r="ES492">
        <v>1</v>
      </c>
      <c r="ET492">
        <v>0</v>
      </c>
      <c r="EU492">
        <v>0</v>
      </c>
      <c r="EV492">
        <v>0</v>
      </c>
      <c r="EW492">
        <v>0</v>
      </c>
      <c r="EX492">
        <v>0</v>
      </c>
      <c r="EY492">
        <v>2</v>
      </c>
      <c r="EZ492">
        <v>0</v>
      </c>
      <c r="FA492">
        <v>0</v>
      </c>
      <c r="FB492">
        <v>0</v>
      </c>
      <c r="FC492">
        <v>0</v>
      </c>
      <c r="FD492">
        <v>0</v>
      </c>
      <c r="FE492">
        <v>0</v>
      </c>
      <c r="FF492">
        <v>0</v>
      </c>
      <c r="FG492">
        <v>6</v>
      </c>
      <c r="FH492">
        <v>1</v>
      </c>
      <c r="FI492">
        <v>0</v>
      </c>
      <c r="FJ492">
        <v>0</v>
      </c>
      <c r="FK492">
        <v>0</v>
      </c>
      <c r="FL492">
        <v>0</v>
      </c>
      <c r="FM492">
        <v>1</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2</v>
      </c>
      <c r="GH492">
        <v>0</v>
      </c>
      <c r="GI492">
        <v>0</v>
      </c>
      <c r="GJ492">
        <v>0</v>
      </c>
      <c r="GK492">
        <v>0</v>
      </c>
      <c r="GL492">
        <v>0</v>
      </c>
      <c r="GM492">
        <v>2</v>
      </c>
      <c r="GN492">
        <v>0</v>
      </c>
      <c r="GO492">
        <v>0</v>
      </c>
      <c r="GP492">
        <v>0</v>
      </c>
      <c r="GQ492">
        <v>0</v>
      </c>
    </row>
    <row r="493" spans="1:199">
      <c r="A493">
        <v>2</v>
      </c>
      <c r="B493">
        <v>0</v>
      </c>
      <c r="C493">
        <v>0</v>
      </c>
      <c r="D493">
        <v>0</v>
      </c>
      <c r="E493">
        <v>4</v>
      </c>
      <c r="F493">
        <v>0</v>
      </c>
      <c r="G493">
        <v>0</v>
      </c>
      <c r="H493">
        <v>0</v>
      </c>
      <c r="I493">
        <v>1</v>
      </c>
      <c r="J493">
        <v>0</v>
      </c>
      <c r="K493">
        <v>0</v>
      </c>
      <c r="L493">
        <v>0</v>
      </c>
      <c r="M493">
        <v>0</v>
      </c>
      <c r="N493">
        <v>0</v>
      </c>
      <c r="O493">
        <v>0</v>
      </c>
      <c r="P493">
        <v>0</v>
      </c>
      <c r="Q493">
        <v>2</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2</v>
      </c>
      <c r="AL493">
        <v>0</v>
      </c>
      <c r="AM493">
        <v>0</v>
      </c>
      <c r="AN493">
        <v>0</v>
      </c>
      <c r="AO493">
        <v>6</v>
      </c>
      <c r="AP493">
        <v>0</v>
      </c>
      <c r="AQ493">
        <v>0</v>
      </c>
      <c r="AR493">
        <v>0</v>
      </c>
      <c r="AS493">
        <v>1</v>
      </c>
      <c r="AT493">
        <v>0</v>
      </c>
      <c r="AU493">
        <v>0</v>
      </c>
      <c r="AV493">
        <v>0</v>
      </c>
      <c r="AW493">
        <v>3</v>
      </c>
      <c r="AX493">
        <v>0</v>
      </c>
      <c r="AY493">
        <v>0</v>
      </c>
      <c r="AZ493">
        <v>0</v>
      </c>
      <c r="BA493">
        <v>0</v>
      </c>
      <c r="BB493">
        <v>0</v>
      </c>
      <c r="BC493">
        <v>2</v>
      </c>
      <c r="BD493">
        <v>3</v>
      </c>
      <c r="BE493">
        <v>0</v>
      </c>
      <c r="BF493">
        <v>0</v>
      </c>
      <c r="BG493">
        <v>1</v>
      </c>
      <c r="BH493">
        <v>0</v>
      </c>
      <c r="BI493">
        <v>6</v>
      </c>
      <c r="BJ493">
        <v>1</v>
      </c>
      <c r="BK493">
        <v>0</v>
      </c>
      <c r="BL493">
        <v>0</v>
      </c>
      <c r="BM493">
        <v>0</v>
      </c>
      <c r="BN493">
        <v>0</v>
      </c>
      <c r="BO493">
        <v>0</v>
      </c>
      <c r="BP493">
        <v>0</v>
      </c>
      <c r="BQ493">
        <v>1</v>
      </c>
      <c r="BR493">
        <v>5</v>
      </c>
      <c r="BS493">
        <v>0</v>
      </c>
      <c r="BT493">
        <v>1</v>
      </c>
      <c r="BU493">
        <v>0</v>
      </c>
      <c r="BV493">
        <v>1</v>
      </c>
      <c r="BW493">
        <v>0</v>
      </c>
      <c r="BX493">
        <v>2</v>
      </c>
      <c r="BY493">
        <v>0</v>
      </c>
      <c r="BZ493">
        <v>0</v>
      </c>
      <c r="CA493">
        <v>2</v>
      </c>
      <c r="CB493">
        <v>1</v>
      </c>
      <c r="CC493">
        <v>3</v>
      </c>
      <c r="CD493">
        <v>0</v>
      </c>
      <c r="CE493">
        <v>0</v>
      </c>
      <c r="CF493">
        <v>3</v>
      </c>
      <c r="CG493">
        <v>0</v>
      </c>
      <c r="CH493">
        <v>0</v>
      </c>
      <c r="CI493">
        <v>2</v>
      </c>
      <c r="CJ493">
        <v>2</v>
      </c>
      <c r="CK493">
        <v>0</v>
      </c>
      <c r="CL493">
        <v>0</v>
      </c>
      <c r="CM493">
        <v>0</v>
      </c>
      <c r="CN493">
        <v>0</v>
      </c>
      <c r="CO493">
        <v>0</v>
      </c>
      <c r="CP493">
        <v>2</v>
      </c>
      <c r="CQ493">
        <v>0</v>
      </c>
      <c r="CR493">
        <v>0</v>
      </c>
      <c r="CS493">
        <v>4</v>
      </c>
      <c r="CT493">
        <v>0</v>
      </c>
      <c r="CU493">
        <v>0</v>
      </c>
      <c r="CV493">
        <v>0</v>
      </c>
      <c r="CW493">
        <v>0</v>
      </c>
      <c r="CX493">
        <v>1</v>
      </c>
      <c r="CY493">
        <v>2</v>
      </c>
      <c r="CZ493">
        <v>0</v>
      </c>
      <c r="DA493">
        <v>0</v>
      </c>
      <c r="DB493">
        <v>0</v>
      </c>
      <c r="DC493">
        <v>0</v>
      </c>
      <c r="DD493">
        <v>0</v>
      </c>
      <c r="DE493">
        <v>2</v>
      </c>
      <c r="DF493">
        <v>0</v>
      </c>
      <c r="DG493">
        <v>0</v>
      </c>
      <c r="DH493">
        <v>2</v>
      </c>
      <c r="DI493">
        <v>0</v>
      </c>
      <c r="DJ493">
        <v>0</v>
      </c>
      <c r="DK493">
        <v>3</v>
      </c>
      <c r="DL493">
        <v>0</v>
      </c>
      <c r="DM493">
        <v>0</v>
      </c>
      <c r="DN493">
        <v>2</v>
      </c>
      <c r="DO493">
        <v>0</v>
      </c>
      <c r="DP493">
        <v>1</v>
      </c>
      <c r="DQ493">
        <v>0</v>
      </c>
      <c r="DR493">
        <v>3</v>
      </c>
      <c r="DS493">
        <v>0</v>
      </c>
      <c r="DT493">
        <v>0</v>
      </c>
      <c r="DU493">
        <v>1</v>
      </c>
      <c r="DV493">
        <v>0</v>
      </c>
      <c r="DW493">
        <v>0</v>
      </c>
      <c r="DX493">
        <v>1</v>
      </c>
      <c r="DY493">
        <v>0</v>
      </c>
      <c r="DZ493">
        <v>0</v>
      </c>
      <c r="EA493">
        <v>0</v>
      </c>
      <c r="EB493">
        <v>0</v>
      </c>
      <c r="EC493">
        <v>0</v>
      </c>
      <c r="ED493">
        <v>0</v>
      </c>
      <c r="EE493">
        <v>0</v>
      </c>
      <c r="EF493">
        <v>0</v>
      </c>
      <c r="EG493">
        <v>0</v>
      </c>
      <c r="EH493">
        <v>1</v>
      </c>
      <c r="EI493">
        <v>0</v>
      </c>
      <c r="EJ493">
        <v>0</v>
      </c>
      <c r="EK493">
        <v>0</v>
      </c>
      <c r="EL493">
        <v>0</v>
      </c>
      <c r="EM493">
        <v>0</v>
      </c>
      <c r="EN493">
        <v>1</v>
      </c>
      <c r="EO493">
        <v>6</v>
      </c>
      <c r="EP493">
        <v>0</v>
      </c>
      <c r="EQ493">
        <v>0</v>
      </c>
      <c r="ER493">
        <v>0</v>
      </c>
      <c r="ES493">
        <v>2</v>
      </c>
      <c r="ET493">
        <v>0</v>
      </c>
      <c r="EU493">
        <v>5</v>
      </c>
      <c r="EV493">
        <v>0</v>
      </c>
      <c r="EW493">
        <v>0</v>
      </c>
      <c r="EX493">
        <v>0</v>
      </c>
      <c r="EY493">
        <v>1</v>
      </c>
      <c r="EZ493">
        <v>0</v>
      </c>
      <c r="FA493">
        <v>0</v>
      </c>
      <c r="FB493">
        <v>0</v>
      </c>
      <c r="FC493">
        <v>0</v>
      </c>
      <c r="FD493">
        <v>1</v>
      </c>
      <c r="FE493">
        <v>0</v>
      </c>
      <c r="FF493">
        <v>2</v>
      </c>
      <c r="FG493">
        <v>4</v>
      </c>
      <c r="FH493">
        <v>2</v>
      </c>
      <c r="FI493">
        <v>0</v>
      </c>
      <c r="FJ493">
        <v>0</v>
      </c>
      <c r="FK493">
        <v>5</v>
      </c>
      <c r="FL493">
        <v>3</v>
      </c>
      <c r="FM493">
        <v>2</v>
      </c>
      <c r="FN493">
        <v>0</v>
      </c>
      <c r="FO493">
        <v>1</v>
      </c>
      <c r="FP493">
        <v>0</v>
      </c>
      <c r="FQ493">
        <v>0</v>
      </c>
      <c r="FR493">
        <v>4</v>
      </c>
      <c r="FS493">
        <v>1</v>
      </c>
      <c r="FT493">
        <v>0</v>
      </c>
      <c r="FU493">
        <v>2</v>
      </c>
      <c r="FV493">
        <v>0</v>
      </c>
      <c r="FW493">
        <v>0</v>
      </c>
      <c r="FX493">
        <v>0</v>
      </c>
      <c r="FY493">
        <v>0</v>
      </c>
      <c r="FZ493">
        <v>0</v>
      </c>
      <c r="GA493">
        <v>0</v>
      </c>
      <c r="GB493">
        <v>0</v>
      </c>
      <c r="GC493">
        <v>0</v>
      </c>
      <c r="GD493">
        <v>4</v>
      </c>
      <c r="GE493">
        <v>0</v>
      </c>
      <c r="GF493">
        <v>0</v>
      </c>
      <c r="GG493">
        <v>0</v>
      </c>
      <c r="GH493">
        <v>0</v>
      </c>
      <c r="GI493">
        <v>0</v>
      </c>
      <c r="GJ493">
        <v>0</v>
      </c>
      <c r="GK493">
        <v>0</v>
      </c>
      <c r="GL493">
        <v>0</v>
      </c>
      <c r="GM493">
        <v>1</v>
      </c>
      <c r="GN493">
        <v>0</v>
      </c>
      <c r="GO493">
        <v>0</v>
      </c>
      <c r="GP493">
        <v>0</v>
      </c>
      <c r="GQ493">
        <v>0</v>
      </c>
    </row>
    <row r="494" spans="1:199">
      <c r="A494">
        <v>0</v>
      </c>
      <c r="B494">
        <v>0</v>
      </c>
      <c r="C494">
        <v>0</v>
      </c>
      <c r="D494">
        <v>0</v>
      </c>
      <c r="E494">
        <v>0</v>
      </c>
      <c r="F494">
        <v>0</v>
      </c>
      <c r="G494">
        <v>0</v>
      </c>
      <c r="H494">
        <v>0</v>
      </c>
      <c r="I494">
        <v>0</v>
      </c>
      <c r="J494">
        <v>0</v>
      </c>
      <c r="K494">
        <v>0</v>
      </c>
      <c r="L494">
        <v>0</v>
      </c>
      <c r="M494">
        <v>0</v>
      </c>
      <c r="N494">
        <v>0</v>
      </c>
      <c r="O494">
        <v>0</v>
      </c>
      <c r="P494">
        <v>1</v>
      </c>
      <c r="Q494">
        <v>1</v>
      </c>
      <c r="R494">
        <v>0</v>
      </c>
      <c r="S494">
        <v>0</v>
      </c>
      <c r="T494">
        <v>0</v>
      </c>
      <c r="U494">
        <v>0</v>
      </c>
      <c r="V494">
        <v>0</v>
      </c>
      <c r="W494">
        <v>0</v>
      </c>
      <c r="X494">
        <v>0</v>
      </c>
      <c r="Y494">
        <v>0</v>
      </c>
      <c r="Z494">
        <v>1</v>
      </c>
      <c r="AA494">
        <v>0</v>
      </c>
      <c r="AB494">
        <v>0</v>
      </c>
      <c r="AC494">
        <v>0</v>
      </c>
      <c r="AD494">
        <v>0</v>
      </c>
      <c r="AE494">
        <v>0</v>
      </c>
      <c r="AF494">
        <v>0</v>
      </c>
      <c r="AG494">
        <v>0</v>
      </c>
      <c r="AH494">
        <v>1</v>
      </c>
      <c r="AI494">
        <v>0</v>
      </c>
      <c r="AJ494">
        <v>0</v>
      </c>
      <c r="AK494">
        <v>0</v>
      </c>
      <c r="AL494">
        <v>0</v>
      </c>
      <c r="AM494">
        <v>0</v>
      </c>
      <c r="AN494">
        <v>0</v>
      </c>
      <c r="AO494">
        <v>2</v>
      </c>
      <c r="AP494">
        <v>2</v>
      </c>
      <c r="AQ494">
        <v>0</v>
      </c>
      <c r="AR494">
        <v>0</v>
      </c>
      <c r="AS494">
        <v>1</v>
      </c>
      <c r="AT494">
        <v>0</v>
      </c>
      <c r="AU494">
        <v>0</v>
      </c>
      <c r="AV494">
        <v>0</v>
      </c>
      <c r="AW494">
        <v>2</v>
      </c>
      <c r="AX494">
        <v>0</v>
      </c>
      <c r="AY494">
        <v>0</v>
      </c>
      <c r="AZ494">
        <v>2</v>
      </c>
      <c r="BA494">
        <v>0</v>
      </c>
      <c r="BB494">
        <v>3</v>
      </c>
      <c r="BC494">
        <v>1</v>
      </c>
      <c r="BD494">
        <v>2</v>
      </c>
      <c r="BE494">
        <v>0</v>
      </c>
      <c r="BF494">
        <v>0</v>
      </c>
      <c r="BG494">
        <v>1</v>
      </c>
      <c r="BH494">
        <v>0</v>
      </c>
      <c r="BI494">
        <v>0</v>
      </c>
      <c r="BJ494">
        <v>1</v>
      </c>
      <c r="BK494">
        <v>0</v>
      </c>
      <c r="BL494">
        <v>0</v>
      </c>
      <c r="BM494">
        <v>0</v>
      </c>
      <c r="BN494">
        <v>0</v>
      </c>
      <c r="BO494">
        <v>0</v>
      </c>
      <c r="BP494">
        <v>0</v>
      </c>
      <c r="BQ494">
        <v>1</v>
      </c>
      <c r="BR494">
        <v>0</v>
      </c>
      <c r="BS494">
        <v>0</v>
      </c>
      <c r="BT494">
        <v>0</v>
      </c>
      <c r="BU494">
        <v>0</v>
      </c>
      <c r="BV494">
        <v>0</v>
      </c>
      <c r="BW494">
        <v>0</v>
      </c>
      <c r="BX494">
        <v>1</v>
      </c>
      <c r="BY494">
        <v>0</v>
      </c>
      <c r="BZ494">
        <v>0</v>
      </c>
      <c r="CA494">
        <v>0</v>
      </c>
      <c r="CB494">
        <v>1</v>
      </c>
      <c r="CC494">
        <v>0</v>
      </c>
      <c r="CD494">
        <v>0</v>
      </c>
      <c r="CE494">
        <v>0</v>
      </c>
      <c r="CF494">
        <v>0</v>
      </c>
      <c r="CG494">
        <v>0</v>
      </c>
      <c r="CH494">
        <v>0</v>
      </c>
      <c r="CI494">
        <v>4</v>
      </c>
      <c r="CJ494">
        <v>0</v>
      </c>
      <c r="CK494">
        <v>0</v>
      </c>
      <c r="CL494">
        <v>0</v>
      </c>
      <c r="CM494">
        <v>0</v>
      </c>
      <c r="CN494">
        <v>0</v>
      </c>
      <c r="CO494">
        <v>0</v>
      </c>
      <c r="CP494">
        <v>1</v>
      </c>
      <c r="CQ494">
        <v>0</v>
      </c>
      <c r="CR494">
        <v>0</v>
      </c>
      <c r="CS494">
        <v>0</v>
      </c>
      <c r="CT494">
        <v>0</v>
      </c>
      <c r="CU494">
        <v>0</v>
      </c>
      <c r="CV494">
        <v>0</v>
      </c>
      <c r="CW494">
        <v>0</v>
      </c>
      <c r="CX494">
        <v>0</v>
      </c>
      <c r="CY494">
        <v>2</v>
      </c>
      <c r="CZ494">
        <v>3</v>
      </c>
      <c r="DA494">
        <v>0</v>
      </c>
      <c r="DB494">
        <v>0</v>
      </c>
      <c r="DC494">
        <v>0</v>
      </c>
      <c r="DD494">
        <v>1</v>
      </c>
      <c r="DE494">
        <v>0</v>
      </c>
      <c r="DF494">
        <v>0</v>
      </c>
      <c r="DG494">
        <v>0</v>
      </c>
      <c r="DH494">
        <v>1</v>
      </c>
      <c r="DI494">
        <v>0</v>
      </c>
      <c r="DJ494">
        <v>0</v>
      </c>
      <c r="DK494">
        <v>1</v>
      </c>
      <c r="DL494">
        <v>0</v>
      </c>
      <c r="DM494">
        <v>0</v>
      </c>
      <c r="DN494">
        <v>2</v>
      </c>
      <c r="DO494">
        <v>0</v>
      </c>
      <c r="DP494">
        <v>2</v>
      </c>
      <c r="DQ494">
        <v>0</v>
      </c>
      <c r="DR494">
        <v>0</v>
      </c>
      <c r="DS494">
        <v>1</v>
      </c>
      <c r="DT494">
        <v>0</v>
      </c>
      <c r="DU494">
        <v>1</v>
      </c>
      <c r="DV494">
        <v>0</v>
      </c>
      <c r="DW494">
        <v>0</v>
      </c>
      <c r="DX494">
        <v>0</v>
      </c>
      <c r="DY494">
        <v>0</v>
      </c>
      <c r="DZ494">
        <v>1</v>
      </c>
      <c r="EA494">
        <v>0</v>
      </c>
      <c r="EB494">
        <v>0</v>
      </c>
      <c r="EC494">
        <v>0</v>
      </c>
      <c r="ED494">
        <v>0</v>
      </c>
      <c r="EE494">
        <v>0</v>
      </c>
      <c r="EF494">
        <v>0</v>
      </c>
      <c r="EG494">
        <v>0</v>
      </c>
      <c r="EH494">
        <v>0</v>
      </c>
      <c r="EI494">
        <v>0</v>
      </c>
      <c r="EJ494">
        <v>2</v>
      </c>
      <c r="EK494">
        <v>0</v>
      </c>
      <c r="EL494">
        <v>0</v>
      </c>
      <c r="EM494">
        <v>0</v>
      </c>
      <c r="EN494">
        <v>0</v>
      </c>
      <c r="EO494">
        <v>0</v>
      </c>
      <c r="EP494">
        <v>0</v>
      </c>
      <c r="EQ494">
        <v>0</v>
      </c>
      <c r="ER494">
        <v>0</v>
      </c>
      <c r="ES494">
        <v>1</v>
      </c>
      <c r="ET494">
        <v>0</v>
      </c>
      <c r="EU494">
        <v>7</v>
      </c>
      <c r="EV494">
        <v>0</v>
      </c>
      <c r="EW494">
        <v>0</v>
      </c>
      <c r="EX494">
        <v>0</v>
      </c>
      <c r="EY494">
        <v>0</v>
      </c>
      <c r="EZ494">
        <v>0</v>
      </c>
      <c r="FA494">
        <v>0</v>
      </c>
      <c r="FB494">
        <v>0</v>
      </c>
      <c r="FC494">
        <v>0</v>
      </c>
      <c r="FD494">
        <v>0</v>
      </c>
      <c r="FE494">
        <v>0</v>
      </c>
      <c r="FF494">
        <v>0</v>
      </c>
      <c r="FG494">
        <v>1</v>
      </c>
      <c r="FH494">
        <v>1</v>
      </c>
      <c r="FI494">
        <v>0</v>
      </c>
      <c r="FJ494">
        <v>0</v>
      </c>
      <c r="FK494">
        <v>4</v>
      </c>
      <c r="FL494">
        <v>0</v>
      </c>
      <c r="FM494">
        <v>2</v>
      </c>
      <c r="FN494">
        <v>4</v>
      </c>
      <c r="FO494">
        <v>1</v>
      </c>
      <c r="FP494">
        <v>0</v>
      </c>
      <c r="FQ494">
        <v>0</v>
      </c>
      <c r="FR494">
        <v>0</v>
      </c>
      <c r="FS494">
        <v>2</v>
      </c>
      <c r="FT494">
        <v>0</v>
      </c>
      <c r="FU494">
        <v>0</v>
      </c>
      <c r="FV494">
        <v>0</v>
      </c>
      <c r="FW494">
        <v>0</v>
      </c>
      <c r="FX494">
        <v>0</v>
      </c>
      <c r="FY494">
        <v>0</v>
      </c>
      <c r="FZ494">
        <v>0</v>
      </c>
      <c r="GA494">
        <v>0</v>
      </c>
      <c r="GB494">
        <v>0</v>
      </c>
      <c r="GC494">
        <v>0</v>
      </c>
      <c r="GD494">
        <v>1</v>
      </c>
      <c r="GE494">
        <v>0</v>
      </c>
      <c r="GF494">
        <v>0</v>
      </c>
      <c r="GG494">
        <v>0</v>
      </c>
      <c r="GH494">
        <v>0</v>
      </c>
      <c r="GI494">
        <v>0</v>
      </c>
      <c r="GJ494">
        <v>2</v>
      </c>
      <c r="GK494">
        <v>0</v>
      </c>
      <c r="GL494">
        <v>0</v>
      </c>
      <c r="GM494">
        <v>0</v>
      </c>
      <c r="GN494">
        <v>0</v>
      </c>
      <c r="GO494">
        <v>1</v>
      </c>
      <c r="GP494">
        <v>0</v>
      </c>
      <c r="GQ494">
        <v>0</v>
      </c>
    </row>
    <row r="495" spans="1:199">
      <c r="A495">
        <v>4</v>
      </c>
      <c r="B495">
        <v>0</v>
      </c>
      <c r="C495">
        <v>0</v>
      </c>
      <c r="D495">
        <v>0</v>
      </c>
      <c r="E495">
        <v>7</v>
      </c>
      <c r="F495">
        <v>8</v>
      </c>
      <c r="G495">
        <v>6</v>
      </c>
      <c r="H495">
        <v>1</v>
      </c>
      <c r="I495">
        <v>0</v>
      </c>
      <c r="J495">
        <v>4</v>
      </c>
      <c r="K495">
        <v>6</v>
      </c>
      <c r="L495">
        <v>1</v>
      </c>
      <c r="M495">
        <v>0</v>
      </c>
      <c r="N495">
        <v>0</v>
      </c>
      <c r="O495">
        <v>1</v>
      </c>
      <c r="P495">
        <v>1</v>
      </c>
      <c r="Q495">
        <v>2</v>
      </c>
      <c r="R495">
        <v>0</v>
      </c>
      <c r="S495">
        <v>0</v>
      </c>
      <c r="T495">
        <v>0</v>
      </c>
      <c r="U495">
        <v>0</v>
      </c>
      <c r="V495">
        <v>0</v>
      </c>
      <c r="W495">
        <v>0</v>
      </c>
      <c r="X495">
        <v>0</v>
      </c>
      <c r="Y495">
        <v>1</v>
      </c>
      <c r="Z495">
        <v>2</v>
      </c>
      <c r="AA495">
        <v>0</v>
      </c>
      <c r="AB495">
        <v>0</v>
      </c>
      <c r="AC495">
        <v>0</v>
      </c>
      <c r="AD495">
        <v>1</v>
      </c>
      <c r="AE495">
        <v>2</v>
      </c>
      <c r="AF495">
        <v>0</v>
      </c>
      <c r="AG495">
        <v>0</v>
      </c>
      <c r="AH495">
        <v>1</v>
      </c>
      <c r="AI495">
        <v>0</v>
      </c>
      <c r="AJ495">
        <v>0</v>
      </c>
      <c r="AK495">
        <v>1</v>
      </c>
      <c r="AL495">
        <v>0</v>
      </c>
      <c r="AM495">
        <v>0</v>
      </c>
      <c r="AN495">
        <v>0</v>
      </c>
      <c r="AO495">
        <v>1</v>
      </c>
      <c r="AP495">
        <v>0</v>
      </c>
      <c r="AQ495">
        <v>0</v>
      </c>
      <c r="AR495">
        <v>3</v>
      </c>
      <c r="AS495">
        <v>1</v>
      </c>
      <c r="AT495">
        <v>0</v>
      </c>
      <c r="AU495">
        <v>0</v>
      </c>
      <c r="AV495">
        <v>1</v>
      </c>
      <c r="AW495">
        <v>1</v>
      </c>
      <c r="AX495">
        <v>0</v>
      </c>
      <c r="AY495">
        <v>0</v>
      </c>
      <c r="AZ495">
        <v>1</v>
      </c>
      <c r="BA495">
        <v>2</v>
      </c>
      <c r="BB495">
        <v>0</v>
      </c>
      <c r="BC495">
        <v>0</v>
      </c>
      <c r="BD495">
        <v>1</v>
      </c>
      <c r="BE495">
        <v>0</v>
      </c>
      <c r="BF495">
        <v>0</v>
      </c>
      <c r="BG495">
        <v>1</v>
      </c>
      <c r="BH495">
        <v>2</v>
      </c>
      <c r="BI495">
        <v>3</v>
      </c>
      <c r="BJ495">
        <v>0</v>
      </c>
      <c r="BK495">
        <v>0</v>
      </c>
      <c r="BL495">
        <v>0</v>
      </c>
      <c r="BM495">
        <v>0</v>
      </c>
      <c r="BN495">
        <v>0</v>
      </c>
      <c r="BO495">
        <v>0</v>
      </c>
      <c r="BP495">
        <v>0</v>
      </c>
      <c r="BQ495">
        <v>1</v>
      </c>
      <c r="BR495">
        <v>0</v>
      </c>
      <c r="BS495">
        <v>0</v>
      </c>
      <c r="BT495">
        <v>2</v>
      </c>
      <c r="BU495">
        <v>0</v>
      </c>
      <c r="BV495">
        <v>0</v>
      </c>
      <c r="BW495">
        <v>0</v>
      </c>
      <c r="BX495">
        <v>0</v>
      </c>
      <c r="BY495">
        <v>0</v>
      </c>
      <c r="BZ495">
        <v>0</v>
      </c>
      <c r="CA495">
        <v>0</v>
      </c>
      <c r="CB495">
        <v>1</v>
      </c>
      <c r="CC495">
        <v>1</v>
      </c>
      <c r="CD495">
        <v>1</v>
      </c>
      <c r="CE495">
        <v>0</v>
      </c>
      <c r="CF495">
        <v>1</v>
      </c>
      <c r="CG495">
        <v>3</v>
      </c>
      <c r="CH495">
        <v>0</v>
      </c>
      <c r="CI495">
        <v>0</v>
      </c>
      <c r="CJ495">
        <v>1</v>
      </c>
      <c r="CK495">
        <v>5</v>
      </c>
      <c r="CL495">
        <v>6</v>
      </c>
      <c r="CM495">
        <v>0</v>
      </c>
      <c r="CN495">
        <v>0</v>
      </c>
      <c r="CO495">
        <v>0</v>
      </c>
      <c r="CP495">
        <v>4</v>
      </c>
      <c r="CQ495">
        <v>0</v>
      </c>
      <c r="CR495">
        <v>0</v>
      </c>
      <c r="CS495">
        <v>1</v>
      </c>
      <c r="CT495">
        <v>0</v>
      </c>
      <c r="CU495">
        <v>0</v>
      </c>
      <c r="CV495">
        <v>0</v>
      </c>
      <c r="CW495">
        <v>0</v>
      </c>
      <c r="CX495">
        <v>0</v>
      </c>
      <c r="CY495">
        <v>4</v>
      </c>
      <c r="CZ495">
        <v>0</v>
      </c>
      <c r="DA495">
        <v>0</v>
      </c>
      <c r="DB495">
        <v>0</v>
      </c>
      <c r="DC495">
        <v>1</v>
      </c>
      <c r="DD495">
        <v>0</v>
      </c>
      <c r="DE495">
        <v>1</v>
      </c>
      <c r="DF495">
        <v>4</v>
      </c>
      <c r="DG495">
        <v>0</v>
      </c>
      <c r="DH495">
        <v>0</v>
      </c>
      <c r="DI495">
        <v>0</v>
      </c>
      <c r="DJ495">
        <v>1</v>
      </c>
      <c r="DK495">
        <v>4</v>
      </c>
      <c r="DL495">
        <v>0</v>
      </c>
      <c r="DM495">
        <v>0</v>
      </c>
      <c r="DN495">
        <v>4</v>
      </c>
      <c r="DO495">
        <v>0</v>
      </c>
      <c r="DP495">
        <v>0</v>
      </c>
      <c r="DQ495">
        <v>0</v>
      </c>
      <c r="DR495">
        <v>1</v>
      </c>
      <c r="DS495">
        <v>0</v>
      </c>
      <c r="DT495">
        <v>1</v>
      </c>
      <c r="DU495">
        <v>4</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3</v>
      </c>
      <c r="EP495">
        <v>0</v>
      </c>
      <c r="EQ495">
        <v>0</v>
      </c>
      <c r="ER495">
        <v>0</v>
      </c>
      <c r="ES495">
        <v>0</v>
      </c>
      <c r="ET495">
        <v>0</v>
      </c>
      <c r="EU495">
        <v>1</v>
      </c>
      <c r="EV495">
        <v>0</v>
      </c>
      <c r="EW495">
        <v>0</v>
      </c>
      <c r="EX495">
        <v>0</v>
      </c>
      <c r="EY495">
        <v>1</v>
      </c>
      <c r="EZ495">
        <v>0</v>
      </c>
      <c r="FA495">
        <v>0</v>
      </c>
      <c r="FB495">
        <v>0</v>
      </c>
      <c r="FC495">
        <v>0</v>
      </c>
      <c r="FD495">
        <v>6</v>
      </c>
      <c r="FE495">
        <v>9</v>
      </c>
      <c r="FF495">
        <v>0</v>
      </c>
      <c r="FG495">
        <v>1</v>
      </c>
      <c r="FH495">
        <v>0</v>
      </c>
      <c r="FI495">
        <v>0</v>
      </c>
      <c r="FJ495">
        <v>1</v>
      </c>
      <c r="FK495">
        <v>0</v>
      </c>
      <c r="FL495">
        <v>0</v>
      </c>
      <c r="FM495">
        <v>7</v>
      </c>
      <c r="FN495">
        <v>0</v>
      </c>
      <c r="FO495">
        <v>1</v>
      </c>
      <c r="FP495">
        <v>0</v>
      </c>
      <c r="FQ495">
        <v>0</v>
      </c>
      <c r="FR495">
        <v>2</v>
      </c>
      <c r="FS495">
        <v>1</v>
      </c>
      <c r="FT495">
        <v>0</v>
      </c>
      <c r="FU495">
        <v>0</v>
      </c>
      <c r="FV495">
        <v>0</v>
      </c>
      <c r="FW495">
        <v>0</v>
      </c>
      <c r="FX495">
        <v>0</v>
      </c>
      <c r="FY495">
        <v>0</v>
      </c>
      <c r="FZ495">
        <v>0</v>
      </c>
      <c r="GA495">
        <v>0</v>
      </c>
      <c r="GB495">
        <v>0</v>
      </c>
      <c r="GC495">
        <v>0</v>
      </c>
      <c r="GD495">
        <v>1</v>
      </c>
      <c r="GE495">
        <v>5</v>
      </c>
      <c r="GF495">
        <v>0</v>
      </c>
      <c r="GG495">
        <v>0</v>
      </c>
      <c r="GH495">
        <v>0</v>
      </c>
      <c r="GI495">
        <v>0</v>
      </c>
      <c r="GJ495">
        <v>0</v>
      </c>
      <c r="GK495">
        <v>0</v>
      </c>
      <c r="GL495">
        <v>0</v>
      </c>
      <c r="GM495">
        <v>3</v>
      </c>
      <c r="GN495">
        <v>0</v>
      </c>
      <c r="GO495">
        <v>5</v>
      </c>
      <c r="GP495">
        <v>0</v>
      </c>
      <c r="GQ495">
        <v>9</v>
      </c>
    </row>
    <row r="496" spans="1:199">
      <c r="A496">
        <v>0</v>
      </c>
      <c r="B496">
        <v>2</v>
      </c>
      <c r="C496">
        <v>0</v>
      </c>
      <c r="D496">
        <v>0</v>
      </c>
      <c r="E496">
        <v>0</v>
      </c>
      <c r="F496">
        <v>1</v>
      </c>
      <c r="G496">
        <v>3</v>
      </c>
      <c r="H496">
        <v>0</v>
      </c>
      <c r="I496">
        <v>2</v>
      </c>
      <c r="J496">
        <v>1</v>
      </c>
      <c r="K496">
        <v>0</v>
      </c>
      <c r="L496">
        <v>1</v>
      </c>
      <c r="M496">
        <v>0</v>
      </c>
      <c r="N496">
        <v>0</v>
      </c>
      <c r="O496">
        <v>1</v>
      </c>
      <c r="P496">
        <v>4</v>
      </c>
      <c r="Q496">
        <v>0</v>
      </c>
      <c r="R496">
        <v>0</v>
      </c>
      <c r="S496">
        <v>1</v>
      </c>
      <c r="T496">
        <v>0</v>
      </c>
      <c r="U496">
        <v>0</v>
      </c>
      <c r="V496">
        <v>0</v>
      </c>
      <c r="W496">
        <v>0</v>
      </c>
      <c r="X496">
        <v>0</v>
      </c>
      <c r="Y496">
        <v>8</v>
      </c>
      <c r="Z496">
        <v>1</v>
      </c>
      <c r="AA496">
        <v>0</v>
      </c>
      <c r="AB496">
        <v>0</v>
      </c>
      <c r="AC496">
        <v>0</v>
      </c>
      <c r="AD496">
        <v>1</v>
      </c>
      <c r="AE496">
        <v>4</v>
      </c>
      <c r="AF496">
        <v>0</v>
      </c>
      <c r="AG496">
        <v>1</v>
      </c>
      <c r="AH496">
        <v>0</v>
      </c>
      <c r="AI496">
        <v>2</v>
      </c>
      <c r="AJ496">
        <v>0</v>
      </c>
      <c r="AK496">
        <v>3</v>
      </c>
      <c r="AL496">
        <v>0</v>
      </c>
      <c r="AM496">
        <v>1</v>
      </c>
      <c r="AN496">
        <v>7</v>
      </c>
      <c r="AO496">
        <v>1</v>
      </c>
      <c r="AP496">
        <v>0</v>
      </c>
      <c r="AQ496">
        <v>0</v>
      </c>
      <c r="AR496">
        <v>3</v>
      </c>
      <c r="AS496">
        <v>1</v>
      </c>
      <c r="AT496">
        <v>1</v>
      </c>
      <c r="AU496">
        <v>0</v>
      </c>
      <c r="AV496">
        <v>1</v>
      </c>
      <c r="AW496">
        <v>0</v>
      </c>
      <c r="AX496">
        <v>3</v>
      </c>
      <c r="AY496">
        <v>1</v>
      </c>
      <c r="AZ496">
        <v>1</v>
      </c>
      <c r="BA496">
        <v>1</v>
      </c>
      <c r="BB496">
        <v>1</v>
      </c>
      <c r="BC496">
        <v>1</v>
      </c>
      <c r="BD496">
        <v>0</v>
      </c>
      <c r="BE496">
        <v>4</v>
      </c>
      <c r="BF496">
        <v>5</v>
      </c>
      <c r="BG496">
        <v>4</v>
      </c>
      <c r="BH496">
        <v>0</v>
      </c>
      <c r="BI496">
        <v>2</v>
      </c>
      <c r="BJ496">
        <v>5</v>
      </c>
      <c r="BK496">
        <v>0</v>
      </c>
      <c r="BL496">
        <v>0</v>
      </c>
      <c r="BM496">
        <v>1</v>
      </c>
      <c r="BN496">
        <v>0</v>
      </c>
      <c r="BO496">
        <v>0</v>
      </c>
      <c r="BP496">
        <v>0</v>
      </c>
      <c r="BQ496">
        <v>7</v>
      </c>
      <c r="BR496">
        <v>0</v>
      </c>
      <c r="BS496">
        <v>0</v>
      </c>
      <c r="BT496">
        <v>1</v>
      </c>
      <c r="BU496">
        <v>0</v>
      </c>
      <c r="BV496">
        <v>0</v>
      </c>
      <c r="BW496">
        <v>0</v>
      </c>
      <c r="BX496">
        <v>1</v>
      </c>
      <c r="BY496">
        <v>0</v>
      </c>
      <c r="BZ496">
        <v>1</v>
      </c>
      <c r="CA496">
        <v>2</v>
      </c>
      <c r="CB496">
        <v>1</v>
      </c>
      <c r="CC496">
        <v>2</v>
      </c>
      <c r="CD496">
        <v>0</v>
      </c>
      <c r="CE496">
        <v>1</v>
      </c>
      <c r="CF496">
        <v>4</v>
      </c>
      <c r="CG496">
        <v>0</v>
      </c>
      <c r="CH496">
        <v>0</v>
      </c>
      <c r="CI496">
        <v>2</v>
      </c>
      <c r="CJ496">
        <v>0</v>
      </c>
      <c r="CK496">
        <v>1</v>
      </c>
      <c r="CL496">
        <v>2</v>
      </c>
      <c r="CM496">
        <v>0</v>
      </c>
      <c r="CN496">
        <v>0</v>
      </c>
      <c r="CO496">
        <v>2</v>
      </c>
      <c r="CP496">
        <v>2</v>
      </c>
      <c r="CQ496">
        <v>0</v>
      </c>
      <c r="CR496">
        <v>0</v>
      </c>
      <c r="CS496">
        <v>2</v>
      </c>
      <c r="CT496">
        <v>0</v>
      </c>
      <c r="CU496">
        <v>0</v>
      </c>
      <c r="CV496">
        <v>0</v>
      </c>
      <c r="CW496">
        <v>0</v>
      </c>
      <c r="CX496">
        <v>0</v>
      </c>
      <c r="CY496">
        <v>5</v>
      </c>
      <c r="CZ496">
        <v>0</v>
      </c>
      <c r="DA496">
        <v>0</v>
      </c>
      <c r="DB496">
        <v>0</v>
      </c>
      <c r="DC496">
        <v>0</v>
      </c>
      <c r="DD496">
        <v>2</v>
      </c>
      <c r="DE496">
        <v>3</v>
      </c>
      <c r="DF496">
        <v>3</v>
      </c>
      <c r="DG496">
        <v>2</v>
      </c>
      <c r="DH496">
        <v>0</v>
      </c>
      <c r="DI496">
        <v>0</v>
      </c>
      <c r="DJ496">
        <v>2</v>
      </c>
      <c r="DK496">
        <v>7</v>
      </c>
      <c r="DL496">
        <v>0</v>
      </c>
      <c r="DM496">
        <v>0</v>
      </c>
      <c r="DN496">
        <v>0</v>
      </c>
      <c r="DO496">
        <v>0</v>
      </c>
      <c r="DP496">
        <v>1</v>
      </c>
      <c r="DQ496">
        <v>0</v>
      </c>
      <c r="DR496">
        <v>0</v>
      </c>
      <c r="DS496">
        <v>0</v>
      </c>
      <c r="DT496">
        <v>0</v>
      </c>
      <c r="DU496">
        <v>1</v>
      </c>
      <c r="DV496">
        <v>2</v>
      </c>
      <c r="DW496">
        <v>0</v>
      </c>
      <c r="DX496">
        <v>0</v>
      </c>
      <c r="DY496">
        <v>0</v>
      </c>
      <c r="DZ496">
        <v>1</v>
      </c>
      <c r="EA496">
        <v>2</v>
      </c>
      <c r="EB496">
        <v>0</v>
      </c>
      <c r="EC496">
        <v>1</v>
      </c>
      <c r="ED496">
        <v>0</v>
      </c>
      <c r="EE496">
        <v>0</v>
      </c>
      <c r="EF496">
        <v>0</v>
      </c>
      <c r="EG496">
        <v>0</v>
      </c>
      <c r="EH496">
        <v>1</v>
      </c>
      <c r="EI496">
        <v>0</v>
      </c>
      <c r="EJ496">
        <v>0</v>
      </c>
      <c r="EK496">
        <v>0</v>
      </c>
      <c r="EL496">
        <v>0</v>
      </c>
      <c r="EM496">
        <v>0</v>
      </c>
      <c r="EN496">
        <v>0</v>
      </c>
      <c r="EO496">
        <v>1</v>
      </c>
      <c r="EP496">
        <v>0</v>
      </c>
      <c r="EQ496">
        <v>1</v>
      </c>
      <c r="ER496">
        <v>1</v>
      </c>
      <c r="ES496">
        <v>0</v>
      </c>
      <c r="ET496">
        <v>0</v>
      </c>
      <c r="EU496">
        <v>1</v>
      </c>
      <c r="EV496">
        <v>0</v>
      </c>
      <c r="EW496">
        <v>1</v>
      </c>
      <c r="EX496">
        <v>0</v>
      </c>
      <c r="EY496">
        <v>3</v>
      </c>
      <c r="EZ496">
        <v>0</v>
      </c>
      <c r="FA496">
        <v>2</v>
      </c>
      <c r="FB496">
        <v>0</v>
      </c>
      <c r="FC496">
        <v>0</v>
      </c>
      <c r="FD496">
        <v>3</v>
      </c>
      <c r="FE496">
        <v>0</v>
      </c>
      <c r="FF496">
        <v>0</v>
      </c>
      <c r="FG496">
        <v>1</v>
      </c>
      <c r="FH496">
        <v>0</v>
      </c>
      <c r="FI496">
        <v>6</v>
      </c>
      <c r="FJ496">
        <v>0</v>
      </c>
      <c r="FK496">
        <v>3</v>
      </c>
      <c r="FL496">
        <v>1</v>
      </c>
      <c r="FM496">
        <v>5</v>
      </c>
      <c r="FN496">
        <v>0</v>
      </c>
      <c r="FO496">
        <v>0</v>
      </c>
      <c r="FP496">
        <v>1</v>
      </c>
      <c r="FQ496">
        <v>1</v>
      </c>
      <c r="FR496">
        <v>6</v>
      </c>
      <c r="FS496">
        <v>1</v>
      </c>
      <c r="FT496">
        <v>0</v>
      </c>
      <c r="FU496">
        <v>1</v>
      </c>
      <c r="FV496">
        <v>0</v>
      </c>
      <c r="FW496">
        <v>0</v>
      </c>
      <c r="FX496">
        <v>0</v>
      </c>
      <c r="FY496">
        <v>0</v>
      </c>
      <c r="FZ496">
        <v>2</v>
      </c>
      <c r="GA496">
        <v>2</v>
      </c>
      <c r="GB496">
        <v>2</v>
      </c>
      <c r="GC496">
        <v>0</v>
      </c>
      <c r="GD496">
        <v>0</v>
      </c>
      <c r="GE496">
        <v>0</v>
      </c>
      <c r="GF496">
        <v>0</v>
      </c>
      <c r="GG496">
        <v>0</v>
      </c>
      <c r="GH496">
        <v>0</v>
      </c>
      <c r="GI496">
        <v>4</v>
      </c>
      <c r="GJ496">
        <v>0</v>
      </c>
      <c r="GK496">
        <v>0</v>
      </c>
      <c r="GL496">
        <v>0</v>
      </c>
      <c r="GM496">
        <v>2</v>
      </c>
      <c r="GN496">
        <v>0</v>
      </c>
      <c r="GO496">
        <v>8</v>
      </c>
      <c r="GP496">
        <v>0</v>
      </c>
      <c r="GQ496">
        <v>6</v>
      </c>
    </row>
    <row r="497" spans="1:199">
      <c r="A497">
        <v>0</v>
      </c>
      <c r="B497">
        <v>0</v>
      </c>
      <c r="C497">
        <v>0</v>
      </c>
      <c r="D497">
        <v>0</v>
      </c>
      <c r="E497">
        <v>0</v>
      </c>
      <c r="F497">
        <v>0</v>
      </c>
      <c r="G497">
        <v>0</v>
      </c>
      <c r="H497">
        <v>0</v>
      </c>
      <c r="I497">
        <v>0</v>
      </c>
      <c r="J497">
        <v>0</v>
      </c>
      <c r="K497">
        <v>0</v>
      </c>
      <c r="L497">
        <v>0</v>
      </c>
      <c r="M497">
        <v>0</v>
      </c>
      <c r="N497">
        <v>0</v>
      </c>
      <c r="O497">
        <v>0</v>
      </c>
      <c r="P497">
        <v>1</v>
      </c>
      <c r="Q497">
        <v>0</v>
      </c>
      <c r="R497">
        <v>0</v>
      </c>
      <c r="S497">
        <v>0</v>
      </c>
      <c r="T497">
        <v>0</v>
      </c>
      <c r="U497">
        <v>0</v>
      </c>
      <c r="V497">
        <v>0</v>
      </c>
      <c r="W497">
        <v>0</v>
      </c>
      <c r="X497">
        <v>0</v>
      </c>
      <c r="Y497">
        <v>0</v>
      </c>
      <c r="Z497">
        <v>3</v>
      </c>
      <c r="AA497">
        <v>0</v>
      </c>
      <c r="AB497">
        <v>1</v>
      </c>
      <c r="AC497">
        <v>3</v>
      </c>
      <c r="AD497">
        <v>1</v>
      </c>
      <c r="AE497">
        <v>0</v>
      </c>
      <c r="AF497">
        <v>0</v>
      </c>
      <c r="AG497">
        <v>1</v>
      </c>
      <c r="AH497">
        <v>0</v>
      </c>
      <c r="AI497">
        <v>0</v>
      </c>
      <c r="AJ497">
        <v>0</v>
      </c>
      <c r="AK497">
        <v>0</v>
      </c>
      <c r="AL497">
        <v>0</v>
      </c>
      <c r="AM497">
        <v>0</v>
      </c>
      <c r="AN497">
        <v>0</v>
      </c>
      <c r="AO497">
        <v>0</v>
      </c>
      <c r="AP497">
        <v>4</v>
      </c>
      <c r="AQ497">
        <v>0</v>
      </c>
      <c r="AR497">
        <v>0</v>
      </c>
      <c r="AS497">
        <v>0</v>
      </c>
      <c r="AT497">
        <v>0</v>
      </c>
      <c r="AU497">
        <v>0</v>
      </c>
      <c r="AV497">
        <v>0</v>
      </c>
      <c r="AW497">
        <v>1</v>
      </c>
      <c r="AX497">
        <v>0</v>
      </c>
      <c r="AY497">
        <v>0</v>
      </c>
      <c r="AZ497">
        <v>0</v>
      </c>
      <c r="BA497">
        <v>0</v>
      </c>
      <c r="BB497">
        <v>0</v>
      </c>
      <c r="BC497">
        <v>0</v>
      </c>
      <c r="BD497">
        <v>0</v>
      </c>
      <c r="BE497">
        <v>5</v>
      </c>
      <c r="BF497">
        <v>1</v>
      </c>
      <c r="BG497">
        <v>1</v>
      </c>
      <c r="BH497">
        <v>0</v>
      </c>
      <c r="BI497">
        <v>0</v>
      </c>
      <c r="BJ497">
        <v>0</v>
      </c>
      <c r="BK497">
        <v>0</v>
      </c>
      <c r="BL497">
        <v>0</v>
      </c>
      <c r="BM497">
        <v>0</v>
      </c>
      <c r="BN497">
        <v>0</v>
      </c>
      <c r="BO497">
        <v>0</v>
      </c>
      <c r="BP497">
        <v>0</v>
      </c>
      <c r="BQ497">
        <v>1</v>
      </c>
      <c r="BR497">
        <v>3</v>
      </c>
      <c r="BS497">
        <v>0</v>
      </c>
      <c r="BT497">
        <v>0</v>
      </c>
      <c r="BU497">
        <v>0</v>
      </c>
      <c r="BV497">
        <v>0</v>
      </c>
      <c r="BW497">
        <v>0</v>
      </c>
      <c r="BX497">
        <v>1</v>
      </c>
      <c r="BY497">
        <v>0</v>
      </c>
      <c r="BZ497">
        <v>0</v>
      </c>
      <c r="CA497">
        <v>2</v>
      </c>
      <c r="CB497">
        <v>1</v>
      </c>
      <c r="CC497">
        <v>0</v>
      </c>
      <c r="CD497">
        <v>1</v>
      </c>
      <c r="CE497">
        <v>1</v>
      </c>
      <c r="CF497">
        <v>0</v>
      </c>
      <c r="CG497">
        <v>0</v>
      </c>
      <c r="CH497">
        <v>0</v>
      </c>
      <c r="CI497">
        <v>0</v>
      </c>
      <c r="CJ497">
        <v>0</v>
      </c>
      <c r="CK497">
        <v>0</v>
      </c>
      <c r="CL497">
        <v>0</v>
      </c>
      <c r="CM497">
        <v>0</v>
      </c>
      <c r="CN497">
        <v>0</v>
      </c>
      <c r="CO497">
        <v>0</v>
      </c>
      <c r="CP497">
        <v>0</v>
      </c>
      <c r="CQ497">
        <v>0</v>
      </c>
      <c r="CR497">
        <v>0</v>
      </c>
      <c r="CS497">
        <v>0</v>
      </c>
      <c r="CT497">
        <v>0</v>
      </c>
      <c r="CU497">
        <v>0</v>
      </c>
      <c r="CV497">
        <v>2</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1</v>
      </c>
      <c r="DP497">
        <v>0</v>
      </c>
      <c r="DQ497">
        <v>1</v>
      </c>
      <c r="DR497">
        <v>2</v>
      </c>
      <c r="DS497">
        <v>0</v>
      </c>
      <c r="DT497">
        <v>1</v>
      </c>
      <c r="DU497">
        <v>1</v>
      </c>
      <c r="DV497">
        <v>0</v>
      </c>
      <c r="DW497">
        <v>0</v>
      </c>
      <c r="DX497">
        <v>0</v>
      </c>
      <c r="DY497">
        <v>0</v>
      </c>
      <c r="DZ497">
        <v>4</v>
      </c>
      <c r="EA497">
        <v>0</v>
      </c>
      <c r="EB497">
        <v>0</v>
      </c>
      <c r="EC497">
        <v>1</v>
      </c>
      <c r="ED497">
        <v>0</v>
      </c>
      <c r="EE497">
        <v>0</v>
      </c>
      <c r="EF497">
        <v>0</v>
      </c>
      <c r="EG497">
        <v>0</v>
      </c>
      <c r="EH497">
        <v>0</v>
      </c>
      <c r="EI497">
        <v>3</v>
      </c>
      <c r="EJ497">
        <v>0</v>
      </c>
      <c r="EK497">
        <v>0</v>
      </c>
      <c r="EL497">
        <v>0</v>
      </c>
      <c r="EM497">
        <v>0</v>
      </c>
      <c r="EN497">
        <v>0</v>
      </c>
      <c r="EO497">
        <v>0</v>
      </c>
      <c r="EP497">
        <v>0</v>
      </c>
      <c r="EQ497">
        <v>0</v>
      </c>
      <c r="ER497">
        <v>0</v>
      </c>
      <c r="ES497">
        <v>0</v>
      </c>
      <c r="ET497">
        <v>1</v>
      </c>
      <c r="EU497">
        <v>0</v>
      </c>
      <c r="EV497">
        <v>0</v>
      </c>
      <c r="EW497">
        <v>0</v>
      </c>
      <c r="EX497">
        <v>0</v>
      </c>
      <c r="EY497">
        <v>1</v>
      </c>
      <c r="EZ497">
        <v>0</v>
      </c>
      <c r="FA497">
        <v>0</v>
      </c>
      <c r="FB497">
        <v>2</v>
      </c>
      <c r="FC497">
        <v>0</v>
      </c>
      <c r="FD497">
        <v>0</v>
      </c>
      <c r="FE497">
        <v>9</v>
      </c>
      <c r="FF497">
        <v>3</v>
      </c>
      <c r="FG497">
        <v>1</v>
      </c>
      <c r="FH497">
        <v>0</v>
      </c>
      <c r="FI497">
        <v>0</v>
      </c>
      <c r="FJ497">
        <v>0</v>
      </c>
      <c r="FK497">
        <v>0</v>
      </c>
      <c r="FL497">
        <v>0</v>
      </c>
      <c r="FM497">
        <v>0</v>
      </c>
      <c r="FN497">
        <v>0</v>
      </c>
      <c r="FO497">
        <v>1</v>
      </c>
      <c r="FP497">
        <v>0</v>
      </c>
      <c r="FQ497">
        <v>0</v>
      </c>
      <c r="FR497">
        <v>2</v>
      </c>
      <c r="FS497">
        <v>2</v>
      </c>
      <c r="FT497">
        <v>0</v>
      </c>
      <c r="FU497">
        <v>0</v>
      </c>
      <c r="FV497">
        <v>0</v>
      </c>
      <c r="FW497">
        <v>0</v>
      </c>
      <c r="FX497">
        <v>1</v>
      </c>
      <c r="FY497">
        <v>0</v>
      </c>
      <c r="FZ497">
        <v>0</v>
      </c>
      <c r="GA497">
        <v>0</v>
      </c>
      <c r="GB497">
        <v>0</v>
      </c>
      <c r="GC497">
        <v>0</v>
      </c>
      <c r="GD497">
        <v>0</v>
      </c>
      <c r="GE497">
        <v>0</v>
      </c>
      <c r="GF497">
        <v>0</v>
      </c>
      <c r="GG497">
        <v>0</v>
      </c>
      <c r="GH497">
        <v>0</v>
      </c>
      <c r="GI497">
        <v>0</v>
      </c>
      <c r="GJ497">
        <v>0</v>
      </c>
      <c r="GK497">
        <v>0</v>
      </c>
      <c r="GL497">
        <v>5</v>
      </c>
      <c r="GM497">
        <v>0</v>
      </c>
      <c r="GN497">
        <v>0</v>
      </c>
      <c r="GO497">
        <v>0</v>
      </c>
      <c r="GP497">
        <v>0</v>
      </c>
      <c r="GQ497">
        <v>0</v>
      </c>
    </row>
    <row r="498" spans="1:199">
      <c r="A498">
        <v>0</v>
      </c>
      <c r="B498">
        <v>0</v>
      </c>
      <c r="C498">
        <v>0</v>
      </c>
      <c r="D498">
        <v>4</v>
      </c>
      <c r="E498">
        <v>0</v>
      </c>
      <c r="F498">
        <v>0</v>
      </c>
      <c r="G498">
        <v>0</v>
      </c>
      <c r="H498">
        <v>0</v>
      </c>
      <c r="I498">
        <v>0</v>
      </c>
      <c r="J498">
        <v>0</v>
      </c>
      <c r="K498">
        <v>0</v>
      </c>
      <c r="L498">
        <v>0</v>
      </c>
      <c r="M498">
        <v>1</v>
      </c>
      <c r="N498">
        <v>0</v>
      </c>
      <c r="O498">
        <v>0</v>
      </c>
      <c r="P498">
        <v>0</v>
      </c>
      <c r="Q498">
        <v>0</v>
      </c>
      <c r="R498">
        <v>0</v>
      </c>
      <c r="S498">
        <v>0</v>
      </c>
      <c r="T498">
        <v>0</v>
      </c>
      <c r="U498">
        <v>0</v>
      </c>
      <c r="V498">
        <v>0</v>
      </c>
      <c r="W498">
        <v>0</v>
      </c>
      <c r="X498">
        <v>1</v>
      </c>
      <c r="Y498">
        <v>0</v>
      </c>
      <c r="Z498">
        <v>0</v>
      </c>
      <c r="AA498">
        <v>0</v>
      </c>
      <c r="AB498">
        <v>0</v>
      </c>
      <c r="AC498">
        <v>0</v>
      </c>
      <c r="AD498">
        <v>0</v>
      </c>
      <c r="AE498">
        <v>0</v>
      </c>
      <c r="AF498">
        <v>0</v>
      </c>
      <c r="AG498">
        <v>0</v>
      </c>
      <c r="AH498">
        <v>0</v>
      </c>
      <c r="AI498">
        <v>0</v>
      </c>
      <c r="AJ498">
        <v>0</v>
      </c>
      <c r="AK498">
        <v>1</v>
      </c>
      <c r="AL498">
        <v>0</v>
      </c>
      <c r="AM498">
        <v>0</v>
      </c>
      <c r="AN498">
        <v>1</v>
      </c>
      <c r="AO498">
        <v>0</v>
      </c>
      <c r="AP498">
        <v>0</v>
      </c>
      <c r="AQ498">
        <v>0</v>
      </c>
      <c r="AR498">
        <v>0</v>
      </c>
      <c r="AS498">
        <v>0</v>
      </c>
      <c r="AT498">
        <v>0</v>
      </c>
      <c r="AU498">
        <v>0</v>
      </c>
      <c r="AV498">
        <v>1</v>
      </c>
      <c r="AW498">
        <v>4</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1</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2</v>
      </c>
      <c r="CR498">
        <v>0</v>
      </c>
      <c r="CS498">
        <v>0</v>
      </c>
      <c r="CT498">
        <v>3</v>
      </c>
      <c r="CU498">
        <v>0</v>
      </c>
      <c r="CV498">
        <v>2</v>
      </c>
      <c r="CW498">
        <v>0</v>
      </c>
      <c r="CX498">
        <v>0</v>
      </c>
      <c r="CY498">
        <v>0</v>
      </c>
      <c r="CZ498">
        <v>0</v>
      </c>
      <c r="DA498">
        <v>0</v>
      </c>
      <c r="DB498">
        <v>0</v>
      </c>
      <c r="DC498">
        <v>0</v>
      </c>
      <c r="DD498">
        <v>0</v>
      </c>
      <c r="DE498">
        <v>0</v>
      </c>
      <c r="DF498">
        <v>0</v>
      </c>
      <c r="DG498">
        <v>0</v>
      </c>
      <c r="DH498">
        <v>0</v>
      </c>
      <c r="DI498">
        <v>0</v>
      </c>
      <c r="DJ498">
        <v>0</v>
      </c>
      <c r="DK498">
        <v>1</v>
      </c>
      <c r="DL498">
        <v>0</v>
      </c>
      <c r="DM498">
        <v>6</v>
      </c>
      <c r="DN498">
        <v>1</v>
      </c>
      <c r="DO498">
        <v>0</v>
      </c>
      <c r="DP498">
        <v>0</v>
      </c>
      <c r="DQ498">
        <v>0</v>
      </c>
      <c r="DR498">
        <v>5</v>
      </c>
      <c r="DS498">
        <v>1</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2</v>
      </c>
      <c r="EN498">
        <v>0</v>
      </c>
      <c r="EO498">
        <v>1</v>
      </c>
      <c r="EP498">
        <v>0</v>
      </c>
      <c r="EQ498">
        <v>0</v>
      </c>
      <c r="ER498">
        <v>0</v>
      </c>
      <c r="ES498">
        <v>3</v>
      </c>
      <c r="ET498">
        <v>0</v>
      </c>
      <c r="EU498">
        <v>0</v>
      </c>
      <c r="EV498">
        <v>0</v>
      </c>
      <c r="EW498">
        <v>0</v>
      </c>
      <c r="EX498">
        <v>0</v>
      </c>
      <c r="EY498">
        <v>0</v>
      </c>
      <c r="EZ498">
        <v>0</v>
      </c>
      <c r="FA498">
        <v>0</v>
      </c>
      <c r="FB498">
        <v>0</v>
      </c>
      <c r="FC498">
        <v>0</v>
      </c>
      <c r="FD498">
        <v>0</v>
      </c>
      <c r="FE498">
        <v>5</v>
      </c>
      <c r="FF498">
        <v>1</v>
      </c>
      <c r="FG498">
        <v>2</v>
      </c>
      <c r="FH498">
        <v>0</v>
      </c>
      <c r="FI498">
        <v>1</v>
      </c>
      <c r="FJ498">
        <v>0</v>
      </c>
      <c r="FK498">
        <v>0</v>
      </c>
      <c r="FL498">
        <v>3</v>
      </c>
      <c r="FM498">
        <v>0</v>
      </c>
      <c r="FN498">
        <v>0</v>
      </c>
      <c r="FO498">
        <v>0</v>
      </c>
      <c r="FP498">
        <v>0</v>
      </c>
      <c r="FQ498">
        <v>0</v>
      </c>
      <c r="FR498">
        <v>1</v>
      </c>
      <c r="FS498">
        <v>2</v>
      </c>
      <c r="FT498">
        <v>0</v>
      </c>
      <c r="FU498">
        <v>0</v>
      </c>
      <c r="FV498">
        <v>1</v>
      </c>
      <c r="FW498">
        <v>0</v>
      </c>
      <c r="FX498">
        <v>0</v>
      </c>
      <c r="FY498">
        <v>0</v>
      </c>
      <c r="FZ498">
        <v>0</v>
      </c>
      <c r="GA498">
        <v>0</v>
      </c>
      <c r="GB498">
        <v>0</v>
      </c>
      <c r="GC498">
        <v>0</v>
      </c>
      <c r="GD498">
        <v>0</v>
      </c>
      <c r="GE498">
        <v>0</v>
      </c>
      <c r="GF498">
        <v>0</v>
      </c>
      <c r="GG498">
        <v>0</v>
      </c>
      <c r="GH498">
        <v>0</v>
      </c>
      <c r="GI498">
        <v>0</v>
      </c>
      <c r="GJ498">
        <v>0</v>
      </c>
      <c r="GK498">
        <v>0</v>
      </c>
      <c r="GL498">
        <v>9</v>
      </c>
      <c r="GM498">
        <v>0</v>
      </c>
      <c r="GN498">
        <v>0</v>
      </c>
      <c r="GO498">
        <v>2</v>
      </c>
      <c r="GP498">
        <v>0</v>
      </c>
      <c r="GQ498">
        <v>0</v>
      </c>
    </row>
    <row r="499" spans="1:199">
      <c r="A499">
        <v>0</v>
      </c>
      <c r="B499">
        <v>0</v>
      </c>
      <c r="C499">
        <v>0</v>
      </c>
      <c r="D499">
        <v>0</v>
      </c>
      <c r="E499">
        <v>0</v>
      </c>
      <c r="F499">
        <v>0</v>
      </c>
      <c r="G499">
        <v>0</v>
      </c>
      <c r="H499">
        <v>1</v>
      </c>
      <c r="I499">
        <v>0</v>
      </c>
      <c r="J499">
        <v>1</v>
      </c>
      <c r="K499">
        <v>7</v>
      </c>
      <c r="L499">
        <v>0</v>
      </c>
      <c r="M499">
        <v>0</v>
      </c>
      <c r="N499">
        <v>0</v>
      </c>
      <c r="O499">
        <v>1</v>
      </c>
      <c r="P499">
        <v>0</v>
      </c>
      <c r="Q499">
        <v>0</v>
      </c>
      <c r="R499">
        <v>4</v>
      </c>
      <c r="S499">
        <v>0</v>
      </c>
      <c r="T499">
        <v>0</v>
      </c>
      <c r="U499">
        <v>0</v>
      </c>
      <c r="V499">
        <v>0</v>
      </c>
      <c r="W499">
        <v>0</v>
      </c>
      <c r="X499">
        <v>5</v>
      </c>
      <c r="Y499">
        <v>0</v>
      </c>
      <c r="Z499">
        <v>2</v>
      </c>
      <c r="AA499">
        <v>0</v>
      </c>
      <c r="AB499">
        <v>2</v>
      </c>
      <c r="AC499">
        <v>0</v>
      </c>
      <c r="AD499">
        <v>0</v>
      </c>
      <c r="AE499">
        <v>1</v>
      </c>
      <c r="AF499">
        <v>0</v>
      </c>
      <c r="AG499">
        <v>2</v>
      </c>
      <c r="AH499">
        <v>0</v>
      </c>
      <c r="AI499">
        <v>2</v>
      </c>
      <c r="AJ499">
        <v>0</v>
      </c>
      <c r="AK499">
        <v>0</v>
      </c>
      <c r="AL499">
        <v>0</v>
      </c>
      <c r="AM499">
        <v>0</v>
      </c>
      <c r="AN499">
        <v>3</v>
      </c>
      <c r="AO499">
        <v>0</v>
      </c>
      <c r="AP499">
        <v>0</v>
      </c>
      <c r="AQ499">
        <v>0</v>
      </c>
      <c r="AR499">
        <v>0</v>
      </c>
      <c r="AS499">
        <v>0</v>
      </c>
      <c r="AT499">
        <v>0</v>
      </c>
      <c r="AU499">
        <v>0</v>
      </c>
      <c r="AV499">
        <v>1</v>
      </c>
      <c r="AW499">
        <v>1</v>
      </c>
      <c r="AX499">
        <v>0</v>
      </c>
      <c r="AY499">
        <v>2</v>
      </c>
      <c r="AZ499">
        <v>1</v>
      </c>
      <c r="BA499">
        <v>3</v>
      </c>
      <c r="BB499">
        <v>1</v>
      </c>
      <c r="BC499">
        <v>0</v>
      </c>
      <c r="BD499">
        <v>5</v>
      </c>
      <c r="BE499">
        <v>0</v>
      </c>
      <c r="BF499">
        <v>0</v>
      </c>
      <c r="BG499">
        <v>4</v>
      </c>
      <c r="BH499">
        <v>0</v>
      </c>
      <c r="BI499">
        <v>1</v>
      </c>
      <c r="BJ499">
        <v>0</v>
      </c>
      <c r="BK499">
        <v>0</v>
      </c>
      <c r="BL499">
        <v>0</v>
      </c>
      <c r="BM499">
        <v>0</v>
      </c>
      <c r="BN499">
        <v>0</v>
      </c>
      <c r="BO499">
        <v>0</v>
      </c>
      <c r="BP499">
        <v>0</v>
      </c>
      <c r="BQ499">
        <v>0</v>
      </c>
      <c r="BR499">
        <v>1</v>
      </c>
      <c r="BS499">
        <v>0</v>
      </c>
      <c r="BT499">
        <v>0</v>
      </c>
      <c r="BU499">
        <v>0</v>
      </c>
      <c r="BV499">
        <v>0</v>
      </c>
      <c r="BW499">
        <v>0</v>
      </c>
      <c r="BX499">
        <v>0</v>
      </c>
      <c r="BY499">
        <v>0</v>
      </c>
      <c r="BZ499">
        <v>0</v>
      </c>
      <c r="CA499">
        <v>0</v>
      </c>
      <c r="CB499">
        <v>0</v>
      </c>
      <c r="CC499">
        <v>0</v>
      </c>
      <c r="CD499">
        <v>1</v>
      </c>
      <c r="CE499">
        <v>0</v>
      </c>
      <c r="CF499">
        <v>0</v>
      </c>
      <c r="CG499">
        <v>0</v>
      </c>
      <c r="CH499">
        <v>0</v>
      </c>
      <c r="CI499">
        <v>0</v>
      </c>
      <c r="CJ499">
        <v>0</v>
      </c>
      <c r="CK499">
        <v>3</v>
      </c>
      <c r="CL499">
        <v>1</v>
      </c>
      <c r="CM499">
        <v>0</v>
      </c>
      <c r="CN499">
        <v>0</v>
      </c>
      <c r="CO499">
        <v>0</v>
      </c>
      <c r="CP499">
        <v>0</v>
      </c>
      <c r="CQ499">
        <v>0</v>
      </c>
      <c r="CR499">
        <v>0</v>
      </c>
      <c r="CS499">
        <v>5</v>
      </c>
      <c r="CT499">
        <v>0</v>
      </c>
      <c r="CU499">
        <v>4</v>
      </c>
      <c r="CV499">
        <v>0</v>
      </c>
      <c r="CW499">
        <v>1</v>
      </c>
      <c r="CX499">
        <v>1</v>
      </c>
      <c r="CY499">
        <v>0</v>
      </c>
      <c r="CZ499">
        <v>0</v>
      </c>
      <c r="DA499">
        <v>0</v>
      </c>
      <c r="DB499">
        <v>0</v>
      </c>
      <c r="DC499">
        <v>0</v>
      </c>
      <c r="DD499">
        <v>0</v>
      </c>
      <c r="DE499">
        <v>0</v>
      </c>
      <c r="DF499">
        <v>1</v>
      </c>
      <c r="DG499">
        <v>6</v>
      </c>
      <c r="DH499">
        <v>0</v>
      </c>
      <c r="DI499">
        <v>0</v>
      </c>
      <c r="DJ499">
        <v>0</v>
      </c>
      <c r="DK499">
        <v>4</v>
      </c>
      <c r="DL499">
        <v>2</v>
      </c>
      <c r="DM499">
        <v>0</v>
      </c>
      <c r="DN499">
        <v>2</v>
      </c>
      <c r="DO499">
        <v>0</v>
      </c>
      <c r="DP499">
        <v>0</v>
      </c>
      <c r="DQ499">
        <v>0</v>
      </c>
      <c r="DR499">
        <v>1</v>
      </c>
      <c r="DS499">
        <v>0</v>
      </c>
      <c r="DT499">
        <v>0</v>
      </c>
      <c r="DU499">
        <v>3</v>
      </c>
      <c r="DV499">
        <v>2</v>
      </c>
      <c r="DW499">
        <v>0</v>
      </c>
      <c r="DX499">
        <v>0</v>
      </c>
      <c r="DY499">
        <v>0</v>
      </c>
      <c r="DZ499">
        <v>0</v>
      </c>
      <c r="EA499">
        <v>0</v>
      </c>
      <c r="EB499">
        <v>2</v>
      </c>
      <c r="EC499">
        <v>3</v>
      </c>
      <c r="ED499">
        <v>0</v>
      </c>
      <c r="EE499">
        <v>0</v>
      </c>
      <c r="EF499">
        <v>0</v>
      </c>
      <c r="EG499">
        <v>2</v>
      </c>
      <c r="EH499">
        <v>0</v>
      </c>
      <c r="EI499">
        <v>1</v>
      </c>
      <c r="EJ499">
        <v>2</v>
      </c>
      <c r="EK499">
        <v>0</v>
      </c>
      <c r="EL499">
        <v>0</v>
      </c>
      <c r="EM499">
        <v>0</v>
      </c>
      <c r="EN499">
        <v>0</v>
      </c>
      <c r="EO499">
        <v>0</v>
      </c>
      <c r="EP499">
        <v>1</v>
      </c>
      <c r="EQ499">
        <v>0</v>
      </c>
      <c r="ER499">
        <v>0</v>
      </c>
      <c r="ES499">
        <v>1</v>
      </c>
      <c r="ET499">
        <v>0</v>
      </c>
      <c r="EU499">
        <v>0</v>
      </c>
      <c r="EV499">
        <v>0</v>
      </c>
      <c r="EW499">
        <v>0</v>
      </c>
      <c r="EX499">
        <v>0</v>
      </c>
      <c r="EY499">
        <v>1</v>
      </c>
      <c r="EZ499">
        <v>0</v>
      </c>
      <c r="FA499">
        <v>1</v>
      </c>
      <c r="FB499">
        <v>0</v>
      </c>
      <c r="FC499">
        <v>3</v>
      </c>
      <c r="FD499">
        <v>0</v>
      </c>
      <c r="FE499">
        <v>0</v>
      </c>
      <c r="FF499">
        <v>7</v>
      </c>
      <c r="FG499">
        <v>1</v>
      </c>
      <c r="FH499">
        <v>0</v>
      </c>
      <c r="FI499">
        <v>0</v>
      </c>
      <c r="FJ499">
        <v>0</v>
      </c>
      <c r="FK499">
        <v>0</v>
      </c>
      <c r="FL499">
        <v>0</v>
      </c>
      <c r="FM499">
        <v>0</v>
      </c>
      <c r="FN499">
        <v>8</v>
      </c>
      <c r="FO499">
        <v>0</v>
      </c>
      <c r="FP499">
        <v>0</v>
      </c>
      <c r="FQ499">
        <v>0</v>
      </c>
      <c r="FR499">
        <v>2</v>
      </c>
      <c r="FS499">
        <v>3</v>
      </c>
      <c r="FT499">
        <v>1</v>
      </c>
      <c r="FU499">
        <v>0</v>
      </c>
      <c r="FV499">
        <v>0</v>
      </c>
      <c r="FW499">
        <v>0</v>
      </c>
      <c r="FX499">
        <v>0</v>
      </c>
      <c r="FY499">
        <v>0</v>
      </c>
      <c r="FZ499">
        <v>0</v>
      </c>
      <c r="GA499">
        <v>1</v>
      </c>
      <c r="GB499">
        <v>5</v>
      </c>
      <c r="GC499">
        <v>0</v>
      </c>
      <c r="GD499">
        <v>1</v>
      </c>
      <c r="GE499">
        <v>0</v>
      </c>
      <c r="GF499">
        <v>0</v>
      </c>
      <c r="GG499">
        <v>0</v>
      </c>
      <c r="GH499">
        <v>2</v>
      </c>
      <c r="GI499">
        <v>0</v>
      </c>
      <c r="GJ499">
        <v>0</v>
      </c>
      <c r="GK499">
        <v>0</v>
      </c>
      <c r="GL499">
        <v>0</v>
      </c>
      <c r="GM499">
        <v>3</v>
      </c>
      <c r="GN499">
        <v>7</v>
      </c>
      <c r="GO499">
        <v>2</v>
      </c>
      <c r="GP499">
        <v>0</v>
      </c>
      <c r="GQ499">
        <v>0</v>
      </c>
    </row>
    <row r="500" spans="1:199">
      <c r="A500">
        <v>5</v>
      </c>
      <c r="B500">
        <v>3</v>
      </c>
      <c r="C500">
        <v>2</v>
      </c>
      <c r="D500">
        <v>0</v>
      </c>
      <c r="E500">
        <v>0</v>
      </c>
      <c r="F500">
        <v>1</v>
      </c>
      <c r="G500">
        <v>0</v>
      </c>
      <c r="H500">
        <v>0</v>
      </c>
      <c r="I500">
        <v>0</v>
      </c>
      <c r="J500">
        <v>1</v>
      </c>
      <c r="K500">
        <v>0</v>
      </c>
      <c r="L500">
        <v>1</v>
      </c>
      <c r="M500">
        <v>1</v>
      </c>
      <c r="N500">
        <v>0</v>
      </c>
      <c r="O500">
        <v>0</v>
      </c>
      <c r="P500">
        <v>3</v>
      </c>
      <c r="Q500">
        <v>1</v>
      </c>
      <c r="R500">
        <v>4</v>
      </c>
      <c r="S500">
        <v>0</v>
      </c>
      <c r="T500">
        <v>9</v>
      </c>
      <c r="U500">
        <v>0</v>
      </c>
      <c r="V500">
        <v>3</v>
      </c>
      <c r="W500">
        <v>2</v>
      </c>
      <c r="X500">
        <v>5</v>
      </c>
      <c r="Y500">
        <v>0</v>
      </c>
      <c r="Z500">
        <v>5</v>
      </c>
      <c r="AA500">
        <v>0</v>
      </c>
      <c r="AB500">
        <v>7</v>
      </c>
      <c r="AC500">
        <v>4</v>
      </c>
      <c r="AD500">
        <v>1</v>
      </c>
      <c r="AE500">
        <v>1</v>
      </c>
      <c r="AF500">
        <v>4</v>
      </c>
      <c r="AG500">
        <v>7</v>
      </c>
      <c r="AH500">
        <v>2</v>
      </c>
      <c r="AI500">
        <v>6</v>
      </c>
      <c r="AJ500">
        <v>1</v>
      </c>
      <c r="AK500">
        <v>0</v>
      </c>
      <c r="AL500">
        <v>0</v>
      </c>
      <c r="AM500">
        <v>6</v>
      </c>
      <c r="AN500">
        <v>0</v>
      </c>
      <c r="AO500">
        <v>0</v>
      </c>
      <c r="AP500">
        <v>9</v>
      </c>
      <c r="AQ500">
        <v>0</v>
      </c>
      <c r="AR500">
        <v>5</v>
      </c>
      <c r="AS500">
        <v>0</v>
      </c>
      <c r="AT500">
        <v>8</v>
      </c>
      <c r="AU500">
        <v>0</v>
      </c>
      <c r="AV500">
        <v>4</v>
      </c>
      <c r="AW500">
        <v>4</v>
      </c>
      <c r="AX500">
        <v>4</v>
      </c>
      <c r="AY500">
        <v>1</v>
      </c>
      <c r="AZ500">
        <v>1</v>
      </c>
      <c r="BA500">
        <v>0</v>
      </c>
      <c r="BB500">
        <v>0</v>
      </c>
      <c r="BC500">
        <v>2</v>
      </c>
      <c r="BD500">
        <v>7</v>
      </c>
      <c r="BE500">
        <v>6</v>
      </c>
      <c r="BF500">
        <v>5</v>
      </c>
      <c r="BG500">
        <v>7</v>
      </c>
      <c r="BH500">
        <v>0</v>
      </c>
      <c r="BI500">
        <v>0</v>
      </c>
      <c r="BJ500">
        <v>2</v>
      </c>
      <c r="BK500">
        <v>0</v>
      </c>
      <c r="BL500">
        <v>0</v>
      </c>
      <c r="BM500">
        <v>0</v>
      </c>
      <c r="BN500">
        <v>0</v>
      </c>
      <c r="BO500">
        <v>0</v>
      </c>
      <c r="BP500">
        <v>0</v>
      </c>
      <c r="BQ500">
        <v>3</v>
      </c>
      <c r="BR500">
        <v>1</v>
      </c>
      <c r="BS500">
        <v>2</v>
      </c>
      <c r="BT500">
        <v>0</v>
      </c>
      <c r="BU500">
        <v>2</v>
      </c>
      <c r="BV500">
        <v>0</v>
      </c>
      <c r="BW500">
        <v>0</v>
      </c>
      <c r="BX500">
        <v>1</v>
      </c>
      <c r="BY500">
        <v>9</v>
      </c>
      <c r="BZ500">
        <v>0</v>
      </c>
      <c r="CA500">
        <v>6</v>
      </c>
      <c r="CB500">
        <v>2</v>
      </c>
      <c r="CC500">
        <v>7</v>
      </c>
      <c r="CD500">
        <v>6</v>
      </c>
      <c r="CE500">
        <v>2</v>
      </c>
      <c r="CF500">
        <v>1</v>
      </c>
      <c r="CG500">
        <v>5</v>
      </c>
      <c r="CH500">
        <v>0</v>
      </c>
      <c r="CI500">
        <v>1</v>
      </c>
      <c r="CJ500">
        <v>2</v>
      </c>
      <c r="CK500">
        <v>2</v>
      </c>
      <c r="CL500">
        <v>0</v>
      </c>
      <c r="CM500">
        <v>0</v>
      </c>
      <c r="CN500">
        <v>1</v>
      </c>
      <c r="CO500">
        <v>0</v>
      </c>
      <c r="CP500">
        <v>0</v>
      </c>
      <c r="CQ500">
        <v>0</v>
      </c>
      <c r="CR500">
        <v>0</v>
      </c>
      <c r="CS500">
        <v>5</v>
      </c>
      <c r="CT500">
        <v>0</v>
      </c>
      <c r="CU500">
        <v>1</v>
      </c>
      <c r="CV500">
        <v>2</v>
      </c>
      <c r="CW500">
        <v>0</v>
      </c>
      <c r="CX500">
        <v>1</v>
      </c>
      <c r="CY500">
        <v>4</v>
      </c>
      <c r="CZ500">
        <v>2</v>
      </c>
      <c r="DA500">
        <v>0</v>
      </c>
      <c r="DB500">
        <v>0</v>
      </c>
      <c r="DC500">
        <v>0</v>
      </c>
      <c r="DD500">
        <v>1</v>
      </c>
      <c r="DE500">
        <v>1</v>
      </c>
      <c r="DF500">
        <v>0</v>
      </c>
      <c r="DG500">
        <v>6</v>
      </c>
      <c r="DH500">
        <v>0</v>
      </c>
      <c r="DI500">
        <v>0</v>
      </c>
      <c r="DJ500">
        <v>0</v>
      </c>
      <c r="DK500">
        <v>4</v>
      </c>
      <c r="DL500">
        <v>1</v>
      </c>
      <c r="DM500">
        <v>5</v>
      </c>
      <c r="DN500">
        <v>2</v>
      </c>
      <c r="DO500">
        <v>0</v>
      </c>
      <c r="DP500">
        <v>2</v>
      </c>
      <c r="DQ500">
        <v>0</v>
      </c>
      <c r="DR500">
        <v>5</v>
      </c>
      <c r="DS500">
        <v>0</v>
      </c>
      <c r="DT500">
        <v>7</v>
      </c>
      <c r="DU500">
        <v>1</v>
      </c>
      <c r="DV500">
        <v>3</v>
      </c>
      <c r="DW500">
        <v>2</v>
      </c>
      <c r="DX500">
        <v>0</v>
      </c>
      <c r="DY500">
        <v>0</v>
      </c>
      <c r="DZ500">
        <v>7</v>
      </c>
      <c r="EA500">
        <v>0</v>
      </c>
      <c r="EB500">
        <v>8</v>
      </c>
      <c r="EC500">
        <v>8</v>
      </c>
      <c r="ED500">
        <v>0</v>
      </c>
      <c r="EE500">
        <v>0</v>
      </c>
      <c r="EF500">
        <v>1</v>
      </c>
      <c r="EG500">
        <v>6</v>
      </c>
      <c r="EH500">
        <v>1</v>
      </c>
      <c r="EI500">
        <v>5</v>
      </c>
      <c r="EJ500">
        <v>4</v>
      </c>
      <c r="EK500">
        <v>0</v>
      </c>
      <c r="EL500">
        <v>2</v>
      </c>
      <c r="EM500">
        <v>4</v>
      </c>
      <c r="EN500">
        <v>0</v>
      </c>
      <c r="EO500">
        <v>1</v>
      </c>
      <c r="EP500">
        <v>1</v>
      </c>
      <c r="EQ500">
        <v>0</v>
      </c>
      <c r="ER500">
        <v>2</v>
      </c>
      <c r="ES500">
        <v>1</v>
      </c>
      <c r="ET500">
        <v>1</v>
      </c>
      <c r="EU500">
        <v>3</v>
      </c>
      <c r="EV500">
        <v>0</v>
      </c>
      <c r="EW500">
        <v>2</v>
      </c>
      <c r="EX500">
        <v>0</v>
      </c>
      <c r="EY500">
        <v>1</v>
      </c>
      <c r="EZ500">
        <v>0</v>
      </c>
      <c r="FA500">
        <v>2</v>
      </c>
      <c r="FB500">
        <v>5</v>
      </c>
      <c r="FC500">
        <v>1</v>
      </c>
      <c r="FD500">
        <v>1</v>
      </c>
      <c r="FE500">
        <v>9</v>
      </c>
      <c r="FF500">
        <v>3</v>
      </c>
      <c r="FG500">
        <v>6</v>
      </c>
      <c r="FH500">
        <v>4</v>
      </c>
      <c r="FI500">
        <v>0</v>
      </c>
      <c r="FJ500">
        <v>0</v>
      </c>
      <c r="FK500">
        <v>0</v>
      </c>
      <c r="FL500">
        <v>1</v>
      </c>
      <c r="FM500">
        <v>1</v>
      </c>
      <c r="FN500">
        <v>2</v>
      </c>
      <c r="FO500">
        <v>0</v>
      </c>
      <c r="FP500">
        <v>3</v>
      </c>
      <c r="FQ500">
        <v>0</v>
      </c>
      <c r="FR500">
        <v>1</v>
      </c>
      <c r="FS500">
        <v>5</v>
      </c>
      <c r="FT500">
        <v>3</v>
      </c>
      <c r="FU500">
        <v>2</v>
      </c>
      <c r="FV500">
        <v>9</v>
      </c>
      <c r="FW500">
        <v>0</v>
      </c>
      <c r="FX500">
        <v>6</v>
      </c>
      <c r="FY500">
        <v>1</v>
      </c>
      <c r="FZ500">
        <v>2</v>
      </c>
      <c r="GA500">
        <v>3</v>
      </c>
      <c r="GB500">
        <v>2</v>
      </c>
      <c r="GC500">
        <v>1</v>
      </c>
      <c r="GD500">
        <v>1</v>
      </c>
      <c r="GE500">
        <v>1</v>
      </c>
      <c r="GF500">
        <v>3</v>
      </c>
      <c r="GG500">
        <v>0</v>
      </c>
      <c r="GH500">
        <v>0</v>
      </c>
      <c r="GI500">
        <v>0</v>
      </c>
      <c r="GJ500">
        <v>9</v>
      </c>
      <c r="GK500">
        <v>4</v>
      </c>
      <c r="GL500">
        <v>0</v>
      </c>
      <c r="GM500">
        <v>4</v>
      </c>
      <c r="GN500">
        <v>3</v>
      </c>
      <c r="GO500">
        <v>1</v>
      </c>
      <c r="GP500">
        <v>0</v>
      </c>
      <c r="GQ500">
        <v>0</v>
      </c>
    </row>
    <row r="501" spans="1:199">
      <c r="A501">
        <v>2</v>
      </c>
      <c r="B501">
        <v>3</v>
      </c>
      <c r="C501">
        <v>0</v>
      </c>
      <c r="D501">
        <v>0</v>
      </c>
      <c r="E501">
        <v>0</v>
      </c>
      <c r="F501">
        <v>0</v>
      </c>
      <c r="G501">
        <v>0</v>
      </c>
      <c r="H501">
        <v>2</v>
      </c>
      <c r="I501">
        <v>0</v>
      </c>
      <c r="J501">
        <v>1</v>
      </c>
      <c r="K501">
        <v>3</v>
      </c>
      <c r="L501">
        <v>3</v>
      </c>
      <c r="M501">
        <v>1</v>
      </c>
      <c r="N501">
        <v>0</v>
      </c>
      <c r="O501">
        <v>0</v>
      </c>
      <c r="P501">
        <v>2</v>
      </c>
      <c r="Q501">
        <v>2</v>
      </c>
      <c r="R501">
        <v>0</v>
      </c>
      <c r="S501">
        <v>0</v>
      </c>
      <c r="T501">
        <v>0</v>
      </c>
      <c r="U501">
        <v>0</v>
      </c>
      <c r="V501">
        <v>0</v>
      </c>
      <c r="W501">
        <v>0</v>
      </c>
      <c r="X501">
        <v>5</v>
      </c>
      <c r="Y501">
        <v>0</v>
      </c>
      <c r="Z501">
        <v>1</v>
      </c>
      <c r="AA501">
        <v>0</v>
      </c>
      <c r="AB501">
        <v>7</v>
      </c>
      <c r="AC501">
        <v>0</v>
      </c>
      <c r="AD501">
        <v>0</v>
      </c>
      <c r="AE501">
        <v>0</v>
      </c>
      <c r="AF501">
        <v>1</v>
      </c>
      <c r="AG501">
        <v>2</v>
      </c>
      <c r="AH501">
        <v>1</v>
      </c>
      <c r="AI501">
        <v>2</v>
      </c>
      <c r="AJ501">
        <v>0</v>
      </c>
      <c r="AK501">
        <v>0</v>
      </c>
      <c r="AL501">
        <v>0</v>
      </c>
      <c r="AM501">
        <v>1</v>
      </c>
      <c r="AN501">
        <v>1</v>
      </c>
      <c r="AO501">
        <v>0</v>
      </c>
      <c r="AP501">
        <v>3</v>
      </c>
      <c r="AQ501">
        <v>0</v>
      </c>
      <c r="AR501">
        <v>0</v>
      </c>
      <c r="AS501">
        <v>0</v>
      </c>
      <c r="AT501">
        <v>1</v>
      </c>
      <c r="AU501">
        <v>0</v>
      </c>
      <c r="AV501">
        <v>8</v>
      </c>
      <c r="AW501">
        <v>1</v>
      </c>
      <c r="AX501">
        <v>2</v>
      </c>
      <c r="AY501">
        <v>0</v>
      </c>
      <c r="AZ501">
        <v>1</v>
      </c>
      <c r="BA501">
        <v>0</v>
      </c>
      <c r="BB501">
        <v>1</v>
      </c>
      <c r="BC501">
        <v>0</v>
      </c>
      <c r="BD501">
        <v>1</v>
      </c>
      <c r="BE501">
        <v>5</v>
      </c>
      <c r="BF501">
        <v>4</v>
      </c>
      <c r="BG501">
        <v>4</v>
      </c>
      <c r="BH501">
        <v>0</v>
      </c>
      <c r="BI501">
        <v>0</v>
      </c>
      <c r="BJ501">
        <v>1</v>
      </c>
      <c r="BK501">
        <v>0</v>
      </c>
      <c r="BL501">
        <v>0</v>
      </c>
      <c r="BM501">
        <v>1</v>
      </c>
      <c r="BN501">
        <v>0</v>
      </c>
      <c r="BO501">
        <v>0</v>
      </c>
      <c r="BP501">
        <v>0</v>
      </c>
      <c r="BQ501">
        <v>5</v>
      </c>
      <c r="BR501">
        <v>3</v>
      </c>
      <c r="BS501">
        <v>6</v>
      </c>
      <c r="BT501">
        <v>0</v>
      </c>
      <c r="BU501">
        <v>2</v>
      </c>
      <c r="BV501">
        <v>1</v>
      </c>
      <c r="BW501">
        <v>1</v>
      </c>
      <c r="BX501">
        <v>1</v>
      </c>
      <c r="BY501">
        <v>9</v>
      </c>
      <c r="BZ501">
        <v>0</v>
      </c>
      <c r="CA501">
        <v>6</v>
      </c>
      <c r="CB501">
        <v>2</v>
      </c>
      <c r="CC501">
        <v>1</v>
      </c>
      <c r="CD501">
        <v>2</v>
      </c>
      <c r="CE501">
        <v>0</v>
      </c>
      <c r="CF501">
        <v>0</v>
      </c>
      <c r="CG501">
        <v>0</v>
      </c>
      <c r="CH501">
        <v>0</v>
      </c>
      <c r="CI501">
        <v>3</v>
      </c>
      <c r="CJ501">
        <v>1</v>
      </c>
      <c r="CK501">
        <v>0</v>
      </c>
      <c r="CL501">
        <v>0</v>
      </c>
      <c r="CM501">
        <v>0</v>
      </c>
      <c r="CN501">
        <v>0</v>
      </c>
      <c r="CO501">
        <v>0</v>
      </c>
      <c r="CP501">
        <v>0</v>
      </c>
      <c r="CQ501">
        <v>2</v>
      </c>
      <c r="CR501">
        <v>0</v>
      </c>
      <c r="CS501">
        <v>2</v>
      </c>
      <c r="CT501">
        <v>0</v>
      </c>
      <c r="CU501">
        <v>0</v>
      </c>
      <c r="CV501">
        <v>2</v>
      </c>
      <c r="CW501">
        <v>0</v>
      </c>
      <c r="CX501">
        <v>0</v>
      </c>
      <c r="CY501">
        <v>0</v>
      </c>
      <c r="CZ501">
        <v>1</v>
      </c>
      <c r="DA501">
        <v>0</v>
      </c>
      <c r="DB501">
        <v>0</v>
      </c>
      <c r="DC501">
        <v>0</v>
      </c>
      <c r="DD501">
        <v>6</v>
      </c>
      <c r="DE501">
        <v>4</v>
      </c>
      <c r="DF501">
        <v>0</v>
      </c>
      <c r="DG501">
        <v>8</v>
      </c>
      <c r="DH501">
        <v>2</v>
      </c>
      <c r="DI501">
        <v>0</v>
      </c>
      <c r="DJ501">
        <v>1</v>
      </c>
      <c r="DK501">
        <v>3</v>
      </c>
      <c r="DL501">
        <v>0</v>
      </c>
      <c r="DM501">
        <v>0</v>
      </c>
      <c r="DN501">
        <v>2</v>
      </c>
      <c r="DO501">
        <v>1</v>
      </c>
      <c r="DP501">
        <v>1</v>
      </c>
      <c r="DQ501">
        <v>0</v>
      </c>
      <c r="DR501">
        <v>2</v>
      </c>
      <c r="DS501">
        <v>4</v>
      </c>
      <c r="DT501">
        <v>2</v>
      </c>
      <c r="DU501">
        <v>1</v>
      </c>
      <c r="DV501">
        <v>0</v>
      </c>
      <c r="DW501">
        <v>1</v>
      </c>
      <c r="DX501">
        <v>0</v>
      </c>
      <c r="DY501">
        <v>0</v>
      </c>
      <c r="DZ501">
        <v>1</v>
      </c>
      <c r="EA501">
        <v>0</v>
      </c>
      <c r="EB501">
        <v>4</v>
      </c>
      <c r="EC501">
        <v>6</v>
      </c>
      <c r="ED501">
        <v>0</v>
      </c>
      <c r="EE501">
        <v>0</v>
      </c>
      <c r="EF501">
        <v>0</v>
      </c>
      <c r="EG501">
        <v>9</v>
      </c>
      <c r="EH501">
        <v>1</v>
      </c>
      <c r="EI501">
        <v>3</v>
      </c>
      <c r="EJ501">
        <v>1</v>
      </c>
      <c r="EK501">
        <v>0</v>
      </c>
      <c r="EL501">
        <v>2</v>
      </c>
      <c r="EM501">
        <v>4</v>
      </c>
      <c r="EN501">
        <v>2</v>
      </c>
      <c r="EO501">
        <v>0</v>
      </c>
      <c r="EP501">
        <v>1</v>
      </c>
      <c r="EQ501">
        <v>0</v>
      </c>
      <c r="ER501">
        <v>0</v>
      </c>
      <c r="ES501">
        <v>1</v>
      </c>
      <c r="ET501">
        <v>0</v>
      </c>
      <c r="EU501">
        <v>5</v>
      </c>
      <c r="EV501">
        <v>0</v>
      </c>
      <c r="EW501">
        <v>1</v>
      </c>
      <c r="EX501">
        <v>0</v>
      </c>
      <c r="EY501">
        <v>1</v>
      </c>
      <c r="EZ501">
        <v>5</v>
      </c>
      <c r="FA501">
        <v>3</v>
      </c>
      <c r="FB501">
        <v>4</v>
      </c>
      <c r="FC501">
        <v>9</v>
      </c>
      <c r="FD501">
        <v>0</v>
      </c>
      <c r="FE501">
        <v>9</v>
      </c>
      <c r="FF501">
        <v>2</v>
      </c>
      <c r="FG501">
        <v>0</v>
      </c>
      <c r="FH501">
        <v>0</v>
      </c>
      <c r="FI501">
        <v>0</v>
      </c>
      <c r="FJ501">
        <v>1</v>
      </c>
      <c r="FK501">
        <v>0</v>
      </c>
      <c r="FL501">
        <v>2</v>
      </c>
      <c r="FM501">
        <v>0</v>
      </c>
      <c r="FN501">
        <v>0</v>
      </c>
      <c r="FO501">
        <v>1</v>
      </c>
      <c r="FP501">
        <v>1</v>
      </c>
      <c r="FQ501">
        <v>2</v>
      </c>
      <c r="FR501">
        <v>0</v>
      </c>
      <c r="FS501">
        <v>2</v>
      </c>
      <c r="FT501">
        <v>1</v>
      </c>
      <c r="FU501">
        <v>2</v>
      </c>
      <c r="FV501">
        <v>2</v>
      </c>
      <c r="FW501">
        <v>0</v>
      </c>
      <c r="FX501">
        <v>1</v>
      </c>
      <c r="FY501">
        <v>1</v>
      </c>
      <c r="FZ501">
        <v>2</v>
      </c>
      <c r="GA501">
        <v>3</v>
      </c>
      <c r="GB501">
        <v>3</v>
      </c>
      <c r="GC501">
        <v>5</v>
      </c>
      <c r="GD501">
        <v>0</v>
      </c>
      <c r="GE501">
        <v>0</v>
      </c>
      <c r="GF501">
        <v>1</v>
      </c>
      <c r="GG501">
        <v>2</v>
      </c>
      <c r="GH501">
        <v>0</v>
      </c>
      <c r="GI501">
        <v>0</v>
      </c>
      <c r="GJ501">
        <v>3</v>
      </c>
      <c r="GK501">
        <v>0</v>
      </c>
      <c r="GL501">
        <v>3</v>
      </c>
      <c r="GM501">
        <v>1</v>
      </c>
      <c r="GN501">
        <v>0</v>
      </c>
      <c r="GO501">
        <v>2</v>
      </c>
      <c r="GP501">
        <v>0</v>
      </c>
      <c r="GQ501">
        <v>0</v>
      </c>
    </row>
    <row r="502" spans="1:199">
      <c r="A502">
        <v>4</v>
      </c>
      <c r="B502">
        <v>2</v>
      </c>
      <c r="C502">
        <v>0</v>
      </c>
      <c r="D502">
        <v>0</v>
      </c>
      <c r="E502">
        <v>0</v>
      </c>
      <c r="F502">
        <v>3</v>
      </c>
      <c r="G502">
        <v>0</v>
      </c>
      <c r="H502">
        <v>2</v>
      </c>
      <c r="I502">
        <v>1</v>
      </c>
      <c r="J502">
        <v>0</v>
      </c>
      <c r="K502">
        <v>0</v>
      </c>
      <c r="L502">
        <v>0</v>
      </c>
      <c r="M502">
        <v>0</v>
      </c>
      <c r="N502">
        <v>0</v>
      </c>
      <c r="O502">
        <v>0</v>
      </c>
      <c r="P502">
        <v>0</v>
      </c>
      <c r="Q502">
        <v>0</v>
      </c>
      <c r="R502">
        <v>0</v>
      </c>
      <c r="S502">
        <v>0</v>
      </c>
      <c r="T502">
        <v>0</v>
      </c>
      <c r="U502">
        <v>0</v>
      </c>
      <c r="V502">
        <v>0</v>
      </c>
      <c r="W502">
        <v>0</v>
      </c>
      <c r="X502">
        <v>0</v>
      </c>
      <c r="Y502">
        <v>1</v>
      </c>
      <c r="Z502">
        <v>2</v>
      </c>
      <c r="AA502">
        <v>0</v>
      </c>
      <c r="AB502">
        <v>0</v>
      </c>
      <c r="AC502">
        <v>0</v>
      </c>
      <c r="AD502">
        <v>1</v>
      </c>
      <c r="AE502">
        <v>1</v>
      </c>
      <c r="AF502">
        <v>0</v>
      </c>
      <c r="AG502">
        <v>3</v>
      </c>
      <c r="AH502">
        <v>0</v>
      </c>
      <c r="AI502">
        <v>0</v>
      </c>
      <c r="AJ502">
        <v>0</v>
      </c>
      <c r="AK502">
        <v>0</v>
      </c>
      <c r="AL502">
        <v>0</v>
      </c>
      <c r="AM502">
        <v>0</v>
      </c>
      <c r="AN502">
        <v>0</v>
      </c>
      <c r="AO502">
        <v>0</v>
      </c>
      <c r="AP502">
        <v>0</v>
      </c>
      <c r="AQ502">
        <v>0</v>
      </c>
      <c r="AR502">
        <v>0</v>
      </c>
      <c r="AS502">
        <v>1</v>
      </c>
      <c r="AT502">
        <v>0</v>
      </c>
      <c r="AU502">
        <v>0</v>
      </c>
      <c r="AV502">
        <v>0</v>
      </c>
      <c r="AW502">
        <v>1</v>
      </c>
      <c r="AX502">
        <v>0</v>
      </c>
      <c r="AY502">
        <v>1</v>
      </c>
      <c r="AZ502">
        <v>3</v>
      </c>
      <c r="BA502">
        <v>1</v>
      </c>
      <c r="BB502">
        <v>0</v>
      </c>
      <c r="BC502">
        <v>2</v>
      </c>
      <c r="BD502">
        <v>1</v>
      </c>
      <c r="BE502">
        <v>1</v>
      </c>
      <c r="BF502">
        <v>1</v>
      </c>
      <c r="BG502">
        <v>1</v>
      </c>
      <c r="BH502">
        <v>0</v>
      </c>
      <c r="BI502">
        <v>0</v>
      </c>
      <c r="BJ502">
        <v>0</v>
      </c>
      <c r="BK502">
        <v>0</v>
      </c>
      <c r="BL502">
        <v>0</v>
      </c>
      <c r="BM502">
        <v>0</v>
      </c>
      <c r="BN502">
        <v>0</v>
      </c>
      <c r="BO502">
        <v>0</v>
      </c>
      <c r="BP502">
        <v>0</v>
      </c>
      <c r="BQ502">
        <v>0</v>
      </c>
      <c r="BR502">
        <v>2</v>
      </c>
      <c r="BS502">
        <v>2</v>
      </c>
      <c r="BT502">
        <v>0</v>
      </c>
      <c r="BU502">
        <v>0</v>
      </c>
      <c r="BV502">
        <v>1</v>
      </c>
      <c r="BW502">
        <v>0</v>
      </c>
      <c r="BX502">
        <v>2</v>
      </c>
      <c r="BY502">
        <v>2</v>
      </c>
      <c r="BZ502">
        <v>1</v>
      </c>
      <c r="CA502">
        <v>0</v>
      </c>
      <c r="CB502">
        <v>1</v>
      </c>
      <c r="CC502">
        <v>1</v>
      </c>
      <c r="CD502">
        <v>0</v>
      </c>
      <c r="CE502">
        <v>0</v>
      </c>
      <c r="CF502">
        <v>3</v>
      </c>
      <c r="CG502">
        <v>0</v>
      </c>
      <c r="CH502">
        <v>0</v>
      </c>
      <c r="CI502">
        <v>0</v>
      </c>
      <c r="CJ502">
        <v>1</v>
      </c>
      <c r="CK502">
        <v>2</v>
      </c>
      <c r="CL502">
        <v>0</v>
      </c>
      <c r="CM502">
        <v>0</v>
      </c>
      <c r="CN502">
        <v>0</v>
      </c>
      <c r="CO502">
        <v>4</v>
      </c>
      <c r="CP502">
        <v>1</v>
      </c>
      <c r="CQ502">
        <v>0</v>
      </c>
      <c r="CR502">
        <v>0</v>
      </c>
      <c r="CS502">
        <v>5</v>
      </c>
      <c r="CT502">
        <v>0</v>
      </c>
      <c r="CU502">
        <v>0</v>
      </c>
      <c r="CV502">
        <v>0</v>
      </c>
      <c r="CW502">
        <v>0</v>
      </c>
      <c r="CX502">
        <v>4</v>
      </c>
      <c r="CY502">
        <v>5</v>
      </c>
      <c r="CZ502">
        <v>1</v>
      </c>
      <c r="DA502">
        <v>0</v>
      </c>
      <c r="DB502">
        <v>0</v>
      </c>
      <c r="DC502">
        <v>0</v>
      </c>
      <c r="DD502">
        <v>1</v>
      </c>
      <c r="DE502">
        <v>3</v>
      </c>
      <c r="DF502">
        <v>3</v>
      </c>
      <c r="DG502">
        <v>0</v>
      </c>
      <c r="DH502">
        <v>0</v>
      </c>
      <c r="DI502">
        <v>1</v>
      </c>
      <c r="DJ502">
        <v>5</v>
      </c>
      <c r="DK502">
        <v>2</v>
      </c>
      <c r="DL502">
        <v>1</v>
      </c>
      <c r="DM502">
        <v>0</v>
      </c>
      <c r="DN502">
        <v>4</v>
      </c>
      <c r="DO502">
        <v>0</v>
      </c>
      <c r="DP502">
        <v>0</v>
      </c>
      <c r="DQ502">
        <v>1</v>
      </c>
      <c r="DR502">
        <v>1</v>
      </c>
      <c r="DS502">
        <v>1</v>
      </c>
      <c r="DT502">
        <v>1</v>
      </c>
      <c r="DU502">
        <v>1</v>
      </c>
      <c r="DV502">
        <v>0</v>
      </c>
      <c r="DW502">
        <v>0</v>
      </c>
      <c r="DX502">
        <v>0</v>
      </c>
      <c r="DY502">
        <v>0</v>
      </c>
      <c r="DZ502">
        <v>0</v>
      </c>
      <c r="EA502">
        <v>0</v>
      </c>
      <c r="EB502">
        <v>1</v>
      </c>
      <c r="EC502">
        <v>3</v>
      </c>
      <c r="ED502">
        <v>0</v>
      </c>
      <c r="EE502">
        <v>0</v>
      </c>
      <c r="EF502">
        <v>0</v>
      </c>
      <c r="EG502">
        <v>0</v>
      </c>
      <c r="EH502">
        <v>0</v>
      </c>
      <c r="EI502">
        <v>0</v>
      </c>
      <c r="EJ502">
        <v>0</v>
      </c>
      <c r="EK502">
        <v>0</v>
      </c>
      <c r="EL502">
        <v>0</v>
      </c>
      <c r="EM502">
        <v>0</v>
      </c>
      <c r="EN502">
        <v>0</v>
      </c>
      <c r="EO502">
        <v>4</v>
      </c>
      <c r="EP502">
        <v>0</v>
      </c>
      <c r="EQ502">
        <v>0</v>
      </c>
      <c r="ER502">
        <v>0</v>
      </c>
      <c r="ES502">
        <v>0</v>
      </c>
      <c r="ET502">
        <v>0</v>
      </c>
      <c r="EU502">
        <v>1</v>
      </c>
      <c r="EV502">
        <v>0</v>
      </c>
      <c r="EW502">
        <v>0</v>
      </c>
      <c r="EX502">
        <v>1</v>
      </c>
      <c r="EY502">
        <v>1</v>
      </c>
      <c r="EZ502">
        <v>0</v>
      </c>
      <c r="FA502">
        <v>0</v>
      </c>
      <c r="FB502">
        <v>0</v>
      </c>
      <c r="FC502">
        <v>0</v>
      </c>
      <c r="FD502">
        <v>0</v>
      </c>
      <c r="FE502">
        <v>0</v>
      </c>
      <c r="FF502">
        <v>0</v>
      </c>
      <c r="FG502">
        <v>1</v>
      </c>
      <c r="FH502">
        <v>0</v>
      </c>
      <c r="FI502">
        <v>0</v>
      </c>
      <c r="FJ502">
        <v>1</v>
      </c>
      <c r="FK502">
        <v>0</v>
      </c>
      <c r="FL502">
        <v>0</v>
      </c>
      <c r="FM502">
        <v>2</v>
      </c>
      <c r="FN502">
        <v>1</v>
      </c>
      <c r="FO502">
        <v>0</v>
      </c>
      <c r="FP502">
        <v>1</v>
      </c>
      <c r="FQ502">
        <v>0</v>
      </c>
      <c r="FR502">
        <v>2</v>
      </c>
      <c r="FS502">
        <v>1</v>
      </c>
      <c r="FT502">
        <v>0</v>
      </c>
      <c r="FU502">
        <v>0</v>
      </c>
      <c r="FV502">
        <v>0</v>
      </c>
      <c r="FW502">
        <v>0</v>
      </c>
      <c r="FX502">
        <v>0</v>
      </c>
      <c r="FY502">
        <v>0</v>
      </c>
      <c r="FZ502">
        <v>0</v>
      </c>
      <c r="GA502">
        <v>3</v>
      </c>
      <c r="GB502">
        <v>0</v>
      </c>
      <c r="GC502">
        <v>0</v>
      </c>
      <c r="GD502">
        <v>0</v>
      </c>
      <c r="GE502">
        <v>0</v>
      </c>
      <c r="GF502">
        <v>0</v>
      </c>
      <c r="GG502">
        <v>0</v>
      </c>
      <c r="GH502">
        <v>0</v>
      </c>
      <c r="GI502">
        <v>0</v>
      </c>
      <c r="GJ502">
        <v>0</v>
      </c>
      <c r="GK502">
        <v>0</v>
      </c>
      <c r="GL502">
        <v>0</v>
      </c>
      <c r="GM502">
        <v>1</v>
      </c>
      <c r="GN502">
        <v>6</v>
      </c>
      <c r="GO502">
        <v>3</v>
      </c>
      <c r="GP502">
        <v>0</v>
      </c>
      <c r="GQ502">
        <v>0</v>
      </c>
    </row>
    <row r="503" spans="1:199">
      <c r="A503">
        <v>2</v>
      </c>
      <c r="B503">
        <v>3</v>
      </c>
      <c r="C503">
        <v>0</v>
      </c>
      <c r="D503">
        <v>0</v>
      </c>
      <c r="E503">
        <v>1</v>
      </c>
      <c r="F503">
        <v>3</v>
      </c>
      <c r="G503">
        <v>4</v>
      </c>
      <c r="H503">
        <v>1</v>
      </c>
      <c r="I503">
        <v>0</v>
      </c>
      <c r="J503">
        <v>1</v>
      </c>
      <c r="K503">
        <v>0</v>
      </c>
      <c r="L503">
        <v>0</v>
      </c>
      <c r="M503">
        <v>0</v>
      </c>
      <c r="N503">
        <v>0</v>
      </c>
      <c r="O503">
        <v>0</v>
      </c>
      <c r="P503">
        <v>0</v>
      </c>
      <c r="Q503">
        <v>0</v>
      </c>
      <c r="R503">
        <v>0</v>
      </c>
      <c r="S503">
        <v>0</v>
      </c>
      <c r="T503">
        <v>0</v>
      </c>
      <c r="U503">
        <v>9</v>
      </c>
      <c r="V503">
        <v>0</v>
      </c>
      <c r="W503">
        <v>0</v>
      </c>
      <c r="X503">
        <v>0</v>
      </c>
      <c r="Y503">
        <v>0</v>
      </c>
      <c r="Z503">
        <v>1</v>
      </c>
      <c r="AA503">
        <v>0</v>
      </c>
      <c r="AB503">
        <v>0</v>
      </c>
      <c r="AC503">
        <v>0</v>
      </c>
      <c r="AD503">
        <v>0</v>
      </c>
      <c r="AE503">
        <v>0</v>
      </c>
      <c r="AF503">
        <v>0</v>
      </c>
      <c r="AG503">
        <v>0</v>
      </c>
      <c r="AH503">
        <v>0</v>
      </c>
      <c r="AI503">
        <v>0</v>
      </c>
      <c r="AJ503">
        <v>0</v>
      </c>
      <c r="AK503">
        <v>0</v>
      </c>
      <c r="AL503">
        <v>0</v>
      </c>
      <c r="AM503">
        <v>0</v>
      </c>
      <c r="AN503">
        <v>0</v>
      </c>
      <c r="AO503">
        <v>0</v>
      </c>
      <c r="AP503">
        <v>0</v>
      </c>
      <c r="AQ503">
        <v>0</v>
      </c>
      <c r="AR503">
        <v>3</v>
      </c>
      <c r="AS503">
        <v>0</v>
      </c>
      <c r="AT503">
        <v>0</v>
      </c>
      <c r="AU503">
        <v>0</v>
      </c>
      <c r="AV503">
        <v>0</v>
      </c>
      <c r="AW503">
        <v>1</v>
      </c>
      <c r="AX503">
        <v>0</v>
      </c>
      <c r="AY503">
        <v>2</v>
      </c>
      <c r="AZ503">
        <v>4</v>
      </c>
      <c r="BA503">
        <v>6</v>
      </c>
      <c r="BB503">
        <v>0</v>
      </c>
      <c r="BC503">
        <v>0</v>
      </c>
      <c r="BD503">
        <v>2</v>
      </c>
      <c r="BE503">
        <v>0</v>
      </c>
      <c r="BF503">
        <v>1</v>
      </c>
      <c r="BG503">
        <v>1</v>
      </c>
      <c r="BH503">
        <v>0</v>
      </c>
      <c r="BI503">
        <v>3</v>
      </c>
      <c r="BJ503">
        <v>1</v>
      </c>
      <c r="BK503">
        <v>0</v>
      </c>
      <c r="BL503">
        <v>0</v>
      </c>
      <c r="BM503">
        <v>0</v>
      </c>
      <c r="BN503">
        <v>0</v>
      </c>
      <c r="BO503">
        <v>0</v>
      </c>
      <c r="BP503">
        <v>0</v>
      </c>
      <c r="BQ503">
        <v>1</v>
      </c>
      <c r="BR503">
        <v>0</v>
      </c>
      <c r="BS503">
        <v>0</v>
      </c>
      <c r="BT503">
        <v>0</v>
      </c>
      <c r="BU503">
        <v>0</v>
      </c>
      <c r="BV503">
        <v>0</v>
      </c>
      <c r="BW503">
        <v>0</v>
      </c>
      <c r="BX503">
        <v>1</v>
      </c>
      <c r="BY503">
        <v>7</v>
      </c>
      <c r="BZ503">
        <v>0</v>
      </c>
      <c r="CA503">
        <v>1</v>
      </c>
      <c r="CB503">
        <v>1</v>
      </c>
      <c r="CC503">
        <v>2</v>
      </c>
      <c r="CD503">
        <v>0</v>
      </c>
      <c r="CE503">
        <v>1</v>
      </c>
      <c r="CF503">
        <v>0</v>
      </c>
      <c r="CG503">
        <v>0</v>
      </c>
      <c r="CH503">
        <v>0</v>
      </c>
      <c r="CI503">
        <v>0</v>
      </c>
      <c r="CJ503">
        <v>0</v>
      </c>
      <c r="CK503">
        <v>4</v>
      </c>
      <c r="CL503">
        <v>1</v>
      </c>
      <c r="CM503">
        <v>0</v>
      </c>
      <c r="CN503">
        <v>0</v>
      </c>
      <c r="CO503">
        <v>0</v>
      </c>
      <c r="CP503">
        <v>0</v>
      </c>
      <c r="CQ503">
        <v>0</v>
      </c>
      <c r="CR503">
        <v>0</v>
      </c>
      <c r="CS503">
        <v>1</v>
      </c>
      <c r="CT503">
        <v>0</v>
      </c>
      <c r="CU503">
        <v>0</v>
      </c>
      <c r="CV503">
        <v>0</v>
      </c>
      <c r="CW503">
        <v>0</v>
      </c>
      <c r="CX503">
        <v>1</v>
      </c>
      <c r="CY503">
        <v>0</v>
      </c>
      <c r="CZ503">
        <v>0</v>
      </c>
      <c r="DA503">
        <v>0</v>
      </c>
      <c r="DB503">
        <v>0</v>
      </c>
      <c r="DC503">
        <v>0</v>
      </c>
      <c r="DD503">
        <v>1</v>
      </c>
      <c r="DE503">
        <v>0</v>
      </c>
      <c r="DF503">
        <v>2</v>
      </c>
      <c r="DG503">
        <v>0</v>
      </c>
      <c r="DH503">
        <v>0</v>
      </c>
      <c r="DI503">
        <v>0</v>
      </c>
      <c r="DJ503">
        <v>4</v>
      </c>
      <c r="DK503">
        <v>4</v>
      </c>
      <c r="DL503">
        <v>2</v>
      </c>
      <c r="DM503">
        <v>0</v>
      </c>
      <c r="DN503">
        <v>4</v>
      </c>
      <c r="DO503">
        <v>0</v>
      </c>
      <c r="DP503">
        <v>0</v>
      </c>
      <c r="DQ503">
        <v>0</v>
      </c>
      <c r="DR503">
        <v>0</v>
      </c>
      <c r="DS503">
        <v>0</v>
      </c>
      <c r="DT503">
        <v>0</v>
      </c>
      <c r="DU503">
        <v>1</v>
      </c>
      <c r="DV503">
        <v>1</v>
      </c>
      <c r="DW503">
        <v>0</v>
      </c>
      <c r="DX503">
        <v>0</v>
      </c>
      <c r="DY503">
        <v>0</v>
      </c>
      <c r="DZ503">
        <v>0</v>
      </c>
      <c r="EA503">
        <v>0</v>
      </c>
      <c r="EB503">
        <v>0</v>
      </c>
      <c r="EC503">
        <v>0</v>
      </c>
      <c r="ED503">
        <v>0</v>
      </c>
      <c r="EE503">
        <v>0</v>
      </c>
      <c r="EF503">
        <v>2</v>
      </c>
      <c r="EG503">
        <v>0</v>
      </c>
      <c r="EH503">
        <v>0</v>
      </c>
      <c r="EI503">
        <v>0</v>
      </c>
      <c r="EJ503">
        <v>0</v>
      </c>
      <c r="EK503">
        <v>0</v>
      </c>
      <c r="EL503">
        <v>0</v>
      </c>
      <c r="EM503">
        <v>0</v>
      </c>
      <c r="EN503">
        <v>0</v>
      </c>
      <c r="EO503">
        <v>5</v>
      </c>
      <c r="EP503">
        <v>0</v>
      </c>
      <c r="EQ503">
        <v>0</v>
      </c>
      <c r="ER503">
        <v>0</v>
      </c>
      <c r="ES503">
        <v>0</v>
      </c>
      <c r="ET503">
        <v>0</v>
      </c>
      <c r="EU503">
        <v>1</v>
      </c>
      <c r="EV503">
        <v>0</v>
      </c>
      <c r="EW503">
        <v>0</v>
      </c>
      <c r="EX503">
        <v>0</v>
      </c>
      <c r="EY503">
        <v>1</v>
      </c>
      <c r="EZ503">
        <v>0</v>
      </c>
      <c r="FA503">
        <v>1</v>
      </c>
      <c r="FB503">
        <v>0</v>
      </c>
      <c r="FC503">
        <v>0</v>
      </c>
      <c r="FD503">
        <v>1</v>
      </c>
      <c r="FE503">
        <v>0</v>
      </c>
      <c r="FF503">
        <v>4</v>
      </c>
      <c r="FG503">
        <v>2</v>
      </c>
      <c r="FH503">
        <v>0</v>
      </c>
      <c r="FI503">
        <v>1</v>
      </c>
      <c r="FJ503">
        <v>0</v>
      </c>
      <c r="FK503">
        <v>2</v>
      </c>
      <c r="FL503">
        <v>1</v>
      </c>
      <c r="FM503">
        <v>1</v>
      </c>
      <c r="FN503">
        <v>3</v>
      </c>
      <c r="FO503">
        <v>0</v>
      </c>
      <c r="FP503">
        <v>0</v>
      </c>
      <c r="FQ503">
        <v>0</v>
      </c>
      <c r="FR503">
        <v>5</v>
      </c>
      <c r="FS503">
        <v>0</v>
      </c>
      <c r="FT503">
        <v>0</v>
      </c>
      <c r="FU503">
        <v>0</v>
      </c>
      <c r="FV503">
        <v>0</v>
      </c>
      <c r="FW503">
        <v>0</v>
      </c>
      <c r="FX503">
        <v>0</v>
      </c>
      <c r="FY503">
        <v>1</v>
      </c>
      <c r="FZ503">
        <v>2</v>
      </c>
      <c r="GA503">
        <v>0</v>
      </c>
      <c r="GB503">
        <v>2</v>
      </c>
      <c r="GC503">
        <v>0</v>
      </c>
      <c r="GD503">
        <v>4</v>
      </c>
      <c r="GE503">
        <v>1</v>
      </c>
      <c r="GF503">
        <v>3</v>
      </c>
      <c r="GG503">
        <v>0</v>
      </c>
      <c r="GH503">
        <v>3</v>
      </c>
      <c r="GI503">
        <v>0</v>
      </c>
      <c r="GJ503">
        <v>0</v>
      </c>
      <c r="GK503">
        <v>0</v>
      </c>
      <c r="GL503">
        <v>2</v>
      </c>
      <c r="GM503">
        <v>2</v>
      </c>
      <c r="GN503">
        <v>1</v>
      </c>
      <c r="GO503">
        <v>2</v>
      </c>
      <c r="GP503">
        <v>0</v>
      </c>
      <c r="GQ503">
        <v>0</v>
      </c>
    </row>
    <row r="504" spans="1:199">
      <c r="A504">
        <v>5</v>
      </c>
      <c r="B504">
        <v>0</v>
      </c>
      <c r="C504">
        <v>0</v>
      </c>
      <c r="D504">
        <v>0</v>
      </c>
      <c r="E504">
        <v>4</v>
      </c>
      <c r="F504">
        <v>3</v>
      </c>
      <c r="G504">
        <v>5</v>
      </c>
      <c r="H504">
        <v>1</v>
      </c>
      <c r="I504">
        <v>0</v>
      </c>
      <c r="J504">
        <v>1</v>
      </c>
      <c r="K504">
        <v>0</v>
      </c>
      <c r="L504">
        <v>3</v>
      </c>
      <c r="M504">
        <v>1</v>
      </c>
      <c r="N504">
        <v>0</v>
      </c>
      <c r="O504">
        <v>1</v>
      </c>
      <c r="P504">
        <v>1</v>
      </c>
      <c r="Q504">
        <v>1</v>
      </c>
      <c r="R504">
        <v>0</v>
      </c>
      <c r="S504">
        <v>0</v>
      </c>
      <c r="T504">
        <v>0</v>
      </c>
      <c r="U504">
        <v>0</v>
      </c>
      <c r="V504">
        <v>0</v>
      </c>
      <c r="W504">
        <v>0</v>
      </c>
      <c r="X504">
        <v>1</v>
      </c>
      <c r="Y504">
        <v>3</v>
      </c>
      <c r="Z504">
        <v>4</v>
      </c>
      <c r="AA504">
        <v>0</v>
      </c>
      <c r="AB504">
        <v>0</v>
      </c>
      <c r="AC504">
        <v>0</v>
      </c>
      <c r="AD504">
        <v>1</v>
      </c>
      <c r="AE504">
        <v>4</v>
      </c>
      <c r="AF504">
        <v>0</v>
      </c>
      <c r="AG504">
        <v>2</v>
      </c>
      <c r="AH504">
        <v>1</v>
      </c>
      <c r="AI504">
        <v>0</v>
      </c>
      <c r="AJ504">
        <v>0</v>
      </c>
      <c r="AK504">
        <v>2</v>
      </c>
      <c r="AL504">
        <v>0</v>
      </c>
      <c r="AM504">
        <v>1</v>
      </c>
      <c r="AN504">
        <v>0</v>
      </c>
      <c r="AO504">
        <v>0</v>
      </c>
      <c r="AP504">
        <v>0</v>
      </c>
      <c r="AQ504">
        <v>0</v>
      </c>
      <c r="AR504">
        <v>6</v>
      </c>
      <c r="AS504">
        <v>0</v>
      </c>
      <c r="AT504">
        <v>1</v>
      </c>
      <c r="AU504">
        <v>1</v>
      </c>
      <c r="AV504">
        <v>1</v>
      </c>
      <c r="AW504">
        <v>1</v>
      </c>
      <c r="AX504">
        <v>0</v>
      </c>
      <c r="AY504">
        <v>2</v>
      </c>
      <c r="AZ504">
        <v>1</v>
      </c>
      <c r="BA504">
        <v>1</v>
      </c>
      <c r="BB504">
        <v>0</v>
      </c>
      <c r="BC504">
        <v>1</v>
      </c>
      <c r="BD504">
        <v>2</v>
      </c>
      <c r="BE504">
        <v>5</v>
      </c>
      <c r="BF504">
        <v>3</v>
      </c>
      <c r="BG504">
        <v>1</v>
      </c>
      <c r="BH504">
        <v>0</v>
      </c>
      <c r="BI504">
        <v>0</v>
      </c>
      <c r="BJ504">
        <v>2</v>
      </c>
      <c r="BK504">
        <v>0</v>
      </c>
      <c r="BL504">
        <v>0</v>
      </c>
      <c r="BM504">
        <v>0</v>
      </c>
      <c r="BN504">
        <v>0</v>
      </c>
      <c r="BO504">
        <v>0</v>
      </c>
      <c r="BP504">
        <v>0</v>
      </c>
      <c r="BQ504">
        <v>5</v>
      </c>
      <c r="BR504">
        <v>1</v>
      </c>
      <c r="BS504">
        <v>0</v>
      </c>
      <c r="BT504">
        <v>1</v>
      </c>
      <c r="BU504">
        <v>1</v>
      </c>
      <c r="BV504">
        <v>2</v>
      </c>
      <c r="BW504">
        <v>0</v>
      </c>
      <c r="BX504">
        <v>2</v>
      </c>
      <c r="BY504">
        <v>7</v>
      </c>
      <c r="BZ504">
        <v>0</v>
      </c>
      <c r="CA504">
        <v>3</v>
      </c>
      <c r="CB504">
        <v>2</v>
      </c>
      <c r="CC504">
        <v>1</v>
      </c>
      <c r="CD504">
        <v>1</v>
      </c>
      <c r="CE504">
        <v>0</v>
      </c>
      <c r="CF504">
        <v>5</v>
      </c>
      <c r="CG504">
        <v>1</v>
      </c>
      <c r="CH504">
        <v>0</v>
      </c>
      <c r="CI504">
        <v>0</v>
      </c>
      <c r="CJ504">
        <v>1</v>
      </c>
      <c r="CK504">
        <v>3</v>
      </c>
      <c r="CL504">
        <v>0</v>
      </c>
      <c r="CM504">
        <v>0</v>
      </c>
      <c r="CN504">
        <v>0</v>
      </c>
      <c r="CO504">
        <v>5</v>
      </c>
      <c r="CP504">
        <v>1</v>
      </c>
      <c r="CQ504">
        <v>0</v>
      </c>
      <c r="CR504">
        <v>0</v>
      </c>
      <c r="CS504">
        <v>5</v>
      </c>
      <c r="CT504">
        <v>1</v>
      </c>
      <c r="CU504">
        <v>0</v>
      </c>
      <c r="CV504">
        <v>0</v>
      </c>
      <c r="CW504">
        <v>0</v>
      </c>
      <c r="CX504">
        <v>0</v>
      </c>
      <c r="CY504">
        <v>7</v>
      </c>
      <c r="CZ504">
        <v>0</v>
      </c>
      <c r="DA504">
        <v>0</v>
      </c>
      <c r="DB504">
        <v>0</v>
      </c>
      <c r="DC504">
        <v>0</v>
      </c>
      <c r="DD504">
        <v>2</v>
      </c>
      <c r="DE504">
        <v>5</v>
      </c>
      <c r="DF504">
        <v>7</v>
      </c>
      <c r="DG504">
        <v>0</v>
      </c>
      <c r="DH504">
        <v>6</v>
      </c>
      <c r="DI504">
        <v>2</v>
      </c>
      <c r="DJ504">
        <v>1</v>
      </c>
      <c r="DK504">
        <v>8</v>
      </c>
      <c r="DL504">
        <v>0</v>
      </c>
      <c r="DM504">
        <v>0</v>
      </c>
      <c r="DN504">
        <v>2</v>
      </c>
      <c r="DO504">
        <v>0</v>
      </c>
      <c r="DP504">
        <v>1</v>
      </c>
      <c r="DQ504">
        <v>1</v>
      </c>
      <c r="DR504">
        <v>2</v>
      </c>
      <c r="DS504">
        <v>0</v>
      </c>
      <c r="DT504">
        <v>5</v>
      </c>
      <c r="DU504">
        <v>3</v>
      </c>
      <c r="DV504">
        <v>0</v>
      </c>
      <c r="DW504">
        <v>0</v>
      </c>
      <c r="DX504">
        <v>0</v>
      </c>
      <c r="DY504">
        <v>0</v>
      </c>
      <c r="DZ504">
        <v>2</v>
      </c>
      <c r="EA504">
        <v>0</v>
      </c>
      <c r="EB504">
        <v>1</v>
      </c>
      <c r="EC504">
        <v>2</v>
      </c>
      <c r="ED504">
        <v>0</v>
      </c>
      <c r="EE504">
        <v>0</v>
      </c>
      <c r="EF504">
        <v>0</v>
      </c>
      <c r="EG504">
        <v>1</v>
      </c>
      <c r="EH504">
        <v>0</v>
      </c>
      <c r="EI504">
        <v>0</v>
      </c>
      <c r="EJ504">
        <v>0</v>
      </c>
      <c r="EK504">
        <v>0</v>
      </c>
      <c r="EL504">
        <v>0</v>
      </c>
      <c r="EM504">
        <v>1</v>
      </c>
      <c r="EN504">
        <v>0</v>
      </c>
      <c r="EO504">
        <v>3</v>
      </c>
      <c r="EP504">
        <v>1</v>
      </c>
      <c r="EQ504">
        <v>0</v>
      </c>
      <c r="ER504">
        <v>2</v>
      </c>
      <c r="ES504">
        <v>1</v>
      </c>
      <c r="ET504">
        <v>0</v>
      </c>
      <c r="EU504">
        <v>1</v>
      </c>
      <c r="EV504">
        <v>0</v>
      </c>
      <c r="EW504">
        <v>0</v>
      </c>
      <c r="EX504">
        <v>0</v>
      </c>
      <c r="EY504">
        <v>4</v>
      </c>
      <c r="EZ504">
        <v>0</v>
      </c>
      <c r="FA504">
        <v>1</v>
      </c>
      <c r="FB504">
        <v>0</v>
      </c>
      <c r="FC504">
        <v>0</v>
      </c>
      <c r="FD504">
        <v>2</v>
      </c>
      <c r="FE504">
        <v>9</v>
      </c>
      <c r="FF504">
        <v>0</v>
      </c>
      <c r="FG504">
        <v>1</v>
      </c>
      <c r="FH504">
        <v>0</v>
      </c>
      <c r="FI504">
        <v>1</v>
      </c>
      <c r="FJ504">
        <v>0</v>
      </c>
      <c r="FK504">
        <v>1</v>
      </c>
      <c r="FL504">
        <v>1</v>
      </c>
      <c r="FM504">
        <v>2</v>
      </c>
      <c r="FN504">
        <v>1</v>
      </c>
      <c r="FO504">
        <v>0</v>
      </c>
      <c r="FP504">
        <v>0</v>
      </c>
      <c r="FQ504">
        <v>0</v>
      </c>
      <c r="FR504">
        <v>1</v>
      </c>
      <c r="FS504">
        <v>1</v>
      </c>
      <c r="FT504">
        <v>0</v>
      </c>
      <c r="FU504">
        <v>0</v>
      </c>
      <c r="FV504">
        <v>0</v>
      </c>
      <c r="FW504">
        <v>0</v>
      </c>
      <c r="FX504">
        <v>0</v>
      </c>
      <c r="FY504">
        <v>0</v>
      </c>
      <c r="FZ504">
        <v>0</v>
      </c>
      <c r="GA504">
        <v>3</v>
      </c>
      <c r="GB504">
        <v>0</v>
      </c>
      <c r="GC504">
        <v>0</v>
      </c>
      <c r="GD504">
        <v>2</v>
      </c>
      <c r="GE504">
        <v>0</v>
      </c>
      <c r="GF504">
        <v>0</v>
      </c>
      <c r="GG504">
        <v>0</v>
      </c>
      <c r="GH504">
        <v>0</v>
      </c>
      <c r="GI504">
        <v>0</v>
      </c>
      <c r="GJ504">
        <v>0</v>
      </c>
      <c r="GK504">
        <v>0</v>
      </c>
      <c r="GL504">
        <v>6</v>
      </c>
      <c r="GM504">
        <v>2</v>
      </c>
      <c r="GN504">
        <v>1</v>
      </c>
      <c r="GO504">
        <v>4</v>
      </c>
      <c r="GP504">
        <v>0</v>
      </c>
      <c r="GQ504">
        <v>0</v>
      </c>
    </row>
    <row r="505" spans="1:199">
      <c r="A505">
        <v>0</v>
      </c>
      <c r="B505">
        <v>0</v>
      </c>
      <c r="C505">
        <v>5</v>
      </c>
      <c r="D505">
        <v>0</v>
      </c>
      <c r="E505">
        <v>0</v>
      </c>
      <c r="F505">
        <v>0</v>
      </c>
      <c r="G505">
        <v>0</v>
      </c>
      <c r="H505">
        <v>0</v>
      </c>
      <c r="I505">
        <v>1</v>
      </c>
      <c r="J505">
        <v>0</v>
      </c>
      <c r="K505">
        <v>0</v>
      </c>
      <c r="L505">
        <v>0</v>
      </c>
      <c r="M505">
        <v>0</v>
      </c>
      <c r="N505">
        <v>0</v>
      </c>
      <c r="O505">
        <v>0</v>
      </c>
      <c r="P505">
        <v>2</v>
      </c>
      <c r="Q505">
        <v>0</v>
      </c>
      <c r="R505">
        <v>0</v>
      </c>
      <c r="S505">
        <v>0</v>
      </c>
      <c r="T505">
        <v>0</v>
      </c>
      <c r="U505">
        <v>0</v>
      </c>
      <c r="V505">
        <v>0</v>
      </c>
      <c r="W505">
        <v>0</v>
      </c>
      <c r="X505">
        <v>1</v>
      </c>
      <c r="Y505">
        <v>0</v>
      </c>
      <c r="Z505">
        <v>0</v>
      </c>
      <c r="AA505">
        <v>0</v>
      </c>
      <c r="AB505">
        <v>0</v>
      </c>
      <c r="AC505">
        <v>1</v>
      </c>
      <c r="AD505">
        <v>0</v>
      </c>
      <c r="AE505">
        <v>0</v>
      </c>
      <c r="AF505">
        <v>1</v>
      </c>
      <c r="AG505">
        <v>0</v>
      </c>
      <c r="AH505">
        <v>0</v>
      </c>
      <c r="AI505">
        <v>0</v>
      </c>
      <c r="AJ505">
        <v>0</v>
      </c>
      <c r="AK505">
        <v>1</v>
      </c>
      <c r="AL505">
        <v>0</v>
      </c>
      <c r="AM505">
        <v>0</v>
      </c>
      <c r="AN505">
        <v>0</v>
      </c>
      <c r="AO505">
        <v>0</v>
      </c>
      <c r="AP505">
        <v>0</v>
      </c>
      <c r="AQ505">
        <v>1</v>
      </c>
      <c r="AR505">
        <v>1</v>
      </c>
      <c r="AS505">
        <v>0</v>
      </c>
      <c r="AT505">
        <v>0</v>
      </c>
      <c r="AU505">
        <v>1</v>
      </c>
      <c r="AV505">
        <v>0</v>
      </c>
      <c r="AW505">
        <v>2</v>
      </c>
      <c r="AX505">
        <v>0</v>
      </c>
      <c r="AY505">
        <v>0</v>
      </c>
      <c r="AZ505">
        <v>3</v>
      </c>
      <c r="BA505">
        <v>0</v>
      </c>
      <c r="BB505">
        <v>0</v>
      </c>
      <c r="BC505">
        <v>0</v>
      </c>
      <c r="BD505">
        <v>0</v>
      </c>
      <c r="BE505">
        <v>1</v>
      </c>
      <c r="BF505">
        <v>0</v>
      </c>
      <c r="BG505">
        <v>1</v>
      </c>
      <c r="BH505">
        <v>0</v>
      </c>
      <c r="BI505">
        <v>0</v>
      </c>
      <c r="BJ505">
        <v>0</v>
      </c>
      <c r="BK505">
        <v>0</v>
      </c>
      <c r="BL505">
        <v>0</v>
      </c>
      <c r="BM505">
        <v>0</v>
      </c>
      <c r="BN505">
        <v>0</v>
      </c>
      <c r="BO505">
        <v>0</v>
      </c>
      <c r="BP505">
        <v>0</v>
      </c>
      <c r="BQ505">
        <v>3</v>
      </c>
      <c r="BR505">
        <v>0</v>
      </c>
      <c r="BS505">
        <v>0</v>
      </c>
      <c r="BT505">
        <v>0</v>
      </c>
      <c r="BU505">
        <v>0</v>
      </c>
      <c r="BV505">
        <v>0</v>
      </c>
      <c r="BW505">
        <v>8</v>
      </c>
      <c r="BX505">
        <v>0</v>
      </c>
      <c r="BY505">
        <v>0</v>
      </c>
      <c r="BZ505">
        <v>0</v>
      </c>
      <c r="CA505">
        <v>0</v>
      </c>
      <c r="CB505">
        <v>0</v>
      </c>
      <c r="CC505">
        <v>1</v>
      </c>
      <c r="CD505">
        <v>2</v>
      </c>
      <c r="CE505">
        <v>0</v>
      </c>
      <c r="CF505">
        <v>0</v>
      </c>
      <c r="CG505">
        <v>0</v>
      </c>
      <c r="CH505">
        <v>0</v>
      </c>
      <c r="CI505">
        <v>1</v>
      </c>
      <c r="CJ505">
        <v>0</v>
      </c>
      <c r="CK505">
        <v>2</v>
      </c>
      <c r="CL505">
        <v>0</v>
      </c>
      <c r="CM505">
        <v>0</v>
      </c>
      <c r="CN505">
        <v>0</v>
      </c>
      <c r="CO505">
        <v>0</v>
      </c>
      <c r="CP505">
        <v>0</v>
      </c>
      <c r="CQ505">
        <v>2</v>
      </c>
      <c r="CR505">
        <v>0</v>
      </c>
      <c r="CS505">
        <v>0</v>
      </c>
      <c r="CT505">
        <v>0</v>
      </c>
      <c r="CU505">
        <v>0</v>
      </c>
      <c r="CV505">
        <v>1</v>
      </c>
      <c r="CW505">
        <v>0</v>
      </c>
      <c r="CX505">
        <v>0</v>
      </c>
      <c r="CY505">
        <v>2</v>
      </c>
      <c r="CZ505">
        <v>0</v>
      </c>
      <c r="DA505">
        <v>0</v>
      </c>
      <c r="DB505">
        <v>0</v>
      </c>
      <c r="DC505">
        <v>0</v>
      </c>
      <c r="DD505">
        <v>0</v>
      </c>
      <c r="DE505">
        <v>4</v>
      </c>
      <c r="DF505">
        <v>0</v>
      </c>
      <c r="DG505">
        <v>0</v>
      </c>
      <c r="DH505">
        <v>1</v>
      </c>
      <c r="DI505">
        <v>0</v>
      </c>
      <c r="DJ505">
        <v>0</v>
      </c>
      <c r="DK505">
        <v>2</v>
      </c>
      <c r="DL505">
        <v>2</v>
      </c>
      <c r="DM505">
        <v>0</v>
      </c>
      <c r="DN505">
        <v>0</v>
      </c>
      <c r="DO505">
        <v>0</v>
      </c>
      <c r="DP505">
        <v>0</v>
      </c>
      <c r="DQ505">
        <v>1</v>
      </c>
      <c r="DR505">
        <v>1</v>
      </c>
      <c r="DS505">
        <v>0</v>
      </c>
      <c r="DT505">
        <v>0</v>
      </c>
      <c r="DU505">
        <v>0</v>
      </c>
      <c r="DV505">
        <v>1</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2</v>
      </c>
      <c r="ET505">
        <v>0</v>
      </c>
      <c r="EU505">
        <v>0</v>
      </c>
      <c r="EV505">
        <v>0</v>
      </c>
      <c r="EW505">
        <v>0</v>
      </c>
      <c r="EX505">
        <v>0</v>
      </c>
      <c r="EY505">
        <v>0</v>
      </c>
      <c r="EZ505">
        <v>0</v>
      </c>
      <c r="FA505">
        <v>0</v>
      </c>
      <c r="FB505">
        <v>0</v>
      </c>
      <c r="FC505">
        <v>2</v>
      </c>
      <c r="FD505">
        <v>0</v>
      </c>
      <c r="FE505">
        <v>0</v>
      </c>
      <c r="FF505">
        <v>0</v>
      </c>
      <c r="FG505">
        <v>1</v>
      </c>
      <c r="FH505">
        <v>0</v>
      </c>
      <c r="FI505">
        <v>1</v>
      </c>
      <c r="FJ505">
        <v>0</v>
      </c>
      <c r="FK505">
        <v>0</v>
      </c>
      <c r="FL505">
        <v>3</v>
      </c>
      <c r="FM505">
        <v>0</v>
      </c>
      <c r="FN505">
        <v>0</v>
      </c>
      <c r="FO505">
        <v>0</v>
      </c>
      <c r="FP505">
        <v>0</v>
      </c>
      <c r="FQ505">
        <v>0</v>
      </c>
      <c r="FR505">
        <v>1</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3</v>
      </c>
      <c r="GM505">
        <v>0</v>
      </c>
      <c r="GN505">
        <v>0</v>
      </c>
      <c r="GO505">
        <v>0</v>
      </c>
      <c r="GP505">
        <v>0</v>
      </c>
      <c r="GQ505">
        <v>0</v>
      </c>
    </row>
    <row r="506" spans="1:199">
      <c r="A506">
        <v>0</v>
      </c>
      <c r="B506">
        <v>3</v>
      </c>
      <c r="C506">
        <v>0</v>
      </c>
      <c r="D506">
        <v>0</v>
      </c>
      <c r="E506">
        <v>1</v>
      </c>
      <c r="F506">
        <v>0</v>
      </c>
      <c r="G506">
        <v>0</v>
      </c>
      <c r="H506">
        <v>0</v>
      </c>
      <c r="I506">
        <v>0</v>
      </c>
      <c r="J506">
        <v>0</v>
      </c>
      <c r="K506">
        <v>0</v>
      </c>
      <c r="L506">
        <v>0</v>
      </c>
      <c r="M506">
        <v>1</v>
      </c>
      <c r="N506">
        <v>0</v>
      </c>
      <c r="O506">
        <v>1</v>
      </c>
      <c r="P506">
        <v>1</v>
      </c>
      <c r="Q506">
        <v>1</v>
      </c>
      <c r="R506">
        <v>0</v>
      </c>
      <c r="S506">
        <v>1</v>
      </c>
      <c r="T506">
        <v>0</v>
      </c>
      <c r="U506">
        <v>0</v>
      </c>
      <c r="V506">
        <v>1</v>
      </c>
      <c r="W506">
        <v>0</v>
      </c>
      <c r="X506">
        <v>2</v>
      </c>
      <c r="Y506">
        <v>0</v>
      </c>
      <c r="Z506">
        <v>1</v>
      </c>
      <c r="AA506">
        <v>0</v>
      </c>
      <c r="AB506">
        <v>2</v>
      </c>
      <c r="AC506">
        <v>1</v>
      </c>
      <c r="AD506">
        <v>0</v>
      </c>
      <c r="AE506">
        <v>0</v>
      </c>
      <c r="AF506">
        <v>1</v>
      </c>
      <c r="AG506">
        <v>0</v>
      </c>
      <c r="AH506">
        <v>1</v>
      </c>
      <c r="AI506">
        <v>0</v>
      </c>
      <c r="AJ506">
        <v>0</v>
      </c>
      <c r="AK506">
        <v>4</v>
      </c>
      <c r="AL506">
        <v>0</v>
      </c>
      <c r="AM506">
        <v>0</v>
      </c>
      <c r="AN506">
        <v>0</v>
      </c>
      <c r="AO506">
        <v>0</v>
      </c>
      <c r="AP506">
        <v>4</v>
      </c>
      <c r="AQ506">
        <v>0</v>
      </c>
      <c r="AR506">
        <v>2</v>
      </c>
      <c r="AS506">
        <v>0</v>
      </c>
      <c r="AT506">
        <v>3</v>
      </c>
      <c r="AU506">
        <v>0</v>
      </c>
      <c r="AV506">
        <v>1</v>
      </c>
      <c r="AW506">
        <v>2</v>
      </c>
      <c r="AX506">
        <v>0</v>
      </c>
      <c r="AY506">
        <v>0</v>
      </c>
      <c r="AZ506">
        <v>0</v>
      </c>
      <c r="BA506">
        <v>0</v>
      </c>
      <c r="BB506">
        <v>0</v>
      </c>
      <c r="BC506">
        <v>5</v>
      </c>
      <c r="BD506">
        <v>2</v>
      </c>
      <c r="BE506">
        <v>4</v>
      </c>
      <c r="BF506">
        <v>1</v>
      </c>
      <c r="BG506">
        <v>5</v>
      </c>
      <c r="BH506">
        <v>0</v>
      </c>
      <c r="BI506">
        <v>0</v>
      </c>
      <c r="BJ506">
        <v>0</v>
      </c>
      <c r="BK506">
        <v>0</v>
      </c>
      <c r="BL506">
        <v>0</v>
      </c>
      <c r="BM506">
        <v>0</v>
      </c>
      <c r="BN506">
        <v>0</v>
      </c>
      <c r="BO506">
        <v>0</v>
      </c>
      <c r="BP506">
        <v>0</v>
      </c>
      <c r="BQ506">
        <v>2</v>
      </c>
      <c r="BR506">
        <v>4</v>
      </c>
      <c r="BS506">
        <v>1</v>
      </c>
      <c r="BT506">
        <v>0</v>
      </c>
      <c r="BU506">
        <v>0</v>
      </c>
      <c r="BV506">
        <v>2</v>
      </c>
      <c r="BW506">
        <v>1</v>
      </c>
      <c r="BX506">
        <v>0</v>
      </c>
      <c r="BY506">
        <v>7</v>
      </c>
      <c r="BZ506">
        <v>0</v>
      </c>
      <c r="CA506">
        <v>1</v>
      </c>
      <c r="CB506">
        <v>2</v>
      </c>
      <c r="CC506">
        <v>1</v>
      </c>
      <c r="CD506">
        <v>0</v>
      </c>
      <c r="CE506">
        <v>0</v>
      </c>
      <c r="CF506">
        <v>1</v>
      </c>
      <c r="CG506">
        <v>0</v>
      </c>
      <c r="CH506">
        <v>0</v>
      </c>
      <c r="CI506">
        <v>0</v>
      </c>
      <c r="CJ506">
        <v>0</v>
      </c>
      <c r="CK506">
        <v>1</v>
      </c>
      <c r="CL506">
        <v>0</v>
      </c>
      <c r="CM506">
        <v>0</v>
      </c>
      <c r="CN506">
        <v>0</v>
      </c>
      <c r="CO506">
        <v>0</v>
      </c>
      <c r="CP506">
        <v>0</v>
      </c>
      <c r="CQ506">
        <v>0</v>
      </c>
      <c r="CR506">
        <v>0</v>
      </c>
      <c r="CS506">
        <v>0</v>
      </c>
      <c r="CT506">
        <v>0</v>
      </c>
      <c r="CU506">
        <v>0</v>
      </c>
      <c r="CV506">
        <v>0</v>
      </c>
      <c r="CW506">
        <v>0</v>
      </c>
      <c r="CX506">
        <v>0</v>
      </c>
      <c r="CY506">
        <v>2</v>
      </c>
      <c r="CZ506">
        <v>1</v>
      </c>
      <c r="DA506">
        <v>0</v>
      </c>
      <c r="DB506">
        <v>0</v>
      </c>
      <c r="DC506">
        <v>8</v>
      </c>
      <c r="DD506">
        <v>1</v>
      </c>
      <c r="DE506">
        <v>3</v>
      </c>
      <c r="DF506">
        <v>0</v>
      </c>
      <c r="DG506">
        <v>1</v>
      </c>
      <c r="DH506">
        <v>2</v>
      </c>
      <c r="DI506">
        <v>0</v>
      </c>
      <c r="DJ506">
        <v>0</v>
      </c>
      <c r="DK506">
        <v>0</v>
      </c>
      <c r="DL506">
        <v>0</v>
      </c>
      <c r="DM506">
        <v>0</v>
      </c>
      <c r="DN506">
        <v>2</v>
      </c>
      <c r="DO506">
        <v>0</v>
      </c>
      <c r="DP506">
        <v>1</v>
      </c>
      <c r="DQ506">
        <v>1</v>
      </c>
      <c r="DR506">
        <v>5</v>
      </c>
      <c r="DS506">
        <v>0</v>
      </c>
      <c r="DT506">
        <v>3</v>
      </c>
      <c r="DU506">
        <v>2</v>
      </c>
      <c r="DV506">
        <v>1</v>
      </c>
      <c r="DW506">
        <v>3</v>
      </c>
      <c r="DX506">
        <v>0</v>
      </c>
      <c r="DY506">
        <v>0</v>
      </c>
      <c r="DZ506">
        <v>0</v>
      </c>
      <c r="EA506">
        <v>0</v>
      </c>
      <c r="EB506">
        <v>0</v>
      </c>
      <c r="EC506">
        <v>6</v>
      </c>
      <c r="ED506">
        <v>0</v>
      </c>
      <c r="EE506">
        <v>0</v>
      </c>
      <c r="EF506">
        <v>2</v>
      </c>
      <c r="EG506">
        <v>1</v>
      </c>
      <c r="EH506">
        <v>0</v>
      </c>
      <c r="EI506">
        <v>0</v>
      </c>
      <c r="EJ506">
        <v>2</v>
      </c>
      <c r="EK506">
        <v>0</v>
      </c>
      <c r="EL506">
        <v>0</v>
      </c>
      <c r="EM506">
        <v>2</v>
      </c>
      <c r="EN506">
        <v>0</v>
      </c>
      <c r="EO506">
        <v>1</v>
      </c>
      <c r="EP506">
        <v>1</v>
      </c>
      <c r="EQ506">
        <v>0</v>
      </c>
      <c r="ER506">
        <v>0</v>
      </c>
      <c r="ES506">
        <v>1</v>
      </c>
      <c r="ET506">
        <v>0</v>
      </c>
      <c r="EU506">
        <v>0</v>
      </c>
      <c r="EV506">
        <v>0</v>
      </c>
      <c r="EW506">
        <v>0</v>
      </c>
      <c r="EX506">
        <v>0</v>
      </c>
      <c r="EY506">
        <v>0</v>
      </c>
      <c r="EZ506">
        <v>5</v>
      </c>
      <c r="FA506">
        <v>0</v>
      </c>
      <c r="FB506">
        <v>1</v>
      </c>
      <c r="FC506">
        <v>0</v>
      </c>
      <c r="FD506">
        <v>4</v>
      </c>
      <c r="FE506">
        <v>9</v>
      </c>
      <c r="FF506">
        <v>0</v>
      </c>
      <c r="FG506">
        <v>4</v>
      </c>
      <c r="FH506">
        <v>2</v>
      </c>
      <c r="FI506">
        <v>6</v>
      </c>
      <c r="FJ506">
        <v>0</v>
      </c>
      <c r="FK506">
        <v>0</v>
      </c>
      <c r="FL506">
        <v>0</v>
      </c>
      <c r="FM506">
        <v>3</v>
      </c>
      <c r="FN506">
        <v>2</v>
      </c>
      <c r="FO506">
        <v>3</v>
      </c>
      <c r="FP506">
        <v>1</v>
      </c>
      <c r="FQ506">
        <v>0</v>
      </c>
      <c r="FR506">
        <v>6</v>
      </c>
      <c r="FS506">
        <v>1</v>
      </c>
      <c r="FT506">
        <v>0</v>
      </c>
      <c r="FU506">
        <v>4</v>
      </c>
      <c r="FV506">
        <v>0</v>
      </c>
      <c r="FW506">
        <v>0</v>
      </c>
      <c r="FX506">
        <v>8</v>
      </c>
      <c r="FY506">
        <v>1</v>
      </c>
      <c r="FZ506">
        <v>2</v>
      </c>
      <c r="GA506">
        <v>5</v>
      </c>
      <c r="GB506">
        <v>0</v>
      </c>
      <c r="GC506">
        <v>3</v>
      </c>
      <c r="GD506">
        <v>0</v>
      </c>
      <c r="GE506">
        <v>1</v>
      </c>
      <c r="GF506">
        <v>0</v>
      </c>
      <c r="GG506">
        <v>9</v>
      </c>
      <c r="GH506">
        <v>0</v>
      </c>
      <c r="GI506">
        <v>0</v>
      </c>
      <c r="GJ506">
        <v>3</v>
      </c>
      <c r="GK506">
        <v>0</v>
      </c>
      <c r="GL506">
        <v>4</v>
      </c>
      <c r="GM506">
        <v>0</v>
      </c>
      <c r="GN506">
        <v>1</v>
      </c>
      <c r="GO506">
        <v>1</v>
      </c>
      <c r="GP506">
        <v>0</v>
      </c>
      <c r="GQ506">
        <v>0</v>
      </c>
    </row>
    <row r="507" spans="1:199">
      <c r="A507">
        <v>0</v>
      </c>
      <c r="B507">
        <v>0</v>
      </c>
      <c r="C507">
        <v>1</v>
      </c>
      <c r="D507">
        <v>6</v>
      </c>
      <c r="E507">
        <v>0</v>
      </c>
      <c r="F507">
        <v>0</v>
      </c>
      <c r="G507">
        <v>0</v>
      </c>
      <c r="H507">
        <v>0</v>
      </c>
      <c r="I507">
        <v>0</v>
      </c>
      <c r="J507">
        <v>0</v>
      </c>
      <c r="K507">
        <v>0</v>
      </c>
      <c r="L507">
        <v>0</v>
      </c>
      <c r="M507">
        <v>0</v>
      </c>
      <c r="N507">
        <v>0</v>
      </c>
      <c r="O507">
        <v>0</v>
      </c>
      <c r="P507">
        <v>2</v>
      </c>
      <c r="Q507">
        <v>0</v>
      </c>
      <c r="R507">
        <v>0</v>
      </c>
      <c r="S507">
        <v>0</v>
      </c>
      <c r="T507">
        <v>0</v>
      </c>
      <c r="U507">
        <v>0</v>
      </c>
      <c r="V507">
        <v>0</v>
      </c>
      <c r="W507">
        <v>6</v>
      </c>
      <c r="X507">
        <v>1</v>
      </c>
      <c r="Y507">
        <v>0</v>
      </c>
      <c r="Z507">
        <v>1</v>
      </c>
      <c r="AA507">
        <v>0</v>
      </c>
      <c r="AB507">
        <v>0</v>
      </c>
      <c r="AC507">
        <v>2</v>
      </c>
      <c r="AD507">
        <v>0</v>
      </c>
      <c r="AE507">
        <v>1</v>
      </c>
      <c r="AF507">
        <v>3</v>
      </c>
      <c r="AG507">
        <v>0</v>
      </c>
      <c r="AH507">
        <v>0</v>
      </c>
      <c r="AI507">
        <v>0</v>
      </c>
      <c r="AJ507">
        <v>0</v>
      </c>
      <c r="AK507">
        <v>0</v>
      </c>
      <c r="AL507">
        <v>0</v>
      </c>
      <c r="AM507">
        <v>0</v>
      </c>
      <c r="AN507">
        <v>0</v>
      </c>
      <c r="AO507">
        <v>0</v>
      </c>
      <c r="AP507">
        <v>1</v>
      </c>
      <c r="AQ507">
        <v>0</v>
      </c>
      <c r="AR507">
        <v>0</v>
      </c>
      <c r="AS507">
        <v>0</v>
      </c>
      <c r="AT507">
        <v>3</v>
      </c>
      <c r="AU507">
        <v>0</v>
      </c>
      <c r="AV507">
        <v>1</v>
      </c>
      <c r="AW507">
        <v>4</v>
      </c>
      <c r="AX507">
        <v>0</v>
      </c>
      <c r="AY507">
        <v>3</v>
      </c>
      <c r="AZ507">
        <v>0</v>
      </c>
      <c r="BA507">
        <v>0</v>
      </c>
      <c r="BB507">
        <v>1</v>
      </c>
      <c r="BC507">
        <v>1</v>
      </c>
      <c r="BD507">
        <v>0</v>
      </c>
      <c r="BE507">
        <v>2</v>
      </c>
      <c r="BF507">
        <v>3</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2</v>
      </c>
      <c r="CB507">
        <v>4</v>
      </c>
      <c r="CC507">
        <v>0</v>
      </c>
      <c r="CD507">
        <v>1</v>
      </c>
      <c r="CE507">
        <v>6</v>
      </c>
      <c r="CF507">
        <v>0</v>
      </c>
      <c r="CG507">
        <v>0</v>
      </c>
      <c r="CH507">
        <v>0</v>
      </c>
      <c r="CI507">
        <v>0</v>
      </c>
      <c r="CJ507">
        <v>7</v>
      </c>
      <c r="CK507">
        <v>0</v>
      </c>
      <c r="CL507">
        <v>0</v>
      </c>
      <c r="CM507">
        <v>0</v>
      </c>
      <c r="CN507">
        <v>0</v>
      </c>
      <c r="CO507">
        <v>0</v>
      </c>
      <c r="CP507">
        <v>0</v>
      </c>
      <c r="CQ507">
        <v>0</v>
      </c>
      <c r="CR507">
        <v>0</v>
      </c>
      <c r="CS507">
        <v>0</v>
      </c>
      <c r="CT507">
        <v>0</v>
      </c>
      <c r="CU507">
        <v>0</v>
      </c>
      <c r="CV507">
        <v>0</v>
      </c>
      <c r="CW507">
        <v>0</v>
      </c>
      <c r="CX507">
        <v>0</v>
      </c>
      <c r="CY507">
        <v>0</v>
      </c>
      <c r="CZ507">
        <v>9</v>
      </c>
      <c r="DA507">
        <v>0</v>
      </c>
      <c r="DB507">
        <v>0</v>
      </c>
      <c r="DC507">
        <v>1</v>
      </c>
      <c r="DD507">
        <v>1</v>
      </c>
      <c r="DE507">
        <v>0</v>
      </c>
      <c r="DF507">
        <v>0</v>
      </c>
      <c r="DG507">
        <v>1</v>
      </c>
      <c r="DH507">
        <v>0</v>
      </c>
      <c r="DI507">
        <v>0</v>
      </c>
      <c r="DJ507">
        <v>0</v>
      </c>
      <c r="DK507">
        <v>5</v>
      </c>
      <c r="DL507">
        <v>0</v>
      </c>
      <c r="DM507">
        <v>0</v>
      </c>
      <c r="DN507">
        <v>2</v>
      </c>
      <c r="DO507">
        <v>0</v>
      </c>
      <c r="DP507">
        <v>3</v>
      </c>
      <c r="DQ507">
        <v>0</v>
      </c>
      <c r="DR507">
        <v>0</v>
      </c>
      <c r="DS507">
        <v>0</v>
      </c>
      <c r="DT507">
        <v>3</v>
      </c>
      <c r="DU507">
        <v>0</v>
      </c>
      <c r="DV507">
        <v>1</v>
      </c>
      <c r="DW507">
        <v>0</v>
      </c>
      <c r="DX507">
        <v>0</v>
      </c>
      <c r="DY507">
        <v>0</v>
      </c>
      <c r="DZ507">
        <v>0</v>
      </c>
      <c r="EA507">
        <v>0</v>
      </c>
      <c r="EB507">
        <v>0</v>
      </c>
      <c r="EC507">
        <v>0</v>
      </c>
      <c r="ED507">
        <v>0</v>
      </c>
      <c r="EE507">
        <v>0</v>
      </c>
      <c r="EF507">
        <v>0</v>
      </c>
      <c r="EG507">
        <v>0</v>
      </c>
      <c r="EH507">
        <v>2</v>
      </c>
      <c r="EI507">
        <v>0</v>
      </c>
      <c r="EJ507">
        <v>0</v>
      </c>
      <c r="EK507">
        <v>2</v>
      </c>
      <c r="EL507">
        <v>1</v>
      </c>
      <c r="EM507">
        <v>6</v>
      </c>
      <c r="EN507">
        <v>0</v>
      </c>
      <c r="EO507">
        <v>4</v>
      </c>
      <c r="EP507">
        <v>1</v>
      </c>
      <c r="EQ507">
        <v>0</v>
      </c>
      <c r="ER507">
        <v>0</v>
      </c>
      <c r="ES507">
        <v>1</v>
      </c>
      <c r="ET507">
        <v>0</v>
      </c>
      <c r="EU507">
        <v>1</v>
      </c>
      <c r="EV507">
        <v>0</v>
      </c>
      <c r="EW507">
        <v>0</v>
      </c>
      <c r="EX507">
        <v>1</v>
      </c>
      <c r="EY507">
        <v>0</v>
      </c>
      <c r="EZ507">
        <v>0</v>
      </c>
      <c r="FA507">
        <v>0</v>
      </c>
      <c r="FB507">
        <v>0</v>
      </c>
      <c r="FC507">
        <v>0</v>
      </c>
      <c r="FD507">
        <v>0</v>
      </c>
      <c r="FE507">
        <v>0</v>
      </c>
      <c r="FF507">
        <v>0</v>
      </c>
      <c r="FG507">
        <v>5</v>
      </c>
      <c r="FH507">
        <v>0</v>
      </c>
      <c r="FI507">
        <v>0</v>
      </c>
      <c r="FJ507">
        <v>0</v>
      </c>
      <c r="FK507">
        <v>0</v>
      </c>
      <c r="FL507">
        <v>0</v>
      </c>
      <c r="FM507">
        <v>0</v>
      </c>
      <c r="FN507">
        <v>3</v>
      </c>
      <c r="FO507">
        <v>0</v>
      </c>
      <c r="FP507">
        <v>1</v>
      </c>
      <c r="FQ507">
        <v>0</v>
      </c>
      <c r="FR507">
        <v>0</v>
      </c>
      <c r="FS507">
        <v>1</v>
      </c>
      <c r="FT507">
        <v>0</v>
      </c>
      <c r="FU507">
        <v>1</v>
      </c>
      <c r="FV507">
        <v>1</v>
      </c>
      <c r="FW507">
        <v>0</v>
      </c>
      <c r="FX507">
        <v>0</v>
      </c>
      <c r="FY507">
        <v>0</v>
      </c>
      <c r="FZ507">
        <v>3</v>
      </c>
      <c r="GA507">
        <v>1</v>
      </c>
      <c r="GB507">
        <v>0</v>
      </c>
      <c r="GC507">
        <v>1</v>
      </c>
      <c r="GD507">
        <v>0</v>
      </c>
      <c r="GE507">
        <v>0</v>
      </c>
      <c r="GF507">
        <v>0</v>
      </c>
      <c r="GG507">
        <v>0</v>
      </c>
      <c r="GH507">
        <v>0</v>
      </c>
      <c r="GI507">
        <v>0</v>
      </c>
      <c r="GJ507">
        <v>4</v>
      </c>
      <c r="GK507">
        <v>0</v>
      </c>
      <c r="GL507">
        <v>0</v>
      </c>
      <c r="GM507">
        <v>0</v>
      </c>
      <c r="GN507">
        <v>0</v>
      </c>
      <c r="GO507">
        <v>1</v>
      </c>
      <c r="GP507">
        <v>0</v>
      </c>
      <c r="GQ507">
        <v>0</v>
      </c>
    </row>
    <row r="508" spans="1:199">
      <c r="A508">
        <v>0</v>
      </c>
      <c r="B508">
        <v>0</v>
      </c>
      <c r="C508">
        <v>0</v>
      </c>
      <c r="D508">
        <v>0</v>
      </c>
      <c r="E508">
        <v>2</v>
      </c>
      <c r="F508">
        <v>0</v>
      </c>
      <c r="G508">
        <v>1</v>
      </c>
      <c r="H508">
        <v>0</v>
      </c>
      <c r="I508">
        <v>0</v>
      </c>
      <c r="J508">
        <v>0</v>
      </c>
      <c r="K508">
        <v>0</v>
      </c>
      <c r="L508">
        <v>0</v>
      </c>
      <c r="M508">
        <v>0</v>
      </c>
      <c r="N508">
        <v>0</v>
      </c>
      <c r="O508">
        <v>0</v>
      </c>
      <c r="P508">
        <v>0</v>
      </c>
      <c r="Q508">
        <v>2</v>
      </c>
      <c r="R508">
        <v>0</v>
      </c>
      <c r="S508">
        <v>3</v>
      </c>
      <c r="T508">
        <v>0</v>
      </c>
      <c r="U508">
        <v>4</v>
      </c>
      <c r="V508">
        <v>0</v>
      </c>
      <c r="W508">
        <v>0</v>
      </c>
      <c r="X508">
        <v>0</v>
      </c>
      <c r="Y508">
        <v>0</v>
      </c>
      <c r="Z508">
        <v>1</v>
      </c>
      <c r="AA508">
        <v>0</v>
      </c>
      <c r="AB508">
        <v>0</v>
      </c>
      <c r="AC508">
        <v>0</v>
      </c>
      <c r="AD508">
        <v>4</v>
      </c>
      <c r="AE508">
        <v>0</v>
      </c>
      <c r="AF508">
        <v>1</v>
      </c>
      <c r="AG508">
        <v>0</v>
      </c>
      <c r="AH508">
        <v>0</v>
      </c>
      <c r="AI508">
        <v>0</v>
      </c>
      <c r="AJ508">
        <v>0</v>
      </c>
      <c r="AK508">
        <v>0</v>
      </c>
      <c r="AL508">
        <v>3</v>
      </c>
      <c r="AM508">
        <v>0</v>
      </c>
      <c r="AN508">
        <v>0</v>
      </c>
      <c r="AO508">
        <v>3</v>
      </c>
      <c r="AP508">
        <v>4</v>
      </c>
      <c r="AQ508">
        <v>0</v>
      </c>
      <c r="AR508">
        <v>0</v>
      </c>
      <c r="AS508">
        <v>0</v>
      </c>
      <c r="AT508">
        <v>0</v>
      </c>
      <c r="AU508">
        <v>2</v>
      </c>
      <c r="AV508">
        <v>0</v>
      </c>
      <c r="AW508">
        <v>0</v>
      </c>
      <c r="AX508">
        <v>0</v>
      </c>
      <c r="AY508">
        <v>0</v>
      </c>
      <c r="AZ508">
        <v>0</v>
      </c>
      <c r="BA508">
        <v>0</v>
      </c>
      <c r="BB508">
        <v>0</v>
      </c>
      <c r="BC508">
        <v>0</v>
      </c>
      <c r="BD508">
        <v>0</v>
      </c>
      <c r="BE508">
        <v>0</v>
      </c>
      <c r="BF508">
        <v>0</v>
      </c>
      <c r="BG508">
        <v>2</v>
      </c>
      <c r="BH508">
        <v>0</v>
      </c>
      <c r="BI508">
        <v>2</v>
      </c>
      <c r="BJ508">
        <v>0</v>
      </c>
      <c r="BK508">
        <v>0</v>
      </c>
      <c r="BL508">
        <v>0</v>
      </c>
      <c r="BM508">
        <v>1</v>
      </c>
      <c r="BN508">
        <v>3</v>
      </c>
      <c r="BO508">
        <v>0</v>
      </c>
      <c r="BP508">
        <v>0</v>
      </c>
      <c r="BQ508">
        <v>1</v>
      </c>
      <c r="BR508">
        <v>0</v>
      </c>
      <c r="BS508">
        <v>0</v>
      </c>
      <c r="BT508">
        <v>0</v>
      </c>
      <c r="BU508">
        <v>0</v>
      </c>
      <c r="BV508">
        <v>0</v>
      </c>
      <c r="BW508">
        <v>0</v>
      </c>
      <c r="BX508">
        <v>0</v>
      </c>
      <c r="BY508">
        <v>0</v>
      </c>
      <c r="BZ508">
        <v>0</v>
      </c>
      <c r="CA508">
        <v>1</v>
      </c>
      <c r="CB508">
        <v>0</v>
      </c>
      <c r="CC508">
        <v>0</v>
      </c>
      <c r="CD508">
        <v>0</v>
      </c>
      <c r="CE508">
        <v>0</v>
      </c>
      <c r="CF508">
        <v>0</v>
      </c>
      <c r="CG508">
        <v>0</v>
      </c>
      <c r="CH508">
        <v>0</v>
      </c>
      <c r="CI508">
        <v>0</v>
      </c>
      <c r="CJ508">
        <v>0</v>
      </c>
      <c r="CK508">
        <v>0</v>
      </c>
      <c r="CL508">
        <v>0</v>
      </c>
      <c r="CM508">
        <v>0</v>
      </c>
      <c r="CN508">
        <v>0</v>
      </c>
      <c r="CO508">
        <v>0</v>
      </c>
      <c r="CP508">
        <v>0</v>
      </c>
      <c r="CQ508">
        <v>0</v>
      </c>
      <c r="CR508">
        <v>0</v>
      </c>
      <c r="CS508">
        <v>3</v>
      </c>
      <c r="CT508">
        <v>0</v>
      </c>
      <c r="CU508">
        <v>0</v>
      </c>
      <c r="CV508">
        <v>0</v>
      </c>
      <c r="CW508">
        <v>0</v>
      </c>
      <c r="CX508">
        <v>0</v>
      </c>
      <c r="CY508">
        <v>2</v>
      </c>
      <c r="CZ508">
        <v>0</v>
      </c>
      <c r="DA508">
        <v>0</v>
      </c>
      <c r="DB508">
        <v>0</v>
      </c>
      <c r="DC508">
        <v>0</v>
      </c>
      <c r="DD508">
        <v>0</v>
      </c>
      <c r="DE508">
        <v>0</v>
      </c>
      <c r="DF508">
        <v>0</v>
      </c>
      <c r="DG508">
        <v>1</v>
      </c>
      <c r="DH508">
        <v>0</v>
      </c>
      <c r="DI508">
        <v>0</v>
      </c>
      <c r="DJ508">
        <v>0</v>
      </c>
      <c r="DK508">
        <v>2</v>
      </c>
      <c r="DL508">
        <v>0</v>
      </c>
      <c r="DM508">
        <v>0</v>
      </c>
      <c r="DN508">
        <v>0</v>
      </c>
      <c r="DO508">
        <v>0</v>
      </c>
      <c r="DP508">
        <v>0</v>
      </c>
      <c r="DQ508">
        <v>0</v>
      </c>
      <c r="DR508">
        <v>1</v>
      </c>
      <c r="DS508">
        <v>2</v>
      </c>
      <c r="DT508">
        <v>0</v>
      </c>
      <c r="DU508">
        <v>1</v>
      </c>
      <c r="DV508">
        <v>0</v>
      </c>
      <c r="DW508">
        <v>0</v>
      </c>
      <c r="DX508">
        <v>0</v>
      </c>
      <c r="DY508">
        <v>0</v>
      </c>
      <c r="DZ508">
        <v>0</v>
      </c>
      <c r="EA508">
        <v>1</v>
      </c>
      <c r="EB508">
        <v>0</v>
      </c>
      <c r="EC508">
        <v>0</v>
      </c>
      <c r="ED508">
        <v>0</v>
      </c>
      <c r="EE508">
        <v>0</v>
      </c>
      <c r="EF508">
        <v>0</v>
      </c>
      <c r="EG508">
        <v>0</v>
      </c>
      <c r="EH508">
        <v>0</v>
      </c>
      <c r="EI508">
        <v>0</v>
      </c>
      <c r="EJ508">
        <v>0</v>
      </c>
      <c r="EK508">
        <v>0</v>
      </c>
      <c r="EL508">
        <v>0</v>
      </c>
      <c r="EM508">
        <v>0</v>
      </c>
      <c r="EN508">
        <v>0</v>
      </c>
      <c r="EO508">
        <v>9</v>
      </c>
      <c r="EP508">
        <v>0</v>
      </c>
      <c r="EQ508">
        <v>0</v>
      </c>
      <c r="ER508">
        <v>0</v>
      </c>
      <c r="ES508">
        <v>0</v>
      </c>
      <c r="ET508">
        <v>0</v>
      </c>
      <c r="EU508">
        <v>1</v>
      </c>
      <c r="EV508">
        <v>0</v>
      </c>
      <c r="EW508">
        <v>0</v>
      </c>
      <c r="EX508">
        <v>1</v>
      </c>
      <c r="EY508">
        <v>0</v>
      </c>
      <c r="EZ508">
        <v>0</v>
      </c>
      <c r="FA508">
        <v>0</v>
      </c>
      <c r="FB508">
        <v>0</v>
      </c>
      <c r="FC508">
        <v>0</v>
      </c>
      <c r="FD508">
        <v>1</v>
      </c>
      <c r="FE508">
        <v>0</v>
      </c>
      <c r="FF508">
        <v>0</v>
      </c>
      <c r="FG508">
        <v>0</v>
      </c>
      <c r="FH508">
        <v>2</v>
      </c>
      <c r="FI508">
        <v>2</v>
      </c>
      <c r="FJ508">
        <v>0</v>
      </c>
      <c r="FK508">
        <v>7</v>
      </c>
      <c r="FL508">
        <v>0</v>
      </c>
      <c r="FM508">
        <v>0</v>
      </c>
      <c r="FN508">
        <v>0</v>
      </c>
      <c r="FO508">
        <v>1</v>
      </c>
      <c r="FP508">
        <v>0</v>
      </c>
      <c r="FQ508">
        <v>0</v>
      </c>
      <c r="FR508">
        <v>0</v>
      </c>
      <c r="FS508">
        <v>0</v>
      </c>
      <c r="FT508">
        <v>0</v>
      </c>
      <c r="FU508">
        <v>0</v>
      </c>
      <c r="FV508">
        <v>0</v>
      </c>
      <c r="FW508">
        <v>0</v>
      </c>
      <c r="FX508">
        <v>0</v>
      </c>
      <c r="FY508">
        <v>0</v>
      </c>
      <c r="FZ508">
        <v>0</v>
      </c>
      <c r="GA508">
        <v>0</v>
      </c>
      <c r="GB508">
        <v>0</v>
      </c>
      <c r="GC508">
        <v>0</v>
      </c>
      <c r="GD508">
        <v>8</v>
      </c>
      <c r="GE508">
        <v>0</v>
      </c>
      <c r="GF508">
        <v>0</v>
      </c>
      <c r="GG508">
        <v>0</v>
      </c>
      <c r="GH508">
        <v>0</v>
      </c>
      <c r="GI508">
        <v>0</v>
      </c>
      <c r="GJ508">
        <v>0</v>
      </c>
      <c r="GK508">
        <v>0</v>
      </c>
      <c r="GL508">
        <v>3</v>
      </c>
      <c r="GM508">
        <v>1</v>
      </c>
      <c r="GN508">
        <v>0</v>
      </c>
      <c r="GO508">
        <v>0</v>
      </c>
      <c r="GP508">
        <v>0</v>
      </c>
      <c r="GQ508">
        <v>0</v>
      </c>
    </row>
    <row r="509" spans="1:199">
      <c r="A509">
        <v>0</v>
      </c>
      <c r="B509">
        <v>0</v>
      </c>
      <c r="C509">
        <v>4</v>
      </c>
      <c r="D509">
        <v>4</v>
      </c>
      <c r="E509">
        <v>0</v>
      </c>
      <c r="F509">
        <v>0</v>
      </c>
      <c r="G509">
        <v>0</v>
      </c>
      <c r="H509">
        <v>0</v>
      </c>
      <c r="I509">
        <v>0</v>
      </c>
      <c r="J509">
        <v>0</v>
      </c>
      <c r="K509">
        <v>0</v>
      </c>
      <c r="L509">
        <v>0</v>
      </c>
      <c r="M509">
        <v>1</v>
      </c>
      <c r="N509">
        <v>0</v>
      </c>
      <c r="O509">
        <v>1</v>
      </c>
      <c r="P509">
        <v>0</v>
      </c>
      <c r="Q509">
        <v>1</v>
      </c>
      <c r="R509">
        <v>0</v>
      </c>
      <c r="S509">
        <v>0</v>
      </c>
      <c r="T509">
        <v>0</v>
      </c>
      <c r="U509">
        <v>0</v>
      </c>
      <c r="V509">
        <v>0</v>
      </c>
      <c r="W509">
        <v>6</v>
      </c>
      <c r="X509">
        <v>6</v>
      </c>
      <c r="Y509">
        <v>0</v>
      </c>
      <c r="Z509">
        <v>0</v>
      </c>
      <c r="AA509">
        <v>0</v>
      </c>
      <c r="AB509">
        <v>2</v>
      </c>
      <c r="AC509">
        <v>1</v>
      </c>
      <c r="AD509">
        <v>0</v>
      </c>
      <c r="AE509">
        <v>1</v>
      </c>
      <c r="AF509">
        <v>2</v>
      </c>
      <c r="AG509">
        <v>0</v>
      </c>
      <c r="AH509">
        <v>5</v>
      </c>
      <c r="AI509">
        <v>0</v>
      </c>
      <c r="AJ509">
        <v>0</v>
      </c>
      <c r="AK509">
        <v>3</v>
      </c>
      <c r="AL509">
        <v>0</v>
      </c>
      <c r="AM509">
        <v>0</v>
      </c>
      <c r="AN509">
        <v>0</v>
      </c>
      <c r="AO509">
        <v>0</v>
      </c>
      <c r="AP509">
        <v>2</v>
      </c>
      <c r="AQ509">
        <v>0</v>
      </c>
      <c r="AR509">
        <v>0</v>
      </c>
      <c r="AS509">
        <v>0</v>
      </c>
      <c r="AT509">
        <v>0</v>
      </c>
      <c r="AU509">
        <v>0</v>
      </c>
      <c r="AV509">
        <v>3</v>
      </c>
      <c r="AW509">
        <v>1</v>
      </c>
      <c r="AX509">
        <v>0</v>
      </c>
      <c r="AY509">
        <v>0</v>
      </c>
      <c r="AZ509">
        <v>0</v>
      </c>
      <c r="BA509">
        <v>0</v>
      </c>
      <c r="BB509">
        <v>3</v>
      </c>
      <c r="BC509">
        <v>4</v>
      </c>
      <c r="BD509">
        <v>0</v>
      </c>
      <c r="BE509">
        <v>4</v>
      </c>
      <c r="BF509">
        <v>1</v>
      </c>
      <c r="BG509">
        <v>0</v>
      </c>
      <c r="BH509">
        <v>0</v>
      </c>
      <c r="BI509">
        <v>0</v>
      </c>
      <c r="BJ509">
        <v>0</v>
      </c>
      <c r="BK509">
        <v>0</v>
      </c>
      <c r="BL509">
        <v>0</v>
      </c>
      <c r="BM509">
        <v>4</v>
      </c>
      <c r="BN509">
        <v>1</v>
      </c>
      <c r="BO509">
        <v>1</v>
      </c>
      <c r="BP509">
        <v>0</v>
      </c>
      <c r="BQ509">
        <v>7</v>
      </c>
      <c r="BR509">
        <v>1</v>
      </c>
      <c r="BS509">
        <v>3</v>
      </c>
      <c r="BT509">
        <v>0</v>
      </c>
      <c r="BU509">
        <v>0</v>
      </c>
      <c r="BV509">
        <v>3</v>
      </c>
      <c r="BW509">
        <v>0</v>
      </c>
      <c r="BX509">
        <v>0</v>
      </c>
      <c r="BY509">
        <v>0</v>
      </c>
      <c r="BZ509">
        <v>1</v>
      </c>
      <c r="CA509">
        <v>3</v>
      </c>
      <c r="CB509">
        <v>2</v>
      </c>
      <c r="CC509">
        <v>0</v>
      </c>
      <c r="CD509">
        <v>0</v>
      </c>
      <c r="CE509">
        <v>0</v>
      </c>
      <c r="CF509">
        <v>0</v>
      </c>
      <c r="CG509">
        <v>0</v>
      </c>
      <c r="CH509">
        <v>0</v>
      </c>
      <c r="CI509">
        <v>7</v>
      </c>
      <c r="CJ509">
        <v>0</v>
      </c>
      <c r="CK509">
        <v>0</v>
      </c>
      <c r="CL509">
        <v>1</v>
      </c>
      <c r="CM509">
        <v>0</v>
      </c>
      <c r="CN509">
        <v>0</v>
      </c>
      <c r="CO509">
        <v>0</v>
      </c>
      <c r="CP509">
        <v>0</v>
      </c>
      <c r="CQ509">
        <v>2</v>
      </c>
      <c r="CR509">
        <v>0</v>
      </c>
      <c r="CS509">
        <v>0</v>
      </c>
      <c r="CT509">
        <v>6</v>
      </c>
      <c r="CU509">
        <v>0</v>
      </c>
      <c r="CV509">
        <v>0</v>
      </c>
      <c r="CW509">
        <v>0</v>
      </c>
      <c r="CX509">
        <v>0</v>
      </c>
      <c r="CY509">
        <v>0</v>
      </c>
      <c r="CZ509">
        <v>8</v>
      </c>
      <c r="DA509">
        <v>0</v>
      </c>
      <c r="DB509">
        <v>0</v>
      </c>
      <c r="DC509">
        <v>0</v>
      </c>
      <c r="DD509">
        <v>1</v>
      </c>
      <c r="DE509">
        <v>3</v>
      </c>
      <c r="DF509">
        <v>0</v>
      </c>
      <c r="DG509">
        <v>3</v>
      </c>
      <c r="DH509">
        <v>0</v>
      </c>
      <c r="DI509">
        <v>0</v>
      </c>
      <c r="DJ509">
        <v>0</v>
      </c>
      <c r="DK509">
        <v>0</v>
      </c>
      <c r="DL509">
        <v>0</v>
      </c>
      <c r="DM509">
        <v>9</v>
      </c>
      <c r="DN509">
        <v>0</v>
      </c>
      <c r="DO509">
        <v>0</v>
      </c>
      <c r="DP509">
        <v>1</v>
      </c>
      <c r="DQ509">
        <v>0</v>
      </c>
      <c r="DR509">
        <v>3</v>
      </c>
      <c r="DS509">
        <v>1</v>
      </c>
      <c r="DT509">
        <v>5</v>
      </c>
      <c r="DU509">
        <v>2</v>
      </c>
      <c r="DV509">
        <v>2</v>
      </c>
      <c r="DW509">
        <v>1</v>
      </c>
      <c r="DX509">
        <v>0</v>
      </c>
      <c r="DY509">
        <v>2</v>
      </c>
      <c r="DZ509">
        <v>1</v>
      </c>
      <c r="EA509">
        <v>0</v>
      </c>
      <c r="EB509">
        <v>0</v>
      </c>
      <c r="EC509">
        <v>1</v>
      </c>
      <c r="ED509">
        <v>0</v>
      </c>
      <c r="EE509">
        <v>0</v>
      </c>
      <c r="EF509">
        <v>0</v>
      </c>
      <c r="EG509">
        <v>0</v>
      </c>
      <c r="EH509">
        <v>0</v>
      </c>
      <c r="EI509">
        <v>0</v>
      </c>
      <c r="EJ509">
        <v>0</v>
      </c>
      <c r="EK509">
        <v>0</v>
      </c>
      <c r="EL509">
        <v>0</v>
      </c>
      <c r="EM509">
        <v>5</v>
      </c>
      <c r="EN509">
        <v>0</v>
      </c>
      <c r="EO509">
        <v>4</v>
      </c>
      <c r="EP509">
        <v>0</v>
      </c>
      <c r="EQ509">
        <v>0</v>
      </c>
      <c r="ER509">
        <v>0</v>
      </c>
      <c r="ES509">
        <v>2</v>
      </c>
      <c r="ET509">
        <v>0</v>
      </c>
      <c r="EU509">
        <v>4</v>
      </c>
      <c r="EV509">
        <v>0</v>
      </c>
      <c r="EW509">
        <v>0</v>
      </c>
      <c r="EX509">
        <v>0</v>
      </c>
      <c r="EY509">
        <v>0</v>
      </c>
      <c r="EZ509">
        <v>0</v>
      </c>
      <c r="FA509">
        <v>0</v>
      </c>
      <c r="FB509">
        <v>0</v>
      </c>
      <c r="FC509">
        <v>2</v>
      </c>
      <c r="FD509">
        <v>0</v>
      </c>
      <c r="FE509">
        <v>0</v>
      </c>
      <c r="FF509">
        <v>0</v>
      </c>
      <c r="FG509">
        <v>1</v>
      </c>
      <c r="FH509">
        <v>0</v>
      </c>
      <c r="FI509">
        <v>5</v>
      </c>
      <c r="FJ509">
        <v>0</v>
      </c>
      <c r="FK509">
        <v>0</v>
      </c>
      <c r="FL509">
        <v>0</v>
      </c>
      <c r="FM509">
        <v>0</v>
      </c>
      <c r="FN509">
        <v>1</v>
      </c>
      <c r="FO509">
        <v>1</v>
      </c>
      <c r="FP509">
        <v>1</v>
      </c>
      <c r="FQ509">
        <v>0</v>
      </c>
      <c r="FR509">
        <v>0</v>
      </c>
      <c r="FS509">
        <v>2</v>
      </c>
      <c r="FT509">
        <v>0</v>
      </c>
      <c r="FU509">
        <v>2</v>
      </c>
      <c r="FV509">
        <v>0</v>
      </c>
      <c r="FW509">
        <v>0</v>
      </c>
      <c r="FX509">
        <v>0</v>
      </c>
      <c r="FY509">
        <v>0</v>
      </c>
      <c r="FZ509">
        <v>3</v>
      </c>
      <c r="GA509">
        <v>0</v>
      </c>
      <c r="GB509">
        <v>0</v>
      </c>
      <c r="GC509">
        <v>0</v>
      </c>
      <c r="GD509">
        <v>0</v>
      </c>
      <c r="GE509">
        <v>0</v>
      </c>
      <c r="GF509">
        <v>0</v>
      </c>
      <c r="GG509">
        <v>0</v>
      </c>
      <c r="GH509">
        <v>0</v>
      </c>
      <c r="GI509">
        <v>0</v>
      </c>
      <c r="GJ509">
        <v>0</v>
      </c>
      <c r="GK509">
        <v>0</v>
      </c>
      <c r="GL509">
        <v>1</v>
      </c>
      <c r="GM509">
        <v>0</v>
      </c>
      <c r="GN509">
        <v>0</v>
      </c>
      <c r="GO509">
        <v>1</v>
      </c>
      <c r="GP509">
        <v>0</v>
      </c>
      <c r="GQ509">
        <v>0</v>
      </c>
    </row>
    <row r="510" spans="1:199">
      <c r="A510">
        <v>0</v>
      </c>
      <c r="B510">
        <v>0</v>
      </c>
      <c r="C510">
        <v>3</v>
      </c>
      <c r="D510">
        <v>0</v>
      </c>
      <c r="E510">
        <v>0</v>
      </c>
      <c r="F510">
        <v>1</v>
      </c>
      <c r="G510">
        <v>0</v>
      </c>
      <c r="H510">
        <v>1</v>
      </c>
      <c r="I510">
        <v>0</v>
      </c>
      <c r="J510">
        <v>0</v>
      </c>
      <c r="K510">
        <v>0</v>
      </c>
      <c r="L510">
        <v>0</v>
      </c>
      <c r="M510">
        <v>0</v>
      </c>
      <c r="N510">
        <v>0</v>
      </c>
      <c r="O510">
        <v>0</v>
      </c>
      <c r="P510">
        <v>0</v>
      </c>
      <c r="Q510">
        <v>0</v>
      </c>
      <c r="R510">
        <v>0</v>
      </c>
      <c r="S510">
        <v>0</v>
      </c>
      <c r="T510">
        <v>0</v>
      </c>
      <c r="U510">
        <v>0</v>
      </c>
      <c r="V510">
        <v>3</v>
      </c>
      <c r="W510">
        <v>0</v>
      </c>
      <c r="X510">
        <v>0</v>
      </c>
      <c r="Y510">
        <v>0</v>
      </c>
      <c r="Z510">
        <v>0</v>
      </c>
      <c r="AA510">
        <v>0</v>
      </c>
      <c r="AB510">
        <v>0</v>
      </c>
      <c r="AC510">
        <v>0</v>
      </c>
      <c r="AD510">
        <v>0</v>
      </c>
      <c r="AE510">
        <v>0</v>
      </c>
      <c r="AF510">
        <v>0</v>
      </c>
      <c r="AG510">
        <v>0</v>
      </c>
      <c r="AH510">
        <v>1</v>
      </c>
      <c r="AI510">
        <v>0</v>
      </c>
      <c r="AJ510">
        <v>0</v>
      </c>
      <c r="AK510">
        <v>1</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2</v>
      </c>
      <c r="BF510">
        <v>1</v>
      </c>
      <c r="BG510">
        <v>0</v>
      </c>
      <c r="BH510">
        <v>0</v>
      </c>
      <c r="BI510">
        <v>0</v>
      </c>
      <c r="BJ510">
        <v>0</v>
      </c>
      <c r="BK510">
        <v>0</v>
      </c>
      <c r="BL510">
        <v>0</v>
      </c>
      <c r="BM510">
        <v>0</v>
      </c>
      <c r="BN510">
        <v>0</v>
      </c>
      <c r="BO510">
        <v>0</v>
      </c>
      <c r="BP510">
        <v>0</v>
      </c>
      <c r="BQ510">
        <v>3</v>
      </c>
      <c r="BR510">
        <v>1</v>
      </c>
      <c r="BS510">
        <v>2</v>
      </c>
      <c r="BT510">
        <v>0</v>
      </c>
      <c r="BU510">
        <v>0</v>
      </c>
      <c r="BV510">
        <v>0</v>
      </c>
      <c r="BW510">
        <v>0</v>
      </c>
      <c r="BX510">
        <v>0</v>
      </c>
      <c r="BY510">
        <v>0</v>
      </c>
      <c r="BZ510">
        <v>0</v>
      </c>
      <c r="CA510">
        <v>0</v>
      </c>
      <c r="CB510">
        <v>1</v>
      </c>
      <c r="CC510">
        <v>0</v>
      </c>
      <c r="CD510">
        <v>0</v>
      </c>
      <c r="CE510">
        <v>0</v>
      </c>
      <c r="CF510">
        <v>2</v>
      </c>
      <c r="CG510">
        <v>0</v>
      </c>
      <c r="CH510">
        <v>0</v>
      </c>
      <c r="CI510">
        <v>1</v>
      </c>
      <c r="CJ510">
        <v>0</v>
      </c>
      <c r="CK510">
        <v>0</v>
      </c>
      <c r="CL510">
        <v>1</v>
      </c>
      <c r="CM510">
        <v>0</v>
      </c>
      <c r="CN510">
        <v>0</v>
      </c>
      <c r="CO510">
        <v>0</v>
      </c>
      <c r="CP510">
        <v>0</v>
      </c>
      <c r="CQ510">
        <v>0</v>
      </c>
      <c r="CR510">
        <v>0</v>
      </c>
      <c r="CS510">
        <v>0</v>
      </c>
      <c r="CT510">
        <v>0</v>
      </c>
      <c r="CU510">
        <v>0</v>
      </c>
      <c r="CV510">
        <v>0</v>
      </c>
      <c r="CW510">
        <v>0</v>
      </c>
      <c r="CX510">
        <v>0</v>
      </c>
      <c r="CY510">
        <v>0</v>
      </c>
      <c r="CZ510">
        <v>4</v>
      </c>
      <c r="DA510">
        <v>0</v>
      </c>
      <c r="DB510">
        <v>0</v>
      </c>
      <c r="DC510">
        <v>0</v>
      </c>
      <c r="DD510">
        <v>1</v>
      </c>
      <c r="DE510">
        <v>1</v>
      </c>
      <c r="DF510">
        <v>0</v>
      </c>
      <c r="DG510">
        <v>3</v>
      </c>
      <c r="DH510">
        <v>0</v>
      </c>
      <c r="DI510">
        <v>0</v>
      </c>
      <c r="DJ510">
        <v>0</v>
      </c>
      <c r="DK510">
        <v>0</v>
      </c>
      <c r="DL510">
        <v>0</v>
      </c>
      <c r="DM510">
        <v>0</v>
      </c>
      <c r="DN510">
        <v>0</v>
      </c>
      <c r="DO510">
        <v>0</v>
      </c>
      <c r="DP510">
        <v>2</v>
      </c>
      <c r="DQ510">
        <v>0</v>
      </c>
      <c r="DR510">
        <v>0</v>
      </c>
      <c r="DS510">
        <v>1</v>
      </c>
      <c r="DT510">
        <v>3</v>
      </c>
      <c r="DU510">
        <v>2</v>
      </c>
      <c r="DV510">
        <v>0</v>
      </c>
      <c r="DW510">
        <v>1</v>
      </c>
      <c r="DX510">
        <v>0</v>
      </c>
      <c r="DY510">
        <v>0</v>
      </c>
      <c r="DZ510">
        <v>0</v>
      </c>
      <c r="EA510">
        <v>0</v>
      </c>
      <c r="EB510">
        <v>0</v>
      </c>
      <c r="EC510">
        <v>0</v>
      </c>
      <c r="ED510">
        <v>0</v>
      </c>
      <c r="EE510">
        <v>0</v>
      </c>
      <c r="EF510">
        <v>0</v>
      </c>
      <c r="EG510">
        <v>0</v>
      </c>
      <c r="EH510">
        <v>0</v>
      </c>
      <c r="EI510">
        <v>0</v>
      </c>
      <c r="EJ510">
        <v>1</v>
      </c>
      <c r="EK510">
        <v>0</v>
      </c>
      <c r="EL510">
        <v>0</v>
      </c>
      <c r="EM510">
        <v>2</v>
      </c>
      <c r="EN510">
        <v>0</v>
      </c>
      <c r="EO510">
        <v>5</v>
      </c>
      <c r="EP510">
        <v>0</v>
      </c>
      <c r="EQ510">
        <v>0</v>
      </c>
      <c r="ER510">
        <v>0</v>
      </c>
      <c r="ES510">
        <v>1</v>
      </c>
      <c r="ET510">
        <v>0</v>
      </c>
      <c r="EU510">
        <v>7</v>
      </c>
      <c r="EV510">
        <v>0</v>
      </c>
      <c r="EW510">
        <v>0</v>
      </c>
      <c r="EX510">
        <v>0</v>
      </c>
      <c r="EY510">
        <v>0</v>
      </c>
      <c r="EZ510">
        <v>0</v>
      </c>
      <c r="FA510">
        <v>1</v>
      </c>
      <c r="FB510">
        <v>0</v>
      </c>
      <c r="FC510">
        <v>0</v>
      </c>
      <c r="FD510">
        <v>0</v>
      </c>
      <c r="FE510">
        <v>0</v>
      </c>
      <c r="FF510">
        <v>0</v>
      </c>
      <c r="FG510">
        <v>4</v>
      </c>
      <c r="FH510">
        <v>3</v>
      </c>
      <c r="FI510">
        <v>4</v>
      </c>
      <c r="FJ510">
        <v>0</v>
      </c>
      <c r="FK510">
        <v>0</v>
      </c>
      <c r="FL510">
        <v>0</v>
      </c>
      <c r="FM510">
        <v>0</v>
      </c>
      <c r="FN510">
        <v>1</v>
      </c>
      <c r="FO510">
        <v>0</v>
      </c>
      <c r="FP510">
        <v>0</v>
      </c>
      <c r="FQ510">
        <v>0</v>
      </c>
      <c r="FR510">
        <v>0</v>
      </c>
      <c r="FS510">
        <v>2</v>
      </c>
      <c r="FT510">
        <v>0</v>
      </c>
      <c r="FU510">
        <v>0</v>
      </c>
      <c r="FV510">
        <v>2</v>
      </c>
      <c r="FW510">
        <v>0</v>
      </c>
      <c r="FX510">
        <v>1</v>
      </c>
      <c r="FY510">
        <v>0</v>
      </c>
      <c r="FZ510">
        <v>0</v>
      </c>
      <c r="GA510">
        <v>1</v>
      </c>
      <c r="GB510">
        <v>0</v>
      </c>
      <c r="GC510">
        <v>0</v>
      </c>
      <c r="GD510">
        <v>0</v>
      </c>
      <c r="GE510">
        <v>0</v>
      </c>
      <c r="GF510">
        <v>0</v>
      </c>
      <c r="GG510">
        <v>0</v>
      </c>
      <c r="GH510">
        <v>0</v>
      </c>
      <c r="GI510">
        <v>0</v>
      </c>
      <c r="GJ510">
        <v>0</v>
      </c>
      <c r="GK510">
        <v>0</v>
      </c>
      <c r="GL510">
        <v>2</v>
      </c>
      <c r="GM510">
        <v>0</v>
      </c>
      <c r="GN510">
        <v>0</v>
      </c>
      <c r="GO510">
        <v>0</v>
      </c>
      <c r="GP510">
        <v>0</v>
      </c>
      <c r="GQ510">
        <v>0</v>
      </c>
    </row>
    <row r="511" spans="1:199">
      <c r="A511">
        <v>0</v>
      </c>
      <c r="B511">
        <v>5</v>
      </c>
      <c r="C511">
        <v>1</v>
      </c>
      <c r="D511">
        <v>7</v>
      </c>
      <c r="E511">
        <v>0</v>
      </c>
      <c r="F511">
        <v>0</v>
      </c>
      <c r="G511">
        <v>1</v>
      </c>
      <c r="H511">
        <v>1</v>
      </c>
      <c r="I511">
        <v>0</v>
      </c>
      <c r="J511">
        <v>0</v>
      </c>
      <c r="K511">
        <v>1</v>
      </c>
      <c r="L511">
        <v>3</v>
      </c>
      <c r="M511">
        <v>0</v>
      </c>
      <c r="N511">
        <v>0</v>
      </c>
      <c r="O511">
        <v>3</v>
      </c>
      <c r="P511">
        <v>3</v>
      </c>
      <c r="Q511">
        <v>1</v>
      </c>
      <c r="R511">
        <v>3</v>
      </c>
      <c r="S511">
        <v>1</v>
      </c>
      <c r="T511">
        <v>0</v>
      </c>
      <c r="U511">
        <v>0</v>
      </c>
      <c r="V511">
        <v>8</v>
      </c>
      <c r="W511">
        <v>2</v>
      </c>
      <c r="X511">
        <v>3</v>
      </c>
      <c r="Y511">
        <v>8</v>
      </c>
      <c r="Z511">
        <v>1</v>
      </c>
      <c r="AA511">
        <v>2</v>
      </c>
      <c r="AB511">
        <v>4</v>
      </c>
      <c r="AC511">
        <v>2</v>
      </c>
      <c r="AD511">
        <v>0</v>
      </c>
      <c r="AE511">
        <v>1</v>
      </c>
      <c r="AF511">
        <v>6</v>
      </c>
      <c r="AG511">
        <v>0</v>
      </c>
      <c r="AH511">
        <v>1</v>
      </c>
      <c r="AI511">
        <v>0</v>
      </c>
      <c r="AJ511">
        <v>0</v>
      </c>
      <c r="AK511">
        <v>2</v>
      </c>
      <c r="AL511">
        <v>0</v>
      </c>
      <c r="AM511">
        <v>0</v>
      </c>
      <c r="AN511">
        <v>0</v>
      </c>
      <c r="AO511">
        <v>0</v>
      </c>
      <c r="AP511">
        <v>3</v>
      </c>
      <c r="AQ511">
        <v>0</v>
      </c>
      <c r="AR511">
        <v>2</v>
      </c>
      <c r="AS511">
        <v>0</v>
      </c>
      <c r="AT511">
        <v>1</v>
      </c>
      <c r="AU511">
        <v>0</v>
      </c>
      <c r="AV511">
        <v>2</v>
      </c>
      <c r="AW511">
        <v>4</v>
      </c>
      <c r="AX511">
        <v>0</v>
      </c>
      <c r="AY511">
        <v>1</v>
      </c>
      <c r="AZ511">
        <v>0</v>
      </c>
      <c r="BA511">
        <v>0</v>
      </c>
      <c r="BB511">
        <v>4</v>
      </c>
      <c r="BC511">
        <v>3</v>
      </c>
      <c r="BD511">
        <v>2</v>
      </c>
      <c r="BE511">
        <v>0</v>
      </c>
      <c r="BF511">
        <v>1</v>
      </c>
      <c r="BG511">
        <v>2</v>
      </c>
      <c r="BH511">
        <v>0</v>
      </c>
      <c r="BI511">
        <v>0</v>
      </c>
      <c r="BJ511">
        <v>1</v>
      </c>
      <c r="BK511">
        <v>0</v>
      </c>
      <c r="BL511">
        <v>0</v>
      </c>
      <c r="BM511">
        <v>1</v>
      </c>
      <c r="BN511">
        <v>0</v>
      </c>
      <c r="BO511">
        <v>0</v>
      </c>
      <c r="BP511">
        <v>0</v>
      </c>
      <c r="BQ511">
        <v>4</v>
      </c>
      <c r="BR511">
        <v>3</v>
      </c>
      <c r="BS511">
        <v>7</v>
      </c>
      <c r="BT511">
        <v>0</v>
      </c>
      <c r="BU511">
        <v>0</v>
      </c>
      <c r="BV511">
        <v>2</v>
      </c>
      <c r="BW511">
        <v>1</v>
      </c>
      <c r="BX511">
        <v>0</v>
      </c>
      <c r="BY511">
        <v>7</v>
      </c>
      <c r="BZ511">
        <v>0</v>
      </c>
      <c r="CA511">
        <v>1</v>
      </c>
      <c r="CB511">
        <v>5</v>
      </c>
      <c r="CC511">
        <v>1</v>
      </c>
      <c r="CD511">
        <v>2</v>
      </c>
      <c r="CE511">
        <v>0</v>
      </c>
      <c r="CF511">
        <v>4</v>
      </c>
      <c r="CG511">
        <v>0</v>
      </c>
      <c r="CH511">
        <v>0</v>
      </c>
      <c r="CI511">
        <v>1</v>
      </c>
      <c r="CJ511">
        <v>0</v>
      </c>
      <c r="CK511">
        <v>1</v>
      </c>
      <c r="CL511">
        <v>0</v>
      </c>
      <c r="CM511">
        <v>0</v>
      </c>
      <c r="CN511">
        <v>0</v>
      </c>
      <c r="CO511">
        <v>0</v>
      </c>
      <c r="CP511">
        <v>0</v>
      </c>
      <c r="CQ511">
        <v>0</v>
      </c>
      <c r="CR511">
        <v>0</v>
      </c>
      <c r="CS511">
        <v>0</v>
      </c>
      <c r="CT511">
        <v>1</v>
      </c>
      <c r="CU511">
        <v>0</v>
      </c>
      <c r="CV511">
        <v>0</v>
      </c>
      <c r="CW511">
        <v>0</v>
      </c>
      <c r="CX511">
        <v>0</v>
      </c>
      <c r="CY511">
        <v>2</v>
      </c>
      <c r="CZ511">
        <v>5</v>
      </c>
      <c r="DA511">
        <v>0</v>
      </c>
      <c r="DB511">
        <v>0</v>
      </c>
      <c r="DC511">
        <v>5</v>
      </c>
      <c r="DD511">
        <v>1</v>
      </c>
      <c r="DE511">
        <v>1</v>
      </c>
      <c r="DF511">
        <v>0</v>
      </c>
      <c r="DG511">
        <v>1</v>
      </c>
      <c r="DH511">
        <v>5</v>
      </c>
      <c r="DI511">
        <v>2</v>
      </c>
      <c r="DJ511">
        <v>0</v>
      </c>
      <c r="DK511">
        <v>0</v>
      </c>
      <c r="DL511">
        <v>0</v>
      </c>
      <c r="DM511">
        <v>0</v>
      </c>
      <c r="DN511">
        <v>2</v>
      </c>
      <c r="DO511">
        <v>0</v>
      </c>
      <c r="DP511">
        <v>5</v>
      </c>
      <c r="DQ511">
        <v>1</v>
      </c>
      <c r="DR511">
        <v>2</v>
      </c>
      <c r="DS511">
        <v>1</v>
      </c>
      <c r="DT511">
        <v>1</v>
      </c>
      <c r="DU511">
        <v>5</v>
      </c>
      <c r="DV511">
        <v>0</v>
      </c>
      <c r="DW511">
        <v>0</v>
      </c>
      <c r="DX511">
        <v>0</v>
      </c>
      <c r="DY511">
        <v>0</v>
      </c>
      <c r="DZ511">
        <v>0</v>
      </c>
      <c r="EA511">
        <v>0</v>
      </c>
      <c r="EB511">
        <v>0</v>
      </c>
      <c r="EC511">
        <v>3</v>
      </c>
      <c r="ED511">
        <v>0</v>
      </c>
      <c r="EE511">
        <v>0</v>
      </c>
      <c r="EF511">
        <v>3</v>
      </c>
      <c r="EG511">
        <v>1</v>
      </c>
      <c r="EH511">
        <v>0</v>
      </c>
      <c r="EI511">
        <v>0</v>
      </c>
      <c r="EJ511">
        <v>1</v>
      </c>
      <c r="EK511">
        <v>0</v>
      </c>
      <c r="EL511">
        <v>1</v>
      </c>
      <c r="EM511">
        <v>4</v>
      </c>
      <c r="EN511">
        <v>0</v>
      </c>
      <c r="EO511">
        <v>1</v>
      </c>
      <c r="EP511">
        <v>5</v>
      </c>
      <c r="EQ511">
        <v>0</v>
      </c>
      <c r="ER511">
        <v>0</v>
      </c>
      <c r="ES511">
        <v>2</v>
      </c>
      <c r="ET511">
        <v>0</v>
      </c>
      <c r="EU511">
        <v>3</v>
      </c>
      <c r="EV511">
        <v>0</v>
      </c>
      <c r="EW511">
        <v>0</v>
      </c>
      <c r="EX511">
        <v>0</v>
      </c>
      <c r="EY511">
        <v>1</v>
      </c>
      <c r="EZ511">
        <v>5</v>
      </c>
      <c r="FA511">
        <v>5</v>
      </c>
      <c r="FB511">
        <v>0</v>
      </c>
      <c r="FC511">
        <v>1</v>
      </c>
      <c r="FD511">
        <v>1</v>
      </c>
      <c r="FE511">
        <v>9</v>
      </c>
      <c r="FF511">
        <v>0</v>
      </c>
      <c r="FG511">
        <v>5</v>
      </c>
      <c r="FH511">
        <v>8</v>
      </c>
      <c r="FI511">
        <v>0</v>
      </c>
      <c r="FJ511">
        <v>1</v>
      </c>
      <c r="FK511">
        <v>0</v>
      </c>
      <c r="FL511">
        <v>1</v>
      </c>
      <c r="FM511">
        <v>2</v>
      </c>
      <c r="FN511">
        <v>3</v>
      </c>
      <c r="FO511">
        <v>1</v>
      </c>
      <c r="FP511">
        <v>0</v>
      </c>
      <c r="FQ511">
        <v>0</v>
      </c>
      <c r="FR511">
        <v>6</v>
      </c>
      <c r="FS511">
        <v>4</v>
      </c>
      <c r="FT511">
        <v>0</v>
      </c>
      <c r="FU511">
        <v>2</v>
      </c>
      <c r="FV511">
        <v>7</v>
      </c>
      <c r="FW511">
        <v>0</v>
      </c>
      <c r="FX511">
        <v>8</v>
      </c>
      <c r="FY511">
        <v>1</v>
      </c>
      <c r="FZ511">
        <v>0</v>
      </c>
      <c r="GA511">
        <v>6</v>
      </c>
      <c r="GB511">
        <v>0</v>
      </c>
      <c r="GC511">
        <v>9</v>
      </c>
      <c r="GD511">
        <v>0</v>
      </c>
      <c r="GE511">
        <v>0</v>
      </c>
      <c r="GF511">
        <v>0</v>
      </c>
      <c r="GG511">
        <v>7</v>
      </c>
      <c r="GH511">
        <v>0</v>
      </c>
      <c r="GI511">
        <v>3</v>
      </c>
      <c r="GJ511">
        <v>0</v>
      </c>
      <c r="GK511">
        <v>6</v>
      </c>
      <c r="GL511">
        <v>1</v>
      </c>
      <c r="GM511">
        <v>0</v>
      </c>
      <c r="GN511">
        <v>0</v>
      </c>
      <c r="GO511">
        <v>2</v>
      </c>
      <c r="GP511">
        <v>0</v>
      </c>
      <c r="GQ511">
        <v>0</v>
      </c>
    </row>
    <row r="512" spans="1:199">
      <c r="A512">
        <v>0</v>
      </c>
      <c r="B512">
        <v>0</v>
      </c>
      <c r="C512">
        <v>2</v>
      </c>
      <c r="D512">
        <v>0</v>
      </c>
      <c r="E512">
        <v>0</v>
      </c>
      <c r="F512">
        <v>0</v>
      </c>
      <c r="G512">
        <v>0</v>
      </c>
      <c r="H512">
        <v>1</v>
      </c>
      <c r="I512">
        <v>0</v>
      </c>
      <c r="J512">
        <v>1</v>
      </c>
      <c r="K512">
        <v>0</v>
      </c>
      <c r="L512">
        <v>0</v>
      </c>
      <c r="M512">
        <v>1</v>
      </c>
      <c r="N512">
        <v>0</v>
      </c>
      <c r="O512">
        <v>6</v>
      </c>
      <c r="P512">
        <v>1</v>
      </c>
      <c r="Q512">
        <v>1</v>
      </c>
      <c r="R512">
        <v>2</v>
      </c>
      <c r="S512">
        <v>0</v>
      </c>
      <c r="T512">
        <v>0</v>
      </c>
      <c r="U512">
        <v>0</v>
      </c>
      <c r="V512">
        <v>4</v>
      </c>
      <c r="W512">
        <v>1</v>
      </c>
      <c r="X512">
        <v>2</v>
      </c>
      <c r="Y512">
        <v>0</v>
      </c>
      <c r="Z512">
        <v>1</v>
      </c>
      <c r="AA512">
        <v>0</v>
      </c>
      <c r="AB512">
        <v>1</v>
      </c>
      <c r="AC512">
        <v>3</v>
      </c>
      <c r="AD512">
        <v>0</v>
      </c>
      <c r="AE512">
        <v>1</v>
      </c>
      <c r="AF512">
        <v>0</v>
      </c>
      <c r="AG512">
        <v>2</v>
      </c>
      <c r="AH512">
        <v>1</v>
      </c>
      <c r="AI512">
        <v>0</v>
      </c>
      <c r="AJ512">
        <v>0</v>
      </c>
      <c r="AK512">
        <v>0</v>
      </c>
      <c r="AL512">
        <v>0</v>
      </c>
      <c r="AM512">
        <v>0</v>
      </c>
      <c r="AN512">
        <v>0</v>
      </c>
      <c r="AO512">
        <v>0</v>
      </c>
      <c r="AP512">
        <v>0</v>
      </c>
      <c r="AQ512">
        <v>0</v>
      </c>
      <c r="AR512">
        <v>0</v>
      </c>
      <c r="AS512">
        <v>0</v>
      </c>
      <c r="AT512">
        <v>0</v>
      </c>
      <c r="AU512">
        <v>1</v>
      </c>
      <c r="AV512">
        <v>1</v>
      </c>
      <c r="AW512">
        <v>2</v>
      </c>
      <c r="AX512">
        <v>0</v>
      </c>
      <c r="AY512">
        <v>1</v>
      </c>
      <c r="AZ512">
        <v>1</v>
      </c>
      <c r="BA512">
        <v>0</v>
      </c>
      <c r="BB512">
        <v>6</v>
      </c>
      <c r="BC512">
        <v>9</v>
      </c>
      <c r="BD512">
        <v>2</v>
      </c>
      <c r="BE512">
        <v>0</v>
      </c>
      <c r="BF512">
        <v>0</v>
      </c>
      <c r="BG512">
        <v>1</v>
      </c>
      <c r="BH512">
        <v>0</v>
      </c>
      <c r="BI512">
        <v>0</v>
      </c>
      <c r="BJ512">
        <v>0</v>
      </c>
      <c r="BK512">
        <v>0</v>
      </c>
      <c r="BL512">
        <v>0</v>
      </c>
      <c r="BM512">
        <v>1</v>
      </c>
      <c r="BN512">
        <v>0</v>
      </c>
      <c r="BO512">
        <v>0</v>
      </c>
      <c r="BP512">
        <v>0</v>
      </c>
      <c r="BQ512">
        <v>4</v>
      </c>
      <c r="BR512">
        <v>0</v>
      </c>
      <c r="BS512">
        <v>7</v>
      </c>
      <c r="BT512">
        <v>0</v>
      </c>
      <c r="BU512">
        <v>0</v>
      </c>
      <c r="BV512">
        <v>3</v>
      </c>
      <c r="BW512">
        <v>0</v>
      </c>
      <c r="BX512">
        <v>0</v>
      </c>
      <c r="BY512">
        <v>5</v>
      </c>
      <c r="BZ512">
        <v>0</v>
      </c>
      <c r="CA512">
        <v>3</v>
      </c>
      <c r="CB512">
        <v>8</v>
      </c>
      <c r="CC512">
        <v>2</v>
      </c>
      <c r="CD512">
        <v>2</v>
      </c>
      <c r="CE512">
        <v>3</v>
      </c>
      <c r="CF512">
        <v>0</v>
      </c>
      <c r="CG512">
        <v>1</v>
      </c>
      <c r="CH512">
        <v>0</v>
      </c>
      <c r="CI512">
        <v>2</v>
      </c>
      <c r="CJ512">
        <v>0</v>
      </c>
      <c r="CK512">
        <v>0</v>
      </c>
      <c r="CL512">
        <v>0</v>
      </c>
      <c r="CM512">
        <v>0</v>
      </c>
      <c r="CN512">
        <v>0</v>
      </c>
      <c r="CO512">
        <v>0</v>
      </c>
      <c r="CP512">
        <v>0</v>
      </c>
      <c r="CQ512">
        <v>0</v>
      </c>
      <c r="CR512">
        <v>0</v>
      </c>
      <c r="CS512">
        <v>0</v>
      </c>
      <c r="CT512">
        <v>0</v>
      </c>
      <c r="CU512">
        <v>0</v>
      </c>
      <c r="CV512">
        <v>2</v>
      </c>
      <c r="CW512">
        <v>0</v>
      </c>
      <c r="CX512">
        <v>2</v>
      </c>
      <c r="CY512">
        <v>0</v>
      </c>
      <c r="CZ512">
        <v>6</v>
      </c>
      <c r="DA512">
        <v>0</v>
      </c>
      <c r="DB512">
        <v>0</v>
      </c>
      <c r="DC512">
        <v>7</v>
      </c>
      <c r="DD512">
        <v>1</v>
      </c>
      <c r="DE512">
        <v>1</v>
      </c>
      <c r="DF512">
        <v>0</v>
      </c>
      <c r="DG512">
        <v>1</v>
      </c>
      <c r="DH512">
        <v>0</v>
      </c>
      <c r="DI512">
        <v>2</v>
      </c>
      <c r="DJ512">
        <v>0</v>
      </c>
      <c r="DK512">
        <v>0</v>
      </c>
      <c r="DL512">
        <v>0</v>
      </c>
      <c r="DM512">
        <v>0</v>
      </c>
      <c r="DN512">
        <v>4</v>
      </c>
      <c r="DO512">
        <v>1</v>
      </c>
      <c r="DP512">
        <v>4</v>
      </c>
      <c r="DQ512">
        <v>0</v>
      </c>
      <c r="DR512">
        <v>0</v>
      </c>
      <c r="DS512">
        <v>0</v>
      </c>
      <c r="DT512">
        <v>1</v>
      </c>
      <c r="DU512">
        <v>5</v>
      </c>
      <c r="DV512">
        <v>8</v>
      </c>
      <c r="DW512">
        <v>9</v>
      </c>
      <c r="DX512">
        <v>0</v>
      </c>
      <c r="DY512">
        <v>0</v>
      </c>
      <c r="DZ512">
        <v>0</v>
      </c>
      <c r="EA512">
        <v>0</v>
      </c>
      <c r="EB512">
        <v>0</v>
      </c>
      <c r="EC512">
        <v>8</v>
      </c>
      <c r="ED512">
        <v>9</v>
      </c>
      <c r="EE512">
        <v>0</v>
      </c>
      <c r="EF512">
        <v>3</v>
      </c>
      <c r="EG512">
        <v>1</v>
      </c>
      <c r="EH512">
        <v>0</v>
      </c>
      <c r="EI512">
        <v>0</v>
      </c>
      <c r="EJ512">
        <v>2</v>
      </c>
      <c r="EK512">
        <v>0</v>
      </c>
      <c r="EL512">
        <v>0</v>
      </c>
      <c r="EM512">
        <v>3</v>
      </c>
      <c r="EN512">
        <v>0</v>
      </c>
      <c r="EO512">
        <v>0</v>
      </c>
      <c r="EP512">
        <v>1</v>
      </c>
      <c r="EQ512">
        <v>0</v>
      </c>
      <c r="ER512">
        <v>0</v>
      </c>
      <c r="ES512">
        <v>4</v>
      </c>
      <c r="ET512">
        <v>0</v>
      </c>
      <c r="EU512">
        <v>1</v>
      </c>
      <c r="EV512">
        <v>0</v>
      </c>
      <c r="EW512">
        <v>0</v>
      </c>
      <c r="EX512">
        <v>0</v>
      </c>
      <c r="EY512">
        <v>0</v>
      </c>
      <c r="EZ512">
        <v>5</v>
      </c>
      <c r="FA512">
        <v>1</v>
      </c>
      <c r="FB512">
        <v>0</v>
      </c>
      <c r="FC512">
        <v>1</v>
      </c>
      <c r="FD512">
        <v>0</v>
      </c>
      <c r="FE512">
        <v>9</v>
      </c>
      <c r="FF512">
        <v>0</v>
      </c>
      <c r="FG512">
        <v>3</v>
      </c>
      <c r="FH512">
        <v>2</v>
      </c>
      <c r="FI512">
        <v>0</v>
      </c>
      <c r="FJ512">
        <v>0</v>
      </c>
      <c r="FK512">
        <v>0</v>
      </c>
      <c r="FL512">
        <v>0</v>
      </c>
      <c r="FM512">
        <v>0</v>
      </c>
      <c r="FN512">
        <v>5</v>
      </c>
      <c r="FO512">
        <v>0</v>
      </c>
      <c r="FP512">
        <v>0</v>
      </c>
      <c r="FQ512">
        <v>0</v>
      </c>
      <c r="FR512">
        <v>0</v>
      </c>
      <c r="FS512">
        <v>4</v>
      </c>
      <c r="FT512">
        <v>0</v>
      </c>
      <c r="FU512">
        <v>2</v>
      </c>
      <c r="FV512">
        <v>0</v>
      </c>
      <c r="FW512">
        <v>0</v>
      </c>
      <c r="FX512">
        <v>0</v>
      </c>
      <c r="FY512">
        <v>0</v>
      </c>
      <c r="FZ512">
        <v>0</v>
      </c>
      <c r="GA512">
        <v>6</v>
      </c>
      <c r="GB512">
        <v>0</v>
      </c>
      <c r="GC512">
        <v>2</v>
      </c>
      <c r="GD512">
        <v>0</v>
      </c>
      <c r="GE512">
        <v>0</v>
      </c>
      <c r="GF512">
        <v>0</v>
      </c>
      <c r="GG512">
        <v>0</v>
      </c>
      <c r="GH512">
        <v>0</v>
      </c>
      <c r="GI512">
        <v>4</v>
      </c>
      <c r="GJ512">
        <v>0</v>
      </c>
      <c r="GK512">
        <v>4</v>
      </c>
      <c r="GL512">
        <v>1</v>
      </c>
      <c r="GM512">
        <v>0</v>
      </c>
      <c r="GN512">
        <v>0</v>
      </c>
      <c r="GO512">
        <v>1</v>
      </c>
      <c r="GP512">
        <v>0</v>
      </c>
      <c r="GQ512">
        <v>0</v>
      </c>
    </row>
    <row r="513" spans="1:199">
      <c r="A513">
        <v>0</v>
      </c>
      <c r="B513">
        <v>0</v>
      </c>
      <c r="C513">
        <v>1</v>
      </c>
      <c r="D513">
        <v>0</v>
      </c>
      <c r="E513">
        <v>0</v>
      </c>
      <c r="F513">
        <v>0</v>
      </c>
      <c r="G513">
        <v>0</v>
      </c>
      <c r="H513">
        <v>1</v>
      </c>
      <c r="I513">
        <v>0</v>
      </c>
      <c r="J513">
        <v>0</v>
      </c>
      <c r="K513">
        <v>0</v>
      </c>
      <c r="L513">
        <v>0</v>
      </c>
      <c r="M513">
        <v>1</v>
      </c>
      <c r="N513">
        <v>0</v>
      </c>
      <c r="O513">
        <v>0</v>
      </c>
      <c r="P513">
        <v>0</v>
      </c>
      <c r="Q513">
        <v>0</v>
      </c>
      <c r="R513">
        <v>0</v>
      </c>
      <c r="S513">
        <v>0</v>
      </c>
      <c r="T513">
        <v>0</v>
      </c>
      <c r="U513">
        <v>0</v>
      </c>
      <c r="V513">
        <v>0</v>
      </c>
      <c r="W513">
        <v>2</v>
      </c>
      <c r="X513">
        <v>1</v>
      </c>
      <c r="Y513">
        <v>0</v>
      </c>
      <c r="Z513">
        <v>0</v>
      </c>
      <c r="AA513">
        <v>0</v>
      </c>
      <c r="AB513">
        <v>0</v>
      </c>
      <c r="AC513">
        <v>1</v>
      </c>
      <c r="AD513">
        <v>4</v>
      </c>
      <c r="AE513">
        <v>0</v>
      </c>
      <c r="AF513">
        <v>1</v>
      </c>
      <c r="AG513">
        <v>0</v>
      </c>
      <c r="AH513">
        <v>0</v>
      </c>
      <c r="AI513">
        <v>0</v>
      </c>
      <c r="AJ513">
        <v>0</v>
      </c>
      <c r="AK513">
        <v>0</v>
      </c>
      <c r="AL513">
        <v>0</v>
      </c>
      <c r="AM513">
        <v>0</v>
      </c>
      <c r="AN513">
        <v>0</v>
      </c>
      <c r="AO513">
        <v>0</v>
      </c>
      <c r="AP513">
        <v>0</v>
      </c>
      <c r="AQ513">
        <v>0</v>
      </c>
      <c r="AR513">
        <v>0</v>
      </c>
      <c r="AS513">
        <v>0</v>
      </c>
      <c r="AT513">
        <v>0</v>
      </c>
      <c r="AU513">
        <v>0</v>
      </c>
      <c r="AV513">
        <v>1</v>
      </c>
      <c r="AW513">
        <v>1</v>
      </c>
      <c r="AX513">
        <v>0</v>
      </c>
      <c r="AY513">
        <v>1</v>
      </c>
      <c r="AZ513">
        <v>3</v>
      </c>
      <c r="BA513">
        <v>0</v>
      </c>
      <c r="BB513">
        <v>3</v>
      </c>
      <c r="BC513">
        <v>0</v>
      </c>
      <c r="BD513">
        <v>0</v>
      </c>
      <c r="BE513">
        <v>0</v>
      </c>
      <c r="BF513">
        <v>1</v>
      </c>
      <c r="BG513">
        <v>6</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3</v>
      </c>
      <c r="CC513">
        <v>0</v>
      </c>
      <c r="CD513">
        <v>6</v>
      </c>
      <c r="CE513">
        <v>0</v>
      </c>
      <c r="CF513">
        <v>0</v>
      </c>
      <c r="CG513">
        <v>0</v>
      </c>
      <c r="CH513">
        <v>0</v>
      </c>
      <c r="CI513">
        <v>7</v>
      </c>
      <c r="CJ513">
        <v>0</v>
      </c>
      <c r="CK513">
        <v>0</v>
      </c>
      <c r="CL513">
        <v>0</v>
      </c>
      <c r="CM513">
        <v>0</v>
      </c>
      <c r="CN513">
        <v>0</v>
      </c>
      <c r="CO513">
        <v>0</v>
      </c>
      <c r="CP513">
        <v>0</v>
      </c>
      <c r="CQ513">
        <v>0</v>
      </c>
      <c r="CR513">
        <v>0</v>
      </c>
      <c r="CS513">
        <v>1</v>
      </c>
      <c r="CT513">
        <v>0</v>
      </c>
      <c r="CU513">
        <v>0</v>
      </c>
      <c r="CV513">
        <v>2</v>
      </c>
      <c r="CW513">
        <v>0</v>
      </c>
      <c r="CX513">
        <v>0</v>
      </c>
      <c r="CY513">
        <v>0</v>
      </c>
      <c r="CZ513">
        <v>0</v>
      </c>
      <c r="DA513">
        <v>0</v>
      </c>
      <c r="DB513">
        <v>0</v>
      </c>
      <c r="DC513">
        <v>0</v>
      </c>
      <c r="DD513">
        <v>1</v>
      </c>
      <c r="DE513">
        <v>1</v>
      </c>
      <c r="DF513">
        <v>0</v>
      </c>
      <c r="DG513">
        <v>0</v>
      </c>
      <c r="DH513">
        <v>0</v>
      </c>
      <c r="DI513">
        <v>0</v>
      </c>
      <c r="DJ513">
        <v>0</v>
      </c>
      <c r="DK513">
        <v>0</v>
      </c>
      <c r="DL513">
        <v>0</v>
      </c>
      <c r="DM513">
        <v>0</v>
      </c>
      <c r="DN513">
        <v>1</v>
      </c>
      <c r="DO513">
        <v>0</v>
      </c>
      <c r="DP513">
        <v>1</v>
      </c>
      <c r="DQ513">
        <v>0</v>
      </c>
      <c r="DR513">
        <v>0</v>
      </c>
      <c r="DS513">
        <v>0</v>
      </c>
      <c r="DT513">
        <v>4</v>
      </c>
      <c r="DU513">
        <v>0</v>
      </c>
      <c r="DV513">
        <v>0</v>
      </c>
      <c r="DW513">
        <v>1</v>
      </c>
      <c r="DX513">
        <v>0</v>
      </c>
      <c r="DY513">
        <v>0</v>
      </c>
      <c r="DZ513">
        <v>0</v>
      </c>
      <c r="EA513">
        <v>0</v>
      </c>
      <c r="EB513">
        <v>0</v>
      </c>
      <c r="EC513">
        <v>0</v>
      </c>
      <c r="ED513">
        <v>0</v>
      </c>
      <c r="EE513">
        <v>0</v>
      </c>
      <c r="EF513">
        <v>0</v>
      </c>
      <c r="EG513">
        <v>2</v>
      </c>
      <c r="EH513">
        <v>0</v>
      </c>
      <c r="EI513">
        <v>6</v>
      </c>
      <c r="EJ513">
        <v>0</v>
      </c>
      <c r="EK513">
        <v>0</v>
      </c>
      <c r="EL513">
        <v>3</v>
      </c>
      <c r="EM513">
        <v>1</v>
      </c>
      <c r="EN513">
        <v>0</v>
      </c>
      <c r="EO513">
        <v>0</v>
      </c>
      <c r="EP513">
        <v>0</v>
      </c>
      <c r="EQ513">
        <v>0</v>
      </c>
      <c r="ER513">
        <v>0</v>
      </c>
      <c r="ES513">
        <v>1</v>
      </c>
      <c r="ET513">
        <v>0</v>
      </c>
      <c r="EU513">
        <v>2</v>
      </c>
      <c r="EV513">
        <v>0</v>
      </c>
      <c r="EW513">
        <v>0</v>
      </c>
      <c r="EX513">
        <v>0</v>
      </c>
      <c r="EY513">
        <v>0</v>
      </c>
      <c r="EZ513">
        <v>2</v>
      </c>
      <c r="FA513">
        <v>5</v>
      </c>
      <c r="FB513">
        <v>0</v>
      </c>
      <c r="FC513">
        <v>0</v>
      </c>
      <c r="FD513">
        <v>0</v>
      </c>
      <c r="FE513">
        <v>0</v>
      </c>
      <c r="FF513">
        <v>1</v>
      </c>
      <c r="FG513">
        <v>1</v>
      </c>
      <c r="FH513">
        <v>1</v>
      </c>
      <c r="FI513">
        <v>0</v>
      </c>
      <c r="FJ513">
        <v>0</v>
      </c>
      <c r="FK513">
        <v>0</v>
      </c>
      <c r="FL513">
        <v>0</v>
      </c>
      <c r="FM513">
        <v>0</v>
      </c>
      <c r="FN513">
        <v>0</v>
      </c>
      <c r="FO513">
        <v>0</v>
      </c>
      <c r="FP513">
        <v>7</v>
      </c>
      <c r="FQ513">
        <v>0</v>
      </c>
      <c r="FR513">
        <v>2</v>
      </c>
      <c r="FS513">
        <v>7</v>
      </c>
      <c r="FT513">
        <v>0</v>
      </c>
      <c r="FU513">
        <v>0</v>
      </c>
      <c r="FV513">
        <v>0</v>
      </c>
      <c r="FW513">
        <v>1</v>
      </c>
      <c r="FX513">
        <v>0</v>
      </c>
      <c r="FY513">
        <v>0</v>
      </c>
      <c r="FZ513">
        <v>3</v>
      </c>
      <c r="GA513">
        <v>1</v>
      </c>
      <c r="GB513">
        <v>0</v>
      </c>
      <c r="GC513">
        <v>0</v>
      </c>
      <c r="GD513">
        <v>0</v>
      </c>
      <c r="GE513">
        <v>0</v>
      </c>
      <c r="GF513">
        <v>0</v>
      </c>
      <c r="GG513">
        <v>0</v>
      </c>
      <c r="GH513">
        <v>0</v>
      </c>
      <c r="GI513">
        <v>0</v>
      </c>
      <c r="GJ513">
        <v>0</v>
      </c>
      <c r="GK513">
        <v>0</v>
      </c>
      <c r="GL513">
        <v>0</v>
      </c>
      <c r="GM513">
        <v>1</v>
      </c>
      <c r="GN513">
        <v>0</v>
      </c>
      <c r="GO513">
        <v>0</v>
      </c>
      <c r="GP513">
        <v>0</v>
      </c>
      <c r="GQ513">
        <v>0</v>
      </c>
    </row>
    <row r="514" spans="1:199">
      <c r="A514">
        <v>0</v>
      </c>
      <c r="B514">
        <v>5</v>
      </c>
      <c r="C514">
        <v>1</v>
      </c>
      <c r="D514">
        <v>0</v>
      </c>
      <c r="E514">
        <v>0</v>
      </c>
      <c r="F514">
        <v>0</v>
      </c>
      <c r="G514">
        <v>0</v>
      </c>
      <c r="H514">
        <v>0</v>
      </c>
      <c r="I514">
        <v>0</v>
      </c>
      <c r="J514">
        <v>0</v>
      </c>
      <c r="K514">
        <v>0</v>
      </c>
      <c r="L514">
        <v>0</v>
      </c>
      <c r="M514">
        <v>0</v>
      </c>
      <c r="N514">
        <v>0</v>
      </c>
      <c r="O514">
        <v>0</v>
      </c>
      <c r="P514">
        <v>1</v>
      </c>
      <c r="Q514">
        <v>0</v>
      </c>
      <c r="R514">
        <v>2</v>
      </c>
      <c r="S514">
        <v>0</v>
      </c>
      <c r="T514">
        <v>0</v>
      </c>
      <c r="U514">
        <v>0</v>
      </c>
      <c r="V514">
        <v>0</v>
      </c>
      <c r="W514">
        <v>0</v>
      </c>
      <c r="X514">
        <v>1</v>
      </c>
      <c r="Y514">
        <v>0</v>
      </c>
      <c r="Z514">
        <v>1</v>
      </c>
      <c r="AA514">
        <v>0</v>
      </c>
      <c r="AB514">
        <v>1</v>
      </c>
      <c r="AC514">
        <v>0</v>
      </c>
      <c r="AD514">
        <v>0</v>
      </c>
      <c r="AE514">
        <v>0</v>
      </c>
      <c r="AF514">
        <v>2</v>
      </c>
      <c r="AG514">
        <v>0</v>
      </c>
      <c r="AH514">
        <v>6</v>
      </c>
      <c r="AI514">
        <v>0</v>
      </c>
      <c r="AJ514">
        <v>0</v>
      </c>
      <c r="AK514">
        <v>0</v>
      </c>
      <c r="AL514">
        <v>0</v>
      </c>
      <c r="AM514">
        <v>0</v>
      </c>
      <c r="AN514">
        <v>0</v>
      </c>
      <c r="AO514">
        <v>0</v>
      </c>
      <c r="AP514">
        <v>0</v>
      </c>
      <c r="AQ514">
        <v>0</v>
      </c>
      <c r="AR514">
        <v>0</v>
      </c>
      <c r="AS514">
        <v>0</v>
      </c>
      <c r="AT514">
        <v>0</v>
      </c>
      <c r="AU514">
        <v>0</v>
      </c>
      <c r="AV514">
        <v>0</v>
      </c>
      <c r="AW514">
        <v>1</v>
      </c>
      <c r="AX514">
        <v>0</v>
      </c>
      <c r="AY514">
        <v>0</v>
      </c>
      <c r="AZ514">
        <v>1</v>
      </c>
      <c r="BA514">
        <v>0</v>
      </c>
      <c r="BB514">
        <v>1</v>
      </c>
      <c r="BC514">
        <v>2</v>
      </c>
      <c r="BD514">
        <v>1</v>
      </c>
      <c r="BE514">
        <v>0</v>
      </c>
      <c r="BF514">
        <v>1</v>
      </c>
      <c r="BG514">
        <v>0</v>
      </c>
      <c r="BH514">
        <v>0</v>
      </c>
      <c r="BI514">
        <v>0</v>
      </c>
      <c r="BJ514">
        <v>1</v>
      </c>
      <c r="BK514">
        <v>0</v>
      </c>
      <c r="BL514">
        <v>0</v>
      </c>
      <c r="BM514">
        <v>0</v>
      </c>
      <c r="BN514">
        <v>0</v>
      </c>
      <c r="BO514">
        <v>0</v>
      </c>
      <c r="BP514">
        <v>0</v>
      </c>
      <c r="BQ514">
        <v>2</v>
      </c>
      <c r="BR514">
        <v>0</v>
      </c>
      <c r="BS514">
        <v>4</v>
      </c>
      <c r="BT514">
        <v>0</v>
      </c>
      <c r="BU514">
        <v>0</v>
      </c>
      <c r="BV514">
        <v>2</v>
      </c>
      <c r="BW514">
        <v>1</v>
      </c>
      <c r="BX514">
        <v>0</v>
      </c>
      <c r="BY514">
        <v>0</v>
      </c>
      <c r="BZ514">
        <v>1</v>
      </c>
      <c r="CA514">
        <v>0</v>
      </c>
      <c r="CB514">
        <v>0</v>
      </c>
      <c r="CC514">
        <v>0</v>
      </c>
      <c r="CD514">
        <v>1</v>
      </c>
      <c r="CE514">
        <v>0</v>
      </c>
      <c r="CF514">
        <v>3</v>
      </c>
      <c r="CG514">
        <v>0</v>
      </c>
      <c r="CH514">
        <v>0</v>
      </c>
      <c r="CI514">
        <v>1</v>
      </c>
      <c r="CJ514">
        <v>0</v>
      </c>
      <c r="CK514">
        <v>0</v>
      </c>
      <c r="CL514">
        <v>0</v>
      </c>
      <c r="CM514">
        <v>0</v>
      </c>
      <c r="CN514">
        <v>1</v>
      </c>
      <c r="CO514">
        <v>0</v>
      </c>
      <c r="CP514">
        <v>0</v>
      </c>
      <c r="CQ514">
        <v>0</v>
      </c>
      <c r="CR514">
        <v>0</v>
      </c>
      <c r="CS514">
        <v>0</v>
      </c>
      <c r="CT514">
        <v>1</v>
      </c>
      <c r="CU514">
        <v>0</v>
      </c>
      <c r="CV514">
        <v>0</v>
      </c>
      <c r="CW514">
        <v>0</v>
      </c>
      <c r="CX514">
        <v>0</v>
      </c>
      <c r="CY514">
        <v>0</v>
      </c>
      <c r="CZ514">
        <v>3</v>
      </c>
      <c r="DA514">
        <v>0</v>
      </c>
      <c r="DB514">
        <v>0</v>
      </c>
      <c r="DC514">
        <v>2</v>
      </c>
      <c r="DD514">
        <v>0</v>
      </c>
      <c r="DE514">
        <v>2</v>
      </c>
      <c r="DF514">
        <v>0</v>
      </c>
      <c r="DG514">
        <v>1</v>
      </c>
      <c r="DH514">
        <v>0</v>
      </c>
      <c r="DI514">
        <v>0</v>
      </c>
      <c r="DJ514">
        <v>0</v>
      </c>
      <c r="DK514">
        <v>0</v>
      </c>
      <c r="DL514">
        <v>0</v>
      </c>
      <c r="DM514">
        <v>0</v>
      </c>
      <c r="DN514">
        <v>0</v>
      </c>
      <c r="DO514">
        <v>0</v>
      </c>
      <c r="DP514">
        <v>1</v>
      </c>
      <c r="DQ514">
        <v>0</v>
      </c>
      <c r="DR514">
        <v>0</v>
      </c>
      <c r="DS514">
        <v>0</v>
      </c>
      <c r="DT514">
        <v>5</v>
      </c>
      <c r="DU514">
        <v>3</v>
      </c>
      <c r="DV514">
        <v>3</v>
      </c>
      <c r="DW514">
        <v>4</v>
      </c>
      <c r="DX514">
        <v>0</v>
      </c>
      <c r="DY514">
        <v>0</v>
      </c>
      <c r="DZ514">
        <v>0</v>
      </c>
      <c r="EA514">
        <v>0</v>
      </c>
      <c r="EB514">
        <v>0</v>
      </c>
      <c r="EC514">
        <v>5</v>
      </c>
      <c r="ED514">
        <v>0</v>
      </c>
      <c r="EE514">
        <v>0</v>
      </c>
      <c r="EF514">
        <v>0</v>
      </c>
      <c r="EG514">
        <v>0</v>
      </c>
      <c r="EH514">
        <v>0</v>
      </c>
      <c r="EI514">
        <v>2</v>
      </c>
      <c r="EJ514">
        <v>0</v>
      </c>
      <c r="EK514">
        <v>2</v>
      </c>
      <c r="EL514">
        <v>2</v>
      </c>
      <c r="EM514">
        <v>0</v>
      </c>
      <c r="EN514">
        <v>0</v>
      </c>
      <c r="EO514">
        <v>3</v>
      </c>
      <c r="EP514">
        <v>0</v>
      </c>
      <c r="EQ514">
        <v>0</v>
      </c>
      <c r="ER514">
        <v>0</v>
      </c>
      <c r="ES514">
        <v>1</v>
      </c>
      <c r="ET514">
        <v>0</v>
      </c>
      <c r="EU514">
        <v>0</v>
      </c>
      <c r="EV514">
        <v>0</v>
      </c>
      <c r="EW514">
        <v>0</v>
      </c>
      <c r="EX514">
        <v>0</v>
      </c>
      <c r="EY514">
        <v>0</v>
      </c>
      <c r="EZ514">
        <v>2</v>
      </c>
      <c r="FA514">
        <v>0</v>
      </c>
      <c r="FB514">
        <v>0</v>
      </c>
      <c r="FC514">
        <v>0</v>
      </c>
      <c r="FD514">
        <v>0</v>
      </c>
      <c r="FE514">
        <v>0</v>
      </c>
      <c r="FF514">
        <v>0</v>
      </c>
      <c r="FG514">
        <v>7</v>
      </c>
      <c r="FH514">
        <v>0</v>
      </c>
      <c r="FI514">
        <v>0</v>
      </c>
      <c r="FJ514">
        <v>0</v>
      </c>
      <c r="FK514">
        <v>0</v>
      </c>
      <c r="FL514">
        <v>0</v>
      </c>
      <c r="FM514">
        <v>0</v>
      </c>
      <c r="FN514">
        <v>2</v>
      </c>
      <c r="FO514">
        <v>1</v>
      </c>
      <c r="FP514">
        <v>0</v>
      </c>
      <c r="FQ514">
        <v>0</v>
      </c>
      <c r="FR514">
        <v>0</v>
      </c>
      <c r="FS514">
        <v>1</v>
      </c>
      <c r="FT514">
        <v>0</v>
      </c>
      <c r="FU514">
        <v>0</v>
      </c>
      <c r="FV514">
        <v>0</v>
      </c>
      <c r="FW514">
        <v>0</v>
      </c>
      <c r="FX514">
        <v>5</v>
      </c>
      <c r="FY514">
        <v>1</v>
      </c>
      <c r="FZ514">
        <v>0</v>
      </c>
      <c r="GA514">
        <v>3</v>
      </c>
      <c r="GB514">
        <v>0</v>
      </c>
      <c r="GC514">
        <v>0</v>
      </c>
      <c r="GD514">
        <v>0</v>
      </c>
      <c r="GE514">
        <v>0</v>
      </c>
      <c r="GF514">
        <v>0</v>
      </c>
      <c r="GG514">
        <v>7</v>
      </c>
      <c r="GH514">
        <v>0</v>
      </c>
      <c r="GI514">
        <v>1</v>
      </c>
      <c r="GJ514">
        <v>0</v>
      </c>
      <c r="GK514">
        <v>3</v>
      </c>
      <c r="GL514">
        <v>0</v>
      </c>
      <c r="GM514">
        <v>2</v>
      </c>
      <c r="GN514">
        <v>0</v>
      </c>
      <c r="GO514">
        <v>1</v>
      </c>
      <c r="GP514">
        <v>0</v>
      </c>
      <c r="GQ514">
        <v>0</v>
      </c>
    </row>
    <row r="515" spans="1:199">
      <c r="A515">
        <v>0</v>
      </c>
      <c r="B515">
        <v>3</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1</v>
      </c>
      <c r="AH515">
        <v>0</v>
      </c>
      <c r="AI515">
        <v>0</v>
      </c>
      <c r="AJ515">
        <v>0</v>
      </c>
      <c r="AK515">
        <v>0</v>
      </c>
      <c r="AL515">
        <v>0</v>
      </c>
      <c r="AM515">
        <v>0</v>
      </c>
      <c r="AN515">
        <v>0</v>
      </c>
      <c r="AO515">
        <v>0</v>
      </c>
      <c r="AP515">
        <v>1</v>
      </c>
      <c r="AQ515">
        <v>0</v>
      </c>
      <c r="AR515">
        <v>0</v>
      </c>
      <c r="AS515">
        <v>0</v>
      </c>
      <c r="AT515">
        <v>0</v>
      </c>
      <c r="AU515">
        <v>1</v>
      </c>
      <c r="AV515">
        <v>0</v>
      </c>
      <c r="AW515">
        <v>0</v>
      </c>
      <c r="AX515">
        <v>0</v>
      </c>
      <c r="AY515">
        <v>0</v>
      </c>
      <c r="AZ515">
        <v>0</v>
      </c>
      <c r="BA515">
        <v>0</v>
      </c>
      <c r="BB515">
        <v>0</v>
      </c>
      <c r="BC515">
        <v>1</v>
      </c>
      <c r="BD515">
        <v>0</v>
      </c>
      <c r="BE515">
        <v>0</v>
      </c>
      <c r="BF515">
        <v>0</v>
      </c>
      <c r="BG515">
        <v>0</v>
      </c>
      <c r="BH515">
        <v>0</v>
      </c>
      <c r="BI515">
        <v>1</v>
      </c>
      <c r="BJ515">
        <v>0</v>
      </c>
      <c r="BK515">
        <v>0</v>
      </c>
      <c r="BL515">
        <v>0</v>
      </c>
      <c r="BM515">
        <v>0</v>
      </c>
      <c r="BN515">
        <v>0</v>
      </c>
      <c r="BO515">
        <v>0</v>
      </c>
      <c r="BP515">
        <v>0</v>
      </c>
      <c r="BQ515">
        <v>1</v>
      </c>
      <c r="BR515">
        <v>0</v>
      </c>
      <c r="BS515">
        <v>1</v>
      </c>
      <c r="BT515">
        <v>0</v>
      </c>
      <c r="BU515">
        <v>0</v>
      </c>
      <c r="BV515">
        <v>0</v>
      </c>
      <c r="BW515">
        <v>0</v>
      </c>
      <c r="BX515">
        <v>0</v>
      </c>
      <c r="BY515">
        <v>0</v>
      </c>
      <c r="BZ515">
        <v>0</v>
      </c>
      <c r="CA515">
        <v>0</v>
      </c>
      <c r="CB515">
        <v>1</v>
      </c>
      <c r="CC515">
        <v>0</v>
      </c>
      <c r="CD515">
        <v>0</v>
      </c>
      <c r="CE515">
        <v>0</v>
      </c>
      <c r="CF515">
        <v>0</v>
      </c>
      <c r="CG515">
        <v>0</v>
      </c>
      <c r="CH515">
        <v>0</v>
      </c>
      <c r="CI515">
        <v>2</v>
      </c>
      <c r="CJ515">
        <v>0</v>
      </c>
      <c r="CK515">
        <v>0</v>
      </c>
      <c r="CL515">
        <v>1</v>
      </c>
      <c r="CM515">
        <v>0</v>
      </c>
      <c r="CN515">
        <v>0</v>
      </c>
      <c r="CO515">
        <v>0</v>
      </c>
      <c r="CP515">
        <v>0</v>
      </c>
      <c r="CQ515">
        <v>0</v>
      </c>
      <c r="CR515">
        <v>0</v>
      </c>
      <c r="CS515">
        <v>0</v>
      </c>
      <c r="CT515">
        <v>1</v>
      </c>
      <c r="CU515">
        <v>1</v>
      </c>
      <c r="CV515">
        <v>0</v>
      </c>
      <c r="CW515">
        <v>0</v>
      </c>
      <c r="CX515">
        <v>0</v>
      </c>
      <c r="CY515">
        <v>0</v>
      </c>
      <c r="CZ515">
        <v>1</v>
      </c>
      <c r="DA515">
        <v>2</v>
      </c>
      <c r="DB515">
        <v>0</v>
      </c>
      <c r="DC515">
        <v>1</v>
      </c>
      <c r="DD515">
        <v>2</v>
      </c>
      <c r="DE515">
        <v>0</v>
      </c>
      <c r="DF515">
        <v>0</v>
      </c>
      <c r="DG515">
        <v>0</v>
      </c>
      <c r="DH515">
        <v>0</v>
      </c>
      <c r="DI515">
        <v>0</v>
      </c>
      <c r="DJ515">
        <v>1</v>
      </c>
      <c r="DK515">
        <v>0</v>
      </c>
      <c r="DL515">
        <v>0</v>
      </c>
      <c r="DM515">
        <v>0</v>
      </c>
      <c r="DN515">
        <v>0</v>
      </c>
      <c r="DO515">
        <v>0</v>
      </c>
      <c r="DP515">
        <v>0</v>
      </c>
      <c r="DQ515">
        <v>0</v>
      </c>
      <c r="DR515">
        <v>1</v>
      </c>
      <c r="DS515">
        <v>0</v>
      </c>
      <c r="DT515">
        <v>1</v>
      </c>
      <c r="DU515">
        <v>1</v>
      </c>
      <c r="DV515">
        <v>2</v>
      </c>
      <c r="DW515">
        <v>0</v>
      </c>
      <c r="DX515">
        <v>0</v>
      </c>
      <c r="DY515">
        <v>0</v>
      </c>
      <c r="DZ515">
        <v>0</v>
      </c>
      <c r="EA515">
        <v>0</v>
      </c>
      <c r="EB515">
        <v>1</v>
      </c>
      <c r="EC515">
        <v>1</v>
      </c>
      <c r="ED515">
        <v>0</v>
      </c>
      <c r="EE515">
        <v>0</v>
      </c>
      <c r="EF515">
        <v>0</v>
      </c>
      <c r="EG515">
        <v>0</v>
      </c>
      <c r="EH515">
        <v>0</v>
      </c>
      <c r="EI515">
        <v>0</v>
      </c>
      <c r="EJ515">
        <v>0</v>
      </c>
      <c r="EK515">
        <v>0</v>
      </c>
      <c r="EL515">
        <v>0</v>
      </c>
      <c r="EM515">
        <v>0</v>
      </c>
      <c r="EN515">
        <v>0</v>
      </c>
      <c r="EO515">
        <v>4</v>
      </c>
      <c r="EP515">
        <v>0</v>
      </c>
      <c r="EQ515">
        <v>0</v>
      </c>
      <c r="ER515">
        <v>0</v>
      </c>
      <c r="ES515">
        <v>0</v>
      </c>
      <c r="ET515">
        <v>0</v>
      </c>
      <c r="EU515">
        <v>1</v>
      </c>
      <c r="EV515">
        <v>0</v>
      </c>
      <c r="EW515">
        <v>0</v>
      </c>
      <c r="EX515">
        <v>0</v>
      </c>
      <c r="EY515">
        <v>0</v>
      </c>
      <c r="EZ515">
        <v>0</v>
      </c>
      <c r="FA515">
        <v>0</v>
      </c>
      <c r="FB515">
        <v>0</v>
      </c>
      <c r="FC515">
        <v>0</v>
      </c>
      <c r="FD515">
        <v>0</v>
      </c>
      <c r="FE515">
        <v>0</v>
      </c>
      <c r="FF515">
        <v>0</v>
      </c>
      <c r="FG515">
        <v>1</v>
      </c>
      <c r="FH515">
        <v>0</v>
      </c>
      <c r="FI515">
        <v>0</v>
      </c>
      <c r="FJ515">
        <v>0</v>
      </c>
      <c r="FK515">
        <v>0</v>
      </c>
      <c r="FL515">
        <v>0</v>
      </c>
      <c r="FM515">
        <v>2</v>
      </c>
      <c r="FN515">
        <v>1</v>
      </c>
      <c r="FO515">
        <v>0</v>
      </c>
      <c r="FP515">
        <v>2</v>
      </c>
      <c r="FQ515">
        <v>1</v>
      </c>
      <c r="FR515">
        <v>2</v>
      </c>
      <c r="FS515">
        <v>0</v>
      </c>
      <c r="FT515">
        <v>0</v>
      </c>
      <c r="FU515">
        <v>0</v>
      </c>
      <c r="FV515">
        <v>0</v>
      </c>
      <c r="FW515">
        <v>0</v>
      </c>
      <c r="FX515">
        <v>4</v>
      </c>
      <c r="FY515">
        <v>0</v>
      </c>
      <c r="FZ515">
        <v>0</v>
      </c>
      <c r="GA515">
        <v>0</v>
      </c>
      <c r="GB515">
        <v>0</v>
      </c>
      <c r="GC515">
        <v>0</v>
      </c>
      <c r="GD515">
        <v>0</v>
      </c>
      <c r="GE515">
        <v>0</v>
      </c>
      <c r="GF515">
        <v>0</v>
      </c>
      <c r="GG515">
        <v>7</v>
      </c>
      <c r="GH515">
        <v>0</v>
      </c>
      <c r="GI515">
        <v>0</v>
      </c>
      <c r="GJ515">
        <v>0</v>
      </c>
      <c r="GK515">
        <v>0</v>
      </c>
      <c r="GL515">
        <v>0</v>
      </c>
      <c r="GM515">
        <v>1</v>
      </c>
      <c r="GN515">
        <v>1</v>
      </c>
      <c r="GO515">
        <v>4</v>
      </c>
      <c r="GP515">
        <v>0</v>
      </c>
      <c r="GQ515">
        <v>0</v>
      </c>
    </row>
    <row r="516" spans="1:199">
      <c r="A516">
        <v>2</v>
      </c>
      <c r="B516">
        <v>5</v>
      </c>
      <c r="C516">
        <v>2</v>
      </c>
      <c r="D516">
        <v>8</v>
      </c>
      <c r="E516">
        <v>0</v>
      </c>
      <c r="F516">
        <v>0</v>
      </c>
      <c r="G516">
        <v>0</v>
      </c>
      <c r="H516">
        <v>0</v>
      </c>
      <c r="I516">
        <v>0</v>
      </c>
      <c r="J516">
        <v>1</v>
      </c>
      <c r="K516">
        <v>6</v>
      </c>
      <c r="L516">
        <v>0</v>
      </c>
      <c r="M516">
        <v>0</v>
      </c>
      <c r="N516">
        <v>0</v>
      </c>
      <c r="O516">
        <v>1</v>
      </c>
      <c r="P516">
        <v>2</v>
      </c>
      <c r="Q516">
        <v>1</v>
      </c>
      <c r="R516">
        <v>1</v>
      </c>
      <c r="S516">
        <v>1</v>
      </c>
      <c r="T516">
        <v>0</v>
      </c>
      <c r="U516">
        <v>0</v>
      </c>
      <c r="V516">
        <v>8</v>
      </c>
      <c r="W516">
        <v>8</v>
      </c>
      <c r="X516">
        <v>3</v>
      </c>
      <c r="Y516">
        <v>0</v>
      </c>
      <c r="Z516">
        <v>3</v>
      </c>
      <c r="AA516">
        <v>0</v>
      </c>
      <c r="AB516">
        <v>0</v>
      </c>
      <c r="AC516">
        <v>2</v>
      </c>
      <c r="AD516">
        <v>0</v>
      </c>
      <c r="AE516">
        <v>2</v>
      </c>
      <c r="AF516">
        <v>1</v>
      </c>
      <c r="AG516">
        <v>0</v>
      </c>
      <c r="AH516">
        <v>5</v>
      </c>
      <c r="AI516">
        <v>0</v>
      </c>
      <c r="AJ516">
        <v>0</v>
      </c>
      <c r="AK516">
        <v>0</v>
      </c>
      <c r="AL516">
        <v>0</v>
      </c>
      <c r="AM516">
        <v>0</v>
      </c>
      <c r="AN516">
        <v>0</v>
      </c>
      <c r="AO516">
        <v>0</v>
      </c>
      <c r="AP516">
        <v>4</v>
      </c>
      <c r="AQ516">
        <v>0</v>
      </c>
      <c r="AR516">
        <v>5</v>
      </c>
      <c r="AS516">
        <v>0</v>
      </c>
      <c r="AT516">
        <v>3</v>
      </c>
      <c r="AU516">
        <v>0</v>
      </c>
      <c r="AV516">
        <v>0</v>
      </c>
      <c r="AW516">
        <v>4</v>
      </c>
      <c r="AX516">
        <v>0</v>
      </c>
      <c r="AY516">
        <v>2</v>
      </c>
      <c r="AZ516">
        <v>1</v>
      </c>
      <c r="BA516">
        <v>0</v>
      </c>
      <c r="BB516">
        <v>8</v>
      </c>
      <c r="BC516">
        <v>0</v>
      </c>
      <c r="BD516">
        <v>1</v>
      </c>
      <c r="BE516">
        <v>5</v>
      </c>
      <c r="BF516">
        <v>1</v>
      </c>
      <c r="BG516">
        <v>3</v>
      </c>
      <c r="BH516">
        <v>0</v>
      </c>
      <c r="BI516">
        <v>0</v>
      </c>
      <c r="BJ516">
        <v>1</v>
      </c>
      <c r="BK516">
        <v>9</v>
      </c>
      <c r="BL516">
        <v>0</v>
      </c>
      <c r="BM516">
        <v>1</v>
      </c>
      <c r="BN516">
        <v>0</v>
      </c>
      <c r="BO516">
        <v>0</v>
      </c>
      <c r="BP516">
        <v>0</v>
      </c>
      <c r="BQ516">
        <v>5</v>
      </c>
      <c r="BR516">
        <v>2</v>
      </c>
      <c r="BS516">
        <v>8</v>
      </c>
      <c r="BT516">
        <v>0</v>
      </c>
      <c r="BU516">
        <v>0</v>
      </c>
      <c r="BV516">
        <v>2</v>
      </c>
      <c r="BW516">
        <v>0</v>
      </c>
      <c r="BX516">
        <v>1</v>
      </c>
      <c r="BY516">
        <v>9</v>
      </c>
      <c r="BZ516">
        <v>0</v>
      </c>
      <c r="CA516">
        <v>2</v>
      </c>
      <c r="CB516">
        <v>5</v>
      </c>
      <c r="CC516">
        <v>5</v>
      </c>
      <c r="CD516">
        <v>4</v>
      </c>
      <c r="CE516">
        <v>4</v>
      </c>
      <c r="CF516">
        <v>6</v>
      </c>
      <c r="CG516">
        <v>3</v>
      </c>
      <c r="CH516">
        <v>0</v>
      </c>
      <c r="CI516">
        <v>3</v>
      </c>
      <c r="CJ516">
        <v>0</v>
      </c>
      <c r="CK516">
        <v>4</v>
      </c>
      <c r="CL516">
        <v>0</v>
      </c>
      <c r="CM516">
        <v>0</v>
      </c>
      <c r="CN516">
        <v>0</v>
      </c>
      <c r="CO516">
        <v>0</v>
      </c>
      <c r="CP516">
        <v>1</v>
      </c>
      <c r="CQ516">
        <v>0</v>
      </c>
      <c r="CR516">
        <v>0</v>
      </c>
      <c r="CS516">
        <v>0</v>
      </c>
      <c r="CT516">
        <v>2</v>
      </c>
      <c r="CU516">
        <v>0</v>
      </c>
      <c r="CV516">
        <v>0</v>
      </c>
      <c r="CW516">
        <v>0</v>
      </c>
      <c r="CX516">
        <v>0</v>
      </c>
      <c r="CY516">
        <v>4</v>
      </c>
      <c r="CZ516">
        <v>6</v>
      </c>
      <c r="DA516">
        <v>4</v>
      </c>
      <c r="DB516">
        <v>0</v>
      </c>
      <c r="DC516">
        <v>8</v>
      </c>
      <c r="DD516">
        <v>1</v>
      </c>
      <c r="DE516">
        <v>1</v>
      </c>
      <c r="DF516">
        <v>0</v>
      </c>
      <c r="DG516">
        <v>0</v>
      </c>
      <c r="DH516">
        <v>0</v>
      </c>
      <c r="DI516">
        <v>2</v>
      </c>
      <c r="DJ516">
        <v>1</v>
      </c>
      <c r="DK516">
        <v>0</v>
      </c>
      <c r="DL516">
        <v>0</v>
      </c>
      <c r="DM516">
        <v>3</v>
      </c>
      <c r="DN516">
        <v>4</v>
      </c>
      <c r="DO516">
        <v>0</v>
      </c>
      <c r="DP516">
        <v>7</v>
      </c>
      <c r="DQ516">
        <v>1</v>
      </c>
      <c r="DR516">
        <v>2</v>
      </c>
      <c r="DS516">
        <v>0</v>
      </c>
      <c r="DT516">
        <v>8</v>
      </c>
      <c r="DU516">
        <v>1</v>
      </c>
      <c r="DV516">
        <v>5</v>
      </c>
      <c r="DW516">
        <v>1</v>
      </c>
      <c r="DX516">
        <v>0</v>
      </c>
      <c r="DY516">
        <v>2</v>
      </c>
      <c r="DZ516">
        <v>0</v>
      </c>
      <c r="EA516">
        <v>0</v>
      </c>
      <c r="EB516">
        <v>1</v>
      </c>
      <c r="EC516">
        <v>7</v>
      </c>
      <c r="ED516">
        <v>0</v>
      </c>
      <c r="EE516">
        <v>0</v>
      </c>
      <c r="EF516">
        <v>7</v>
      </c>
      <c r="EG516">
        <v>2</v>
      </c>
      <c r="EH516">
        <v>4</v>
      </c>
      <c r="EI516">
        <v>3</v>
      </c>
      <c r="EJ516">
        <v>2</v>
      </c>
      <c r="EK516">
        <v>0</v>
      </c>
      <c r="EL516">
        <v>1</v>
      </c>
      <c r="EM516">
        <v>6</v>
      </c>
      <c r="EN516">
        <v>0</v>
      </c>
      <c r="EO516">
        <v>0</v>
      </c>
      <c r="EP516">
        <v>3</v>
      </c>
      <c r="EQ516">
        <v>0</v>
      </c>
      <c r="ER516">
        <v>0</v>
      </c>
      <c r="ES516">
        <v>4</v>
      </c>
      <c r="ET516">
        <v>0</v>
      </c>
      <c r="EU516">
        <v>1</v>
      </c>
      <c r="EV516">
        <v>0</v>
      </c>
      <c r="EW516">
        <v>0</v>
      </c>
      <c r="EX516">
        <v>0</v>
      </c>
      <c r="EY516">
        <v>0</v>
      </c>
      <c r="EZ516">
        <v>0</v>
      </c>
      <c r="FA516">
        <v>6</v>
      </c>
      <c r="FB516">
        <v>0</v>
      </c>
      <c r="FC516">
        <v>0</v>
      </c>
      <c r="FD516">
        <v>0</v>
      </c>
      <c r="FE516">
        <v>9</v>
      </c>
      <c r="FF516">
        <v>0</v>
      </c>
      <c r="FG516">
        <v>7</v>
      </c>
      <c r="FH516">
        <v>6</v>
      </c>
      <c r="FI516">
        <v>2</v>
      </c>
      <c r="FJ516">
        <v>1</v>
      </c>
      <c r="FK516">
        <v>0</v>
      </c>
      <c r="FL516">
        <v>1</v>
      </c>
      <c r="FM516">
        <v>3</v>
      </c>
      <c r="FN516">
        <v>6</v>
      </c>
      <c r="FO516">
        <v>1</v>
      </c>
      <c r="FP516">
        <v>7</v>
      </c>
      <c r="FQ516">
        <v>0</v>
      </c>
      <c r="FR516">
        <v>6</v>
      </c>
      <c r="FS516">
        <v>2</v>
      </c>
      <c r="FT516">
        <v>0</v>
      </c>
      <c r="FU516">
        <v>4</v>
      </c>
      <c r="FV516">
        <v>0</v>
      </c>
      <c r="FW516">
        <v>0</v>
      </c>
      <c r="FX516">
        <v>8</v>
      </c>
      <c r="FY516">
        <v>1</v>
      </c>
      <c r="FZ516">
        <v>2</v>
      </c>
      <c r="GA516">
        <v>3</v>
      </c>
      <c r="GB516">
        <v>1</v>
      </c>
      <c r="GC516">
        <v>1</v>
      </c>
      <c r="GD516">
        <v>0</v>
      </c>
      <c r="GE516">
        <v>0</v>
      </c>
      <c r="GF516">
        <v>2</v>
      </c>
      <c r="GG516">
        <v>0</v>
      </c>
      <c r="GH516">
        <v>0</v>
      </c>
      <c r="GI516">
        <v>7</v>
      </c>
      <c r="GJ516">
        <v>1</v>
      </c>
      <c r="GK516">
        <v>4</v>
      </c>
      <c r="GL516">
        <v>0</v>
      </c>
      <c r="GM516">
        <v>4</v>
      </c>
      <c r="GN516">
        <v>0</v>
      </c>
      <c r="GO516">
        <v>4</v>
      </c>
      <c r="GP516">
        <v>0</v>
      </c>
      <c r="GQ516">
        <v>0</v>
      </c>
    </row>
    <row r="517" spans="1:199">
      <c r="A517">
        <v>0</v>
      </c>
      <c r="B517">
        <v>3</v>
      </c>
      <c r="C517">
        <v>0</v>
      </c>
      <c r="D517">
        <v>0</v>
      </c>
      <c r="E517">
        <v>1</v>
      </c>
      <c r="F517">
        <v>0</v>
      </c>
      <c r="G517">
        <v>1</v>
      </c>
      <c r="H517">
        <v>0</v>
      </c>
      <c r="I517">
        <v>0</v>
      </c>
      <c r="J517">
        <v>0</v>
      </c>
      <c r="K517">
        <v>0</v>
      </c>
      <c r="L517">
        <v>0</v>
      </c>
      <c r="M517">
        <v>0</v>
      </c>
      <c r="N517">
        <v>0</v>
      </c>
      <c r="O517">
        <v>0</v>
      </c>
      <c r="P517">
        <v>0</v>
      </c>
      <c r="Q517">
        <v>0</v>
      </c>
      <c r="R517">
        <v>0</v>
      </c>
      <c r="S517">
        <v>0</v>
      </c>
      <c r="T517">
        <v>0</v>
      </c>
      <c r="U517">
        <v>0</v>
      </c>
      <c r="V517">
        <v>0</v>
      </c>
      <c r="W517">
        <v>0</v>
      </c>
      <c r="X517">
        <v>0</v>
      </c>
      <c r="Y517">
        <v>5</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2</v>
      </c>
      <c r="BE517">
        <v>0</v>
      </c>
      <c r="BF517">
        <v>0</v>
      </c>
      <c r="BG517">
        <v>0</v>
      </c>
      <c r="BH517">
        <v>0</v>
      </c>
      <c r="BI517">
        <v>0</v>
      </c>
      <c r="BJ517">
        <v>1</v>
      </c>
      <c r="BK517">
        <v>0</v>
      </c>
      <c r="BL517">
        <v>0</v>
      </c>
      <c r="BM517">
        <v>0</v>
      </c>
      <c r="BN517">
        <v>0</v>
      </c>
      <c r="BO517">
        <v>0</v>
      </c>
      <c r="BP517">
        <v>0</v>
      </c>
      <c r="BQ517">
        <v>0</v>
      </c>
      <c r="BR517">
        <v>0</v>
      </c>
      <c r="BS517">
        <v>0</v>
      </c>
      <c r="BT517">
        <v>1</v>
      </c>
      <c r="BU517">
        <v>0</v>
      </c>
      <c r="BV517">
        <v>0</v>
      </c>
      <c r="BW517">
        <v>0</v>
      </c>
      <c r="BX517">
        <v>0</v>
      </c>
      <c r="BY517">
        <v>1</v>
      </c>
      <c r="BZ517">
        <v>0</v>
      </c>
      <c r="CA517">
        <v>0</v>
      </c>
      <c r="CB517">
        <v>0</v>
      </c>
      <c r="CC517">
        <v>0</v>
      </c>
      <c r="CD517">
        <v>0</v>
      </c>
      <c r="CE517">
        <v>0</v>
      </c>
      <c r="CF517">
        <v>0</v>
      </c>
      <c r="CG517">
        <v>0</v>
      </c>
      <c r="CH517">
        <v>0</v>
      </c>
      <c r="CI517">
        <v>0</v>
      </c>
      <c r="CJ517">
        <v>0</v>
      </c>
      <c r="CK517">
        <v>0</v>
      </c>
      <c r="CL517">
        <v>0</v>
      </c>
      <c r="CM517">
        <v>0</v>
      </c>
      <c r="CN517">
        <v>0</v>
      </c>
      <c r="CO517">
        <v>0</v>
      </c>
      <c r="CP517">
        <v>5</v>
      </c>
      <c r="CQ517">
        <v>0</v>
      </c>
      <c r="CR517">
        <v>0</v>
      </c>
      <c r="CS517">
        <v>0</v>
      </c>
      <c r="CT517">
        <v>0</v>
      </c>
      <c r="CU517">
        <v>0</v>
      </c>
      <c r="CV517">
        <v>0</v>
      </c>
      <c r="CW517">
        <v>0</v>
      </c>
      <c r="CX517">
        <v>0</v>
      </c>
      <c r="CY517">
        <v>4</v>
      </c>
      <c r="CZ517">
        <v>0</v>
      </c>
      <c r="DA517">
        <v>0</v>
      </c>
      <c r="DB517">
        <v>0</v>
      </c>
      <c r="DC517">
        <v>0</v>
      </c>
      <c r="DD517">
        <v>0</v>
      </c>
      <c r="DE517">
        <v>0</v>
      </c>
      <c r="DF517">
        <v>0</v>
      </c>
      <c r="DG517">
        <v>0</v>
      </c>
      <c r="DH517">
        <v>0</v>
      </c>
      <c r="DI517">
        <v>0</v>
      </c>
      <c r="DJ517">
        <v>0</v>
      </c>
      <c r="DK517">
        <v>3</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3</v>
      </c>
      <c r="EP517">
        <v>0</v>
      </c>
      <c r="EQ517">
        <v>0</v>
      </c>
      <c r="ER517">
        <v>0</v>
      </c>
      <c r="ES517">
        <v>0</v>
      </c>
      <c r="ET517">
        <v>0</v>
      </c>
      <c r="EU517">
        <v>0</v>
      </c>
      <c r="EV517">
        <v>0</v>
      </c>
      <c r="EW517">
        <v>0</v>
      </c>
      <c r="EX517">
        <v>0</v>
      </c>
      <c r="EY517">
        <v>0</v>
      </c>
      <c r="EZ517">
        <v>0</v>
      </c>
      <c r="FA517">
        <v>0</v>
      </c>
      <c r="FB517">
        <v>0</v>
      </c>
      <c r="FC517">
        <v>0</v>
      </c>
      <c r="FD517">
        <v>2</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1</v>
      </c>
      <c r="GP517">
        <v>0</v>
      </c>
      <c r="GQ517">
        <v>0</v>
      </c>
    </row>
    <row r="518" spans="1:199">
      <c r="A518">
        <v>8</v>
      </c>
      <c r="B518">
        <v>3</v>
      </c>
      <c r="C518">
        <v>5</v>
      </c>
      <c r="D518">
        <v>0</v>
      </c>
      <c r="E518">
        <v>1</v>
      </c>
      <c r="F518">
        <v>0</v>
      </c>
      <c r="G518">
        <v>5</v>
      </c>
      <c r="H518">
        <v>1</v>
      </c>
      <c r="I518">
        <v>3</v>
      </c>
      <c r="J518">
        <v>2</v>
      </c>
      <c r="K518">
        <v>0</v>
      </c>
      <c r="L518">
        <v>6</v>
      </c>
      <c r="M518">
        <v>5</v>
      </c>
      <c r="N518">
        <v>2</v>
      </c>
      <c r="O518">
        <v>4</v>
      </c>
      <c r="P518">
        <v>2</v>
      </c>
      <c r="Q518">
        <v>3</v>
      </c>
      <c r="R518">
        <v>0</v>
      </c>
      <c r="S518">
        <v>0</v>
      </c>
      <c r="T518">
        <v>0</v>
      </c>
      <c r="U518">
        <v>1</v>
      </c>
      <c r="V518">
        <v>0</v>
      </c>
      <c r="W518">
        <v>5</v>
      </c>
      <c r="X518">
        <v>2</v>
      </c>
      <c r="Y518">
        <v>3</v>
      </c>
      <c r="Z518">
        <v>8</v>
      </c>
      <c r="AA518">
        <v>2</v>
      </c>
      <c r="AB518">
        <v>2</v>
      </c>
      <c r="AC518">
        <v>2</v>
      </c>
      <c r="AD518">
        <v>6</v>
      </c>
      <c r="AE518">
        <v>6</v>
      </c>
      <c r="AF518">
        <v>0</v>
      </c>
      <c r="AG518">
        <v>2</v>
      </c>
      <c r="AH518">
        <v>3</v>
      </c>
      <c r="AI518">
        <v>1</v>
      </c>
      <c r="AJ518">
        <v>2</v>
      </c>
      <c r="AK518">
        <v>3</v>
      </c>
      <c r="AL518">
        <v>0</v>
      </c>
      <c r="AM518">
        <v>5</v>
      </c>
      <c r="AN518">
        <v>5</v>
      </c>
      <c r="AO518">
        <v>6</v>
      </c>
      <c r="AP518">
        <v>0</v>
      </c>
      <c r="AQ518">
        <v>0</v>
      </c>
      <c r="AR518">
        <v>6</v>
      </c>
      <c r="AS518">
        <v>0</v>
      </c>
      <c r="AT518">
        <v>2</v>
      </c>
      <c r="AU518">
        <v>3</v>
      </c>
      <c r="AV518">
        <v>2</v>
      </c>
      <c r="AW518">
        <v>5</v>
      </c>
      <c r="AX518">
        <v>0</v>
      </c>
      <c r="AY518">
        <v>5</v>
      </c>
      <c r="AZ518">
        <v>1</v>
      </c>
      <c r="BA518">
        <v>0</v>
      </c>
      <c r="BB518">
        <v>6</v>
      </c>
      <c r="BC518">
        <v>2</v>
      </c>
      <c r="BD518">
        <v>1</v>
      </c>
      <c r="BE518">
        <v>5</v>
      </c>
      <c r="BF518">
        <v>4</v>
      </c>
      <c r="BG518">
        <v>3</v>
      </c>
      <c r="BH518">
        <v>0</v>
      </c>
      <c r="BI518">
        <v>0</v>
      </c>
      <c r="BJ518">
        <v>1</v>
      </c>
      <c r="BK518">
        <v>3</v>
      </c>
      <c r="BL518">
        <v>0</v>
      </c>
      <c r="BM518">
        <v>1</v>
      </c>
      <c r="BN518">
        <v>6</v>
      </c>
      <c r="BO518">
        <v>0</v>
      </c>
      <c r="BP518">
        <v>0</v>
      </c>
      <c r="BQ518">
        <v>4</v>
      </c>
      <c r="BR518">
        <v>3</v>
      </c>
      <c r="BS518">
        <v>1</v>
      </c>
      <c r="BT518">
        <v>0</v>
      </c>
      <c r="BU518">
        <v>5</v>
      </c>
      <c r="BV518">
        <v>8</v>
      </c>
      <c r="BW518">
        <v>0</v>
      </c>
      <c r="BX518">
        <v>1</v>
      </c>
      <c r="BY518">
        <v>0</v>
      </c>
      <c r="BZ518">
        <v>5</v>
      </c>
      <c r="CA518">
        <v>7</v>
      </c>
      <c r="CB518">
        <v>5</v>
      </c>
      <c r="CC518">
        <v>4</v>
      </c>
      <c r="CD518">
        <v>1</v>
      </c>
      <c r="CE518">
        <v>5</v>
      </c>
      <c r="CF518">
        <v>2</v>
      </c>
      <c r="CG518">
        <v>5</v>
      </c>
      <c r="CH518">
        <v>9</v>
      </c>
      <c r="CI518">
        <v>4</v>
      </c>
      <c r="CJ518">
        <v>3</v>
      </c>
      <c r="CK518">
        <v>1</v>
      </c>
      <c r="CL518">
        <v>0</v>
      </c>
      <c r="CM518">
        <v>1</v>
      </c>
      <c r="CN518">
        <v>6</v>
      </c>
      <c r="CO518">
        <v>1</v>
      </c>
      <c r="CP518">
        <v>1</v>
      </c>
      <c r="CQ518">
        <v>2</v>
      </c>
      <c r="CR518">
        <v>1</v>
      </c>
      <c r="CS518">
        <v>5</v>
      </c>
      <c r="CT518">
        <v>0</v>
      </c>
      <c r="CU518">
        <v>2</v>
      </c>
      <c r="CV518">
        <v>4</v>
      </c>
      <c r="CW518">
        <v>0</v>
      </c>
      <c r="CX518">
        <v>0</v>
      </c>
      <c r="CY518">
        <v>5</v>
      </c>
      <c r="CZ518">
        <v>1</v>
      </c>
      <c r="DA518">
        <v>0</v>
      </c>
      <c r="DB518">
        <v>2</v>
      </c>
      <c r="DC518">
        <v>2</v>
      </c>
      <c r="DD518">
        <v>8</v>
      </c>
      <c r="DE518">
        <v>4</v>
      </c>
      <c r="DF518">
        <v>2</v>
      </c>
      <c r="DG518">
        <v>4</v>
      </c>
      <c r="DH518">
        <v>6</v>
      </c>
      <c r="DI518">
        <v>3</v>
      </c>
      <c r="DJ518">
        <v>1</v>
      </c>
      <c r="DK518">
        <v>4</v>
      </c>
      <c r="DL518">
        <v>3</v>
      </c>
      <c r="DM518">
        <v>1</v>
      </c>
      <c r="DN518">
        <v>0</v>
      </c>
      <c r="DO518">
        <v>0</v>
      </c>
      <c r="DP518">
        <v>6</v>
      </c>
      <c r="DQ518">
        <v>0</v>
      </c>
      <c r="DR518">
        <v>3</v>
      </c>
      <c r="DS518">
        <v>0</v>
      </c>
      <c r="DT518">
        <v>7</v>
      </c>
      <c r="DU518">
        <v>2</v>
      </c>
      <c r="DV518">
        <v>1</v>
      </c>
      <c r="DW518">
        <v>1</v>
      </c>
      <c r="DX518">
        <v>0</v>
      </c>
      <c r="DY518">
        <v>0</v>
      </c>
      <c r="DZ518">
        <v>2</v>
      </c>
      <c r="EA518">
        <v>0</v>
      </c>
      <c r="EB518">
        <v>0</v>
      </c>
      <c r="EC518">
        <v>3</v>
      </c>
      <c r="ED518">
        <v>0</v>
      </c>
      <c r="EE518">
        <v>0</v>
      </c>
      <c r="EF518">
        <v>0</v>
      </c>
      <c r="EG518">
        <v>0</v>
      </c>
      <c r="EH518">
        <v>1</v>
      </c>
      <c r="EI518">
        <v>0</v>
      </c>
      <c r="EJ518">
        <v>1</v>
      </c>
      <c r="EK518">
        <v>1</v>
      </c>
      <c r="EL518">
        <v>2</v>
      </c>
      <c r="EM518">
        <v>3</v>
      </c>
      <c r="EN518">
        <v>1</v>
      </c>
      <c r="EO518">
        <v>3</v>
      </c>
      <c r="EP518">
        <v>8</v>
      </c>
      <c r="EQ518">
        <v>5</v>
      </c>
      <c r="ER518">
        <v>3</v>
      </c>
      <c r="ES518">
        <v>7</v>
      </c>
      <c r="ET518">
        <v>5</v>
      </c>
      <c r="EU518">
        <v>6</v>
      </c>
      <c r="EV518">
        <v>1</v>
      </c>
      <c r="EW518">
        <v>1</v>
      </c>
      <c r="EX518">
        <v>0</v>
      </c>
      <c r="EY518">
        <v>8</v>
      </c>
      <c r="EZ518">
        <v>5</v>
      </c>
      <c r="FA518">
        <v>3</v>
      </c>
      <c r="FB518">
        <v>2</v>
      </c>
      <c r="FC518">
        <v>0</v>
      </c>
      <c r="FD518">
        <v>0</v>
      </c>
      <c r="FE518">
        <v>5</v>
      </c>
      <c r="FF518">
        <v>0</v>
      </c>
      <c r="FG518">
        <v>3</v>
      </c>
      <c r="FH518">
        <v>5</v>
      </c>
      <c r="FI518">
        <v>8</v>
      </c>
      <c r="FJ518">
        <v>0</v>
      </c>
      <c r="FK518">
        <v>2</v>
      </c>
      <c r="FL518">
        <v>1</v>
      </c>
      <c r="FM518">
        <v>1</v>
      </c>
      <c r="FN518">
        <v>1</v>
      </c>
      <c r="FO518">
        <v>3</v>
      </c>
      <c r="FP518">
        <v>0</v>
      </c>
      <c r="FQ518">
        <v>1</v>
      </c>
      <c r="FR518">
        <v>5</v>
      </c>
      <c r="FS518">
        <v>2</v>
      </c>
      <c r="FT518">
        <v>2</v>
      </c>
      <c r="FU518">
        <v>7</v>
      </c>
      <c r="FV518">
        <v>1</v>
      </c>
      <c r="FW518">
        <v>2</v>
      </c>
      <c r="FX518">
        <v>0</v>
      </c>
      <c r="FY518">
        <v>1</v>
      </c>
      <c r="FZ518">
        <v>8</v>
      </c>
      <c r="GA518">
        <v>1</v>
      </c>
      <c r="GB518">
        <v>0</v>
      </c>
      <c r="GC518">
        <v>0</v>
      </c>
      <c r="GD518">
        <v>9</v>
      </c>
      <c r="GE518">
        <v>0</v>
      </c>
      <c r="GF518">
        <v>0</v>
      </c>
      <c r="GG518">
        <v>1</v>
      </c>
      <c r="GH518">
        <v>0</v>
      </c>
      <c r="GI518">
        <v>5</v>
      </c>
      <c r="GJ518">
        <v>0</v>
      </c>
      <c r="GK518">
        <v>0</v>
      </c>
      <c r="GL518">
        <v>3</v>
      </c>
      <c r="GM518">
        <v>1</v>
      </c>
      <c r="GN518">
        <v>0</v>
      </c>
      <c r="GO518">
        <v>6</v>
      </c>
      <c r="GP518">
        <v>1</v>
      </c>
      <c r="GQ518">
        <v>0</v>
      </c>
    </row>
    <row r="519" spans="1:199">
      <c r="A519">
        <v>0</v>
      </c>
      <c r="B519">
        <v>0</v>
      </c>
      <c r="C519">
        <v>7</v>
      </c>
      <c r="D519">
        <v>0</v>
      </c>
      <c r="E519">
        <v>0</v>
      </c>
      <c r="F519">
        <v>0</v>
      </c>
      <c r="G519">
        <v>0</v>
      </c>
      <c r="H519">
        <v>0</v>
      </c>
      <c r="I519">
        <v>0</v>
      </c>
      <c r="J519">
        <v>0</v>
      </c>
      <c r="K519">
        <v>0</v>
      </c>
      <c r="L519">
        <v>0</v>
      </c>
      <c r="M519">
        <v>0</v>
      </c>
      <c r="N519">
        <v>0</v>
      </c>
      <c r="O519">
        <v>0</v>
      </c>
      <c r="P519">
        <v>8</v>
      </c>
      <c r="Q519">
        <v>0</v>
      </c>
      <c r="R519">
        <v>0</v>
      </c>
      <c r="S519">
        <v>0</v>
      </c>
      <c r="T519">
        <v>0</v>
      </c>
      <c r="U519">
        <v>0</v>
      </c>
      <c r="V519">
        <v>0</v>
      </c>
      <c r="W519">
        <v>2</v>
      </c>
      <c r="X519">
        <v>0</v>
      </c>
      <c r="Y519">
        <v>1</v>
      </c>
      <c r="Z519">
        <v>1</v>
      </c>
      <c r="AA519">
        <v>0</v>
      </c>
      <c r="AB519">
        <v>4</v>
      </c>
      <c r="AC519">
        <v>1</v>
      </c>
      <c r="AD519">
        <v>1</v>
      </c>
      <c r="AE519">
        <v>2</v>
      </c>
      <c r="AF519">
        <v>0</v>
      </c>
      <c r="AG519">
        <v>0</v>
      </c>
      <c r="AH519">
        <v>4</v>
      </c>
      <c r="AI519">
        <v>0</v>
      </c>
      <c r="AJ519">
        <v>3</v>
      </c>
      <c r="AK519">
        <v>0</v>
      </c>
      <c r="AL519">
        <v>0</v>
      </c>
      <c r="AM519">
        <v>4</v>
      </c>
      <c r="AN519">
        <v>0</v>
      </c>
      <c r="AO519">
        <v>0</v>
      </c>
      <c r="AP519">
        <v>0</v>
      </c>
      <c r="AQ519">
        <v>0</v>
      </c>
      <c r="AR519">
        <v>0</v>
      </c>
      <c r="AS519">
        <v>0</v>
      </c>
      <c r="AT519">
        <v>0</v>
      </c>
      <c r="AU519">
        <v>0</v>
      </c>
      <c r="AV519">
        <v>3</v>
      </c>
      <c r="AW519">
        <v>4</v>
      </c>
      <c r="AX519">
        <v>1</v>
      </c>
      <c r="AY519">
        <v>6</v>
      </c>
      <c r="AZ519">
        <v>3</v>
      </c>
      <c r="BA519">
        <v>2</v>
      </c>
      <c r="BB519">
        <v>0</v>
      </c>
      <c r="BC519">
        <v>0</v>
      </c>
      <c r="BD519">
        <v>0</v>
      </c>
      <c r="BE519">
        <v>1</v>
      </c>
      <c r="BF519">
        <v>1</v>
      </c>
      <c r="BG519">
        <v>1</v>
      </c>
      <c r="BH519">
        <v>0</v>
      </c>
      <c r="BI519">
        <v>0</v>
      </c>
      <c r="BJ519">
        <v>0</v>
      </c>
      <c r="BK519">
        <v>0</v>
      </c>
      <c r="BL519">
        <v>0</v>
      </c>
      <c r="BM519">
        <v>0</v>
      </c>
      <c r="BN519">
        <v>0</v>
      </c>
      <c r="BO519">
        <v>0</v>
      </c>
      <c r="BP519">
        <v>0</v>
      </c>
      <c r="BQ519">
        <v>2</v>
      </c>
      <c r="BR519">
        <v>0</v>
      </c>
      <c r="BS519">
        <v>0</v>
      </c>
      <c r="BT519">
        <v>0</v>
      </c>
      <c r="BU519">
        <v>0</v>
      </c>
      <c r="BV519">
        <v>0</v>
      </c>
      <c r="BW519">
        <v>0</v>
      </c>
      <c r="BX519">
        <v>0</v>
      </c>
      <c r="BY519">
        <v>0</v>
      </c>
      <c r="BZ519">
        <v>6</v>
      </c>
      <c r="CA519">
        <v>1</v>
      </c>
      <c r="CB519">
        <v>8</v>
      </c>
      <c r="CC519">
        <v>4</v>
      </c>
      <c r="CD519">
        <v>0</v>
      </c>
      <c r="CE519">
        <v>0</v>
      </c>
      <c r="CF519">
        <v>4</v>
      </c>
      <c r="CG519">
        <v>0</v>
      </c>
      <c r="CH519">
        <v>0</v>
      </c>
      <c r="CI519">
        <v>4</v>
      </c>
      <c r="CJ519">
        <v>0</v>
      </c>
      <c r="CK519">
        <v>1</v>
      </c>
      <c r="CL519">
        <v>0</v>
      </c>
      <c r="CM519">
        <v>0</v>
      </c>
      <c r="CN519">
        <v>6</v>
      </c>
      <c r="CO519">
        <v>0</v>
      </c>
      <c r="CP519">
        <v>1</v>
      </c>
      <c r="CQ519">
        <v>0</v>
      </c>
      <c r="CR519">
        <v>0</v>
      </c>
      <c r="CS519">
        <v>0</v>
      </c>
      <c r="CT519">
        <v>0</v>
      </c>
      <c r="CU519">
        <v>0</v>
      </c>
      <c r="CV519">
        <v>4</v>
      </c>
      <c r="CW519">
        <v>0</v>
      </c>
      <c r="CX519">
        <v>0</v>
      </c>
      <c r="CY519">
        <v>7</v>
      </c>
      <c r="CZ519">
        <v>3</v>
      </c>
      <c r="DA519">
        <v>0</v>
      </c>
      <c r="DB519">
        <v>2</v>
      </c>
      <c r="DC519">
        <v>0</v>
      </c>
      <c r="DD519">
        <v>2</v>
      </c>
      <c r="DE519">
        <v>4</v>
      </c>
      <c r="DF519">
        <v>0</v>
      </c>
      <c r="DG519">
        <v>0</v>
      </c>
      <c r="DH519">
        <v>1</v>
      </c>
      <c r="DI519">
        <v>0</v>
      </c>
      <c r="DJ519">
        <v>2</v>
      </c>
      <c r="DK519">
        <v>6</v>
      </c>
      <c r="DL519">
        <v>0</v>
      </c>
      <c r="DM519">
        <v>0</v>
      </c>
      <c r="DN519">
        <v>2</v>
      </c>
      <c r="DO519">
        <v>0</v>
      </c>
      <c r="DP519">
        <v>6</v>
      </c>
      <c r="DQ519">
        <v>0</v>
      </c>
      <c r="DR519">
        <v>0</v>
      </c>
      <c r="DS519">
        <v>0</v>
      </c>
      <c r="DT519">
        <v>0</v>
      </c>
      <c r="DU519">
        <v>0</v>
      </c>
      <c r="DV519">
        <v>0</v>
      </c>
      <c r="DW519">
        <v>0</v>
      </c>
      <c r="DX519">
        <v>0</v>
      </c>
      <c r="DY519">
        <v>0</v>
      </c>
      <c r="DZ519">
        <v>0</v>
      </c>
      <c r="EA519">
        <v>2</v>
      </c>
      <c r="EB519">
        <v>0</v>
      </c>
      <c r="EC519">
        <v>0</v>
      </c>
      <c r="ED519">
        <v>0</v>
      </c>
      <c r="EE519">
        <v>0</v>
      </c>
      <c r="EF519">
        <v>0</v>
      </c>
      <c r="EG519">
        <v>0</v>
      </c>
      <c r="EH519">
        <v>0</v>
      </c>
      <c r="EI519">
        <v>0</v>
      </c>
      <c r="EJ519">
        <v>0</v>
      </c>
      <c r="EK519">
        <v>0</v>
      </c>
      <c r="EL519">
        <v>0</v>
      </c>
      <c r="EM519">
        <v>8</v>
      </c>
      <c r="EN519">
        <v>0</v>
      </c>
      <c r="EO519">
        <v>5</v>
      </c>
      <c r="EP519">
        <v>4</v>
      </c>
      <c r="EQ519">
        <v>0</v>
      </c>
      <c r="ER519">
        <v>0</v>
      </c>
      <c r="ES519">
        <v>4</v>
      </c>
      <c r="ET519">
        <v>1</v>
      </c>
      <c r="EU519">
        <v>7</v>
      </c>
      <c r="EV519">
        <v>0</v>
      </c>
      <c r="EW519">
        <v>0</v>
      </c>
      <c r="EX519">
        <v>0</v>
      </c>
      <c r="EY519">
        <v>3</v>
      </c>
      <c r="EZ519">
        <v>0</v>
      </c>
      <c r="FA519">
        <v>1</v>
      </c>
      <c r="FB519">
        <v>0</v>
      </c>
      <c r="FC519">
        <v>0</v>
      </c>
      <c r="FD519">
        <v>0</v>
      </c>
      <c r="FE519">
        <v>0</v>
      </c>
      <c r="FF519">
        <v>1</v>
      </c>
      <c r="FG519">
        <v>3</v>
      </c>
      <c r="FH519">
        <v>9</v>
      </c>
      <c r="FI519">
        <v>2</v>
      </c>
      <c r="FJ519">
        <v>0</v>
      </c>
      <c r="FK519">
        <v>2</v>
      </c>
      <c r="FL519">
        <v>0</v>
      </c>
      <c r="FM519">
        <v>0</v>
      </c>
      <c r="FN519">
        <v>1</v>
      </c>
      <c r="FO519">
        <v>0</v>
      </c>
      <c r="FP519">
        <v>0</v>
      </c>
      <c r="FQ519">
        <v>0</v>
      </c>
      <c r="FR519">
        <v>0</v>
      </c>
      <c r="FS519">
        <v>1</v>
      </c>
      <c r="FT519">
        <v>0</v>
      </c>
      <c r="FU519">
        <v>7</v>
      </c>
      <c r="FV519">
        <v>1</v>
      </c>
      <c r="FW519">
        <v>8</v>
      </c>
      <c r="FX519">
        <v>0</v>
      </c>
      <c r="FY519">
        <v>0</v>
      </c>
      <c r="FZ519">
        <v>5</v>
      </c>
      <c r="GA519">
        <v>0</v>
      </c>
      <c r="GB519">
        <v>0</v>
      </c>
      <c r="GC519">
        <v>0</v>
      </c>
      <c r="GD519">
        <v>0</v>
      </c>
      <c r="GE519">
        <v>0</v>
      </c>
      <c r="GF519">
        <v>0</v>
      </c>
      <c r="GG519">
        <v>0</v>
      </c>
      <c r="GH519">
        <v>0</v>
      </c>
      <c r="GI519">
        <v>0</v>
      </c>
      <c r="GJ519">
        <v>3</v>
      </c>
      <c r="GK519">
        <v>0</v>
      </c>
      <c r="GL519">
        <v>0</v>
      </c>
      <c r="GM519">
        <v>0</v>
      </c>
      <c r="GN519">
        <v>2</v>
      </c>
      <c r="GO519">
        <v>3</v>
      </c>
      <c r="GP519">
        <v>0</v>
      </c>
      <c r="GQ519">
        <v>0</v>
      </c>
    </row>
    <row r="520" spans="1:199">
      <c r="A520">
        <v>0</v>
      </c>
      <c r="B520">
        <v>2</v>
      </c>
      <c r="C520">
        <v>7</v>
      </c>
      <c r="D520">
        <v>0</v>
      </c>
      <c r="E520">
        <v>0</v>
      </c>
      <c r="F520">
        <v>0</v>
      </c>
      <c r="G520">
        <v>0</v>
      </c>
      <c r="H520">
        <v>0</v>
      </c>
      <c r="I520">
        <v>0</v>
      </c>
      <c r="J520">
        <v>0</v>
      </c>
      <c r="K520">
        <v>0</v>
      </c>
      <c r="L520">
        <v>3</v>
      </c>
      <c r="M520">
        <v>1</v>
      </c>
      <c r="N520">
        <v>0</v>
      </c>
      <c r="O520">
        <v>0</v>
      </c>
      <c r="P520">
        <v>1</v>
      </c>
      <c r="Q520">
        <v>0</v>
      </c>
      <c r="R520">
        <v>2</v>
      </c>
      <c r="S520">
        <v>0</v>
      </c>
      <c r="T520">
        <v>7</v>
      </c>
      <c r="U520">
        <v>0</v>
      </c>
      <c r="V520">
        <v>7</v>
      </c>
      <c r="W520">
        <v>0</v>
      </c>
      <c r="X520">
        <v>6</v>
      </c>
      <c r="Y520">
        <v>5</v>
      </c>
      <c r="Z520">
        <v>1</v>
      </c>
      <c r="AA520">
        <v>0</v>
      </c>
      <c r="AB520">
        <v>3</v>
      </c>
      <c r="AC520">
        <v>1</v>
      </c>
      <c r="AD520">
        <v>0</v>
      </c>
      <c r="AE520">
        <v>3</v>
      </c>
      <c r="AF520">
        <v>5</v>
      </c>
      <c r="AG520">
        <v>0</v>
      </c>
      <c r="AH520">
        <v>3</v>
      </c>
      <c r="AI520">
        <v>0</v>
      </c>
      <c r="AJ520">
        <v>0</v>
      </c>
      <c r="AK520">
        <v>2</v>
      </c>
      <c r="AL520">
        <v>0</v>
      </c>
      <c r="AM520">
        <v>0</v>
      </c>
      <c r="AN520">
        <v>0</v>
      </c>
      <c r="AO520">
        <v>0</v>
      </c>
      <c r="AP520">
        <v>0</v>
      </c>
      <c r="AQ520">
        <v>0</v>
      </c>
      <c r="AR520">
        <v>0</v>
      </c>
      <c r="AS520">
        <v>0</v>
      </c>
      <c r="AT520">
        <v>1</v>
      </c>
      <c r="AU520">
        <v>0</v>
      </c>
      <c r="AV520">
        <v>3</v>
      </c>
      <c r="AW520">
        <v>2</v>
      </c>
      <c r="AX520">
        <v>0</v>
      </c>
      <c r="AY520">
        <v>0</v>
      </c>
      <c r="AZ520">
        <v>1</v>
      </c>
      <c r="BA520">
        <v>0</v>
      </c>
      <c r="BB520">
        <v>1</v>
      </c>
      <c r="BC520">
        <v>4</v>
      </c>
      <c r="BD520">
        <v>1</v>
      </c>
      <c r="BE520">
        <v>1</v>
      </c>
      <c r="BF520">
        <v>1</v>
      </c>
      <c r="BG520">
        <v>3</v>
      </c>
      <c r="BH520">
        <v>0</v>
      </c>
      <c r="BI520">
        <v>0</v>
      </c>
      <c r="BJ520">
        <v>0</v>
      </c>
      <c r="BK520">
        <v>0</v>
      </c>
      <c r="BL520">
        <v>2</v>
      </c>
      <c r="BM520">
        <v>2</v>
      </c>
      <c r="BN520">
        <v>2</v>
      </c>
      <c r="BO520">
        <v>1</v>
      </c>
      <c r="BP520">
        <v>0</v>
      </c>
      <c r="BQ520">
        <v>7</v>
      </c>
      <c r="BR520">
        <v>0</v>
      </c>
      <c r="BS520">
        <v>7</v>
      </c>
      <c r="BT520">
        <v>0</v>
      </c>
      <c r="BU520">
        <v>0</v>
      </c>
      <c r="BV520">
        <v>1</v>
      </c>
      <c r="BW520">
        <v>0</v>
      </c>
      <c r="BX520">
        <v>0</v>
      </c>
      <c r="BY520">
        <v>7</v>
      </c>
      <c r="BZ520">
        <v>7</v>
      </c>
      <c r="CA520">
        <v>4</v>
      </c>
      <c r="CB520">
        <v>2</v>
      </c>
      <c r="CC520">
        <v>2</v>
      </c>
      <c r="CD520">
        <v>3</v>
      </c>
      <c r="CE520">
        <v>0</v>
      </c>
      <c r="CF520">
        <v>0</v>
      </c>
      <c r="CG520">
        <v>0</v>
      </c>
      <c r="CH520">
        <v>0</v>
      </c>
      <c r="CI520">
        <v>2</v>
      </c>
      <c r="CJ520">
        <v>0</v>
      </c>
      <c r="CK520">
        <v>0</v>
      </c>
      <c r="CL520">
        <v>0</v>
      </c>
      <c r="CM520">
        <v>0</v>
      </c>
      <c r="CN520">
        <v>0</v>
      </c>
      <c r="CO520">
        <v>0</v>
      </c>
      <c r="CP520">
        <v>0</v>
      </c>
      <c r="CQ520">
        <v>2</v>
      </c>
      <c r="CR520">
        <v>0</v>
      </c>
      <c r="CS520">
        <v>0</v>
      </c>
      <c r="CT520">
        <v>0</v>
      </c>
      <c r="CU520">
        <v>0</v>
      </c>
      <c r="CV520">
        <v>2</v>
      </c>
      <c r="CW520">
        <v>0</v>
      </c>
      <c r="CX520">
        <v>0</v>
      </c>
      <c r="CY520">
        <v>0</v>
      </c>
      <c r="CZ520">
        <v>4</v>
      </c>
      <c r="DA520">
        <v>2</v>
      </c>
      <c r="DB520">
        <v>2</v>
      </c>
      <c r="DC520">
        <v>0</v>
      </c>
      <c r="DD520">
        <v>1</v>
      </c>
      <c r="DE520">
        <v>2</v>
      </c>
      <c r="DF520">
        <v>0</v>
      </c>
      <c r="DG520">
        <v>2</v>
      </c>
      <c r="DH520">
        <v>4</v>
      </c>
      <c r="DI520">
        <v>0</v>
      </c>
      <c r="DJ520">
        <v>1</v>
      </c>
      <c r="DK520">
        <v>0</v>
      </c>
      <c r="DL520">
        <v>0</v>
      </c>
      <c r="DM520">
        <v>0</v>
      </c>
      <c r="DN520">
        <v>2</v>
      </c>
      <c r="DO520">
        <v>0</v>
      </c>
      <c r="DP520">
        <v>3</v>
      </c>
      <c r="DQ520">
        <v>0</v>
      </c>
      <c r="DR520">
        <v>5</v>
      </c>
      <c r="DS520">
        <v>6</v>
      </c>
      <c r="DT520">
        <v>0</v>
      </c>
      <c r="DU520">
        <v>5</v>
      </c>
      <c r="DV520">
        <v>0</v>
      </c>
      <c r="DW520">
        <v>0</v>
      </c>
      <c r="DX520">
        <v>0</v>
      </c>
      <c r="DY520">
        <v>0</v>
      </c>
      <c r="DZ520">
        <v>0</v>
      </c>
      <c r="EA520">
        <v>0</v>
      </c>
      <c r="EB520">
        <v>0</v>
      </c>
      <c r="EC520">
        <v>2</v>
      </c>
      <c r="ED520">
        <v>0</v>
      </c>
      <c r="EE520">
        <v>0</v>
      </c>
      <c r="EF520">
        <v>1</v>
      </c>
      <c r="EG520">
        <v>0</v>
      </c>
      <c r="EH520">
        <v>0</v>
      </c>
      <c r="EI520">
        <v>0</v>
      </c>
      <c r="EJ520">
        <v>0</v>
      </c>
      <c r="EK520">
        <v>0</v>
      </c>
      <c r="EL520">
        <v>1</v>
      </c>
      <c r="EM520">
        <v>1</v>
      </c>
      <c r="EN520">
        <v>1</v>
      </c>
      <c r="EO520">
        <v>0</v>
      </c>
      <c r="EP520">
        <v>0</v>
      </c>
      <c r="EQ520">
        <v>1</v>
      </c>
      <c r="ER520">
        <v>0</v>
      </c>
      <c r="ES520">
        <v>2</v>
      </c>
      <c r="ET520">
        <v>1</v>
      </c>
      <c r="EU520">
        <v>8</v>
      </c>
      <c r="EV520">
        <v>0</v>
      </c>
      <c r="EW520">
        <v>0</v>
      </c>
      <c r="EX520">
        <v>0</v>
      </c>
      <c r="EY520">
        <v>5</v>
      </c>
      <c r="EZ520">
        <v>5</v>
      </c>
      <c r="FA520">
        <v>1</v>
      </c>
      <c r="FB520">
        <v>0</v>
      </c>
      <c r="FC520">
        <v>0</v>
      </c>
      <c r="FD520">
        <v>0</v>
      </c>
      <c r="FE520">
        <v>9</v>
      </c>
      <c r="FF520">
        <v>0</v>
      </c>
      <c r="FG520">
        <v>4</v>
      </c>
      <c r="FH520">
        <v>3</v>
      </c>
      <c r="FI520">
        <v>1</v>
      </c>
      <c r="FJ520">
        <v>1</v>
      </c>
      <c r="FK520">
        <v>0</v>
      </c>
      <c r="FL520">
        <v>1</v>
      </c>
      <c r="FM520">
        <v>2</v>
      </c>
      <c r="FN520">
        <v>6</v>
      </c>
      <c r="FO520">
        <v>1</v>
      </c>
      <c r="FP520">
        <v>4</v>
      </c>
      <c r="FQ520">
        <v>1</v>
      </c>
      <c r="FR520">
        <v>0</v>
      </c>
      <c r="FS520">
        <v>4</v>
      </c>
      <c r="FT520">
        <v>0</v>
      </c>
      <c r="FU520">
        <v>2</v>
      </c>
      <c r="FV520">
        <v>1</v>
      </c>
      <c r="FW520">
        <v>0</v>
      </c>
      <c r="FX520">
        <v>0</v>
      </c>
      <c r="FY520">
        <v>1</v>
      </c>
      <c r="FZ520">
        <v>2</v>
      </c>
      <c r="GA520">
        <v>6</v>
      </c>
      <c r="GB520">
        <v>0</v>
      </c>
      <c r="GC520">
        <v>7</v>
      </c>
      <c r="GD520">
        <v>0</v>
      </c>
      <c r="GE520">
        <v>0</v>
      </c>
      <c r="GF520">
        <v>0</v>
      </c>
      <c r="GG520">
        <v>7</v>
      </c>
      <c r="GH520">
        <v>0</v>
      </c>
      <c r="GI520">
        <v>1</v>
      </c>
      <c r="GJ520">
        <v>0</v>
      </c>
      <c r="GK520">
        <v>5</v>
      </c>
      <c r="GL520">
        <v>1</v>
      </c>
      <c r="GM520">
        <v>1</v>
      </c>
      <c r="GN520">
        <v>0</v>
      </c>
      <c r="GO520">
        <v>0</v>
      </c>
      <c r="GP520">
        <v>1</v>
      </c>
      <c r="GQ520">
        <v>0</v>
      </c>
    </row>
    <row r="521" spans="1:199">
      <c r="A521">
        <v>0</v>
      </c>
      <c r="B521">
        <v>5</v>
      </c>
      <c r="C521">
        <v>3</v>
      </c>
      <c r="D521">
        <v>3</v>
      </c>
      <c r="E521">
        <v>1</v>
      </c>
      <c r="F521">
        <v>0</v>
      </c>
      <c r="G521">
        <v>0</v>
      </c>
      <c r="H521">
        <v>0</v>
      </c>
      <c r="I521">
        <v>0</v>
      </c>
      <c r="J521">
        <v>0</v>
      </c>
      <c r="K521">
        <v>0</v>
      </c>
      <c r="L521">
        <v>1</v>
      </c>
      <c r="M521">
        <v>0</v>
      </c>
      <c r="N521">
        <v>0</v>
      </c>
      <c r="O521">
        <v>0</v>
      </c>
      <c r="P521">
        <v>3</v>
      </c>
      <c r="Q521">
        <v>0</v>
      </c>
      <c r="R521">
        <v>6</v>
      </c>
      <c r="S521">
        <v>0</v>
      </c>
      <c r="T521">
        <v>0</v>
      </c>
      <c r="U521">
        <v>0</v>
      </c>
      <c r="V521">
        <v>1</v>
      </c>
      <c r="W521">
        <v>1</v>
      </c>
      <c r="X521">
        <v>2</v>
      </c>
      <c r="Y521">
        <v>0</v>
      </c>
      <c r="Z521">
        <v>2</v>
      </c>
      <c r="AA521">
        <v>0</v>
      </c>
      <c r="AB521">
        <v>2</v>
      </c>
      <c r="AC521">
        <v>0</v>
      </c>
      <c r="AD521">
        <v>4</v>
      </c>
      <c r="AE521">
        <v>0</v>
      </c>
      <c r="AF521">
        <v>1</v>
      </c>
      <c r="AG521">
        <v>0</v>
      </c>
      <c r="AH521">
        <v>8</v>
      </c>
      <c r="AI521">
        <v>0</v>
      </c>
      <c r="AJ521">
        <v>0</v>
      </c>
      <c r="AK521">
        <v>1</v>
      </c>
      <c r="AL521">
        <v>1</v>
      </c>
      <c r="AM521">
        <v>0</v>
      </c>
      <c r="AN521">
        <v>0</v>
      </c>
      <c r="AO521">
        <v>1</v>
      </c>
      <c r="AP521">
        <v>0</v>
      </c>
      <c r="AQ521">
        <v>1</v>
      </c>
      <c r="AR521">
        <v>0</v>
      </c>
      <c r="AS521">
        <v>1</v>
      </c>
      <c r="AT521">
        <v>1</v>
      </c>
      <c r="AU521">
        <v>0</v>
      </c>
      <c r="AV521">
        <v>0</v>
      </c>
      <c r="AW521">
        <v>3</v>
      </c>
      <c r="AX521">
        <v>0</v>
      </c>
      <c r="AY521">
        <v>0</v>
      </c>
      <c r="AZ521">
        <v>2</v>
      </c>
      <c r="BA521">
        <v>0</v>
      </c>
      <c r="BB521">
        <v>1</v>
      </c>
      <c r="BC521">
        <v>3</v>
      </c>
      <c r="BD521">
        <v>2</v>
      </c>
      <c r="BE521">
        <v>0</v>
      </c>
      <c r="BF521">
        <v>0</v>
      </c>
      <c r="BG521">
        <v>3</v>
      </c>
      <c r="BH521">
        <v>0</v>
      </c>
      <c r="BI521">
        <v>0</v>
      </c>
      <c r="BJ521">
        <v>0</v>
      </c>
      <c r="BK521">
        <v>0</v>
      </c>
      <c r="BL521">
        <v>1</v>
      </c>
      <c r="BM521">
        <v>6</v>
      </c>
      <c r="BN521">
        <v>1</v>
      </c>
      <c r="BO521">
        <v>1</v>
      </c>
      <c r="BP521">
        <v>9</v>
      </c>
      <c r="BQ521">
        <v>4</v>
      </c>
      <c r="BR521">
        <v>1</v>
      </c>
      <c r="BS521">
        <v>5</v>
      </c>
      <c r="BT521">
        <v>0</v>
      </c>
      <c r="BU521">
        <v>0</v>
      </c>
      <c r="BV521">
        <v>3</v>
      </c>
      <c r="BW521">
        <v>1</v>
      </c>
      <c r="BX521">
        <v>2</v>
      </c>
      <c r="BY521">
        <v>0</v>
      </c>
      <c r="BZ521">
        <v>1</v>
      </c>
      <c r="CA521">
        <v>0</v>
      </c>
      <c r="CB521">
        <v>2</v>
      </c>
      <c r="CC521">
        <v>0</v>
      </c>
      <c r="CD521">
        <v>1</v>
      </c>
      <c r="CE521">
        <v>0</v>
      </c>
      <c r="CF521">
        <v>0</v>
      </c>
      <c r="CG521">
        <v>0</v>
      </c>
      <c r="CH521">
        <v>0</v>
      </c>
      <c r="CI521">
        <v>1</v>
      </c>
      <c r="CJ521">
        <v>0</v>
      </c>
      <c r="CK521">
        <v>1</v>
      </c>
      <c r="CL521">
        <v>2</v>
      </c>
      <c r="CM521">
        <v>0</v>
      </c>
      <c r="CN521">
        <v>0</v>
      </c>
      <c r="CO521">
        <v>0</v>
      </c>
      <c r="CP521">
        <v>0</v>
      </c>
      <c r="CQ521">
        <v>0</v>
      </c>
      <c r="CR521">
        <v>5</v>
      </c>
      <c r="CS521">
        <v>0</v>
      </c>
      <c r="CT521">
        <v>3</v>
      </c>
      <c r="CU521">
        <v>0</v>
      </c>
      <c r="CV521">
        <v>2</v>
      </c>
      <c r="CW521">
        <v>0</v>
      </c>
      <c r="CX521">
        <v>0</v>
      </c>
      <c r="CY521">
        <v>0</v>
      </c>
      <c r="CZ521">
        <v>1</v>
      </c>
      <c r="DA521">
        <v>0</v>
      </c>
      <c r="DB521">
        <v>1</v>
      </c>
      <c r="DC521">
        <v>2</v>
      </c>
      <c r="DD521">
        <v>0</v>
      </c>
      <c r="DE521">
        <v>7</v>
      </c>
      <c r="DF521">
        <v>1</v>
      </c>
      <c r="DG521">
        <v>0</v>
      </c>
      <c r="DH521">
        <v>0</v>
      </c>
      <c r="DI521">
        <v>0</v>
      </c>
      <c r="DJ521">
        <v>0</v>
      </c>
      <c r="DK521">
        <v>1</v>
      </c>
      <c r="DL521">
        <v>0</v>
      </c>
      <c r="DM521">
        <v>0</v>
      </c>
      <c r="DN521">
        <v>4</v>
      </c>
      <c r="DO521">
        <v>0</v>
      </c>
      <c r="DP521">
        <v>0</v>
      </c>
      <c r="DQ521">
        <v>2</v>
      </c>
      <c r="DR521">
        <v>1</v>
      </c>
      <c r="DS521">
        <v>0</v>
      </c>
      <c r="DT521">
        <v>2</v>
      </c>
      <c r="DU521">
        <v>4</v>
      </c>
      <c r="DV521">
        <v>1</v>
      </c>
      <c r="DW521">
        <v>0</v>
      </c>
      <c r="DX521">
        <v>0</v>
      </c>
      <c r="DY521">
        <v>5</v>
      </c>
      <c r="DZ521">
        <v>0</v>
      </c>
      <c r="EA521">
        <v>3</v>
      </c>
      <c r="EB521">
        <v>0</v>
      </c>
      <c r="EC521">
        <v>2</v>
      </c>
      <c r="ED521">
        <v>0</v>
      </c>
      <c r="EE521">
        <v>0</v>
      </c>
      <c r="EF521">
        <v>1</v>
      </c>
      <c r="EG521">
        <v>0</v>
      </c>
      <c r="EH521">
        <v>2</v>
      </c>
      <c r="EI521">
        <v>1</v>
      </c>
      <c r="EJ521">
        <v>3</v>
      </c>
      <c r="EK521">
        <v>0</v>
      </c>
      <c r="EL521">
        <v>7</v>
      </c>
      <c r="EM521">
        <v>0</v>
      </c>
      <c r="EN521">
        <v>0</v>
      </c>
      <c r="EO521">
        <v>7</v>
      </c>
      <c r="EP521">
        <v>0</v>
      </c>
      <c r="EQ521">
        <v>0</v>
      </c>
      <c r="ER521">
        <v>1</v>
      </c>
      <c r="ES521">
        <v>1</v>
      </c>
      <c r="ET521">
        <v>0</v>
      </c>
      <c r="EU521">
        <v>1</v>
      </c>
      <c r="EV521">
        <v>0</v>
      </c>
      <c r="EW521">
        <v>3</v>
      </c>
      <c r="EX521">
        <v>3</v>
      </c>
      <c r="EY521">
        <v>1</v>
      </c>
      <c r="EZ521">
        <v>0</v>
      </c>
      <c r="FA521">
        <v>1</v>
      </c>
      <c r="FB521">
        <v>0</v>
      </c>
      <c r="FC521">
        <v>0</v>
      </c>
      <c r="FD521">
        <v>0</v>
      </c>
      <c r="FE521">
        <v>0</v>
      </c>
      <c r="FF521">
        <v>0</v>
      </c>
      <c r="FG521">
        <v>8</v>
      </c>
      <c r="FH521">
        <v>3</v>
      </c>
      <c r="FI521">
        <v>1</v>
      </c>
      <c r="FJ521">
        <v>0</v>
      </c>
      <c r="FK521">
        <v>0</v>
      </c>
      <c r="FL521">
        <v>1</v>
      </c>
      <c r="FM521">
        <v>2</v>
      </c>
      <c r="FN521">
        <v>0</v>
      </c>
      <c r="FO521">
        <v>4</v>
      </c>
      <c r="FP521">
        <v>0</v>
      </c>
      <c r="FQ521">
        <v>0</v>
      </c>
      <c r="FR521">
        <v>0</v>
      </c>
      <c r="FS521">
        <v>1</v>
      </c>
      <c r="FT521">
        <v>1</v>
      </c>
      <c r="FU521">
        <v>0</v>
      </c>
      <c r="FV521">
        <v>0</v>
      </c>
      <c r="FW521">
        <v>0</v>
      </c>
      <c r="FX521">
        <v>2</v>
      </c>
      <c r="FY521">
        <v>1</v>
      </c>
      <c r="FZ521">
        <v>0</v>
      </c>
      <c r="GA521">
        <v>1</v>
      </c>
      <c r="GB521">
        <v>0</v>
      </c>
      <c r="GC521">
        <v>0</v>
      </c>
      <c r="GD521">
        <v>3</v>
      </c>
      <c r="GE521">
        <v>0</v>
      </c>
      <c r="GF521">
        <v>2</v>
      </c>
      <c r="GG521">
        <v>9</v>
      </c>
      <c r="GH521">
        <v>0</v>
      </c>
      <c r="GI521">
        <v>0</v>
      </c>
      <c r="GJ521">
        <v>0</v>
      </c>
      <c r="GK521">
        <v>0</v>
      </c>
      <c r="GL521">
        <v>1</v>
      </c>
      <c r="GM521">
        <v>3</v>
      </c>
      <c r="GN521">
        <v>0</v>
      </c>
      <c r="GO521">
        <v>2</v>
      </c>
      <c r="GP521">
        <v>0</v>
      </c>
      <c r="GQ521">
        <v>0</v>
      </c>
    </row>
    <row r="522" spans="1:199">
      <c r="A522">
        <v>0</v>
      </c>
      <c r="B522">
        <v>3</v>
      </c>
      <c r="C522">
        <v>1</v>
      </c>
      <c r="D522">
        <v>0</v>
      </c>
      <c r="E522">
        <v>3</v>
      </c>
      <c r="F522">
        <v>4</v>
      </c>
      <c r="G522">
        <v>4</v>
      </c>
      <c r="H522">
        <v>0</v>
      </c>
      <c r="I522">
        <v>1</v>
      </c>
      <c r="J522">
        <v>3</v>
      </c>
      <c r="K522">
        <v>2</v>
      </c>
      <c r="L522">
        <v>0</v>
      </c>
      <c r="M522">
        <v>0</v>
      </c>
      <c r="N522">
        <v>0</v>
      </c>
      <c r="O522">
        <v>0</v>
      </c>
      <c r="P522">
        <v>1</v>
      </c>
      <c r="Q522">
        <v>2</v>
      </c>
      <c r="R522">
        <v>0</v>
      </c>
      <c r="S522">
        <v>0</v>
      </c>
      <c r="T522">
        <v>0</v>
      </c>
      <c r="U522">
        <v>4</v>
      </c>
      <c r="V522">
        <v>1</v>
      </c>
      <c r="W522">
        <v>0</v>
      </c>
      <c r="X522">
        <v>0</v>
      </c>
      <c r="Y522">
        <v>0</v>
      </c>
      <c r="Z522">
        <v>1</v>
      </c>
      <c r="AA522">
        <v>0</v>
      </c>
      <c r="AB522">
        <v>2</v>
      </c>
      <c r="AC522">
        <v>0</v>
      </c>
      <c r="AD522">
        <v>0</v>
      </c>
      <c r="AE522">
        <v>1</v>
      </c>
      <c r="AF522">
        <v>0</v>
      </c>
      <c r="AG522">
        <v>0</v>
      </c>
      <c r="AH522">
        <v>0</v>
      </c>
      <c r="AI522">
        <v>0</v>
      </c>
      <c r="AJ522">
        <v>0</v>
      </c>
      <c r="AK522">
        <v>3</v>
      </c>
      <c r="AL522">
        <v>1</v>
      </c>
      <c r="AM522">
        <v>0</v>
      </c>
      <c r="AN522">
        <v>6</v>
      </c>
      <c r="AO522">
        <v>6</v>
      </c>
      <c r="AP522">
        <v>0</v>
      </c>
      <c r="AQ522">
        <v>0</v>
      </c>
      <c r="AR522">
        <v>1</v>
      </c>
      <c r="AS522">
        <v>1</v>
      </c>
      <c r="AT522">
        <v>0</v>
      </c>
      <c r="AU522">
        <v>0</v>
      </c>
      <c r="AV522">
        <v>0</v>
      </c>
      <c r="AW522">
        <v>2</v>
      </c>
      <c r="AX522">
        <v>0</v>
      </c>
      <c r="AY522">
        <v>5</v>
      </c>
      <c r="AZ522">
        <v>4</v>
      </c>
      <c r="BA522">
        <v>8</v>
      </c>
      <c r="BB522">
        <v>3</v>
      </c>
      <c r="BC522">
        <v>0</v>
      </c>
      <c r="BD522">
        <v>0</v>
      </c>
      <c r="BE522">
        <v>1</v>
      </c>
      <c r="BF522">
        <v>1</v>
      </c>
      <c r="BG522">
        <v>1</v>
      </c>
      <c r="BH522">
        <v>0</v>
      </c>
      <c r="BI522">
        <v>2</v>
      </c>
      <c r="BJ522">
        <v>1</v>
      </c>
      <c r="BK522">
        <v>0</v>
      </c>
      <c r="BL522">
        <v>0</v>
      </c>
      <c r="BM522">
        <v>1</v>
      </c>
      <c r="BN522">
        <v>1</v>
      </c>
      <c r="BO522">
        <v>0</v>
      </c>
      <c r="BP522">
        <v>0</v>
      </c>
      <c r="BQ522">
        <v>3</v>
      </c>
      <c r="BR522">
        <v>1</v>
      </c>
      <c r="BS522">
        <v>1</v>
      </c>
      <c r="BT522">
        <v>5</v>
      </c>
      <c r="BU522">
        <v>0</v>
      </c>
      <c r="BV522">
        <v>0</v>
      </c>
      <c r="BW522">
        <v>0</v>
      </c>
      <c r="BX522">
        <v>4</v>
      </c>
      <c r="BY522">
        <v>7</v>
      </c>
      <c r="BZ522">
        <v>0</v>
      </c>
      <c r="CA522">
        <v>0</v>
      </c>
      <c r="CB522">
        <v>1</v>
      </c>
      <c r="CC522">
        <v>2</v>
      </c>
      <c r="CD522">
        <v>0</v>
      </c>
      <c r="CE522">
        <v>0</v>
      </c>
      <c r="CF522">
        <v>1</v>
      </c>
      <c r="CG522">
        <v>2</v>
      </c>
      <c r="CH522">
        <v>0</v>
      </c>
      <c r="CI522">
        <v>2</v>
      </c>
      <c r="CJ522">
        <v>0</v>
      </c>
      <c r="CK522">
        <v>3</v>
      </c>
      <c r="CL522">
        <v>3</v>
      </c>
      <c r="CM522">
        <v>0</v>
      </c>
      <c r="CN522">
        <v>0</v>
      </c>
      <c r="CO522">
        <v>0</v>
      </c>
      <c r="CP522">
        <v>0</v>
      </c>
      <c r="CQ522">
        <v>2</v>
      </c>
      <c r="CR522">
        <v>1</v>
      </c>
      <c r="CS522">
        <v>1</v>
      </c>
      <c r="CT522">
        <v>0</v>
      </c>
      <c r="CU522">
        <v>0</v>
      </c>
      <c r="CV522">
        <v>0</v>
      </c>
      <c r="CW522">
        <v>0</v>
      </c>
      <c r="CX522">
        <v>0</v>
      </c>
      <c r="CY522">
        <v>0</v>
      </c>
      <c r="CZ522">
        <v>0</v>
      </c>
      <c r="DA522">
        <v>0</v>
      </c>
      <c r="DB522">
        <v>0</v>
      </c>
      <c r="DC522">
        <v>0</v>
      </c>
      <c r="DD522">
        <v>0</v>
      </c>
      <c r="DE522">
        <v>1</v>
      </c>
      <c r="DF522">
        <v>0</v>
      </c>
      <c r="DG522">
        <v>0</v>
      </c>
      <c r="DH522">
        <v>0</v>
      </c>
      <c r="DI522">
        <v>0</v>
      </c>
      <c r="DJ522">
        <v>6</v>
      </c>
      <c r="DK522">
        <v>6</v>
      </c>
      <c r="DL522">
        <v>1</v>
      </c>
      <c r="DM522">
        <v>0</v>
      </c>
      <c r="DN522">
        <v>2</v>
      </c>
      <c r="DO522">
        <v>4</v>
      </c>
      <c r="DP522">
        <v>0</v>
      </c>
      <c r="DQ522">
        <v>0</v>
      </c>
      <c r="DR522">
        <v>0</v>
      </c>
      <c r="DS522">
        <v>0</v>
      </c>
      <c r="DT522">
        <v>0</v>
      </c>
      <c r="DU522">
        <v>2</v>
      </c>
      <c r="DV522">
        <v>0</v>
      </c>
      <c r="DW522">
        <v>0</v>
      </c>
      <c r="DX522">
        <v>0</v>
      </c>
      <c r="DY522">
        <v>4</v>
      </c>
      <c r="DZ522">
        <v>1</v>
      </c>
      <c r="EA522">
        <v>3</v>
      </c>
      <c r="EB522">
        <v>0</v>
      </c>
      <c r="EC522">
        <v>0</v>
      </c>
      <c r="ED522">
        <v>0</v>
      </c>
      <c r="EE522">
        <v>0</v>
      </c>
      <c r="EF522">
        <v>0</v>
      </c>
      <c r="EG522">
        <v>1</v>
      </c>
      <c r="EH522">
        <v>1</v>
      </c>
      <c r="EI522">
        <v>2</v>
      </c>
      <c r="EJ522">
        <v>0</v>
      </c>
      <c r="EK522">
        <v>1</v>
      </c>
      <c r="EL522">
        <v>0</v>
      </c>
      <c r="EM522">
        <v>2</v>
      </c>
      <c r="EN522">
        <v>0</v>
      </c>
      <c r="EO522">
        <v>4</v>
      </c>
      <c r="EP522">
        <v>0</v>
      </c>
      <c r="EQ522">
        <v>0</v>
      </c>
      <c r="ER522">
        <v>0</v>
      </c>
      <c r="ES522">
        <v>1</v>
      </c>
      <c r="ET522">
        <v>0</v>
      </c>
      <c r="EU522">
        <v>1</v>
      </c>
      <c r="EV522">
        <v>0</v>
      </c>
      <c r="EW522">
        <v>1</v>
      </c>
      <c r="EX522">
        <v>2</v>
      </c>
      <c r="EY522">
        <v>4</v>
      </c>
      <c r="EZ522">
        <v>0</v>
      </c>
      <c r="FA522">
        <v>1</v>
      </c>
      <c r="FB522">
        <v>0</v>
      </c>
      <c r="FC522">
        <v>2</v>
      </c>
      <c r="FD522">
        <v>2</v>
      </c>
      <c r="FE522">
        <v>9</v>
      </c>
      <c r="FF522">
        <v>1</v>
      </c>
      <c r="FG522">
        <v>0</v>
      </c>
      <c r="FH522">
        <v>0</v>
      </c>
      <c r="FI522">
        <v>0</v>
      </c>
      <c r="FJ522">
        <v>1</v>
      </c>
      <c r="FK522">
        <v>2</v>
      </c>
      <c r="FL522">
        <v>0</v>
      </c>
      <c r="FM522">
        <v>3</v>
      </c>
      <c r="FN522">
        <v>1</v>
      </c>
      <c r="FO522">
        <v>1</v>
      </c>
      <c r="FP522">
        <v>0</v>
      </c>
      <c r="FQ522">
        <v>0</v>
      </c>
      <c r="FR522">
        <v>2</v>
      </c>
      <c r="FS522">
        <v>1</v>
      </c>
      <c r="FT522">
        <v>0</v>
      </c>
      <c r="FU522">
        <v>0</v>
      </c>
      <c r="FV522">
        <v>0</v>
      </c>
      <c r="FW522">
        <v>0</v>
      </c>
      <c r="FX522">
        <v>0</v>
      </c>
      <c r="FY522">
        <v>1</v>
      </c>
      <c r="FZ522">
        <v>0</v>
      </c>
      <c r="GA522">
        <v>0</v>
      </c>
      <c r="GB522">
        <v>8</v>
      </c>
      <c r="GC522">
        <v>0</v>
      </c>
      <c r="GD522">
        <v>7</v>
      </c>
      <c r="GE522">
        <v>4</v>
      </c>
      <c r="GF522">
        <v>2</v>
      </c>
      <c r="GG522">
        <v>0</v>
      </c>
      <c r="GH522">
        <v>7</v>
      </c>
      <c r="GI522">
        <v>0</v>
      </c>
      <c r="GJ522">
        <v>0</v>
      </c>
      <c r="GK522">
        <v>0</v>
      </c>
      <c r="GL522">
        <v>0</v>
      </c>
      <c r="GM522">
        <v>2</v>
      </c>
      <c r="GN522">
        <v>0</v>
      </c>
      <c r="GO522">
        <v>3</v>
      </c>
      <c r="GP522">
        <v>0</v>
      </c>
      <c r="GQ522">
        <v>0</v>
      </c>
    </row>
    <row r="523" spans="1:199">
      <c r="A523">
        <v>0</v>
      </c>
      <c r="B523">
        <v>3</v>
      </c>
      <c r="C523">
        <v>1</v>
      </c>
      <c r="D523">
        <v>0</v>
      </c>
      <c r="E523">
        <v>0</v>
      </c>
      <c r="F523">
        <v>0</v>
      </c>
      <c r="G523">
        <v>1</v>
      </c>
      <c r="H523">
        <v>5</v>
      </c>
      <c r="I523">
        <v>0</v>
      </c>
      <c r="J523">
        <v>0</v>
      </c>
      <c r="K523">
        <v>0</v>
      </c>
      <c r="L523">
        <v>0</v>
      </c>
      <c r="M523">
        <v>1</v>
      </c>
      <c r="N523">
        <v>0</v>
      </c>
      <c r="O523">
        <v>0</v>
      </c>
      <c r="P523">
        <v>1</v>
      </c>
      <c r="Q523">
        <v>3</v>
      </c>
      <c r="R523">
        <v>1</v>
      </c>
      <c r="S523">
        <v>0</v>
      </c>
      <c r="T523">
        <v>0</v>
      </c>
      <c r="U523">
        <v>0</v>
      </c>
      <c r="V523">
        <v>0</v>
      </c>
      <c r="W523">
        <v>0</v>
      </c>
      <c r="X523">
        <v>0</v>
      </c>
      <c r="Y523">
        <v>0</v>
      </c>
      <c r="Z523">
        <v>2</v>
      </c>
      <c r="AA523">
        <v>0</v>
      </c>
      <c r="AB523">
        <v>2</v>
      </c>
      <c r="AC523">
        <v>0</v>
      </c>
      <c r="AD523">
        <v>0</v>
      </c>
      <c r="AE523">
        <v>0</v>
      </c>
      <c r="AF523">
        <v>2</v>
      </c>
      <c r="AG523">
        <v>0</v>
      </c>
      <c r="AH523">
        <v>1</v>
      </c>
      <c r="AI523">
        <v>0</v>
      </c>
      <c r="AJ523">
        <v>0</v>
      </c>
      <c r="AK523">
        <v>0</v>
      </c>
      <c r="AL523">
        <v>0</v>
      </c>
      <c r="AM523">
        <v>1</v>
      </c>
      <c r="AN523">
        <v>0</v>
      </c>
      <c r="AO523">
        <v>1</v>
      </c>
      <c r="AP523">
        <v>1</v>
      </c>
      <c r="AQ523">
        <v>0</v>
      </c>
      <c r="AR523">
        <v>0</v>
      </c>
      <c r="AS523">
        <v>0</v>
      </c>
      <c r="AT523">
        <v>4</v>
      </c>
      <c r="AU523">
        <v>0</v>
      </c>
      <c r="AV523">
        <v>0</v>
      </c>
      <c r="AW523">
        <v>0</v>
      </c>
      <c r="AX523">
        <v>0</v>
      </c>
      <c r="AY523">
        <v>2</v>
      </c>
      <c r="AZ523">
        <v>1</v>
      </c>
      <c r="BA523">
        <v>0</v>
      </c>
      <c r="BB523">
        <v>1</v>
      </c>
      <c r="BC523">
        <v>0</v>
      </c>
      <c r="BD523">
        <v>0</v>
      </c>
      <c r="BE523">
        <v>2</v>
      </c>
      <c r="BF523">
        <v>3</v>
      </c>
      <c r="BG523">
        <v>1</v>
      </c>
      <c r="BH523">
        <v>0</v>
      </c>
      <c r="BI523">
        <v>0</v>
      </c>
      <c r="BJ523">
        <v>1</v>
      </c>
      <c r="BK523">
        <v>0</v>
      </c>
      <c r="BL523">
        <v>0</v>
      </c>
      <c r="BM523">
        <v>2</v>
      </c>
      <c r="BN523">
        <v>1</v>
      </c>
      <c r="BO523">
        <v>0</v>
      </c>
      <c r="BP523">
        <v>0</v>
      </c>
      <c r="BQ523">
        <v>1</v>
      </c>
      <c r="BR523">
        <v>0</v>
      </c>
      <c r="BS523">
        <v>2</v>
      </c>
      <c r="BT523">
        <v>0</v>
      </c>
      <c r="BU523">
        <v>1</v>
      </c>
      <c r="BV523">
        <v>0</v>
      </c>
      <c r="BW523">
        <v>1</v>
      </c>
      <c r="BX523">
        <v>1</v>
      </c>
      <c r="BY523">
        <v>7</v>
      </c>
      <c r="BZ523">
        <v>0</v>
      </c>
      <c r="CA523">
        <v>0</v>
      </c>
      <c r="CB523">
        <v>1</v>
      </c>
      <c r="CC523">
        <v>0</v>
      </c>
      <c r="CD523">
        <v>2</v>
      </c>
      <c r="CE523">
        <v>0</v>
      </c>
      <c r="CF523">
        <v>0</v>
      </c>
      <c r="CG523">
        <v>0</v>
      </c>
      <c r="CH523">
        <v>0</v>
      </c>
      <c r="CI523">
        <v>3</v>
      </c>
      <c r="CJ523">
        <v>1</v>
      </c>
      <c r="CK523">
        <v>1</v>
      </c>
      <c r="CL523">
        <v>0</v>
      </c>
      <c r="CM523">
        <v>0</v>
      </c>
      <c r="CN523">
        <v>0</v>
      </c>
      <c r="CO523">
        <v>0</v>
      </c>
      <c r="CP523">
        <v>0</v>
      </c>
      <c r="CQ523">
        <v>3</v>
      </c>
      <c r="CR523">
        <v>0</v>
      </c>
      <c r="CS523">
        <v>0</v>
      </c>
      <c r="CT523">
        <v>0</v>
      </c>
      <c r="CU523">
        <v>0</v>
      </c>
      <c r="CV523">
        <v>0</v>
      </c>
      <c r="CW523">
        <v>0</v>
      </c>
      <c r="CX523">
        <v>0</v>
      </c>
      <c r="CY523">
        <v>0</v>
      </c>
      <c r="CZ523">
        <v>1</v>
      </c>
      <c r="DA523">
        <v>0</v>
      </c>
      <c r="DB523">
        <v>0</v>
      </c>
      <c r="DC523">
        <v>0</v>
      </c>
      <c r="DD523">
        <v>1</v>
      </c>
      <c r="DE523">
        <v>0</v>
      </c>
      <c r="DF523">
        <v>0</v>
      </c>
      <c r="DG523">
        <v>7</v>
      </c>
      <c r="DH523">
        <v>0</v>
      </c>
      <c r="DI523">
        <v>0</v>
      </c>
      <c r="DJ523">
        <v>1</v>
      </c>
      <c r="DK523">
        <v>1</v>
      </c>
      <c r="DL523">
        <v>0</v>
      </c>
      <c r="DM523">
        <v>0</v>
      </c>
      <c r="DN523">
        <v>0</v>
      </c>
      <c r="DO523">
        <v>0</v>
      </c>
      <c r="DP523">
        <v>0</v>
      </c>
      <c r="DQ523">
        <v>0</v>
      </c>
      <c r="DR523">
        <v>1</v>
      </c>
      <c r="DS523">
        <v>4</v>
      </c>
      <c r="DT523">
        <v>1</v>
      </c>
      <c r="DU523">
        <v>0</v>
      </c>
      <c r="DV523">
        <v>4</v>
      </c>
      <c r="DW523">
        <v>3</v>
      </c>
      <c r="DX523">
        <v>0</v>
      </c>
      <c r="DY523">
        <v>2</v>
      </c>
      <c r="DZ523">
        <v>1</v>
      </c>
      <c r="EA523">
        <v>0</v>
      </c>
      <c r="EB523">
        <v>3</v>
      </c>
      <c r="EC523">
        <v>3</v>
      </c>
      <c r="ED523">
        <v>0</v>
      </c>
      <c r="EE523">
        <v>0</v>
      </c>
      <c r="EF523">
        <v>2</v>
      </c>
      <c r="EG523">
        <v>6</v>
      </c>
      <c r="EH523">
        <v>1</v>
      </c>
      <c r="EI523">
        <v>2</v>
      </c>
      <c r="EJ523">
        <v>0</v>
      </c>
      <c r="EK523">
        <v>0</v>
      </c>
      <c r="EL523">
        <v>1</v>
      </c>
      <c r="EM523">
        <v>0</v>
      </c>
      <c r="EN523">
        <v>0</v>
      </c>
      <c r="EO523">
        <v>0</v>
      </c>
      <c r="EP523">
        <v>0</v>
      </c>
      <c r="EQ523">
        <v>0</v>
      </c>
      <c r="ER523">
        <v>0</v>
      </c>
      <c r="ES523">
        <v>0</v>
      </c>
      <c r="ET523">
        <v>0</v>
      </c>
      <c r="EU523">
        <v>2</v>
      </c>
      <c r="EV523">
        <v>0</v>
      </c>
      <c r="EW523">
        <v>1</v>
      </c>
      <c r="EX523">
        <v>1</v>
      </c>
      <c r="EY523">
        <v>1</v>
      </c>
      <c r="EZ523">
        <v>0</v>
      </c>
      <c r="FA523">
        <v>1</v>
      </c>
      <c r="FB523">
        <v>2</v>
      </c>
      <c r="FC523">
        <v>0</v>
      </c>
      <c r="FD523">
        <v>0</v>
      </c>
      <c r="FE523">
        <v>0</v>
      </c>
      <c r="FF523">
        <v>0</v>
      </c>
      <c r="FG523">
        <v>1</v>
      </c>
      <c r="FH523">
        <v>0</v>
      </c>
      <c r="FI523">
        <v>0</v>
      </c>
      <c r="FJ523">
        <v>0</v>
      </c>
      <c r="FK523">
        <v>0</v>
      </c>
      <c r="FL523">
        <v>0</v>
      </c>
      <c r="FM523">
        <v>0</v>
      </c>
      <c r="FN523">
        <v>0</v>
      </c>
      <c r="FO523">
        <v>0</v>
      </c>
      <c r="FP523">
        <v>0</v>
      </c>
      <c r="FQ523">
        <v>0</v>
      </c>
      <c r="FR523">
        <v>0</v>
      </c>
      <c r="FS523">
        <v>2</v>
      </c>
      <c r="FT523">
        <v>0</v>
      </c>
      <c r="FU523">
        <v>1</v>
      </c>
      <c r="FV523">
        <v>0</v>
      </c>
      <c r="FW523">
        <v>0</v>
      </c>
      <c r="FX523">
        <v>0</v>
      </c>
      <c r="FY523">
        <v>0</v>
      </c>
      <c r="FZ523">
        <v>0</v>
      </c>
      <c r="GA523">
        <v>1</v>
      </c>
      <c r="GB523">
        <v>0</v>
      </c>
      <c r="GC523">
        <v>2</v>
      </c>
      <c r="GD523">
        <v>0</v>
      </c>
      <c r="GE523">
        <v>0</v>
      </c>
      <c r="GF523">
        <v>1</v>
      </c>
      <c r="GG523">
        <v>2</v>
      </c>
      <c r="GH523">
        <v>0</v>
      </c>
      <c r="GI523">
        <v>0</v>
      </c>
      <c r="GJ523">
        <v>0</v>
      </c>
      <c r="GK523">
        <v>0</v>
      </c>
      <c r="GL523">
        <v>2</v>
      </c>
      <c r="GM523">
        <v>1</v>
      </c>
      <c r="GN523">
        <v>0</v>
      </c>
      <c r="GO523">
        <v>1</v>
      </c>
      <c r="GP523">
        <v>0</v>
      </c>
      <c r="GQ523">
        <v>0</v>
      </c>
    </row>
    <row r="524" spans="1:199">
      <c r="A524">
        <v>8</v>
      </c>
      <c r="B524">
        <v>3</v>
      </c>
      <c r="C524">
        <v>6</v>
      </c>
      <c r="D524">
        <v>0</v>
      </c>
      <c r="E524">
        <v>1</v>
      </c>
      <c r="F524">
        <v>0</v>
      </c>
      <c r="G524">
        <v>5</v>
      </c>
      <c r="H524">
        <v>1</v>
      </c>
      <c r="I524">
        <v>3</v>
      </c>
      <c r="J524">
        <v>3</v>
      </c>
      <c r="K524">
        <v>0</v>
      </c>
      <c r="L524">
        <v>8</v>
      </c>
      <c r="M524">
        <v>5</v>
      </c>
      <c r="N524">
        <v>2</v>
      </c>
      <c r="O524">
        <v>4</v>
      </c>
      <c r="P524">
        <v>5</v>
      </c>
      <c r="Q524">
        <v>3</v>
      </c>
      <c r="R524">
        <v>0</v>
      </c>
      <c r="S524">
        <v>0</v>
      </c>
      <c r="T524">
        <v>0</v>
      </c>
      <c r="U524">
        <v>1</v>
      </c>
      <c r="V524">
        <v>0</v>
      </c>
      <c r="W524">
        <v>5</v>
      </c>
      <c r="X524">
        <v>3</v>
      </c>
      <c r="Y524">
        <v>3</v>
      </c>
      <c r="Z524">
        <v>9</v>
      </c>
      <c r="AA524">
        <v>2</v>
      </c>
      <c r="AB524">
        <v>3</v>
      </c>
      <c r="AC524">
        <v>2</v>
      </c>
      <c r="AD524">
        <v>6</v>
      </c>
      <c r="AE524">
        <v>6</v>
      </c>
      <c r="AF524">
        <v>1</v>
      </c>
      <c r="AG524">
        <v>2</v>
      </c>
      <c r="AH524">
        <v>3</v>
      </c>
      <c r="AI524">
        <v>1</v>
      </c>
      <c r="AJ524">
        <v>2</v>
      </c>
      <c r="AK524">
        <v>3</v>
      </c>
      <c r="AL524">
        <v>0</v>
      </c>
      <c r="AM524">
        <v>5</v>
      </c>
      <c r="AN524">
        <v>7</v>
      </c>
      <c r="AO524">
        <v>6</v>
      </c>
      <c r="AP524">
        <v>0</v>
      </c>
      <c r="AQ524">
        <v>0</v>
      </c>
      <c r="AR524">
        <v>6</v>
      </c>
      <c r="AS524">
        <v>0</v>
      </c>
      <c r="AT524">
        <v>2</v>
      </c>
      <c r="AU524">
        <v>3</v>
      </c>
      <c r="AV524">
        <v>2</v>
      </c>
      <c r="AW524">
        <v>6</v>
      </c>
      <c r="AX524">
        <v>1</v>
      </c>
      <c r="AY524">
        <v>6</v>
      </c>
      <c r="AZ524">
        <v>1</v>
      </c>
      <c r="BA524">
        <v>0</v>
      </c>
      <c r="BB524">
        <v>6</v>
      </c>
      <c r="BC524">
        <v>2</v>
      </c>
      <c r="BD524">
        <v>1</v>
      </c>
      <c r="BE524">
        <v>5</v>
      </c>
      <c r="BF524">
        <v>5</v>
      </c>
      <c r="BG524">
        <v>3</v>
      </c>
      <c r="BH524">
        <v>0</v>
      </c>
      <c r="BI524">
        <v>0</v>
      </c>
      <c r="BJ524">
        <v>2</v>
      </c>
      <c r="BK524">
        <v>3</v>
      </c>
      <c r="BL524">
        <v>0</v>
      </c>
      <c r="BM524">
        <v>1</v>
      </c>
      <c r="BN524">
        <v>7</v>
      </c>
      <c r="BO524">
        <v>0</v>
      </c>
      <c r="BP524">
        <v>0</v>
      </c>
      <c r="BQ524">
        <v>4</v>
      </c>
      <c r="BR524">
        <v>6</v>
      </c>
      <c r="BS524">
        <v>1</v>
      </c>
      <c r="BT524">
        <v>1</v>
      </c>
      <c r="BU524">
        <v>5</v>
      </c>
      <c r="BV524">
        <v>8</v>
      </c>
      <c r="BW524">
        <v>1</v>
      </c>
      <c r="BX524">
        <v>1</v>
      </c>
      <c r="BY524">
        <v>2</v>
      </c>
      <c r="BZ524">
        <v>5</v>
      </c>
      <c r="CA524">
        <v>8</v>
      </c>
      <c r="CB524">
        <v>5</v>
      </c>
      <c r="CC524">
        <v>5</v>
      </c>
      <c r="CD524">
        <v>1</v>
      </c>
      <c r="CE524">
        <v>7</v>
      </c>
      <c r="CF524">
        <v>3</v>
      </c>
      <c r="CG524">
        <v>5</v>
      </c>
      <c r="CH524">
        <v>9</v>
      </c>
      <c r="CI524">
        <v>4</v>
      </c>
      <c r="CJ524">
        <v>3</v>
      </c>
      <c r="CK524">
        <v>3</v>
      </c>
      <c r="CL524">
        <v>0</v>
      </c>
      <c r="CM524">
        <v>1</v>
      </c>
      <c r="CN524">
        <v>7</v>
      </c>
      <c r="CO524">
        <v>2</v>
      </c>
      <c r="CP524">
        <v>1</v>
      </c>
      <c r="CQ524">
        <v>3</v>
      </c>
      <c r="CR524">
        <v>1</v>
      </c>
      <c r="CS524">
        <v>5</v>
      </c>
      <c r="CT524">
        <v>0</v>
      </c>
      <c r="CU524">
        <v>3</v>
      </c>
      <c r="CV524">
        <v>4</v>
      </c>
      <c r="CW524">
        <v>0</v>
      </c>
      <c r="CX524">
        <v>0</v>
      </c>
      <c r="CY524">
        <v>7</v>
      </c>
      <c r="CZ524">
        <v>1</v>
      </c>
      <c r="DA524">
        <v>0</v>
      </c>
      <c r="DB524">
        <v>2</v>
      </c>
      <c r="DC524">
        <v>4</v>
      </c>
      <c r="DD524">
        <v>9</v>
      </c>
      <c r="DE524">
        <v>6</v>
      </c>
      <c r="DF524">
        <v>2</v>
      </c>
      <c r="DG524">
        <v>4</v>
      </c>
      <c r="DH524">
        <v>8</v>
      </c>
      <c r="DI524">
        <v>3</v>
      </c>
      <c r="DJ524">
        <v>1</v>
      </c>
      <c r="DK524">
        <v>4</v>
      </c>
      <c r="DL524">
        <v>3</v>
      </c>
      <c r="DM524">
        <v>1</v>
      </c>
      <c r="DN524">
        <v>2</v>
      </c>
      <c r="DO524">
        <v>0</v>
      </c>
      <c r="DP524">
        <v>6</v>
      </c>
      <c r="DQ524">
        <v>0</v>
      </c>
      <c r="DR524">
        <v>3</v>
      </c>
      <c r="DS524">
        <v>1</v>
      </c>
      <c r="DT524">
        <v>7</v>
      </c>
      <c r="DU524">
        <v>2</v>
      </c>
      <c r="DV524">
        <v>1</v>
      </c>
      <c r="DW524">
        <v>1</v>
      </c>
      <c r="DX524">
        <v>0</v>
      </c>
      <c r="DY524">
        <v>0</v>
      </c>
      <c r="DZ524">
        <v>3</v>
      </c>
      <c r="EA524">
        <v>1</v>
      </c>
      <c r="EB524">
        <v>0</v>
      </c>
      <c r="EC524">
        <v>5</v>
      </c>
      <c r="ED524">
        <v>0</v>
      </c>
      <c r="EE524">
        <v>0</v>
      </c>
      <c r="EF524">
        <v>1</v>
      </c>
      <c r="EG524">
        <v>2</v>
      </c>
      <c r="EH524">
        <v>1</v>
      </c>
      <c r="EI524">
        <v>0</v>
      </c>
      <c r="EJ524">
        <v>1</v>
      </c>
      <c r="EK524">
        <v>1</v>
      </c>
      <c r="EL524">
        <v>3</v>
      </c>
      <c r="EM524">
        <v>3</v>
      </c>
      <c r="EN524">
        <v>4</v>
      </c>
      <c r="EO524">
        <v>3</v>
      </c>
      <c r="EP524">
        <v>8</v>
      </c>
      <c r="EQ524">
        <v>5</v>
      </c>
      <c r="ER524">
        <v>3</v>
      </c>
      <c r="ES524">
        <v>8</v>
      </c>
      <c r="ET524">
        <v>5</v>
      </c>
      <c r="EU524">
        <v>6</v>
      </c>
      <c r="EV524">
        <v>1</v>
      </c>
      <c r="EW524">
        <v>1</v>
      </c>
      <c r="EX524">
        <v>1</v>
      </c>
      <c r="EY524">
        <v>8</v>
      </c>
      <c r="EZ524">
        <v>5</v>
      </c>
      <c r="FA524">
        <v>4</v>
      </c>
      <c r="FB524">
        <v>5</v>
      </c>
      <c r="FC524">
        <v>0</v>
      </c>
      <c r="FD524">
        <v>0</v>
      </c>
      <c r="FE524">
        <v>5</v>
      </c>
      <c r="FF524">
        <v>0</v>
      </c>
      <c r="FG524">
        <v>7</v>
      </c>
      <c r="FH524">
        <v>7</v>
      </c>
      <c r="FI524">
        <v>8</v>
      </c>
      <c r="FJ524">
        <v>1</v>
      </c>
      <c r="FK524">
        <v>2</v>
      </c>
      <c r="FL524">
        <v>1</v>
      </c>
      <c r="FM524">
        <v>1</v>
      </c>
      <c r="FN524">
        <v>1</v>
      </c>
      <c r="FO524">
        <v>3</v>
      </c>
      <c r="FP524">
        <v>1</v>
      </c>
      <c r="FQ524">
        <v>1</v>
      </c>
      <c r="FR524">
        <v>5</v>
      </c>
      <c r="FS524">
        <v>2</v>
      </c>
      <c r="FT524">
        <v>2</v>
      </c>
      <c r="FU524">
        <v>7</v>
      </c>
      <c r="FV524">
        <v>1</v>
      </c>
      <c r="FW524">
        <v>3</v>
      </c>
      <c r="FX524">
        <v>0</v>
      </c>
      <c r="FY524">
        <v>2</v>
      </c>
      <c r="FZ524">
        <v>8</v>
      </c>
      <c r="GA524">
        <v>1</v>
      </c>
      <c r="GB524">
        <v>1</v>
      </c>
      <c r="GC524">
        <v>1</v>
      </c>
      <c r="GD524">
        <v>9</v>
      </c>
      <c r="GE524">
        <v>0</v>
      </c>
      <c r="GF524">
        <v>0</v>
      </c>
      <c r="GG524">
        <v>1</v>
      </c>
      <c r="GH524">
        <v>0</v>
      </c>
      <c r="GI524">
        <v>6</v>
      </c>
      <c r="GJ524">
        <v>0</v>
      </c>
      <c r="GK524">
        <v>0</v>
      </c>
      <c r="GL524">
        <v>3</v>
      </c>
      <c r="GM524">
        <v>2</v>
      </c>
      <c r="GN524">
        <v>0</v>
      </c>
      <c r="GO524">
        <v>6</v>
      </c>
      <c r="GP524">
        <v>1</v>
      </c>
      <c r="GQ524">
        <v>0</v>
      </c>
    </row>
    <row r="525" spans="1:199">
      <c r="A525">
        <v>0</v>
      </c>
      <c r="B525">
        <v>3</v>
      </c>
      <c r="C525">
        <v>0</v>
      </c>
      <c r="D525">
        <v>0</v>
      </c>
      <c r="E525">
        <v>0</v>
      </c>
      <c r="F525">
        <v>0</v>
      </c>
      <c r="G525">
        <v>0</v>
      </c>
      <c r="H525">
        <v>0</v>
      </c>
      <c r="I525">
        <v>2</v>
      </c>
      <c r="J525">
        <v>0</v>
      </c>
      <c r="K525">
        <v>0</v>
      </c>
      <c r="L525">
        <v>1</v>
      </c>
      <c r="M525">
        <v>0</v>
      </c>
      <c r="N525">
        <v>0</v>
      </c>
      <c r="O525">
        <v>0</v>
      </c>
      <c r="P525">
        <v>1</v>
      </c>
      <c r="Q525">
        <v>0</v>
      </c>
      <c r="R525">
        <v>0</v>
      </c>
      <c r="S525">
        <v>0</v>
      </c>
      <c r="T525">
        <v>0</v>
      </c>
      <c r="U525">
        <v>0</v>
      </c>
      <c r="V525">
        <v>0</v>
      </c>
      <c r="W525">
        <v>0</v>
      </c>
      <c r="X525">
        <v>1</v>
      </c>
      <c r="Y525">
        <v>0</v>
      </c>
      <c r="Z525">
        <v>6</v>
      </c>
      <c r="AA525">
        <v>0</v>
      </c>
      <c r="AB525">
        <v>0</v>
      </c>
      <c r="AC525">
        <v>0</v>
      </c>
      <c r="AD525">
        <v>0</v>
      </c>
      <c r="AE525">
        <v>0</v>
      </c>
      <c r="AF525">
        <v>0</v>
      </c>
      <c r="AG525">
        <v>0</v>
      </c>
      <c r="AH525">
        <v>1</v>
      </c>
      <c r="AI525">
        <v>0</v>
      </c>
      <c r="AJ525">
        <v>0</v>
      </c>
      <c r="AK525">
        <v>0</v>
      </c>
      <c r="AL525">
        <v>0</v>
      </c>
      <c r="AM525">
        <v>0</v>
      </c>
      <c r="AN525">
        <v>0</v>
      </c>
      <c r="AO525">
        <v>0</v>
      </c>
      <c r="AP525">
        <v>0</v>
      </c>
      <c r="AQ525">
        <v>0</v>
      </c>
      <c r="AR525">
        <v>0</v>
      </c>
      <c r="AS525">
        <v>0</v>
      </c>
      <c r="AT525">
        <v>0</v>
      </c>
      <c r="AU525">
        <v>0</v>
      </c>
      <c r="AV525">
        <v>0</v>
      </c>
      <c r="AW525">
        <v>0</v>
      </c>
      <c r="AX525">
        <v>0</v>
      </c>
      <c r="AY525">
        <v>1</v>
      </c>
      <c r="AZ525">
        <v>0</v>
      </c>
      <c r="BA525">
        <v>1</v>
      </c>
      <c r="BB525">
        <v>3</v>
      </c>
      <c r="BC525">
        <v>0</v>
      </c>
      <c r="BD525">
        <v>1</v>
      </c>
      <c r="BE525">
        <v>0</v>
      </c>
      <c r="BF525">
        <v>0</v>
      </c>
      <c r="BG525">
        <v>1</v>
      </c>
      <c r="BH525">
        <v>0</v>
      </c>
      <c r="BI525">
        <v>0</v>
      </c>
      <c r="BJ525">
        <v>0</v>
      </c>
      <c r="BK525">
        <v>0</v>
      </c>
      <c r="BL525">
        <v>0</v>
      </c>
      <c r="BM525">
        <v>0</v>
      </c>
      <c r="BN525">
        <v>0</v>
      </c>
      <c r="BO525">
        <v>0</v>
      </c>
      <c r="BP525">
        <v>0</v>
      </c>
      <c r="BQ525">
        <v>2</v>
      </c>
      <c r="BR525">
        <v>0</v>
      </c>
      <c r="BS525">
        <v>0</v>
      </c>
      <c r="BT525">
        <v>0</v>
      </c>
      <c r="BU525">
        <v>0</v>
      </c>
      <c r="BV525">
        <v>0</v>
      </c>
      <c r="BW525">
        <v>0</v>
      </c>
      <c r="BX525">
        <v>1</v>
      </c>
      <c r="BY525">
        <v>0</v>
      </c>
      <c r="BZ525">
        <v>0</v>
      </c>
      <c r="CA525">
        <v>0</v>
      </c>
      <c r="CB525">
        <v>1</v>
      </c>
      <c r="CC525">
        <v>0</v>
      </c>
      <c r="CD525">
        <v>2</v>
      </c>
      <c r="CE525">
        <v>2</v>
      </c>
      <c r="CF525">
        <v>0</v>
      </c>
      <c r="CG525">
        <v>0</v>
      </c>
      <c r="CH525">
        <v>0</v>
      </c>
      <c r="CI525">
        <v>9</v>
      </c>
      <c r="CJ525">
        <v>0</v>
      </c>
      <c r="CK525">
        <v>1</v>
      </c>
      <c r="CL525">
        <v>0</v>
      </c>
      <c r="CM525">
        <v>0</v>
      </c>
      <c r="CN525">
        <v>0</v>
      </c>
      <c r="CO525">
        <v>0</v>
      </c>
      <c r="CP525">
        <v>0</v>
      </c>
      <c r="CQ525">
        <v>0</v>
      </c>
      <c r="CR525">
        <v>0</v>
      </c>
      <c r="CS525">
        <v>0</v>
      </c>
      <c r="CT525">
        <v>5</v>
      </c>
      <c r="CU525">
        <v>0</v>
      </c>
      <c r="CV525">
        <v>0</v>
      </c>
      <c r="CW525">
        <v>0</v>
      </c>
      <c r="CX525">
        <v>0</v>
      </c>
      <c r="CY525">
        <v>2</v>
      </c>
      <c r="CZ525">
        <v>1</v>
      </c>
      <c r="DA525">
        <v>0</v>
      </c>
      <c r="DB525">
        <v>1</v>
      </c>
      <c r="DC525">
        <v>2</v>
      </c>
      <c r="DD525">
        <v>0</v>
      </c>
      <c r="DE525">
        <v>0</v>
      </c>
      <c r="DF525">
        <v>0</v>
      </c>
      <c r="DG525">
        <v>0</v>
      </c>
      <c r="DH525">
        <v>0</v>
      </c>
      <c r="DI525">
        <v>0</v>
      </c>
      <c r="DJ525">
        <v>0</v>
      </c>
      <c r="DK525">
        <v>0</v>
      </c>
      <c r="DL525">
        <v>0</v>
      </c>
      <c r="DM525">
        <v>0</v>
      </c>
      <c r="DN525">
        <v>0</v>
      </c>
      <c r="DO525">
        <v>0</v>
      </c>
      <c r="DP525">
        <v>0</v>
      </c>
      <c r="DQ525">
        <v>0</v>
      </c>
      <c r="DR525">
        <v>1</v>
      </c>
      <c r="DS525">
        <v>0</v>
      </c>
      <c r="DT525">
        <v>0</v>
      </c>
      <c r="DU525">
        <v>0</v>
      </c>
      <c r="DV525">
        <v>2</v>
      </c>
      <c r="DW525">
        <v>0</v>
      </c>
      <c r="DX525">
        <v>0</v>
      </c>
      <c r="DY525">
        <v>3</v>
      </c>
      <c r="DZ525">
        <v>0</v>
      </c>
      <c r="EA525">
        <v>0</v>
      </c>
      <c r="EB525">
        <v>0</v>
      </c>
      <c r="EC525">
        <v>0</v>
      </c>
      <c r="ED525">
        <v>0</v>
      </c>
      <c r="EE525">
        <v>0</v>
      </c>
      <c r="EF525">
        <v>1</v>
      </c>
      <c r="EG525">
        <v>0</v>
      </c>
      <c r="EH525">
        <v>0</v>
      </c>
      <c r="EI525">
        <v>0</v>
      </c>
      <c r="EJ525">
        <v>0</v>
      </c>
      <c r="EK525">
        <v>0</v>
      </c>
      <c r="EL525">
        <v>0</v>
      </c>
      <c r="EM525">
        <v>0</v>
      </c>
      <c r="EN525">
        <v>1</v>
      </c>
      <c r="EO525">
        <v>0</v>
      </c>
      <c r="EP525">
        <v>0</v>
      </c>
      <c r="EQ525">
        <v>0</v>
      </c>
      <c r="ER525">
        <v>0</v>
      </c>
      <c r="ES525">
        <v>0</v>
      </c>
      <c r="ET525">
        <v>0</v>
      </c>
      <c r="EU525">
        <v>3</v>
      </c>
      <c r="EV525">
        <v>0</v>
      </c>
      <c r="EW525">
        <v>2</v>
      </c>
      <c r="EX525">
        <v>0</v>
      </c>
      <c r="EY525">
        <v>0</v>
      </c>
      <c r="EZ525">
        <v>0</v>
      </c>
      <c r="FA525">
        <v>1</v>
      </c>
      <c r="FB525">
        <v>0</v>
      </c>
      <c r="FC525">
        <v>0</v>
      </c>
      <c r="FD525">
        <v>0</v>
      </c>
      <c r="FE525">
        <v>0</v>
      </c>
      <c r="FF525">
        <v>0</v>
      </c>
      <c r="FG525">
        <v>2</v>
      </c>
      <c r="FH525">
        <v>0</v>
      </c>
      <c r="FI525">
        <v>0</v>
      </c>
      <c r="FJ525">
        <v>0</v>
      </c>
      <c r="FK525">
        <v>0</v>
      </c>
      <c r="FL525">
        <v>1</v>
      </c>
      <c r="FM525">
        <v>1</v>
      </c>
      <c r="FN525">
        <v>1</v>
      </c>
      <c r="FO525">
        <v>0</v>
      </c>
      <c r="FP525">
        <v>0</v>
      </c>
      <c r="FQ525">
        <v>1</v>
      </c>
      <c r="FR525">
        <v>1</v>
      </c>
      <c r="FS525">
        <v>2</v>
      </c>
      <c r="FT525">
        <v>0</v>
      </c>
      <c r="FU525">
        <v>0</v>
      </c>
      <c r="FV525">
        <v>0</v>
      </c>
      <c r="FW525">
        <v>0</v>
      </c>
      <c r="FX525">
        <v>2</v>
      </c>
      <c r="FY525">
        <v>0</v>
      </c>
      <c r="FZ525">
        <v>2</v>
      </c>
      <c r="GA525">
        <v>1</v>
      </c>
      <c r="GB525">
        <v>0</v>
      </c>
      <c r="GC525">
        <v>0</v>
      </c>
      <c r="GD525">
        <v>0</v>
      </c>
      <c r="GE525">
        <v>0</v>
      </c>
      <c r="GF525">
        <v>0</v>
      </c>
      <c r="GG525">
        <v>9</v>
      </c>
      <c r="GH525">
        <v>0</v>
      </c>
      <c r="GI525">
        <v>0</v>
      </c>
      <c r="GJ525">
        <v>0</v>
      </c>
      <c r="GK525">
        <v>0</v>
      </c>
      <c r="GL525">
        <v>1</v>
      </c>
      <c r="GM525">
        <v>1</v>
      </c>
      <c r="GN525">
        <v>2</v>
      </c>
      <c r="GO525">
        <v>1</v>
      </c>
      <c r="GP525">
        <v>0</v>
      </c>
      <c r="GQ525">
        <v>0</v>
      </c>
    </row>
    <row r="526" spans="1:199">
      <c r="A526">
        <v>0</v>
      </c>
      <c r="B526">
        <v>0</v>
      </c>
      <c r="C526">
        <v>0</v>
      </c>
      <c r="D526">
        <v>0</v>
      </c>
      <c r="E526">
        <v>0</v>
      </c>
      <c r="F526">
        <v>0</v>
      </c>
      <c r="G526">
        <v>0</v>
      </c>
      <c r="H526">
        <v>0</v>
      </c>
      <c r="I526">
        <v>0</v>
      </c>
      <c r="J526">
        <v>0</v>
      </c>
      <c r="K526">
        <v>0</v>
      </c>
      <c r="L526">
        <v>0</v>
      </c>
      <c r="M526">
        <v>0</v>
      </c>
      <c r="N526">
        <v>0</v>
      </c>
      <c r="O526">
        <v>4</v>
      </c>
      <c r="P526">
        <v>8</v>
      </c>
      <c r="Q526">
        <v>0</v>
      </c>
      <c r="R526">
        <v>0</v>
      </c>
      <c r="S526">
        <v>0</v>
      </c>
      <c r="T526">
        <v>0</v>
      </c>
      <c r="U526">
        <v>0</v>
      </c>
      <c r="V526">
        <v>0</v>
      </c>
      <c r="W526">
        <v>0</v>
      </c>
      <c r="X526">
        <v>0</v>
      </c>
      <c r="Y526">
        <v>0</v>
      </c>
      <c r="Z526">
        <v>0</v>
      </c>
      <c r="AA526">
        <v>0</v>
      </c>
      <c r="AB526">
        <v>2</v>
      </c>
      <c r="AC526">
        <v>0</v>
      </c>
      <c r="AD526">
        <v>0</v>
      </c>
      <c r="AE526">
        <v>0</v>
      </c>
      <c r="AF526">
        <v>0</v>
      </c>
      <c r="AG526">
        <v>0</v>
      </c>
      <c r="AH526">
        <v>0</v>
      </c>
      <c r="AI526">
        <v>0</v>
      </c>
      <c r="AJ526">
        <v>0</v>
      </c>
      <c r="AK526">
        <v>1</v>
      </c>
      <c r="AL526">
        <v>0</v>
      </c>
      <c r="AM526">
        <v>0</v>
      </c>
      <c r="AN526">
        <v>0</v>
      </c>
      <c r="AO526">
        <v>0</v>
      </c>
      <c r="AP526">
        <v>0</v>
      </c>
      <c r="AQ526">
        <v>0</v>
      </c>
      <c r="AR526">
        <v>0</v>
      </c>
      <c r="AS526">
        <v>0</v>
      </c>
      <c r="AT526">
        <v>0</v>
      </c>
      <c r="AU526">
        <v>0</v>
      </c>
      <c r="AV526">
        <v>0</v>
      </c>
      <c r="AW526">
        <v>0</v>
      </c>
      <c r="AX526">
        <v>0</v>
      </c>
      <c r="AY526">
        <v>0</v>
      </c>
      <c r="AZ526">
        <v>0</v>
      </c>
      <c r="BA526">
        <v>0</v>
      </c>
      <c r="BB526">
        <v>0</v>
      </c>
      <c r="BC526">
        <v>2</v>
      </c>
      <c r="BD526">
        <v>0</v>
      </c>
      <c r="BE526">
        <v>0</v>
      </c>
      <c r="BF526">
        <v>0</v>
      </c>
      <c r="BG526">
        <v>1</v>
      </c>
      <c r="BH526">
        <v>0</v>
      </c>
      <c r="BI526">
        <v>0</v>
      </c>
      <c r="BJ526">
        <v>1</v>
      </c>
      <c r="BK526">
        <v>0</v>
      </c>
      <c r="BL526">
        <v>0</v>
      </c>
      <c r="BM526">
        <v>0</v>
      </c>
      <c r="BN526">
        <v>0</v>
      </c>
      <c r="BO526">
        <v>0</v>
      </c>
      <c r="BP526">
        <v>0</v>
      </c>
      <c r="BQ526">
        <v>2</v>
      </c>
      <c r="BR526">
        <v>0</v>
      </c>
      <c r="BS526">
        <v>0</v>
      </c>
      <c r="BT526">
        <v>0</v>
      </c>
      <c r="BU526">
        <v>0</v>
      </c>
      <c r="BV526">
        <v>3</v>
      </c>
      <c r="BW526">
        <v>0</v>
      </c>
      <c r="BX526">
        <v>0</v>
      </c>
      <c r="BY526">
        <v>0</v>
      </c>
      <c r="BZ526">
        <v>0</v>
      </c>
      <c r="CA526">
        <v>1</v>
      </c>
      <c r="CB526">
        <v>1</v>
      </c>
      <c r="CC526">
        <v>0</v>
      </c>
      <c r="CD526">
        <v>0</v>
      </c>
      <c r="CE526">
        <v>0</v>
      </c>
      <c r="CF526">
        <v>0</v>
      </c>
      <c r="CG526">
        <v>0</v>
      </c>
      <c r="CH526">
        <v>0</v>
      </c>
      <c r="CI526">
        <v>0</v>
      </c>
      <c r="CJ526">
        <v>0</v>
      </c>
      <c r="CK526">
        <v>0</v>
      </c>
      <c r="CL526">
        <v>0</v>
      </c>
      <c r="CM526">
        <v>0</v>
      </c>
      <c r="CN526">
        <v>0</v>
      </c>
      <c r="CO526">
        <v>0</v>
      </c>
      <c r="CP526">
        <v>3</v>
      </c>
      <c r="CQ526">
        <v>0</v>
      </c>
      <c r="CR526">
        <v>0</v>
      </c>
      <c r="CS526">
        <v>0</v>
      </c>
      <c r="CT526">
        <v>0</v>
      </c>
      <c r="CU526">
        <v>0</v>
      </c>
      <c r="CV526">
        <v>0</v>
      </c>
      <c r="CW526">
        <v>0</v>
      </c>
      <c r="CX526">
        <v>0</v>
      </c>
      <c r="CY526">
        <v>0</v>
      </c>
      <c r="CZ526">
        <v>0</v>
      </c>
      <c r="DA526">
        <v>0</v>
      </c>
      <c r="DB526">
        <v>0</v>
      </c>
      <c r="DC526">
        <v>0</v>
      </c>
      <c r="DD526">
        <v>0</v>
      </c>
      <c r="DE526">
        <v>1</v>
      </c>
      <c r="DF526">
        <v>0</v>
      </c>
      <c r="DG526">
        <v>0</v>
      </c>
      <c r="DH526">
        <v>0</v>
      </c>
      <c r="DI526">
        <v>0</v>
      </c>
      <c r="DJ526">
        <v>0</v>
      </c>
      <c r="DK526">
        <v>0</v>
      </c>
      <c r="DL526">
        <v>0</v>
      </c>
      <c r="DM526">
        <v>0</v>
      </c>
      <c r="DN526">
        <v>0</v>
      </c>
      <c r="DO526">
        <v>0</v>
      </c>
      <c r="DP526">
        <v>0</v>
      </c>
      <c r="DQ526">
        <v>0</v>
      </c>
      <c r="DR526">
        <v>2</v>
      </c>
      <c r="DS526">
        <v>0</v>
      </c>
      <c r="DT526">
        <v>1</v>
      </c>
      <c r="DU526">
        <v>0</v>
      </c>
      <c r="DV526">
        <v>0</v>
      </c>
      <c r="DW526">
        <v>0</v>
      </c>
      <c r="DX526">
        <v>0</v>
      </c>
      <c r="DY526">
        <v>0</v>
      </c>
      <c r="DZ526">
        <v>0</v>
      </c>
      <c r="EA526">
        <v>0</v>
      </c>
      <c r="EB526">
        <v>0</v>
      </c>
      <c r="EC526">
        <v>0</v>
      </c>
      <c r="ED526">
        <v>0</v>
      </c>
      <c r="EE526">
        <v>0</v>
      </c>
      <c r="EF526">
        <v>0</v>
      </c>
      <c r="EG526">
        <v>0</v>
      </c>
      <c r="EH526">
        <v>0</v>
      </c>
      <c r="EI526">
        <v>2</v>
      </c>
      <c r="EJ526">
        <v>0</v>
      </c>
      <c r="EK526">
        <v>0</v>
      </c>
      <c r="EL526">
        <v>0</v>
      </c>
      <c r="EM526">
        <v>0</v>
      </c>
      <c r="EN526">
        <v>0</v>
      </c>
      <c r="EO526">
        <v>8</v>
      </c>
      <c r="EP526">
        <v>0</v>
      </c>
      <c r="EQ526">
        <v>0</v>
      </c>
      <c r="ER526">
        <v>0</v>
      </c>
      <c r="ES526">
        <v>0</v>
      </c>
      <c r="ET526">
        <v>0</v>
      </c>
      <c r="EU526">
        <v>0</v>
      </c>
      <c r="EV526">
        <v>0</v>
      </c>
      <c r="EW526">
        <v>0</v>
      </c>
      <c r="EX526">
        <v>0</v>
      </c>
      <c r="EY526">
        <v>0</v>
      </c>
      <c r="EZ526">
        <v>0</v>
      </c>
      <c r="FA526">
        <v>0</v>
      </c>
      <c r="FB526">
        <v>0</v>
      </c>
      <c r="FC526">
        <v>0</v>
      </c>
      <c r="FD526">
        <v>0</v>
      </c>
      <c r="FE526">
        <v>0</v>
      </c>
      <c r="FF526">
        <v>0</v>
      </c>
      <c r="FG526">
        <v>5</v>
      </c>
      <c r="FH526">
        <v>4</v>
      </c>
      <c r="FI526">
        <v>0</v>
      </c>
      <c r="FJ526">
        <v>0</v>
      </c>
      <c r="FK526">
        <v>2</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row>
    <row r="527" spans="1:199">
      <c r="A527">
        <v>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0</v>
      </c>
      <c r="V527">
        <v>0</v>
      </c>
      <c r="W527">
        <v>5</v>
      </c>
      <c r="X527">
        <v>3</v>
      </c>
      <c r="Y527">
        <v>1</v>
      </c>
      <c r="Z527">
        <v>5</v>
      </c>
      <c r="AA527">
        <v>0</v>
      </c>
      <c r="AB527">
        <v>0</v>
      </c>
      <c r="AC527">
        <v>0</v>
      </c>
      <c r="AD527">
        <v>1</v>
      </c>
      <c r="AE527">
        <v>1</v>
      </c>
      <c r="AF527">
        <v>0</v>
      </c>
      <c r="AG527">
        <v>0</v>
      </c>
      <c r="AH527">
        <v>2</v>
      </c>
      <c r="AI527">
        <v>0</v>
      </c>
      <c r="AJ527">
        <v>3</v>
      </c>
      <c r="AK527">
        <v>0</v>
      </c>
      <c r="AL527">
        <v>4</v>
      </c>
      <c r="AM527">
        <v>0</v>
      </c>
      <c r="AN527">
        <v>0</v>
      </c>
      <c r="AO527">
        <v>0</v>
      </c>
      <c r="AP527">
        <v>3</v>
      </c>
      <c r="AQ527">
        <v>0</v>
      </c>
      <c r="AR527">
        <v>0</v>
      </c>
      <c r="AS527">
        <v>0</v>
      </c>
      <c r="AT527">
        <v>0</v>
      </c>
      <c r="AU527">
        <v>2</v>
      </c>
      <c r="AV527">
        <v>0</v>
      </c>
      <c r="AW527">
        <v>3</v>
      </c>
      <c r="AX527">
        <v>0</v>
      </c>
      <c r="AY527">
        <v>6</v>
      </c>
      <c r="AZ527">
        <v>3</v>
      </c>
      <c r="BA527">
        <v>0</v>
      </c>
      <c r="BB527">
        <v>0</v>
      </c>
      <c r="BC527">
        <v>0</v>
      </c>
      <c r="BD527">
        <v>0</v>
      </c>
      <c r="BE527">
        <v>0</v>
      </c>
      <c r="BF527">
        <v>0</v>
      </c>
      <c r="BG527">
        <v>0</v>
      </c>
      <c r="BH527">
        <v>0</v>
      </c>
      <c r="BI527">
        <v>2</v>
      </c>
      <c r="BJ527">
        <v>0</v>
      </c>
      <c r="BK527">
        <v>0</v>
      </c>
      <c r="BL527">
        <v>0</v>
      </c>
      <c r="BM527">
        <v>0</v>
      </c>
      <c r="BN527">
        <v>0</v>
      </c>
      <c r="BO527">
        <v>0</v>
      </c>
      <c r="BP527">
        <v>0</v>
      </c>
      <c r="BQ527">
        <v>1</v>
      </c>
      <c r="BR527">
        <v>0</v>
      </c>
      <c r="BS527">
        <v>2</v>
      </c>
      <c r="BT527">
        <v>0</v>
      </c>
      <c r="BU527">
        <v>0</v>
      </c>
      <c r="BV527">
        <v>0</v>
      </c>
      <c r="BW527">
        <v>0</v>
      </c>
      <c r="BX527">
        <v>0</v>
      </c>
      <c r="BY527">
        <v>0</v>
      </c>
      <c r="BZ527">
        <v>0</v>
      </c>
      <c r="CA527">
        <v>5</v>
      </c>
      <c r="CB527">
        <v>4</v>
      </c>
      <c r="CC527">
        <v>4</v>
      </c>
      <c r="CD527">
        <v>2</v>
      </c>
      <c r="CE527">
        <v>0</v>
      </c>
      <c r="CF527">
        <v>0</v>
      </c>
      <c r="CG527">
        <v>0</v>
      </c>
      <c r="CH527">
        <v>0</v>
      </c>
      <c r="CI527">
        <v>4</v>
      </c>
      <c r="CJ527">
        <v>2</v>
      </c>
      <c r="CK527">
        <v>5</v>
      </c>
      <c r="CL527">
        <v>0</v>
      </c>
      <c r="CM527">
        <v>0</v>
      </c>
      <c r="CN527">
        <v>0</v>
      </c>
      <c r="CO527">
        <v>0</v>
      </c>
      <c r="CP527">
        <v>0</v>
      </c>
      <c r="CQ527">
        <v>0</v>
      </c>
      <c r="CR527">
        <v>0</v>
      </c>
      <c r="CS527">
        <v>0</v>
      </c>
      <c r="CT527">
        <v>0</v>
      </c>
      <c r="CU527">
        <v>0</v>
      </c>
      <c r="CV527">
        <v>1</v>
      </c>
      <c r="CW527">
        <v>0</v>
      </c>
      <c r="CX527">
        <v>0</v>
      </c>
      <c r="CY527">
        <v>0</v>
      </c>
      <c r="CZ527">
        <v>5</v>
      </c>
      <c r="DA527">
        <v>0</v>
      </c>
      <c r="DB527">
        <v>2</v>
      </c>
      <c r="DC527">
        <v>0</v>
      </c>
      <c r="DD527">
        <v>0</v>
      </c>
      <c r="DE527">
        <v>2</v>
      </c>
      <c r="DF527">
        <v>1</v>
      </c>
      <c r="DG527">
        <v>0</v>
      </c>
      <c r="DH527">
        <v>2</v>
      </c>
      <c r="DI527">
        <v>0</v>
      </c>
      <c r="DJ527">
        <v>0</v>
      </c>
      <c r="DK527">
        <v>3</v>
      </c>
      <c r="DL527">
        <v>0</v>
      </c>
      <c r="DM527">
        <v>0</v>
      </c>
      <c r="DN527">
        <v>1</v>
      </c>
      <c r="DO527">
        <v>0</v>
      </c>
      <c r="DP527">
        <v>9</v>
      </c>
      <c r="DQ527">
        <v>1</v>
      </c>
      <c r="DR527">
        <v>3</v>
      </c>
      <c r="DS527">
        <v>0</v>
      </c>
      <c r="DT527">
        <v>0</v>
      </c>
      <c r="DU527">
        <v>0</v>
      </c>
      <c r="DV527">
        <v>1</v>
      </c>
      <c r="DW527">
        <v>0</v>
      </c>
      <c r="DX527">
        <v>0</v>
      </c>
      <c r="DY527">
        <v>0</v>
      </c>
      <c r="DZ527">
        <v>0</v>
      </c>
      <c r="EA527">
        <v>0</v>
      </c>
      <c r="EB527">
        <v>0</v>
      </c>
      <c r="EC527">
        <v>1</v>
      </c>
      <c r="ED527">
        <v>0</v>
      </c>
      <c r="EE527">
        <v>0</v>
      </c>
      <c r="EF527">
        <v>4</v>
      </c>
      <c r="EG527">
        <v>0</v>
      </c>
      <c r="EH527">
        <v>3</v>
      </c>
      <c r="EI527">
        <v>0</v>
      </c>
      <c r="EJ527">
        <v>0</v>
      </c>
      <c r="EK527">
        <v>0</v>
      </c>
      <c r="EL527">
        <v>0</v>
      </c>
      <c r="EM527">
        <v>0</v>
      </c>
      <c r="EN527">
        <v>0</v>
      </c>
      <c r="EO527">
        <v>0</v>
      </c>
      <c r="EP527">
        <v>3</v>
      </c>
      <c r="EQ527">
        <v>3</v>
      </c>
      <c r="ER527">
        <v>0</v>
      </c>
      <c r="ES527">
        <v>3</v>
      </c>
      <c r="ET527">
        <v>0</v>
      </c>
      <c r="EU527">
        <v>9</v>
      </c>
      <c r="EV527">
        <v>0</v>
      </c>
      <c r="EW527">
        <v>0</v>
      </c>
      <c r="EX527">
        <v>0</v>
      </c>
      <c r="EY527">
        <v>2</v>
      </c>
      <c r="EZ527">
        <v>0</v>
      </c>
      <c r="FA527">
        <v>1</v>
      </c>
      <c r="FB527">
        <v>0</v>
      </c>
      <c r="FC527">
        <v>0</v>
      </c>
      <c r="FD527">
        <v>0</v>
      </c>
      <c r="FE527">
        <v>0</v>
      </c>
      <c r="FF527">
        <v>2</v>
      </c>
      <c r="FG527">
        <v>1</v>
      </c>
      <c r="FH527">
        <v>0</v>
      </c>
      <c r="FI527">
        <v>2</v>
      </c>
      <c r="FJ527">
        <v>0</v>
      </c>
      <c r="FK527">
        <v>0</v>
      </c>
      <c r="FL527">
        <v>2</v>
      </c>
      <c r="FM527">
        <v>0</v>
      </c>
      <c r="FN527">
        <v>0</v>
      </c>
      <c r="FO527">
        <v>0</v>
      </c>
      <c r="FP527">
        <v>0</v>
      </c>
      <c r="FQ527">
        <v>0</v>
      </c>
      <c r="FR527">
        <v>0</v>
      </c>
      <c r="FS527">
        <v>1</v>
      </c>
      <c r="FT527">
        <v>0</v>
      </c>
      <c r="FU527">
        <v>4</v>
      </c>
      <c r="FV527">
        <v>0</v>
      </c>
      <c r="FW527">
        <v>0</v>
      </c>
      <c r="FX527">
        <v>0</v>
      </c>
      <c r="FY527">
        <v>0</v>
      </c>
      <c r="FZ527">
        <v>3</v>
      </c>
      <c r="GA527">
        <v>0</v>
      </c>
      <c r="GB527">
        <v>0</v>
      </c>
      <c r="GC527">
        <v>0</v>
      </c>
      <c r="GD527">
        <v>2</v>
      </c>
      <c r="GE527">
        <v>0</v>
      </c>
      <c r="GF527">
        <v>0</v>
      </c>
      <c r="GG527">
        <v>0</v>
      </c>
      <c r="GH527">
        <v>0</v>
      </c>
      <c r="GI527">
        <v>0</v>
      </c>
      <c r="GJ527">
        <v>0</v>
      </c>
      <c r="GK527">
        <v>2</v>
      </c>
      <c r="GL527">
        <v>0</v>
      </c>
      <c r="GM527">
        <v>2</v>
      </c>
      <c r="GN527">
        <v>0</v>
      </c>
      <c r="GO527">
        <v>2</v>
      </c>
      <c r="GP527">
        <v>0</v>
      </c>
      <c r="GQ527">
        <v>0</v>
      </c>
    </row>
    <row r="528" spans="1:199">
      <c r="A528">
        <v>2</v>
      </c>
      <c r="B528">
        <v>2</v>
      </c>
      <c r="C528">
        <v>0</v>
      </c>
      <c r="D528">
        <v>0</v>
      </c>
      <c r="E528">
        <v>0</v>
      </c>
      <c r="F528">
        <v>1</v>
      </c>
      <c r="G528">
        <v>2</v>
      </c>
      <c r="H528">
        <v>0</v>
      </c>
      <c r="I528">
        <v>1</v>
      </c>
      <c r="J528">
        <v>1</v>
      </c>
      <c r="K528">
        <v>0</v>
      </c>
      <c r="L528">
        <v>0</v>
      </c>
      <c r="M528">
        <v>8</v>
      </c>
      <c r="N528">
        <v>0</v>
      </c>
      <c r="O528">
        <v>0</v>
      </c>
      <c r="P528">
        <v>2</v>
      </c>
      <c r="Q528">
        <v>3</v>
      </c>
      <c r="R528">
        <v>0</v>
      </c>
      <c r="S528">
        <v>0</v>
      </c>
      <c r="T528">
        <v>0</v>
      </c>
      <c r="U528">
        <v>0</v>
      </c>
      <c r="V528">
        <v>0</v>
      </c>
      <c r="W528">
        <v>0</v>
      </c>
      <c r="X528">
        <v>0</v>
      </c>
      <c r="Y528">
        <v>0</v>
      </c>
      <c r="Z528">
        <v>3</v>
      </c>
      <c r="AA528">
        <v>0</v>
      </c>
      <c r="AB528">
        <v>0</v>
      </c>
      <c r="AC528">
        <v>0</v>
      </c>
      <c r="AD528">
        <v>1</v>
      </c>
      <c r="AE528">
        <v>1</v>
      </c>
      <c r="AF528">
        <v>2</v>
      </c>
      <c r="AG528">
        <v>0</v>
      </c>
      <c r="AH528">
        <v>1</v>
      </c>
      <c r="AI528">
        <v>0</v>
      </c>
      <c r="AJ528">
        <v>0</v>
      </c>
      <c r="AK528">
        <v>3</v>
      </c>
      <c r="AL528">
        <v>4</v>
      </c>
      <c r="AM528">
        <v>0</v>
      </c>
      <c r="AN528">
        <v>0</v>
      </c>
      <c r="AO528">
        <v>1</v>
      </c>
      <c r="AP528">
        <v>1</v>
      </c>
      <c r="AQ528">
        <v>0</v>
      </c>
      <c r="AR528">
        <v>0</v>
      </c>
      <c r="AS528">
        <v>0</v>
      </c>
      <c r="AT528">
        <v>0</v>
      </c>
      <c r="AU528">
        <v>2</v>
      </c>
      <c r="AV528">
        <v>0</v>
      </c>
      <c r="AW528">
        <v>3</v>
      </c>
      <c r="AX528">
        <v>0</v>
      </c>
      <c r="AY528">
        <v>2</v>
      </c>
      <c r="AZ528">
        <v>1</v>
      </c>
      <c r="BA528">
        <v>1</v>
      </c>
      <c r="BB528">
        <v>1</v>
      </c>
      <c r="BC528">
        <v>1</v>
      </c>
      <c r="BD528">
        <v>2</v>
      </c>
      <c r="BE528">
        <v>0</v>
      </c>
      <c r="BF528">
        <v>0</v>
      </c>
      <c r="BG528">
        <v>0</v>
      </c>
      <c r="BH528">
        <v>0</v>
      </c>
      <c r="BI528">
        <v>8</v>
      </c>
      <c r="BJ528">
        <v>0</v>
      </c>
      <c r="BK528">
        <v>0</v>
      </c>
      <c r="BL528">
        <v>0</v>
      </c>
      <c r="BM528">
        <v>1</v>
      </c>
      <c r="BN528">
        <v>3</v>
      </c>
      <c r="BO528">
        <v>0</v>
      </c>
      <c r="BP528">
        <v>0</v>
      </c>
      <c r="BQ528">
        <v>5</v>
      </c>
      <c r="BR528">
        <v>2</v>
      </c>
      <c r="BS528">
        <v>2</v>
      </c>
      <c r="BT528">
        <v>0</v>
      </c>
      <c r="BU528">
        <v>0</v>
      </c>
      <c r="BV528">
        <v>5</v>
      </c>
      <c r="BW528">
        <v>0</v>
      </c>
      <c r="BX528">
        <v>2</v>
      </c>
      <c r="BY528">
        <v>0</v>
      </c>
      <c r="BZ528">
        <v>0</v>
      </c>
      <c r="CA528">
        <v>0</v>
      </c>
      <c r="CB528">
        <v>3</v>
      </c>
      <c r="CC528">
        <v>1</v>
      </c>
      <c r="CD528">
        <v>1</v>
      </c>
      <c r="CE528">
        <v>3</v>
      </c>
      <c r="CF528">
        <v>1</v>
      </c>
      <c r="CG528">
        <v>1</v>
      </c>
      <c r="CH528">
        <v>0</v>
      </c>
      <c r="CI528">
        <v>3</v>
      </c>
      <c r="CJ528">
        <v>2</v>
      </c>
      <c r="CK528">
        <v>5</v>
      </c>
      <c r="CL528">
        <v>0</v>
      </c>
      <c r="CM528">
        <v>0</v>
      </c>
      <c r="CN528">
        <v>5</v>
      </c>
      <c r="CO528">
        <v>0</v>
      </c>
      <c r="CP528">
        <v>2</v>
      </c>
      <c r="CQ528">
        <v>7</v>
      </c>
      <c r="CR528">
        <v>0</v>
      </c>
      <c r="CS528">
        <v>1</v>
      </c>
      <c r="CT528">
        <v>0</v>
      </c>
      <c r="CU528">
        <v>0</v>
      </c>
      <c r="CV528">
        <v>4</v>
      </c>
      <c r="CW528">
        <v>0</v>
      </c>
      <c r="CX528">
        <v>0</v>
      </c>
      <c r="CY528">
        <v>2</v>
      </c>
      <c r="CZ528">
        <v>1</v>
      </c>
      <c r="DA528">
        <v>3</v>
      </c>
      <c r="DB528">
        <v>3</v>
      </c>
      <c r="DC528">
        <v>1</v>
      </c>
      <c r="DD528">
        <v>3</v>
      </c>
      <c r="DE528">
        <v>3</v>
      </c>
      <c r="DF528">
        <v>1</v>
      </c>
      <c r="DG528">
        <v>5</v>
      </c>
      <c r="DH528">
        <v>0</v>
      </c>
      <c r="DI528">
        <v>0</v>
      </c>
      <c r="DJ528">
        <v>1</v>
      </c>
      <c r="DK528">
        <v>0</v>
      </c>
      <c r="DL528">
        <v>3</v>
      </c>
      <c r="DM528">
        <v>0</v>
      </c>
      <c r="DN528">
        <v>2</v>
      </c>
      <c r="DO528">
        <v>0</v>
      </c>
      <c r="DP528">
        <v>1</v>
      </c>
      <c r="DQ528">
        <v>1</v>
      </c>
      <c r="DR528">
        <v>7</v>
      </c>
      <c r="DS528">
        <v>6</v>
      </c>
      <c r="DT528">
        <v>0</v>
      </c>
      <c r="DU528">
        <v>3</v>
      </c>
      <c r="DV528">
        <v>0</v>
      </c>
      <c r="DW528">
        <v>0</v>
      </c>
      <c r="DX528">
        <v>0</v>
      </c>
      <c r="DY528">
        <v>0</v>
      </c>
      <c r="DZ528">
        <v>1</v>
      </c>
      <c r="EA528">
        <v>5</v>
      </c>
      <c r="EB528">
        <v>0</v>
      </c>
      <c r="EC528">
        <v>6</v>
      </c>
      <c r="ED528">
        <v>0</v>
      </c>
      <c r="EE528">
        <v>0</v>
      </c>
      <c r="EF528">
        <v>1</v>
      </c>
      <c r="EG528">
        <v>0</v>
      </c>
      <c r="EH528">
        <v>3</v>
      </c>
      <c r="EI528">
        <v>0</v>
      </c>
      <c r="EJ528">
        <v>2</v>
      </c>
      <c r="EK528">
        <v>1</v>
      </c>
      <c r="EL528">
        <v>2</v>
      </c>
      <c r="EM528">
        <v>1</v>
      </c>
      <c r="EN528">
        <v>0</v>
      </c>
      <c r="EO528">
        <v>1</v>
      </c>
      <c r="EP528">
        <v>1</v>
      </c>
      <c r="EQ528">
        <v>0</v>
      </c>
      <c r="ER528">
        <v>0</v>
      </c>
      <c r="ES528">
        <v>1</v>
      </c>
      <c r="ET528">
        <v>1</v>
      </c>
      <c r="EU528">
        <v>2</v>
      </c>
      <c r="EV528">
        <v>0</v>
      </c>
      <c r="EW528">
        <v>1</v>
      </c>
      <c r="EX528">
        <v>0</v>
      </c>
      <c r="EY528">
        <v>3</v>
      </c>
      <c r="EZ528">
        <v>5</v>
      </c>
      <c r="FA528">
        <v>1</v>
      </c>
      <c r="FB528">
        <v>3</v>
      </c>
      <c r="FC528">
        <v>0</v>
      </c>
      <c r="FD528">
        <v>4</v>
      </c>
      <c r="FE528">
        <v>9</v>
      </c>
      <c r="FF528">
        <v>1</v>
      </c>
      <c r="FG528">
        <v>5</v>
      </c>
      <c r="FH528">
        <v>0</v>
      </c>
      <c r="FI528">
        <v>4</v>
      </c>
      <c r="FJ528">
        <v>0</v>
      </c>
      <c r="FK528">
        <v>0</v>
      </c>
      <c r="FL528">
        <v>2</v>
      </c>
      <c r="FM528">
        <v>1</v>
      </c>
      <c r="FN528">
        <v>1</v>
      </c>
      <c r="FO528">
        <v>1</v>
      </c>
      <c r="FP528">
        <v>1</v>
      </c>
      <c r="FQ528">
        <v>0</v>
      </c>
      <c r="FR528">
        <v>4</v>
      </c>
      <c r="FS528">
        <v>1</v>
      </c>
      <c r="FT528">
        <v>0</v>
      </c>
      <c r="FU528">
        <v>4</v>
      </c>
      <c r="FV528">
        <v>0</v>
      </c>
      <c r="FW528">
        <v>0</v>
      </c>
      <c r="FX528">
        <v>3</v>
      </c>
      <c r="FY528">
        <v>0</v>
      </c>
      <c r="FZ528">
        <v>5</v>
      </c>
      <c r="GA528">
        <v>1</v>
      </c>
      <c r="GB528">
        <v>1</v>
      </c>
      <c r="GC528">
        <v>3</v>
      </c>
      <c r="GD528">
        <v>2</v>
      </c>
      <c r="GE528">
        <v>6</v>
      </c>
      <c r="GF528">
        <v>0</v>
      </c>
      <c r="GG528">
        <v>5</v>
      </c>
      <c r="GH528">
        <v>1</v>
      </c>
      <c r="GI528">
        <v>0</v>
      </c>
      <c r="GJ528">
        <v>0</v>
      </c>
      <c r="GK528">
        <v>0</v>
      </c>
      <c r="GL528">
        <v>2</v>
      </c>
      <c r="GM528">
        <v>1</v>
      </c>
      <c r="GN528">
        <v>1</v>
      </c>
      <c r="GO528">
        <v>2</v>
      </c>
      <c r="GP528">
        <v>0</v>
      </c>
      <c r="GQ528">
        <v>0</v>
      </c>
    </row>
    <row r="529" spans="1:199">
      <c r="A529">
        <v>2</v>
      </c>
      <c r="B529">
        <v>0</v>
      </c>
      <c r="C529">
        <v>0</v>
      </c>
      <c r="D529">
        <v>0</v>
      </c>
      <c r="E529">
        <v>0</v>
      </c>
      <c r="F529">
        <v>0</v>
      </c>
      <c r="G529">
        <v>0</v>
      </c>
      <c r="H529">
        <v>0</v>
      </c>
      <c r="I529">
        <v>0</v>
      </c>
      <c r="J529">
        <v>0</v>
      </c>
      <c r="K529">
        <v>0</v>
      </c>
      <c r="L529">
        <v>0</v>
      </c>
      <c r="M529">
        <v>0</v>
      </c>
      <c r="N529">
        <v>0</v>
      </c>
      <c r="O529">
        <v>0</v>
      </c>
      <c r="P529">
        <v>1</v>
      </c>
      <c r="Q529">
        <v>0</v>
      </c>
      <c r="R529">
        <v>0</v>
      </c>
      <c r="S529">
        <v>2</v>
      </c>
      <c r="T529">
        <v>0</v>
      </c>
      <c r="U529">
        <v>0</v>
      </c>
      <c r="V529">
        <v>0</v>
      </c>
      <c r="W529">
        <v>0</v>
      </c>
      <c r="X529">
        <v>0</v>
      </c>
      <c r="Y529">
        <v>0</v>
      </c>
      <c r="Z529">
        <v>1</v>
      </c>
      <c r="AA529">
        <v>0</v>
      </c>
      <c r="AB529">
        <v>0</v>
      </c>
      <c r="AC529">
        <v>0</v>
      </c>
      <c r="AD529">
        <v>0</v>
      </c>
      <c r="AE529">
        <v>0</v>
      </c>
      <c r="AF529">
        <v>1</v>
      </c>
      <c r="AG529">
        <v>0</v>
      </c>
      <c r="AH529">
        <v>0</v>
      </c>
      <c r="AI529">
        <v>0</v>
      </c>
      <c r="AJ529">
        <v>0</v>
      </c>
      <c r="AK529">
        <v>4</v>
      </c>
      <c r="AL529">
        <v>0</v>
      </c>
      <c r="AM529">
        <v>0</v>
      </c>
      <c r="AN529">
        <v>0</v>
      </c>
      <c r="AO529">
        <v>0</v>
      </c>
      <c r="AP529">
        <v>0</v>
      </c>
      <c r="AQ529">
        <v>0</v>
      </c>
      <c r="AR529">
        <v>0</v>
      </c>
      <c r="AS529">
        <v>1</v>
      </c>
      <c r="AT529">
        <v>0</v>
      </c>
      <c r="AU529">
        <v>0</v>
      </c>
      <c r="AV529">
        <v>0</v>
      </c>
      <c r="AW529">
        <v>1</v>
      </c>
      <c r="AX529">
        <v>0</v>
      </c>
      <c r="AY529">
        <v>0</v>
      </c>
      <c r="AZ529">
        <v>0</v>
      </c>
      <c r="BA529">
        <v>0</v>
      </c>
      <c r="BB529">
        <v>0</v>
      </c>
      <c r="BC529">
        <v>0</v>
      </c>
      <c r="BD529">
        <v>0</v>
      </c>
      <c r="BE529">
        <v>1</v>
      </c>
      <c r="BF529">
        <v>2</v>
      </c>
      <c r="BG529">
        <v>1</v>
      </c>
      <c r="BH529">
        <v>2</v>
      </c>
      <c r="BI529">
        <v>0</v>
      </c>
      <c r="BJ529">
        <v>1</v>
      </c>
      <c r="BK529">
        <v>0</v>
      </c>
      <c r="BL529">
        <v>0</v>
      </c>
      <c r="BM529">
        <v>0</v>
      </c>
      <c r="BN529">
        <v>0</v>
      </c>
      <c r="BO529">
        <v>0</v>
      </c>
      <c r="BP529">
        <v>0</v>
      </c>
      <c r="BQ529">
        <v>1</v>
      </c>
      <c r="BR529">
        <v>2</v>
      </c>
      <c r="BS529">
        <v>0</v>
      </c>
      <c r="BT529">
        <v>0</v>
      </c>
      <c r="BU529">
        <v>0</v>
      </c>
      <c r="BV529">
        <v>0</v>
      </c>
      <c r="BW529">
        <v>0</v>
      </c>
      <c r="BX529">
        <v>0</v>
      </c>
      <c r="BY529">
        <v>0</v>
      </c>
      <c r="BZ529">
        <v>1</v>
      </c>
      <c r="CA529">
        <v>0</v>
      </c>
      <c r="CB529">
        <v>0</v>
      </c>
      <c r="CC529">
        <v>0</v>
      </c>
      <c r="CD529">
        <v>1</v>
      </c>
      <c r="CE529">
        <v>2</v>
      </c>
      <c r="CF529">
        <v>0</v>
      </c>
      <c r="CG529">
        <v>0</v>
      </c>
      <c r="CH529">
        <v>0</v>
      </c>
      <c r="CI529">
        <v>2</v>
      </c>
      <c r="CJ529">
        <v>0</v>
      </c>
      <c r="CK529">
        <v>0</v>
      </c>
      <c r="CL529">
        <v>0</v>
      </c>
      <c r="CM529">
        <v>0</v>
      </c>
      <c r="CN529">
        <v>0</v>
      </c>
      <c r="CO529">
        <v>0</v>
      </c>
      <c r="CP529">
        <v>0</v>
      </c>
      <c r="CQ529">
        <v>0</v>
      </c>
      <c r="CR529">
        <v>0</v>
      </c>
      <c r="CS529">
        <v>1</v>
      </c>
      <c r="CT529">
        <v>0</v>
      </c>
      <c r="CU529">
        <v>0</v>
      </c>
      <c r="CV529">
        <v>0</v>
      </c>
      <c r="CW529">
        <v>0</v>
      </c>
      <c r="CX529">
        <v>0</v>
      </c>
      <c r="CY529">
        <v>0</v>
      </c>
      <c r="CZ529">
        <v>1</v>
      </c>
      <c r="DA529">
        <v>0</v>
      </c>
      <c r="DB529">
        <v>0</v>
      </c>
      <c r="DC529">
        <v>0</v>
      </c>
      <c r="DD529">
        <v>0</v>
      </c>
      <c r="DE529">
        <v>2</v>
      </c>
      <c r="DF529">
        <v>0</v>
      </c>
      <c r="DG529">
        <v>0</v>
      </c>
      <c r="DH529">
        <v>0</v>
      </c>
      <c r="DI529">
        <v>0</v>
      </c>
      <c r="DJ529">
        <v>0</v>
      </c>
      <c r="DK529">
        <v>0</v>
      </c>
      <c r="DL529">
        <v>0</v>
      </c>
      <c r="DM529">
        <v>0</v>
      </c>
      <c r="DN529">
        <v>0</v>
      </c>
      <c r="DO529">
        <v>0</v>
      </c>
      <c r="DP529">
        <v>1</v>
      </c>
      <c r="DQ529">
        <v>0</v>
      </c>
      <c r="DR529">
        <v>0</v>
      </c>
      <c r="DS529">
        <v>0</v>
      </c>
      <c r="DT529">
        <v>2</v>
      </c>
      <c r="DU529">
        <v>1</v>
      </c>
      <c r="DV529">
        <v>0</v>
      </c>
      <c r="DW529">
        <v>0</v>
      </c>
      <c r="DX529">
        <v>0</v>
      </c>
      <c r="DY529">
        <v>0</v>
      </c>
      <c r="DZ529">
        <v>3</v>
      </c>
      <c r="EA529">
        <v>0</v>
      </c>
      <c r="EB529">
        <v>0</v>
      </c>
      <c r="EC529">
        <v>0</v>
      </c>
      <c r="ED529">
        <v>0</v>
      </c>
      <c r="EE529">
        <v>0</v>
      </c>
      <c r="EF529">
        <v>0</v>
      </c>
      <c r="EG529">
        <v>0</v>
      </c>
      <c r="EH529">
        <v>0</v>
      </c>
      <c r="EI529">
        <v>1</v>
      </c>
      <c r="EJ529">
        <v>0</v>
      </c>
      <c r="EK529">
        <v>0</v>
      </c>
      <c r="EL529">
        <v>7</v>
      </c>
      <c r="EM529">
        <v>0</v>
      </c>
      <c r="EN529">
        <v>0</v>
      </c>
      <c r="EO529">
        <v>0</v>
      </c>
      <c r="EP529">
        <v>1</v>
      </c>
      <c r="EQ529">
        <v>0</v>
      </c>
      <c r="ER529">
        <v>0</v>
      </c>
      <c r="ES529">
        <v>6</v>
      </c>
      <c r="ET529">
        <v>0</v>
      </c>
      <c r="EU529">
        <v>0</v>
      </c>
      <c r="EV529">
        <v>0</v>
      </c>
      <c r="EW529">
        <v>0</v>
      </c>
      <c r="EX529">
        <v>1</v>
      </c>
      <c r="EY529">
        <v>0</v>
      </c>
      <c r="EZ529">
        <v>0</v>
      </c>
      <c r="FA529">
        <v>0</v>
      </c>
      <c r="FB529">
        <v>0</v>
      </c>
      <c r="FC529">
        <v>0</v>
      </c>
      <c r="FD529">
        <v>0</v>
      </c>
      <c r="FE529">
        <v>0</v>
      </c>
      <c r="FF529">
        <v>1</v>
      </c>
      <c r="FG529">
        <v>5</v>
      </c>
      <c r="FH529">
        <v>2</v>
      </c>
      <c r="FI529">
        <v>4</v>
      </c>
      <c r="FJ529">
        <v>1</v>
      </c>
      <c r="FK529">
        <v>0</v>
      </c>
      <c r="FL529">
        <v>0</v>
      </c>
      <c r="FM529">
        <v>0</v>
      </c>
      <c r="FN529">
        <v>0</v>
      </c>
      <c r="FO529">
        <v>0</v>
      </c>
      <c r="FP529">
        <v>0</v>
      </c>
      <c r="FQ529">
        <v>0</v>
      </c>
      <c r="FR529">
        <v>0</v>
      </c>
      <c r="FS529">
        <v>1</v>
      </c>
      <c r="FT529">
        <v>0</v>
      </c>
      <c r="FU529">
        <v>1</v>
      </c>
      <c r="FV529">
        <v>0</v>
      </c>
      <c r="FW529">
        <v>0</v>
      </c>
      <c r="FX529">
        <v>0</v>
      </c>
      <c r="FY529">
        <v>2</v>
      </c>
      <c r="FZ529">
        <v>0</v>
      </c>
      <c r="GA529">
        <v>0</v>
      </c>
      <c r="GB529">
        <v>2</v>
      </c>
      <c r="GC529">
        <v>0</v>
      </c>
      <c r="GD529">
        <v>0</v>
      </c>
      <c r="GE529">
        <v>1</v>
      </c>
      <c r="GF529">
        <v>0</v>
      </c>
      <c r="GG529">
        <v>0</v>
      </c>
      <c r="GH529">
        <v>0</v>
      </c>
      <c r="GI529">
        <v>0</v>
      </c>
      <c r="GJ529">
        <v>0</v>
      </c>
      <c r="GK529">
        <v>0</v>
      </c>
      <c r="GL529">
        <v>0</v>
      </c>
      <c r="GM529">
        <v>1</v>
      </c>
      <c r="GN529">
        <v>1</v>
      </c>
      <c r="GO529">
        <v>1</v>
      </c>
      <c r="GP529">
        <v>0</v>
      </c>
      <c r="GQ529">
        <v>0</v>
      </c>
    </row>
    <row r="530" spans="1:199">
      <c r="A530">
        <v>0</v>
      </c>
      <c r="B530">
        <v>0</v>
      </c>
      <c r="C530">
        <v>1</v>
      </c>
      <c r="D530">
        <v>0</v>
      </c>
      <c r="E530">
        <v>0</v>
      </c>
      <c r="F530">
        <v>0</v>
      </c>
      <c r="G530">
        <v>0</v>
      </c>
      <c r="H530">
        <v>0</v>
      </c>
      <c r="I530">
        <v>1</v>
      </c>
      <c r="J530">
        <v>3</v>
      </c>
      <c r="K530">
        <v>0</v>
      </c>
      <c r="L530">
        <v>1</v>
      </c>
      <c r="M530">
        <v>0</v>
      </c>
      <c r="N530">
        <v>0</v>
      </c>
      <c r="O530">
        <v>0</v>
      </c>
      <c r="P530">
        <v>1</v>
      </c>
      <c r="Q530">
        <v>0</v>
      </c>
      <c r="R530">
        <v>1</v>
      </c>
      <c r="S530">
        <v>0</v>
      </c>
      <c r="T530">
        <v>0</v>
      </c>
      <c r="U530">
        <v>0</v>
      </c>
      <c r="V530">
        <v>1</v>
      </c>
      <c r="W530">
        <v>0</v>
      </c>
      <c r="X530">
        <v>3</v>
      </c>
      <c r="Y530">
        <v>0</v>
      </c>
      <c r="Z530">
        <v>2</v>
      </c>
      <c r="AA530">
        <v>0</v>
      </c>
      <c r="AB530">
        <v>2</v>
      </c>
      <c r="AC530">
        <v>0</v>
      </c>
      <c r="AD530">
        <v>2</v>
      </c>
      <c r="AE530">
        <v>2</v>
      </c>
      <c r="AF530">
        <v>0</v>
      </c>
      <c r="AG530">
        <v>1</v>
      </c>
      <c r="AH530">
        <v>0</v>
      </c>
      <c r="AI530">
        <v>0</v>
      </c>
      <c r="AJ530">
        <v>0</v>
      </c>
      <c r="AK530">
        <v>4</v>
      </c>
      <c r="AL530">
        <v>0</v>
      </c>
      <c r="AM530">
        <v>2</v>
      </c>
      <c r="AN530">
        <v>0</v>
      </c>
      <c r="AO530">
        <v>0</v>
      </c>
      <c r="AP530">
        <v>0</v>
      </c>
      <c r="AQ530">
        <v>0</v>
      </c>
      <c r="AR530">
        <v>0</v>
      </c>
      <c r="AS530">
        <v>0</v>
      </c>
      <c r="AT530">
        <v>3</v>
      </c>
      <c r="AU530">
        <v>1</v>
      </c>
      <c r="AV530">
        <v>1</v>
      </c>
      <c r="AW530">
        <v>1</v>
      </c>
      <c r="AX530">
        <v>1</v>
      </c>
      <c r="AY530">
        <v>0</v>
      </c>
      <c r="AZ530">
        <v>0</v>
      </c>
      <c r="BA530">
        <v>0</v>
      </c>
      <c r="BB530">
        <v>3</v>
      </c>
      <c r="BC530">
        <v>0</v>
      </c>
      <c r="BD530">
        <v>4</v>
      </c>
      <c r="BE530">
        <v>6</v>
      </c>
      <c r="BF530">
        <v>2</v>
      </c>
      <c r="BG530">
        <v>4</v>
      </c>
      <c r="BH530">
        <v>0</v>
      </c>
      <c r="BI530">
        <v>0</v>
      </c>
      <c r="BJ530">
        <v>0</v>
      </c>
      <c r="BK530">
        <v>0</v>
      </c>
      <c r="BL530">
        <v>0</v>
      </c>
      <c r="BM530">
        <v>0</v>
      </c>
      <c r="BN530">
        <v>0</v>
      </c>
      <c r="BO530">
        <v>0</v>
      </c>
      <c r="BP530">
        <v>7</v>
      </c>
      <c r="BQ530">
        <v>1</v>
      </c>
      <c r="BR530">
        <v>0</v>
      </c>
      <c r="BS530">
        <v>0</v>
      </c>
      <c r="BT530">
        <v>0</v>
      </c>
      <c r="BU530">
        <v>0</v>
      </c>
      <c r="BV530">
        <v>0</v>
      </c>
      <c r="BW530">
        <v>1</v>
      </c>
      <c r="BX530">
        <v>1</v>
      </c>
      <c r="BY530">
        <v>0</v>
      </c>
      <c r="BZ530">
        <v>1</v>
      </c>
      <c r="CA530">
        <v>1</v>
      </c>
      <c r="CB530">
        <v>6</v>
      </c>
      <c r="CC530">
        <v>3</v>
      </c>
      <c r="CD530">
        <v>4</v>
      </c>
      <c r="CE530">
        <v>0</v>
      </c>
      <c r="CF530">
        <v>0</v>
      </c>
      <c r="CG530">
        <v>7</v>
      </c>
      <c r="CH530">
        <v>0</v>
      </c>
      <c r="CI530">
        <v>1</v>
      </c>
      <c r="CJ530">
        <v>0</v>
      </c>
      <c r="CK530">
        <v>5</v>
      </c>
      <c r="CL530">
        <v>0</v>
      </c>
      <c r="CM530">
        <v>0</v>
      </c>
      <c r="CN530">
        <v>0</v>
      </c>
      <c r="CO530">
        <v>2</v>
      </c>
      <c r="CP530">
        <v>0</v>
      </c>
      <c r="CQ530">
        <v>0</v>
      </c>
      <c r="CR530">
        <v>0</v>
      </c>
      <c r="CS530">
        <v>1</v>
      </c>
      <c r="CT530">
        <v>0</v>
      </c>
      <c r="CU530">
        <v>0</v>
      </c>
      <c r="CV530">
        <v>0</v>
      </c>
      <c r="CW530">
        <v>0</v>
      </c>
      <c r="CX530">
        <v>0</v>
      </c>
      <c r="CY530">
        <v>4</v>
      </c>
      <c r="CZ530">
        <v>2</v>
      </c>
      <c r="DA530">
        <v>0</v>
      </c>
      <c r="DB530">
        <v>2</v>
      </c>
      <c r="DC530">
        <v>0</v>
      </c>
      <c r="DD530">
        <v>3</v>
      </c>
      <c r="DE530">
        <v>1</v>
      </c>
      <c r="DF530">
        <v>1</v>
      </c>
      <c r="DG530">
        <v>0</v>
      </c>
      <c r="DH530">
        <v>0</v>
      </c>
      <c r="DI530">
        <v>2</v>
      </c>
      <c r="DJ530">
        <v>0</v>
      </c>
      <c r="DK530">
        <v>0</v>
      </c>
      <c r="DL530">
        <v>6</v>
      </c>
      <c r="DM530">
        <v>0</v>
      </c>
      <c r="DN530">
        <v>2</v>
      </c>
      <c r="DO530">
        <v>0</v>
      </c>
      <c r="DP530">
        <v>0</v>
      </c>
      <c r="DQ530">
        <v>1</v>
      </c>
      <c r="DR530">
        <v>3</v>
      </c>
      <c r="DS530">
        <v>0</v>
      </c>
      <c r="DT530">
        <v>0</v>
      </c>
      <c r="DU530">
        <v>0</v>
      </c>
      <c r="DV530">
        <v>0</v>
      </c>
      <c r="DW530">
        <v>0</v>
      </c>
      <c r="DX530">
        <v>0</v>
      </c>
      <c r="DY530">
        <v>0</v>
      </c>
      <c r="DZ530">
        <v>0</v>
      </c>
      <c r="EA530">
        <v>0</v>
      </c>
      <c r="EB530">
        <v>1</v>
      </c>
      <c r="EC530">
        <v>0</v>
      </c>
      <c r="ED530">
        <v>9</v>
      </c>
      <c r="EE530">
        <v>0</v>
      </c>
      <c r="EF530">
        <v>6</v>
      </c>
      <c r="EG530">
        <v>0</v>
      </c>
      <c r="EH530">
        <v>1</v>
      </c>
      <c r="EI530">
        <v>0</v>
      </c>
      <c r="EJ530">
        <v>0</v>
      </c>
      <c r="EK530">
        <v>0</v>
      </c>
      <c r="EL530">
        <v>2</v>
      </c>
      <c r="EM530">
        <v>0</v>
      </c>
      <c r="EN530">
        <v>4</v>
      </c>
      <c r="EO530">
        <v>0</v>
      </c>
      <c r="EP530">
        <v>1</v>
      </c>
      <c r="EQ530">
        <v>1</v>
      </c>
      <c r="ER530">
        <v>3</v>
      </c>
      <c r="ES530">
        <v>4</v>
      </c>
      <c r="ET530">
        <v>4</v>
      </c>
      <c r="EU530">
        <v>0</v>
      </c>
      <c r="EV530">
        <v>0</v>
      </c>
      <c r="EW530">
        <v>2</v>
      </c>
      <c r="EX530">
        <v>0</v>
      </c>
      <c r="EY530">
        <v>1</v>
      </c>
      <c r="EZ530">
        <v>0</v>
      </c>
      <c r="FA530">
        <v>1</v>
      </c>
      <c r="FB530">
        <v>0</v>
      </c>
      <c r="FC530">
        <v>3</v>
      </c>
      <c r="FD530">
        <v>1</v>
      </c>
      <c r="FE530">
        <v>0</v>
      </c>
      <c r="FF530">
        <v>0</v>
      </c>
      <c r="FG530">
        <v>6</v>
      </c>
      <c r="FH530">
        <v>4</v>
      </c>
      <c r="FI530">
        <v>3</v>
      </c>
      <c r="FJ530">
        <v>1</v>
      </c>
      <c r="FK530">
        <v>0</v>
      </c>
      <c r="FL530">
        <v>1</v>
      </c>
      <c r="FM530">
        <v>0</v>
      </c>
      <c r="FN530">
        <v>0</v>
      </c>
      <c r="FO530">
        <v>0</v>
      </c>
      <c r="FP530">
        <v>0</v>
      </c>
      <c r="FQ530">
        <v>0</v>
      </c>
      <c r="FR530">
        <v>1</v>
      </c>
      <c r="FS530">
        <v>4</v>
      </c>
      <c r="FT530">
        <v>0</v>
      </c>
      <c r="FU530">
        <v>3</v>
      </c>
      <c r="FV530">
        <v>1</v>
      </c>
      <c r="FW530">
        <v>0</v>
      </c>
      <c r="FX530">
        <v>0</v>
      </c>
      <c r="FY530">
        <v>0</v>
      </c>
      <c r="FZ530">
        <v>0</v>
      </c>
      <c r="GA530">
        <v>1</v>
      </c>
      <c r="GB530">
        <v>0</v>
      </c>
      <c r="GC530">
        <v>0</v>
      </c>
      <c r="GD530">
        <v>0</v>
      </c>
      <c r="GE530">
        <v>2</v>
      </c>
      <c r="GF530">
        <v>2</v>
      </c>
      <c r="GG530">
        <v>0</v>
      </c>
      <c r="GH530">
        <v>0</v>
      </c>
      <c r="GI530">
        <v>0</v>
      </c>
      <c r="GJ530">
        <v>3</v>
      </c>
      <c r="GK530">
        <v>0</v>
      </c>
      <c r="GL530">
        <v>0</v>
      </c>
      <c r="GM530">
        <v>0</v>
      </c>
      <c r="GN530">
        <v>0</v>
      </c>
      <c r="GO530">
        <v>0</v>
      </c>
      <c r="GP530">
        <v>5</v>
      </c>
      <c r="GQ530">
        <v>0</v>
      </c>
    </row>
    <row r="531" spans="1:199">
      <c r="A531">
        <v>4</v>
      </c>
      <c r="B531">
        <v>0</v>
      </c>
      <c r="C531">
        <v>0</v>
      </c>
      <c r="D531">
        <v>0</v>
      </c>
      <c r="E531">
        <v>0</v>
      </c>
      <c r="F531">
        <v>1</v>
      </c>
      <c r="G531">
        <v>0</v>
      </c>
      <c r="H531">
        <v>0</v>
      </c>
      <c r="I531">
        <v>0</v>
      </c>
      <c r="J531">
        <v>0</v>
      </c>
      <c r="K531">
        <v>4</v>
      </c>
      <c r="L531">
        <v>0</v>
      </c>
      <c r="M531">
        <v>0</v>
      </c>
      <c r="N531">
        <v>0</v>
      </c>
      <c r="O531">
        <v>0</v>
      </c>
      <c r="P531">
        <v>0</v>
      </c>
      <c r="Q531">
        <v>0</v>
      </c>
      <c r="R531">
        <v>0</v>
      </c>
      <c r="S531">
        <v>0</v>
      </c>
      <c r="T531">
        <v>0</v>
      </c>
      <c r="U531">
        <v>0</v>
      </c>
      <c r="V531">
        <v>1</v>
      </c>
      <c r="W531">
        <v>0</v>
      </c>
      <c r="X531">
        <v>1</v>
      </c>
      <c r="Y531">
        <v>0</v>
      </c>
      <c r="Z531">
        <v>0</v>
      </c>
      <c r="AA531">
        <v>0</v>
      </c>
      <c r="AB531">
        <v>0</v>
      </c>
      <c r="AC531">
        <v>0</v>
      </c>
      <c r="AD531">
        <v>0</v>
      </c>
      <c r="AE531">
        <v>1</v>
      </c>
      <c r="AF531">
        <v>4</v>
      </c>
      <c r="AG531">
        <v>0</v>
      </c>
      <c r="AH531">
        <v>1</v>
      </c>
      <c r="AI531">
        <v>0</v>
      </c>
      <c r="AJ531">
        <v>0</v>
      </c>
      <c r="AK531">
        <v>1</v>
      </c>
      <c r="AL531">
        <v>1</v>
      </c>
      <c r="AM531">
        <v>0</v>
      </c>
      <c r="AN531">
        <v>0</v>
      </c>
      <c r="AO531">
        <v>0</v>
      </c>
      <c r="AP531">
        <v>3</v>
      </c>
      <c r="AQ531">
        <v>0</v>
      </c>
      <c r="AR531">
        <v>1</v>
      </c>
      <c r="AS531">
        <v>0</v>
      </c>
      <c r="AT531">
        <v>0</v>
      </c>
      <c r="AU531">
        <v>1</v>
      </c>
      <c r="AV531">
        <v>1</v>
      </c>
      <c r="AW531">
        <v>5</v>
      </c>
      <c r="AX531">
        <v>1</v>
      </c>
      <c r="AY531">
        <v>1</v>
      </c>
      <c r="AZ531">
        <v>0</v>
      </c>
      <c r="BA531">
        <v>0</v>
      </c>
      <c r="BB531">
        <v>0</v>
      </c>
      <c r="BC531">
        <v>0</v>
      </c>
      <c r="BD531">
        <v>0</v>
      </c>
      <c r="BE531">
        <v>3</v>
      </c>
      <c r="BF531">
        <v>0</v>
      </c>
      <c r="BG531">
        <v>0</v>
      </c>
      <c r="BH531">
        <v>0</v>
      </c>
      <c r="BI531">
        <v>1</v>
      </c>
      <c r="BJ531">
        <v>0</v>
      </c>
      <c r="BK531">
        <v>0</v>
      </c>
      <c r="BL531">
        <v>2</v>
      </c>
      <c r="BM531">
        <v>1</v>
      </c>
      <c r="BN531">
        <v>0</v>
      </c>
      <c r="BO531">
        <v>0</v>
      </c>
      <c r="BP531">
        <v>2</v>
      </c>
      <c r="BQ531">
        <v>1</v>
      </c>
      <c r="BR531">
        <v>1</v>
      </c>
      <c r="BS531">
        <v>0</v>
      </c>
      <c r="BT531">
        <v>0</v>
      </c>
      <c r="BU531">
        <v>0</v>
      </c>
      <c r="BV531">
        <v>0</v>
      </c>
      <c r="BW531">
        <v>0</v>
      </c>
      <c r="BX531">
        <v>0</v>
      </c>
      <c r="BY531">
        <v>7</v>
      </c>
      <c r="BZ531">
        <v>0</v>
      </c>
      <c r="CA531">
        <v>0</v>
      </c>
      <c r="CB531">
        <v>0</v>
      </c>
      <c r="CC531">
        <v>0</v>
      </c>
      <c r="CD531">
        <v>2</v>
      </c>
      <c r="CE531">
        <v>5</v>
      </c>
      <c r="CF531">
        <v>0</v>
      </c>
      <c r="CG531">
        <v>1</v>
      </c>
      <c r="CH531">
        <v>0</v>
      </c>
      <c r="CI531">
        <v>2</v>
      </c>
      <c r="CJ531">
        <v>1</v>
      </c>
      <c r="CK531">
        <v>1</v>
      </c>
      <c r="CL531">
        <v>0</v>
      </c>
      <c r="CM531">
        <v>0</v>
      </c>
      <c r="CN531">
        <v>0</v>
      </c>
      <c r="CO531">
        <v>0</v>
      </c>
      <c r="CP531">
        <v>0</v>
      </c>
      <c r="CQ531">
        <v>0</v>
      </c>
      <c r="CR531">
        <v>0</v>
      </c>
      <c r="CS531">
        <v>0</v>
      </c>
      <c r="CT531">
        <v>0</v>
      </c>
      <c r="CU531">
        <v>1</v>
      </c>
      <c r="CV531">
        <v>0</v>
      </c>
      <c r="CW531">
        <v>0</v>
      </c>
      <c r="CX531">
        <v>0</v>
      </c>
      <c r="CY531">
        <v>2</v>
      </c>
      <c r="CZ531">
        <v>0</v>
      </c>
      <c r="DA531">
        <v>0</v>
      </c>
      <c r="DB531">
        <v>0</v>
      </c>
      <c r="DC531">
        <v>0</v>
      </c>
      <c r="DD531">
        <v>1</v>
      </c>
      <c r="DE531">
        <v>4</v>
      </c>
      <c r="DF531">
        <v>0</v>
      </c>
      <c r="DG531">
        <v>0</v>
      </c>
      <c r="DH531">
        <v>0</v>
      </c>
      <c r="DI531">
        <v>0</v>
      </c>
      <c r="DJ531">
        <v>3</v>
      </c>
      <c r="DK531">
        <v>2</v>
      </c>
      <c r="DL531">
        <v>0</v>
      </c>
      <c r="DM531">
        <v>0</v>
      </c>
      <c r="DN531">
        <v>0</v>
      </c>
      <c r="DO531">
        <v>0</v>
      </c>
      <c r="DP531">
        <v>0</v>
      </c>
      <c r="DQ531">
        <v>0</v>
      </c>
      <c r="DR531">
        <v>5</v>
      </c>
      <c r="DS531">
        <v>0</v>
      </c>
      <c r="DT531">
        <v>3</v>
      </c>
      <c r="DU531">
        <v>0</v>
      </c>
      <c r="DV531">
        <v>0</v>
      </c>
      <c r="DW531">
        <v>0</v>
      </c>
      <c r="DX531">
        <v>0</v>
      </c>
      <c r="DY531">
        <v>0</v>
      </c>
      <c r="DZ531">
        <v>4</v>
      </c>
      <c r="EA531">
        <v>0</v>
      </c>
      <c r="EB531">
        <v>0</v>
      </c>
      <c r="EC531">
        <v>1</v>
      </c>
      <c r="ED531">
        <v>0</v>
      </c>
      <c r="EE531">
        <v>0</v>
      </c>
      <c r="EF531">
        <v>3</v>
      </c>
      <c r="EG531">
        <v>1</v>
      </c>
      <c r="EH531">
        <v>0</v>
      </c>
      <c r="EI531">
        <v>0</v>
      </c>
      <c r="EJ531">
        <v>0</v>
      </c>
      <c r="EK531">
        <v>0</v>
      </c>
      <c r="EL531">
        <v>0</v>
      </c>
      <c r="EM531">
        <v>0</v>
      </c>
      <c r="EN531">
        <v>0</v>
      </c>
      <c r="EO531">
        <v>0</v>
      </c>
      <c r="EP531">
        <v>0</v>
      </c>
      <c r="EQ531">
        <v>0</v>
      </c>
      <c r="ER531">
        <v>0</v>
      </c>
      <c r="ES531">
        <v>3</v>
      </c>
      <c r="ET531">
        <v>0</v>
      </c>
      <c r="EU531">
        <v>0</v>
      </c>
      <c r="EV531">
        <v>0</v>
      </c>
      <c r="EW531">
        <v>0</v>
      </c>
      <c r="EX531">
        <v>0</v>
      </c>
      <c r="EY531">
        <v>1</v>
      </c>
      <c r="EZ531">
        <v>0</v>
      </c>
      <c r="FA531">
        <v>0</v>
      </c>
      <c r="FB531">
        <v>2</v>
      </c>
      <c r="FC531">
        <v>0</v>
      </c>
      <c r="FD531">
        <v>0</v>
      </c>
      <c r="FE531">
        <v>0</v>
      </c>
      <c r="FF531">
        <v>3</v>
      </c>
      <c r="FG531">
        <v>1</v>
      </c>
      <c r="FH531">
        <v>0</v>
      </c>
      <c r="FI531">
        <v>0</v>
      </c>
      <c r="FJ531">
        <v>0</v>
      </c>
      <c r="FK531">
        <v>0</v>
      </c>
      <c r="FL531">
        <v>0</v>
      </c>
      <c r="FM531">
        <v>1</v>
      </c>
      <c r="FN531">
        <v>1</v>
      </c>
      <c r="FO531">
        <v>0</v>
      </c>
      <c r="FP531">
        <v>2</v>
      </c>
      <c r="FQ531">
        <v>0</v>
      </c>
      <c r="FR531">
        <v>1</v>
      </c>
      <c r="FS531">
        <v>0</v>
      </c>
      <c r="FT531">
        <v>0</v>
      </c>
      <c r="FU531">
        <v>2</v>
      </c>
      <c r="FV531">
        <v>0</v>
      </c>
      <c r="FW531">
        <v>0</v>
      </c>
      <c r="FX531">
        <v>0</v>
      </c>
      <c r="FY531">
        <v>0</v>
      </c>
      <c r="FZ531">
        <v>3</v>
      </c>
      <c r="GA531">
        <v>0</v>
      </c>
      <c r="GB531">
        <v>0</v>
      </c>
      <c r="GC531">
        <v>0</v>
      </c>
      <c r="GD531">
        <v>0</v>
      </c>
      <c r="GE531">
        <v>0</v>
      </c>
      <c r="GF531">
        <v>0</v>
      </c>
      <c r="GG531">
        <v>2</v>
      </c>
      <c r="GH531">
        <v>1</v>
      </c>
      <c r="GI531">
        <v>0</v>
      </c>
      <c r="GJ531">
        <v>0</v>
      </c>
      <c r="GK531">
        <v>0</v>
      </c>
      <c r="GL531">
        <v>0</v>
      </c>
      <c r="GM531">
        <v>0</v>
      </c>
      <c r="GN531">
        <v>0</v>
      </c>
      <c r="GO531">
        <v>1</v>
      </c>
      <c r="GP531">
        <v>0</v>
      </c>
      <c r="GQ531">
        <v>0</v>
      </c>
    </row>
    <row r="532" spans="1:199">
      <c r="A532">
        <v>0</v>
      </c>
      <c r="B532">
        <v>0</v>
      </c>
      <c r="C532">
        <v>1</v>
      </c>
      <c r="D532">
        <v>0</v>
      </c>
      <c r="E532">
        <v>1</v>
      </c>
      <c r="F532">
        <v>0</v>
      </c>
      <c r="G532">
        <v>3</v>
      </c>
      <c r="H532">
        <v>0</v>
      </c>
      <c r="I532">
        <v>1</v>
      </c>
      <c r="J532">
        <v>0</v>
      </c>
      <c r="K532">
        <v>2</v>
      </c>
      <c r="L532">
        <v>0</v>
      </c>
      <c r="M532">
        <v>0</v>
      </c>
      <c r="N532">
        <v>0</v>
      </c>
      <c r="O532">
        <v>1</v>
      </c>
      <c r="P532">
        <v>2</v>
      </c>
      <c r="Q532">
        <v>0</v>
      </c>
      <c r="R532">
        <v>1</v>
      </c>
      <c r="S532">
        <v>0</v>
      </c>
      <c r="T532">
        <v>0</v>
      </c>
      <c r="U532">
        <v>0</v>
      </c>
      <c r="V532">
        <v>2</v>
      </c>
      <c r="W532">
        <v>5</v>
      </c>
      <c r="X532">
        <v>3</v>
      </c>
      <c r="Y532">
        <v>2</v>
      </c>
      <c r="Z532">
        <v>6</v>
      </c>
      <c r="AA532">
        <v>0</v>
      </c>
      <c r="AB532">
        <v>7</v>
      </c>
      <c r="AC532">
        <v>1</v>
      </c>
      <c r="AD532">
        <v>3</v>
      </c>
      <c r="AE532">
        <v>1</v>
      </c>
      <c r="AF532">
        <v>3</v>
      </c>
      <c r="AG532">
        <v>2</v>
      </c>
      <c r="AH532">
        <v>0</v>
      </c>
      <c r="AI532">
        <v>0</v>
      </c>
      <c r="AJ532">
        <v>0</v>
      </c>
      <c r="AK532">
        <v>1</v>
      </c>
      <c r="AL532">
        <v>2</v>
      </c>
      <c r="AM532">
        <v>0</v>
      </c>
      <c r="AN532">
        <v>0</v>
      </c>
      <c r="AO532">
        <v>0</v>
      </c>
      <c r="AP532">
        <v>4</v>
      </c>
      <c r="AQ532">
        <v>0</v>
      </c>
      <c r="AR532">
        <v>0</v>
      </c>
      <c r="AS532">
        <v>1</v>
      </c>
      <c r="AT532">
        <v>2</v>
      </c>
      <c r="AU532">
        <v>1</v>
      </c>
      <c r="AV532">
        <v>8</v>
      </c>
      <c r="AW532">
        <v>2</v>
      </c>
      <c r="AX532">
        <v>0</v>
      </c>
      <c r="AY532">
        <v>8</v>
      </c>
      <c r="AZ532">
        <v>5</v>
      </c>
      <c r="BA532">
        <v>1</v>
      </c>
      <c r="BB532">
        <v>1</v>
      </c>
      <c r="BC532">
        <v>1</v>
      </c>
      <c r="BD532">
        <v>2</v>
      </c>
      <c r="BE532">
        <v>5</v>
      </c>
      <c r="BF532">
        <v>3</v>
      </c>
      <c r="BG532">
        <v>0</v>
      </c>
      <c r="BH532">
        <v>0</v>
      </c>
      <c r="BI532">
        <v>0</v>
      </c>
      <c r="BJ532">
        <v>6</v>
      </c>
      <c r="BK532">
        <v>0</v>
      </c>
      <c r="BL532">
        <v>2</v>
      </c>
      <c r="BM532">
        <v>4</v>
      </c>
      <c r="BN532">
        <v>1</v>
      </c>
      <c r="BO532">
        <v>2</v>
      </c>
      <c r="BP532">
        <v>0</v>
      </c>
      <c r="BQ532">
        <v>7</v>
      </c>
      <c r="BR532">
        <v>0</v>
      </c>
      <c r="BS532">
        <v>6</v>
      </c>
      <c r="BT532">
        <v>0</v>
      </c>
      <c r="BU532">
        <v>2</v>
      </c>
      <c r="BV532">
        <v>1</v>
      </c>
      <c r="BW532">
        <v>0</v>
      </c>
      <c r="BX532">
        <v>2</v>
      </c>
      <c r="BY532">
        <v>7</v>
      </c>
      <c r="BZ532">
        <v>0</v>
      </c>
      <c r="CA532">
        <v>2</v>
      </c>
      <c r="CB532">
        <v>1</v>
      </c>
      <c r="CC532">
        <v>1</v>
      </c>
      <c r="CD532">
        <v>2</v>
      </c>
      <c r="CE532">
        <v>1</v>
      </c>
      <c r="CF532">
        <v>0</v>
      </c>
      <c r="CG532">
        <v>3</v>
      </c>
      <c r="CH532">
        <v>0</v>
      </c>
      <c r="CI532">
        <v>6</v>
      </c>
      <c r="CJ532">
        <v>1</v>
      </c>
      <c r="CK532">
        <v>2</v>
      </c>
      <c r="CL532">
        <v>2</v>
      </c>
      <c r="CM532">
        <v>0</v>
      </c>
      <c r="CN532">
        <v>4</v>
      </c>
      <c r="CO532">
        <v>0</v>
      </c>
      <c r="CP532">
        <v>2</v>
      </c>
      <c r="CQ532">
        <v>0</v>
      </c>
      <c r="CR532">
        <v>0</v>
      </c>
      <c r="CS532">
        <v>2</v>
      </c>
      <c r="CT532">
        <v>0</v>
      </c>
      <c r="CU532">
        <v>0</v>
      </c>
      <c r="CV532">
        <v>0</v>
      </c>
      <c r="CW532">
        <v>1</v>
      </c>
      <c r="CX532">
        <v>1</v>
      </c>
      <c r="CY532">
        <v>0</v>
      </c>
      <c r="CZ532">
        <v>2</v>
      </c>
      <c r="DA532">
        <v>0</v>
      </c>
      <c r="DB532">
        <v>1</v>
      </c>
      <c r="DC532">
        <v>0</v>
      </c>
      <c r="DD532">
        <v>3</v>
      </c>
      <c r="DE532">
        <v>2</v>
      </c>
      <c r="DF532">
        <v>2</v>
      </c>
      <c r="DG532">
        <v>5</v>
      </c>
      <c r="DH532">
        <v>1</v>
      </c>
      <c r="DI532">
        <v>4</v>
      </c>
      <c r="DJ532">
        <v>1</v>
      </c>
      <c r="DK532">
        <v>3</v>
      </c>
      <c r="DL532">
        <v>0</v>
      </c>
      <c r="DM532">
        <v>0</v>
      </c>
      <c r="DN532">
        <v>2</v>
      </c>
      <c r="DO532">
        <v>3</v>
      </c>
      <c r="DP532">
        <v>2</v>
      </c>
      <c r="DQ532">
        <v>0</v>
      </c>
      <c r="DR532">
        <v>3</v>
      </c>
      <c r="DS532">
        <v>0</v>
      </c>
      <c r="DT532">
        <v>5</v>
      </c>
      <c r="DU532">
        <v>4</v>
      </c>
      <c r="DV532">
        <v>0</v>
      </c>
      <c r="DW532">
        <v>0</v>
      </c>
      <c r="DX532">
        <v>0</v>
      </c>
      <c r="DY532">
        <v>1</v>
      </c>
      <c r="DZ532">
        <v>0</v>
      </c>
      <c r="EA532">
        <v>2</v>
      </c>
      <c r="EB532">
        <v>2</v>
      </c>
      <c r="EC532">
        <v>3</v>
      </c>
      <c r="ED532">
        <v>0</v>
      </c>
      <c r="EE532">
        <v>5</v>
      </c>
      <c r="EF532">
        <v>2</v>
      </c>
      <c r="EG532">
        <v>1</v>
      </c>
      <c r="EH532">
        <v>0</v>
      </c>
      <c r="EI532">
        <v>1</v>
      </c>
      <c r="EJ532">
        <v>3</v>
      </c>
      <c r="EK532">
        <v>5</v>
      </c>
      <c r="EL532">
        <v>4</v>
      </c>
      <c r="EM532">
        <v>4</v>
      </c>
      <c r="EN532">
        <v>1</v>
      </c>
      <c r="EO532">
        <v>0</v>
      </c>
      <c r="EP532">
        <v>0</v>
      </c>
      <c r="EQ532">
        <v>1</v>
      </c>
      <c r="ER532">
        <v>0</v>
      </c>
      <c r="ES532">
        <v>1</v>
      </c>
      <c r="ET532">
        <v>0</v>
      </c>
      <c r="EU532">
        <v>1</v>
      </c>
      <c r="EV532">
        <v>0</v>
      </c>
      <c r="EW532">
        <v>0</v>
      </c>
      <c r="EX532">
        <v>5</v>
      </c>
      <c r="EY532">
        <v>0</v>
      </c>
      <c r="EZ532">
        <v>0</v>
      </c>
      <c r="FA532">
        <v>2</v>
      </c>
      <c r="FB532">
        <v>5</v>
      </c>
      <c r="FC532">
        <v>3</v>
      </c>
      <c r="FD532">
        <v>1</v>
      </c>
      <c r="FE532">
        <v>0</v>
      </c>
      <c r="FF532">
        <v>0</v>
      </c>
      <c r="FG532">
        <v>4</v>
      </c>
      <c r="FH532">
        <v>0</v>
      </c>
      <c r="FI532">
        <v>1</v>
      </c>
      <c r="FJ532">
        <v>0</v>
      </c>
      <c r="FK532">
        <v>0</v>
      </c>
      <c r="FL532">
        <v>0</v>
      </c>
      <c r="FM532">
        <v>0</v>
      </c>
      <c r="FN532">
        <v>1</v>
      </c>
      <c r="FO532">
        <v>0</v>
      </c>
      <c r="FP532">
        <v>0</v>
      </c>
      <c r="FQ532">
        <v>0</v>
      </c>
      <c r="FR532">
        <v>2</v>
      </c>
      <c r="FS532">
        <v>4</v>
      </c>
      <c r="FT532">
        <v>0</v>
      </c>
      <c r="FU532">
        <v>3</v>
      </c>
      <c r="FV532">
        <v>0</v>
      </c>
      <c r="FW532">
        <v>1</v>
      </c>
      <c r="FX532">
        <v>0</v>
      </c>
      <c r="FY532">
        <v>0</v>
      </c>
      <c r="FZ532">
        <v>0</v>
      </c>
      <c r="GA532">
        <v>0</v>
      </c>
      <c r="GB532">
        <v>0</v>
      </c>
      <c r="GC532">
        <v>0</v>
      </c>
      <c r="GD532">
        <v>2</v>
      </c>
      <c r="GE532">
        <v>0</v>
      </c>
      <c r="GF532">
        <v>1</v>
      </c>
      <c r="GG532">
        <v>0</v>
      </c>
      <c r="GH532">
        <v>0</v>
      </c>
      <c r="GI532">
        <v>1</v>
      </c>
      <c r="GJ532">
        <v>0</v>
      </c>
      <c r="GK532">
        <v>2</v>
      </c>
      <c r="GL532">
        <v>0</v>
      </c>
      <c r="GM532">
        <v>1</v>
      </c>
      <c r="GN532">
        <v>1</v>
      </c>
      <c r="GO532">
        <v>1</v>
      </c>
      <c r="GP532">
        <v>0</v>
      </c>
      <c r="GQ532">
        <v>0</v>
      </c>
    </row>
    <row r="533" spans="1:199">
      <c r="A533">
        <v>0</v>
      </c>
      <c r="B533">
        <v>0</v>
      </c>
      <c r="C533">
        <v>3</v>
      </c>
      <c r="D533">
        <v>0</v>
      </c>
      <c r="E533">
        <v>0</v>
      </c>
      <c r="F533">
        <v>0</v>
      </c>
      <c r="G533">
        <v>0</v>
      </c>
      <c r="H533">
        <v>1</v>
      </c>
      <c r="I533">
        <v>0</v>
      </c>
      <c r="J533">
        <v>0</v>
      </c>
      <c r="K533">
        <v>0</v>
      </c>
      <c r="L533">
        <v>0</v>
      </c>
      <c r="M533">
        <v>1</v>
      </c>
      <c r="N533">
        <v>0</v>
      </c>
      <c r="O533">
        <v>0</v>
      </c>
      <c r="P533">
        <v>0</v>
      </c>
      <c r="Q533">
        <v>2</v>
      </c>
      <c r="R533">
        <v>0</v>
      </c>
      <c r="S533">
        <v>0</v>
      </c>
      <c r="T533">
        <v>0</v>
      </c>
      <c r="U533">
        <v>0</v>
      </c>
      <c r="V533">
        <v>0</v>
      </c>
      <c r="W533">
        <v>0</v>
      </c>
      <c r="X533">
        <v>3</v>
      </c>
      <c r="Y533">
        <v>0</v>
      </c>
      <c r="Z533">
        <v>3</v>
      </c>
      <c r="AA533">
        <v>0</v>
      </c>
      <c r="AB533">
        <v>0</v>
      </c>
      <c r="AC533">
        <v>1</v>
      </c>
      <c r="AD533">
        <v>1</v>
      </c>
      <c r="AE533">
        <v>0</v>
      </c>
      <c r="AF533">
        <v>0</v>
      </c>
      <c r="AG533">
        <v>0</v>
      </c>
      <c r="AH533">
        <v>2</v>
      </c>
      <c r="AI533">
        <v>0</v>
      </c>
      <c r="AJ533">
        <v>0</v>
      </c>
      <c r="AK533">
        <v>0</v>
      </c>
      <c r="AL533">
        <v>0</v>
      </c>
      <c r="AM533">
        <v>0</v>
      </c>
      <c r="AN533">
        <v>0</v>
      </c>
      <c r="AO533">
        <v>0</v>
      </c>
      <c r="AP533">
        <v>0</v>
      </c>
      <c r="AQ533">
        <v>0</v>
      </c>
      <c r="AR533">
        <v>0</v>
      </c>
      <c r="AS533">
        <v>0</v>
      </c>
      <c r="AT533">
        <v>0</v>
      </c>
      <c r="AU533">
        <v>0</v>
      </c>
      <c r="AV533">
        <v>1</v>
      </c>
      <c r="AW533">
        <v>0</v>
      </c>
      <c r="AX533">
        <v>2</v>
      </c>
      <c r="AY533">
        <v>0</v>
      </c>
      <c r="AZ533">
        <v>0</v>
      </c>
      <c r="BA533">
        <v>2</v>
      </c>
      <c r="BB533">
        <v>0</v>
      </c>
      <c r="BC533">
        <v>0</v>
      </c>
      <c r="BD533">
        <v>0</v>
      </c>
      <c r="BE533">
        <v>0</v>
      </c>
      <c r="BF533">
        <v>1</v>
      </c>
      <c r="BG533">
        <v>4</v>
      </c>
      <c r="BH533">
        <v>0</v>
      </c>
      <c r="BI533">
        <v>0</v>
      </c>
      <c r="BJ533">
        <v>0</v>
      </c>
      <c r="BK533">
        <v>0</v>
      </c>
      <c r="BL533">
        <v>1</v>
      </c>
      <c r="BM533">
        <v>1</v>
      </c>
      <c r="BN533">
        <v>1</v>
      </c>
      <c r="BO533">
        <v>1</v>
      </c>
      <c r="BP533">
        <v>0</v>
      </c>
      <c r="BQ533">
        <v>3</v>
      </c>
      <c r="BR533">
        <v>0</v>
      </c>
      <c r="BS533">
        <v>1</v>
      </c>
      <c r="BT533">
        <v>0</v>
      </c>
      <c r="BU533">
        <v>0</v>
      </c>
      <c r="BV533">
        <v>0</v>
      </c>
      <c r="BW533">
        <v>0</v>
      </c>
      <c r="BX533">
        <v>0</v>
      </c>
      <c r="BY533">
        <v>0</v>
      </c>
      <c r="BZ533">
        <v>0</v>
      </c>
      <c r="CA533">
        <v>2</v>
      </c>
      <c r="CB533">
        <v>0</v>
      </c>
      <c r="CC533">
        <v>0</v>
      </c>
      <c r="CD533">
        <v>0</v>
      </c>
      <c r="CE533">
        <v>0</v>
      </c>
      <c r="CF533">
        <v>1</v>
      </c>
      <c r="CG533">
        <v>0</v>
      </c>
      <c r="CH533">
        <v>0</v>
      </c>
      <c r="CI533">
        <v>2</v>
      </c>
      <c r="CJ533">
        <v>1</v>
      </c>
      <c r="CK533">
        <v>4</v>
      </c>
      <c r="CL533">
        <v>0</v>
      </c>
      <c r="CM533">
        <v>0</v>
      </c>
      <c r="CN533">
        <v>0</v>
      </c>
      <c r="CO533">
        <v>0</v>
      </c>
      <c r="CP533">
        <v>0</v>
      </c>
      <c r="CQ533">
        <v>1</v>
      </c>
      <c r="CR533">
        <v>0</v>
      </c>
      <c r="CS533">
        <v>0</v>
      </c>
      <c r="CT533">
        <v>0</v>
      </c>
      <c r="CU533">
        <v>0</v>
      </c>
      <c r="CV533">
        <v>0</v>
      </c>
      <c r="CW533">
        <v>0</v>
      </c>
      <c r="CX533">
        <v>0</v>
      </c>
      <c r="CY533">
        <v>0</v>
      </c>
      <c r="CZ533">
        <v>8</v>
      </c>
      <c r="DA533">
        <v>0</v>
      </c>
      <c r="DB533">
        <v>3</v>
      </c>
      <c r="DC533">
        <v>0</v>
      </c>
      <c r="DD533">
        <v>1</v>
      </c>
      <c r="DE533">
        <v>1</v>
      </c>
      <c r="DF533">
        <v>0</v>
      </c>
      <c r="DG533">
        <v>0</v>
      </c>
      <c r="DH533">
        <v>0</v>
      </c>
      <c r="DI533">
        <v>1</v>
      </c>
      <c r="DJ533">
        <v>0</v>
      </c>
      <c r="DK533">
        <v>1</v>
      </c>
      <c r="DL533">
        <v>1</v>
      </c>
      <c r="DM533">
        <v>0</v>
      </c>
      <c r="DN533">
        <v>2</v>
      </c>
      <c r="DO533">
        <v>0</v>
      </c>
      <c r="DP533">
        <v>7</v>
      </c>
      <c r="DQ533">
        <v>0</v>
      </c>
      <c r="DR533">
        <v>0</v>
      </c>
      <c r="DS533">
        <v>0</v>
      </c>
      <c r="DT533">
        <v>0</v>
      </c>
      <c r="DU533">
        <v>0</v>
      </c>
      <c r="DV533">
        <v>0</v>
      </c>
      <c r="DW533">
        <v>0</v>
      </c>
      <c r="DX533">
        <v>0</v>
      </c>
      <c r="DY533">
        <v>0</v>
      </c>
      <c r="DZ533">
        <v>0</v>
      </c>
      <c r="EA533">
        <v>0</v>
      </c>
      <c r="EB533">
        <v>2</v>
      </c>
      <c r="EC533">
        <v>1</v>
      </c>
      <c r="ED533">
        <v>0</v>
      </c>
      <c r="EE533">
        <v>0</v>
      </c>
      <c r="EF533">
        <v>3</v>
      </c>
      <c r="EG533">
        <v>0</v>
      </c>
      <c r="EH533">
        <v>0</v>
      </c>
      <c r="EI533">
        <v>0</v>
      </c>
      <c r="EJ533">
        <v>3</v>
      </c>
      <c r="EK533">
        <v>2</v>
      </c>
      <c r="EL533">
        <v>1</v>
      </c>
      <c r="EM533">
        <v>0</v>
      </c>
      <c r="EN533">
        <v>0</v>
      </c>
      <c r="EO533">
        <v>0</v>
      </c>
      <c r="EP533">
        <v>0</v>
      </c>
      <c r="EQ533">
        <v>1</v>
      </c>
      <c r="ER533">
        <v>1</v>
      </c>
      <c r="ES533">
        <v>3</v>
      </c>
      <c r="ET533">
        <v>0</v>
      </c>
      <c r="EU533">
        <v>4</v>
      </c>
      <c r="EV533">
        <v>0</v>
      </c>
      <c r="EW533">
        <v>1</v>
      </c>
      <c r="EX533">
        <v>5</v>
      </c>
      <c r="EY533">
        <v>0</v>
      </c>
      <c r="EZ533">
        <v>0</v>
      </c>
      <c r="FA533">
        <v>0</v>
      </c>
      <c r="FB533">
        <v>0</v>
      </c>
      <c r="FC533">
        <v>0</v>
      </c>
      <c r="FD533">
        <v>0</v>
      </c>
      <c r="FE533">
        <v>0</v>
      </c>
      <c r="FF533">
        <v>5</v>
      </c>
      <c r="FG533">
        <v>0</v>
      </c>
      <c r="FH533">
        <v>1</v>
      </c>
      <c r="FI533">
        <v>1</v>
      </c>
      <c r="FJ533">
        <v>1</v>
      </c>
      <c r="FK533">
        <v>0</v>
      </c>
      <c r="FL533">
        <v>0</v>
      </c>
      <c r="FM533">
        <v>1</v>
      </c>
      <c r="FN533">
        <v>1</v>
      </c>
      <c r="FO533">
        <v>0</v>
      </c>
      <c r="FP533">
        <v>0</v>
      </c>
      <c r="FQ533">
        <v>0</v>
      </c>
      <c r="FR533">
        <v>0</v>
      </c>
      <c r="FS533">
        <v>2</v>
      </c>
      <c r="FT533">
        <v>0</v>
      </c>
      <c r="FU533">
        <v>2</v>
      </c>
      <c r="FV533">
        <v>0</v>
      </c>
      <c r="FW533">
        <v>0</v>
      </c>
      <c r="FX533">
        <v>1</v>
      </c>
      <c r="FY533">
        <v>0</v>
      </c>
      <c r="FZ533">
        <v>0</v>
      </c>
      <c r="GA533">
        <v>0</v>
      </c>
      <c r="GB533">
        <v>0</v>
      </c>
      <c r="GC533">
        <v>0</v>
      </c>
      <c r="GD533">
        <v>0</v>
      </c>
      <c r="GE533">
        <v>0</v>
      </c>
      <c r="GF533">
        <v>0</v>
      </c>
      <c r="GG533">
        <v>0</v>
      </c>
      <c r="GH533">
        <v>0</v>
      </c>
      <c r="GI533">
        <v>0</v>
      </c>
      <c r="GJ533">
        <v>0</v>
      </c>
      <c r="GK533">
        <v>2</v>
      </c>
      <c r="GL533">
        <v>0</v>
      </c>
      <c r="GM533">
        <v>1</v>
      </c>
      <c r="GN533">
        <v>0</v>
      </c>
      <c r="GO533">
        <v>0</v>
      </c>
      <c r="GP533">
        <v>0</v>
      </c>
      <c r="GQ533">
        <v>0</v>
      </c>
    </row>
    <row r="534" spans="1:199">
      <c r="A534">
        <v>0</v>
      </c>
      <c r="B534">
        <v>0</v>
      </c>
      <c r="C534">
        <v>2</v>
      </c>
      <c r="D534">
        <v>0</v>
      </c>
      <c r="E534">
        <v>0</v>
      </c>
      <c r="F534">
        <v>0</v>
      </c>
      <c r="G534">
        <v>0</v>
      </c>
      <c r="H534">
        <v>4</v>
      </c>
      <c r="I534">
        <v>0</v>
      </c>
      <c r="J534">
        <v>0</v>
      </c>
      <c r="K534">
        <v>0</v>
      </c>
      <c r="L534">
        <v>0</v>
      </c>
      <c r="M534">
        <v>1</v>
      </c>
      <c r="N534">
        <v>0</v>
      </c>
      <c r="O534">
        <v>0</v>
      </c>
      <c r="P534">
        <v>1</v>
      </c>
      <c r="Q534">
        <v>1</v>
      </c>
      <c r="R534">
        <v>0</v>
      </c>
      <c r="S534">
        <v>0</v>
      </c>
      <c r="T534">
        <v>0</v>
      </c>
      <c r="U534">
        <v>0</v>
      </c>
      <c r="V534">
        <v>0</v>
      </c>
      <c r="W534">
        <v>0</v>
      </c>
      <c r="X534">
        <v>3</v>
      </c>
      <c r="Y534">
        <v>0</v>
      </c>
      <c r="Z534">
        <v>4</v>
      </c>
      <c r="AA534">
        <v>0</v>
      </c>
      <c r="AB534">
        <v>3</v>
      </c>
      <c r="AC534">
        <v>2</v>
      </c>
      <c r="AD534">
        <v>6</v>
      </c>
      <c r="AE534">
        <v>0</v>
      </c>
      <c r="AF534">
        <v>1</v>
      </c>
      <c r="AG534">
        <v>0</v>
      </c>
      <c r="AH534">
        <v>2</v>
      </c>
      <c r="AI534">
        <v>0</v>
      </c>
      <c r="AJ534">
        <v>0</v>
      </c>
      <c r="AK534">
        <v>0</v>
      </c>
      <c r="AL534">
        <v>0</v>
      </c>
      <c r="AM534">
        <v>0</v>
      </c>
      <c r="AN534">
        <v>0</v>
      </c>
      <c r="AO534">
        <v>0</v>
      </c>
      <c r="AP534">
        <v>0</v>
      </c>
      <c r="AQ534">
        <v>2</v>
      </c>
      <c r="AR534">
        <v>1</v>
      </c>
      <c r="AS534">
        <v>0</v>
      </c>
      <c r="AT534">
        <v>0</v>
      </c>
      <c r="AU534">
        <v>0</v>
      </c>
      <c r="AV534">
        <v>2</v>
      </c>
      <c r="AW534">
        <v>0</v>
      </c>
      <c r="AX534">
        <v>2</v>
      </c>
      <c r="AY534">
        <v>2</v>
      </c>
      <c r="AZ534">
        <v>0</v>
      </c>
      <c r="BA534">
        <v>2</v>
      </c>
      <c r="BB534">
        <v>0</v>
      </c>
      <c r="BC534">
        <v>4</v>
      </c>
      <c r="BD534">
        <v>0</v>
      </c>
      <c r="BE534">
        <v>5</v>
      </c>
      <c r="BF534">
        <v>7</v>
      </c>
      <c r="BG534">
        <v>1</v>
      </c>
      <c r="BH534">
        <v>2</v>
      </c>
      <c r="BI534">
        <v>0</v>
      </c>
      <c r="BJ534">
        <v>0</v>
      </c>
      <c r="BK534">
        <v>0</v>
      </c>
      <c r="BL534">
        <v>2</v>
      </c>
      <c r="BM534">
        <v>0</v>
      </c>
      <c r="BN534">
        <v>0</v>
      </c>
      <c r="BO534">
        <v>1</v>
      </c>
      <c r="BP534">
        <v>0</v>
      </c>
      <c r="BQ534">
        <v>4</v>
      </c>
      <c r="BR534">
        <v>0</v>
      </c>
      <c r="BS534">
        <v>4</v>
      </c>
      <c r="BT534">
        <v>0</v>
      </c>
      <c r="BU534">
        <v>0</v>
      </c>
      <c r="BV534">
        <v>2</v>
      </c>
      <c r="BW534">
        <v>0</v>
      </c>
      <c r="BX534">
        <v>2</v>
      </c>
      <c r="BY534">
        <v>2</v>
      </c>
      <c r="BZ534">
        <v>0</v>
      </c>
      <c r="CA534">
        <v>0</v>
      </c>
      <c r="CB534">
        <v>0</v>
      </c>
      <c r="CC534">
        <v>0</v>
      </c>
      <c r="CD534">
        <v>7</v>
      </c>
      <c r="CE534">
        <v>0</v>
      </c>
      <c r="CF534">
        <v>1</v>
      </c>
      <c r="CG534">
        <v>0</v>
      </c>
      <c r="CH534">
        <v>0</v>
      </c>
      <c r="CI534">
        <v>2</v>
      </c>
      <c r="CJ534">
        <v>4</v>
      </c>
      <c r="CK534">
        <v>0</v>
      </c>
      <c r="CL534">
        <v>0</v>
      </c>
      <c r="CM534">
        <v>0</v>
      </c>
      <c r="CN534">
        <v>0</v>
      </c>
      <c r="CO534">
        <v>0</v>
      </c>
      <c r="CP534">
        <v>0</v>
      </c>
      <c r="CQ534">
        <v>0</v>
      </c>
      <c r="CR534">
        <v>0</v>
      </c>
      <c r="CS534">
        <v>0</v>
      </c>
      <c r="CT534">
        <v>0</v>
      </c>
      <c r="CU534">
        <v>0</v>
      </c>
      <c r="CV534">
        <v>0</v>
      </c>
      <c r="CW534">
        <v>0</v>
      </c>
      <c r="CX534">
        <v>0</v>
      </c>
      <c r="CY534">
        <v>0</v>
      </c>
      <c r="CZ534">
        <v>6</v>
      </c>
      <c r="DA534">
        <v>0</v>
      </c>
      <c r="DB534">
        <v>2</v>
      </c>
      <c r="DC534">
        <v>0</v>
      </c>
      <c r="DD534">
        <v>1</v>
      </c>
      <c r="DE534">
        <v>1</v>
      </c>
      <c r="DF534">
        <v>0</v>
      </c>
      <c r="DG534">
        <v>4</v>
      </c>
      <c r="DH534">
        <v>1</v>
      </c>
      <c r="DI534">
        <v>0</v>
      </c>
      <c r="DJ534">
        <v>0</v>
      </c>
      <c r="DK534">
        <v>0</v>
      </c>
      <c r="DL534">
        <v>0</v>
      </c>
      <c r="DM534">
        <v>2</v>
      </c>
      <c r="DN534">
        <v>1</v>
      </c>
      <c r="DO534">
        <v>0</v>
      </c>
      <c r="DP534">
        <v>7</v>
      </c>
      <c r="DQ534">
        <v>0</v>
      </c>
      <c r="DR534">
        <v>1</v>
      </c>
      <c r="DS534">
        <v>0</v>
      </c>
      <c r="DT534">
        <v>0</v>
      </c>
      <c r="DU534">
        <v>0</v>
      </c>
      <c r="DV534">
        <v>5</v>
      </c>
      <c r="DW534">
        <v>1</v>
      </c>
      <c r="DX534">
        <v>0</v>
      </c>
      <c r="DY534">
        <v>0</v>
      </c>
      <c r="DZ534">
        <v>0</v>
      </c>
      <c r="EA534">
        <v>0</v>
      </c>
      <c r="EB534">
        <v>6</v>
      </c>
      <c r="EC534">
        <v>6</v>
      </c>
      <c r="ED534">
        <v>0</v>
      </c>
      <c r="EE534">
        <v>0</v>
      </c>
      <c r="EF534">
        <v>3</v>
      </c>
      <c r="EG534">
        <v>4</v>
      </c>
      <c r="EH534">
        <v>0</v>
      </c>
      <c r="EI534">
        <v>0</v>
      </c>
      <c r="EJ534">
        <v>6</v>
      </c>
      <c r="EK534">
        <v>0</v>
      </c>
      <c r="EL534">
        <v>2</v>
      </c>
      <c r="EM534">
        <v>4</v>
      </c>
      <c r="EN534">
        <v>0</v>
      </c>
      <c r="EO534">
        <v>0</v>
      </c>
      <c r="EP534">
        <v>0</v>
      </c>
      <c r="EQ534">
        <v>2</v>
      </c>
      <c r="ER534">
        <v>1</v>
      </c>
      <c r="ES534">
        <v>3</v>
      </c>
      <c r="ET534">
        <v>1</v>
      </c>
      <c r="EU534">
        <v>5</v>
      </c>
      <c r="EV534">
        <v>0</v>
      </c>
      <c r="EW534">
        <v>4</v>
      </c>
      <c r="EX534">
        <v>0</v>
      </c>
      <c r="EY534">
        <v>0</v>
      </c>
      <c r="EZ534">
        <v>0</v>
      </c>
      <c r="FA534">
        <v>0</v>
      </c>
      <c r="FB534">
        <v>0</v>
      </c>
      <c r="FC534">
        <v>7</v>
      </c>
      <c r="FD534">
        <v>0</v>
      </c>
      <c r="FE534">
        <v>9</v>
      </c>
      <c r="FF534">
        <v>5</v>
      </c>
      <c r="FG534">
        <v>2</v>
      </c>
      <c r="FH534">
        <v>2</v>
      </c>
      <c r="FI534">
        <v>1</v>
      </c>
      <c r="FJ534">
        <v>1</v>
      </c>
      <c r="FK534">
        <v>0</v>
      </c>
      <c r="FL534">
        <v>0</v>
      </c>
      <c r="FM534">
        <v>4</v>
      </c>
      <c r="FN534">
        <v>1</v>
      </c>
      <c r="FO534">
        <v>1</v>
      </c>
      <c r="FP534">
        <v>3</v>
      </c>
      <c r="FQ534">
        <v>0</v>
      </c>
      <c r="FR534">
        <v>0</v>
      </c>
      <c r="FS534">
        <v>7</v>
      </c>
      <c r="FT534">
        <v>0</v>
      </c>
      <c r="FU534">
        <v>5</v>
      </c>
      <c r="FV534">
        <v>0</v>
      </c>
      <c r="FW534">
        <v>0</v>
      </c>
      <c r="FX534">
        <v>2</v>
      </c>
      <c r="FY534">
        <v>0</v>
      </c>
      <c r="FZ534">
        <v>0</v>
      </c>
      <c r="GA534">
        <v>1</v>
      </c>
      <c r="GB534">
        <v>0</v>
      </c>
      <c r="GC534">
        <v>0</v>
      </c>
      <c r="GD534">
        <v>2</v>
      </c>
      <c r="GE534">
        <v>0</v>
      </c>
      <c r="GF534">
        <v>1</v>
      </c>
      <c r="GG534">
        <v>0</v>
      </c>
      <c r="GH534">
        <v>0</v>
      </c>
      <c r="GI534">
        <v>0</v>
      </c>
      <c r="GJ534">
        <v>0</v>
      </c>
      <c r="GK534">
        <v>2</v>
      </c>
      <c r="GL534">
        <v>0</v>
      </c>
      <c r="GM534">
        <v>1</v>
      </c>
      <c r="GN534">
        <v>2</v>
      </c>
      <c r="GO534">
        <v>0</v>
      </c>
      <c r="GP534">
        <v>0</v>
      </c>
      <c r="GQ534">
        <v>0</v>
      </c>
    </row>
    <row r="535" spans="1:199">
      <c r="A535">
        <v>0</v>
      </c>
      <c r="B535">
        <v>1</v>
      </c>
      <c r="C535">
        <v>0</v>
      </c>
      <c r="D535">
        <v>0</v>
      </c>
      <c r="E535">
        <v>0</v>
      </c>
      <c r="F535">
        <v>0</v>
      </c>
      <c r="G535">
        <v>0</v>
      </c>
      <c r="H535">
        <v>2</v>
      </c>
      <c r="I535">
        <v>0</v>
      </c>
      <c r="J535">
        <v>0</v>
      </c>
      <c r="K535">
        <v>0</v>
      </c>
      <c r="L535">
        <v>0</v>
      </c>
      <c r="M535">
        <v>1</v>
      </c>
      <c r="N535">
        <v>0</v>
      </c>
      <c r="O535">
        <v>1</v>
      </c>
      <c r="P535">
        <v>3</v>
      </c>
      <c r="Q535">
        <v>3</v>
      </c>
      <c r="R535">
        <v>2</v>
      </c>
      <c r="S535">
        <v>0</v>
      </c>
      <c r="T535">
        <v>0</v>
      </c>
      <c r="U535">
        <v>0</v>
      </c>
      <c r="V535">
        <v>0</v>
      </c>
      <c r="W535">
        <v>0</v>
      </c>
      <c r="X535">
        <v>0</v>
      </c>
      <c r="Y535">
        <v>0</v>
      </c>
      <c r="Z535">
        <v>0</v>
      </c>
      <c r="AA535">
        <v>0</v>
      </c>
      <c r="AB535">
        <v>3</v>
      </c>
      <c r="AC535">
        <v>1</v>
      </c>
      <c r="AD535">
        <v>0</v>
      </c>
      <c r="AE535">
        <v>0</v>
      </c>
      <c r="AF535">
        <v>1</v>
      </c>
      <c r="AG535">
        <v>0</v>
      </c>
      <c r="AH535">
        <v>0</v>
      </c>
      <c r="AI535">
        <v>0</v>
      </c>
      <c r="AJ535">
        <v>0</v>
      </c>
      <c r="AK535">
        <v>2</v>
      </c>
      <c r="AL535">
        <v>0</v>
      </c>
      <c r="AM535">
        <v>0</v>
      </c>
      <c r="AN535">
        <v>0</v>
      </c>
      <c r="AO535">
        <v>0</v>
      </c>
      <c r="AP535">
        <v>0</v>
      </c>
      <c r="AQ535">
        <v>2</v>
      </c>
      <c r="AR535">
        <v>0</v>
      </c>
      <c r="AS535">
        <v>0</v>
      </c>
      <c r="AT535">
        <v>0</v>
      </c>
      <c r="AU535">
        <v>0</v>
      </c>
      <c r="AV535">
        <v>3</v>
      </c>
      <c r="AW535">
        <v>2</v>
      </c>
      <c r="AX535">
        <v>0</v>
      </c>
      <c r="AY535">
        <v>1</v>
      </c>
      <c r="AZ535">
        <v>0</v>
      </c>
      <c r="BA535">
        <v>0</v>
      </c>
      <c r="BB535">
        <v>0</v>
      </c>
      <c r="BC535">
        <v>4</v>
      </c>
      <c r="BD535">
        <v>2</v>
      </c>
      <c r="BE535">
        <v>1</v>
      </c>
      <c r="BF535">
        <v>3</v>
      </c>
      <c r="BG535">
        <v>0</v>
      </c>
      <c r="BH535">
        <v>3</v>
      </c>
      <c r="BI535">
        <v>0</v>
      </c>
      <c r="BJ535">
        <v>0</v>
      </c>
      <c r="BK535">
        <v>0</v>
      </c>
      <c r="BL535">
        <v>0</v>
      </c>
      <c r="BM535">
        <v>0</v>
      </c>
      <c r="BN535">
        <v>0</v>
      </c>
      <c r="BO535">
        <v>0</v>
      </c>
      <c r="BP535">
        <v>0</v>
      </c>
      <c r="BQ535">
        <v>3</v>
      </c>
      <c r="BR535">
        <v>0</v>
      </c>
      <c r="BS535">
        <v>1</v>
      </c>
      <c r="BT535">
        <v>0</v>
      </c>
      <c r="BU535">
        <v>0</v>
      </c>
      <c r="BV535">
        <v>1</v>
      </c>
      <c r="BW535">
        <v>0</v>
      </c>
      <c r="BX535">
        <v>1</v>
      </c>
      <c r="BY535">
        <v>7</v>
      </c>
      <c r="BZ535">
        <v>0</v>
      </c>
      <c r="CA535">
        <v>4</v>
      </c>
      <c r="CB535">
        <v>2</v>
      </c>
      <c r="CC535">
        <v>3</v>
      </c>
      <c r="CD535">
        <v>6</v>
      </c>
      <c r="CE535">
        <v>0</v>
      </c>
      <c r="CF535">
        <v>0</v>
      </c>
      <c r="CG535">
        <v>0</v>
      </c>
      <c r="CH535">
        <v>0</v>
      </c>
      <c r="CI535">
        <v>1</v>
      </c>
      <c r="CJ535">
        <v>0</v>
      </c>
      <c r="CK535">
        <v>0</v>
      </c>
      <c r="CL535">
        <v>0</v>
      </c>
      <c r="CM535">
        <v>0</v>
      </c>
      <c r="CN535">
        <v>0</v>
      </c>
      <c r="CO535">
        <v>2</v>
      </c>
      <c r="CP535">
        <v>0</v>
      </c>
      <c r="CQ535">
        <v>0</v>
      </c>
      <c r="CR535">
        <v>0</v>
      </c>
      <c r="CS535">
        <v>0</v>
      </c>
      <c r="CT535">
        <v>0</v>
      </c>
      <c r="CU535">
        <v>0</v>
      </c>
      <c r="CV535">
        <v>0</v>
      </c>
      <c r="CW535">
        <v>0</v>
      </c>
      <c r="CX535">
        <v>0</v>
      </c>
      <c r="CY535">
        <v>0</v>
      </c>
      <c r="CZ535">
        <v>0</v>
      </c>
      <c r="DA535">
        <v>0</v>
      </c>
      <c r="DB535">
        <v>0</v>
      </c>
      <c r="DC535">
        <v>0</v>
      </c>
      <c r="DD535">
        <v>0</v>
      </c>
      <c r="DE535">
        <v>0</v>
      </c>
      <c r="DF535">
        <v>0</v>
      </c>
      <c r="DG535">
        <v>1</v>
      </c>
      <c r="DH535">
        <v>2</v>
      </c>
      <c r="DI535">
        <v>0</v>
      </c>
      <c r="DJ535">
        <v>0</v>
      </c>
      <c r="DK535">
        <v>0</v>
      </c>
      <c r="DL535">
        <v>4</v>
      </c>
      <c r="DM535">
        <v>2</v>
      </c>
      <c r="DN535">
        <v>0</v>
      </c>
      <c r="DO535">
        <v>0</v>
      </c>
      <c r="DP535">
        <v>0</v>
      </c>
      <c r="DQ535">
        <v>0</v>
      </c>
      <c r="DR535">
        <v>1</v>
      </c>
      <c r="DS535">
        <v>0</v>
      </c>
      <c r="DT535">
        <v>0</v>
      </c>
      <c r="DU535">
        <v>0</v>
      </c>
      <c r="DV535">
        <v>3</v>
      </c>
      <c r="DW535">
        <v>0</v>
      </c>
      <c r="DX535">
        <v>0</v>
      </c>
      <c r="DY535">
        <v>0</v>
      </c>
      <c r="DZ535">
        <v>0</v>
      </c>
      <c r="EA535">
        <v>1</v>
      </c>
      <c r="EB535">
        <v>2</v>
      </c>
      <c r="EC535">
        <v>4</v>
      </c>
      <c r="ED535">
        <v>0</v>
      </c>
      <c r="EE535">
        <v>0</v>
      </c>
      <c r="EF535">
        <v>0</v>
      </c>
      <c r="EG535">
        <v>0</v>
      </c>
      <c r="EH535">
        <v>0</v>
      </c>
      <c r="EI535">
        <v>3</v>
      </c>
      <c r="EJ535">
        <v>2</v>
      </c>
      <c r="EK535">
        <v>0</v>
      </c>
      <c r="EL535">
        <v>1</v>
      </c>
      <c r="EM535">
        <v>3</v>
      </c>
      <c r="EN535">
        <v>0</v>
      </c>
      <c r="EO535">
        <v>0</v>
      </c>
      <c r="EP535">
        <v>4</v>
      </c>
      <c r="EQ535">
        <v>0</v>
      </c>
      <c r="ER535">
        <v>0</v>
      </c>
      <c r="ES535">
        <v>2</v>
      </c>
      <c r="ET535">
        <v>0</v>
      </c>
      <c r="EU535">
        <v>2</v>
      </c>
      <c r="EV535">
        <v>0</v>
      </c>
      <c r="EW535">
        <v>1</v>
      </c>
      <c r="EX535">
        <v>0</v>
      </c>
      <c r="EY535">
        <v>0</v>
      </c>
      <c r="EZ535">
        <v>0</v>
      </c>
      <c r="FA535">
        <v>0</v>
      </c>
      <c r="FB535">
        <v>0</v>
      </c>
      <c r="FC535">
        <v>7</v>
      </c>
      <c r="FD535">
        <v>0</v>
      </c>
      <c r="FE535">
        <v>9</v>
      </c>
      <c r="FF535">
        <v>0</v>
      </c>
      <c r="FG535">
        <v>2</v>
      </c>
      <c r="FH535">
        <v>4</v>
      </c>
      <c r="FI535">
        <v>0</v>
      </c>
      <c r="FJ535">
        <v>0</v>
      </c>
      <c r="FK535">
        <v>0</v>
      </c>
      <c r="FL535">
        <v>0</v>
      </c>
      <c r="FM535">
        <v>0</v>
      </c>
      <c r="FN535">
        <v>0</v>
      </c>
      <c r="FO535">
        <v>1</v>
      </c>
      <c r="FP535">
        <v>3</v>
      </c>
      <c r="FQ535">
        <v>0</v>
      </c>
      <c r="FR535">
        <v>0</v>
      </c>
      <c r="FS535">
        <v>5</v>
      </c>
      <c r="FT535">
        <v>0</v>
      </c>
      <c r="FU535">
        <v>1</v>
      </c>
      <c r="FV535">
        <v>0</v>
      </c>
      <c r="FW535">
        <v>0</v>
      </c>
      <c r="FX535">
        <v>1</v>
      </c>
      <c r="FY535">
        <v>0</v>
      </c>
      <c r="FZ535">
        <v>0</v>
      </c>
      <c r="GA535">
        <v>1</v>
      </c>
      <c r="GB535">
        <v>0</v>
      </c>
      <c r="GC535">
        <v>0</v>
      </c>
      <c r="GD535">
        <v>1</v>
      </c>
      <c r="GE535">
        <v>0</v>
      </c>
      <c r="GF535">
        <v>0</v>
      </c>
      <c r="GG535">
        <v>5</v>
      </c>
      <c r="GH535">
        <v>0</v>
      </c>
      <c r="GI535">
        <v>0</v>
      </c>
      <c r="GJ535">
        <v>0</v>
      </c>
      <c r="GK535">
        <v>0</v>
      </c>
      <c r="GL535">
        <v>1</v>
      </c>
      <c r="GM535">
        <v>0</v>
      </c>
      <c r="GN535">
        <v>1</v>
      </c>
      <c r="GO535">
        <v>0</v>
      </c>
      <c r="GP535">
        <v>0</v>
      </c>
      <c r="GQ535">
        <v>0</v>
      </c>
    </row>
    <row r="536" spans="1:199">
      <c r="A536">
        <v>2</v>
      </c>
      <c r="B536">
        <v>2</v>
      </c>
      <c r="C536">
        <v>1</v>
      </c>
      <c r="D536">
        <v>0</v>
      </c>
      <c r="E536">
        <v>0</v>
      </c>
      <c r="F536">
        <v>4</v>
      </c>
      <c r="G536">
        <v>0</v>
      </c>
      <c r="H536">
        <v>0</v>
      </c>
      <c r="I536">
        <v>0</v>
      </c>
      <c r="J536">
        <v>0</v>
      </c>
      <c r="K536">
        <v>0</v>
      </c>
      <c r="L536">
        <v>0</v>
      </c>
      <c r="M536">
        <v>0</v>
      </c>
      <c r="N536">
        <v>0</v>
      </c>
      <c r="O536">
        <v>0</v>
      </c>
      <c r="P536">
        <v>2</v>
      </c>
      <c r="Q536">
        <v>1</v>
      </c>
      <c r="R536">
        <v>1</v>
      </c>
      <c r="S536">
        <v>0</v>
      </c>
      <c r="T536">
        <v>0</v>
      </c>
      <c r="U536">
        <v>0</v>
      </c>
      <c r="V536">
        <v>0</v>
      </c>
      <c r="W536">
        <v>0</v>
      </c>
      <c r="X536">
        <v>1</v>
      </c>
      <c r="Y536">
        <v>0</v>
      </c>
      <c r="Z536">
        <v>0</v>
      </c>
      <c r="AA536">
        <v>0</v>
      </c>
      <c r="AB536">
        <v>1</v>
      </c>
      <c r="AC536">
        <v>0</v>
      </c>
      <c r="AD536">
        <v>0</v>
      </c>
      <c r="AE536">
        <v>0</v>
      </c>
      <c r="AF536">
        <v>1</v>
      </c>
      <c r="AG536">
        <v>1</v>
      </c>
      <c r="AH536">
        <v>0</v>
      </c>
      <c r="AI536">
        <v>0</v>
      </c>
      <c r="AJ536">
        <v>0</v>
      </c>
      <c r="AK536">
        <v>5</v>
      </c>
      <c r="AL536">
        <v>0</v>
      </c>
      <c r="AM536">
        <v>0</v>
      </c>
      <c r="AN536">
        <v>0</v>
      </c>
      <c r="AO536">
        <v>0</v>
      </c>
      <c r="AP536">
        <v>0</v>
      </c>
      <c r="AQ536">
        <v>0</v>
      </c>
      <c r="AR536">
        <v>0</v>
      </c>
      <c r="AS536">
        <v>0</v>
      </c>
      <c r="AT536">
        <v>1</v>
      </c>
      <c r="AU536">
        <v>0</v>
      </c>
      <c r="AV536">
        <v>1</v>
      </c>
      <c r="AW536">
        <v>1</v>
      </c>
      <c r="AX536">
        <v>0</v>
      </c>
      <c r="AY536">
        <v>0</v>
      </c>
      <c r="AZ536">
        <v>0</v>
      </c>
      <c r="BA536">
        <v>0</v>
      </c>
      <c r="BB536">
        <v>0</v>
      </c>
      <c r="BC536">
        <v>0</v>
      </c>
      <c r="BD536">
        <v>3</v>
      </c>
      <c r="BE536">
        <v>0</v>
      </c>
      <c r="BF536">
        <v>0</v>
      </c>
      <c r="BG536">
        <v>1</v>
      </c>
      <c r="BH536">
        <v>3</v>
      </c>
      <c r="BI536">
        <v>0</v>
      </c>
      <c r="BJ536">
        <v>0</v>
      </c>
      <c r="BK536">
        <v>0</v>
      </c>
      <c r="BL536">
        <v>1</v>
      </c>
      <c r="BM536">
        <v>1</v>
      </c>
      <c r="BN536">
        <v>1</v>
      </c>
      <c r="BO536">
        <v>1</v>
      </c>
      <c r="BP536">
        <v>0</v>
      </c>
      <c r="BQ536">
        <v>4</v>
      </c>
      <c r="BR536">
        <v>0</v>
      </c>
      <c r="BS536">
        <v>2</v>
      </c>
      <c r="BT536">
        <v>0</v>
      </c>
      <c r="BU536">
        <v>1</v>
      </c>
      <c r="BV536">
        <v>4</v>
      </c>
      <c r="BW536">
        <v>0</v>
      </c>
      <c r="BX536">
        <v>0</v>
      </c>
      <c r="BY536">
        <v>0</v>
      </c>
      <c r="BZ536">
        <v>0</v>
      </c>
      <c r="CA536">
        <v>8</v>
      </c>
      <c r="CB536">
        <v>5</v>
      </c>
      <c r="CC536">
        <v>3</v>
      </c>
      <c r="CD536">
        <v>0</v>
      </c>
      <c r="CE536">
        <v>0</v>
      </c>
      <c r="CF536">
        <v>0</v>
      </c>
      <c r="CG536">
        <v>0</v>
      </c>
      <c r="CH536">
        <v>0</v>
      </c>
      <c r="CI536">
        <v>2</v>
      </c>
      <c r="CJ536">
        <v>0</v>
      </c>
      <c r="CK536">
        <v>3</v>
      </c>
      <c r="CL536">
        <v>0</v>
      </c>
      <c r="CM536">
        <v>0</v>
      </c>
      <c r="CN536">
        <v>0</v>
      </c>
      <c r="CO536">
        <v>0</v>
      </c>
      <c r="CP536">
        <v>0</v>
      </c>
      <c r="CQ536">
        <v>1</v>
      </c>
      <c r="CR536">
        <v>0</v>
      </c>
      <c r="CS536">
        <v>0</v>
      </c>
      <c r="CT536">
        <v>0</v>
      </c>
      <c r="CU536">
        <v>0</v>
      </c>
      <c r="CV536">
        <v>0</v>
      </c>
      <c r="CW536">
        <v>0</v>
      </c>
      <c r="CX536">
        <v>0</v>
      </c>
      <c r="CY536">
        <v>0</v>
      </c>
      <c r="CZ536">
        <v>0</v>
      </c>
      <c r="DA536">
        <v>0</v>
      </c>
      <c r="DB536">
        <v>0</v>
      </c>
      <c r="DC536">
        <v>0</v>
      </c>
      <c r="DD536">
        <v>0</v>
      </c>
      <c r="DE536">
        <v>0</v>
      </c>
      <c r="DF536">
        <v>0</v>
      </c>
      <c r="DG536">
        <v>0</v>
      </c>
      <c r="DH536">
        <v>0</v>
      </c>
      <c r="DI536">
        <v>1</v>
      </c>
      <c r="DJ536">
        <v>0</v>
      </c>
      <c r="DK536">
        <v>0</v>
      </c>
      <c r="DL536">
        <v>5</v>
      </c>
      <c r="DM536">
        <v>0</v>
      </c>
      <c r="DN536">
        <v>2</v>
      </c>
      <c r="DO536">
        <v>0</v>
      </c>
      <c r="DP536">
        <v>1</v>
      </c>
      <c r="DQ536">
        <v>0</v>
      </c>
      <c r="DR536">
        <v>1</v>
      </c>
      <c r="DS536">
        <v>0</v>
      </c>
      <c r="DT536">
        <v>0</v>
      </c>
      <c r="DU536">
        <v>0</v>
      </c>
      <c r="DV536">
        <v>0</v>
      </c>
      <c r="DW536">
        <v>0</v>
      </c>
      <c r="DX536">
        <v>0</v>
      </c>
      <c r="DY536">
        <v>0</v>
      </c>
      <c r="DZ536">
        <v>0</v>
      </c>
      <c r="EA536">
        <v>3</v>
      </c>
      <c r="EB536">
        <v>0</v>
      </c>
      <c r="EC536">
        <v>0</v>
      </c>
      <c r="ED536">
        <v>0</v>
      </c>
      <c r="EE536">
        <v>0</v>
      </c>
      <c r="EF536">
        <v>0</v>
      </c>
      <c r="EG536">
        <v>0</v>
      </c>
      <c r="EH536">
        <v>0</v>
      </c>
      <c r="EI536">
        <v>2</v>
      </c>
      <c r="EJ536">
        <v>0</v>
      </c>
      <c r="EK536">
        <v>0</v>
      </c>
      <c r="EL536">
        <v>0</v>
      </c>
      <c r="EM536">
        <v>1</v>
      </c>
      <c r="EN536">
        <v>0</v>
      </c>
      <c r="EO536">
        <v>0</v>
      </c>
      <c r="EP536">
        <v>5</v>
      </c>
      <c r="EQ536">
        <v>0</v>
      </c>
      <c r="ER536">
        <v>0</v>
      </c>
      <c r="ES536">
        <v>0</v>
      </c>
      <c r="ET536">
        <v>0</v>
      </c>
      <c r="EU536">
        <v>1</v>
      </c>
      <c r="EV536">
        <v>0</v>
      </c>
      <c r="EW536">
        <v>0</v>
      </c>
      <c r="EX536">
        <v>0</v>
      </c>
      <c r="EY536">
        <v>0</v>
      </c>
      <c r="EZ536">
        <v>0</v>
      </c>
      <c r="FA536">
        <v>0</v>
      </c>
      <c r="FB536">
        <v>0</v>
      </c>
      <c r="FC536">
        <v>0</v>
      </c>
      <c r="FD536">
        <v>3</v>
      </c>
      <c r="FE536">
        <v>0</v>
      </c>
      <c r="FF536">
        <v>0</v>
      </c>
      <c r="FG536">
        <v>1</v>
      </c>
      <c r="FH536">
        <v>3</v>
      </c>
      <c r="FI536">
        <v>1</v>
      </c>
      <c r="FJ536">
        <v>0</v>
      </c>
      <c r="FK536">
        <v>0</v>
      </c>
      <c r="FL536">
        <v>0</v>
      </c>
      <c r="FM536">
        <v>0</v>
      </c>
      <c r="FN536">
        <v>0</v>
      </c>
      <c r="FO536">
        <v>0</v>
      </c>
      <c r="FP536">
        <v>1</v>
      </c>
      <c r="FQ536">
        <v>1</v>
      </c>
      <c r="FR536">
        <v>0</v>
      </c>
      <c r="FS536">
        <v>0</v>
      </c>
      <c r="FT536">
        <v>0</v>
      </c>
      <c r="FU536">
        <v>0</v>
      </c>
      <c r="FV536">
        <v>0</v>
      </c>
      <c r="FW536">
        <v>0</v>
      </c>
      <c r="FX536">
        <v>0</v>
      </c>
      <c r="FY536">
        <v>0</v>
      </c>
      <c r="FZ536">
        <v>0</v>
      </c>
      <c r="GA536">
        <v>0</v>
      </c>
      <c r="GB536">
        <v>0</v>
      </c>
      <c r="GC536">
        <v>0</v>
      </c>
      <c r="GD536">
        <v>0</v>
      </c>
      <c r="GE536">
        <v>4</v>
      </c>
      <c r="GF536">
        <v>0</v>
      </c>
      <c r="GG536">
        <v>5</v>
      </c>
      <c r="GH536">
        <v>0</v>
      </c>
      <c r="GI536">
        <v>0</v>
      </c>
      <c r="GJ536">
        <v>0</v>
      </c>
      <c r="GK536">
        <v>0</v>
      </c>
      <c r="GL536">
        <v>0</v>
      </c>
      <c r="GM536">
        <v>0</v>
      </c>
      <c r="GN536">
        <v>1</v>
      </c>
      <c r="GO536">
        <v>0</v>
      </c>
      <c r="GP536">
        <v>0</v>
      </c>
      <c r="GQ536">
        <v>0</v>
      </c>
    </row>
    <row r="537" spans="1:199">
      <c r="A537">
        <v>2</v>
      </c>
      <c r="B537">
        <v>3</v>
      </c>
      <c r="C537">
        <v>2</v>
      </c>
      <c r="D537">
        <v>0</v>
      </c>
      <c r="E537">
        <v>0</v>
      </c>
      <c r="F537">
        <v>1</v>
      </c>
      <c r="G537">
        <v>0</v>
      </c>
      <c r="H537">
        <v>0</v>
      </c>
      <c r="I537">
        <v>2</v>
      </c>
      <c r="J537">
        <v>1</v>
      </c>
      <c r="K537">
        <v>0</v>
      </c>
      <c r="L537">
        <v>0</v>
      </c>
      <c r="M537">
        <v>0</v>
      </c>
      <c r="N537">
        <v>0</v>
      </c>
      <c r="O537">
        <v>7</v>
      </c>
      <c r="P537">
        <v>6</v>
      </c>
      <c r="Q537">
        <v>2</v>
      </c>
      <c r="R537">
        <v>0</v>
      </c>
      <c r="S537">
        <v>0</v>
      </c>
      <c r="T537">
        <v>0</v>
      </c>
      <c r="U537">
        <v>0</v>
      </c>
      <c r="V537">
        <v>1</v>
      </c>
      <c r="W537">
        <v>6</v>
      </c>
      <c r="X537">
        <v>1</v>
      </c>
      <c r="Y537">
        <v>0</v>
      </c>
      <c r="Z537">
        <v>1</v>
      </c>
      <c r="AA537">
        <v>0</v>
      </c>
      <c r="AB537">
        <v>7</v>
      </c>
      <c r="AC537">
        <v>2</v>
      </c>
      <c r="AD537">
        <v>0</v>
      </c>
      <c r="AE537">
        <v>0</v>
      </c>
      <c r="AF537">
        <v>8</v>
      </c>
      <c r="AG537">
        <v>0</v>
      </c>
      <c r="AH537">
        <v>0</v>
      </c>
      <c r="AI537">
        <v>0</v>
      </c>
      <c r="AJ537">
        <v>0</v>
      </c>
      <c r="AK537">
        <v>4</v>
      </c>
      <c r="AL537">
        <v>0</v>
      </c>
      <c r="AM537">
        <v>0</v>
      </c>
      <c r="AN537">
        <v>0</v>
      </c>
      <c r="AO537">
        <v>2</v>
      </c>
      <c r="AP537">
        <v>7</v>
      </c>
      <c r="AQ537">
        <v>0</v>
      </c>
      <c r="AR537">
        <v>0</v>
      </c>
      <c r="AS537">
        <v>6</v>
      </c>
      <c r="AT537">
        <v>0</v>
      </c>
      <c r="AU537">
        <v>0</v>
      </c>
      <c r="AV537">
        <v>0</v>
      </c>
      <c r="AW537">
        <v>4</v>
      </c>
      <c r="AX537">
        <v>4</v>
      </c>
      <c r="AY537">
        <v>1</v>
      </c>
      <c r="AZ537">
        <v>1</v>
      </c>
      <c r="BA537">
        <v>1</v>
      </c>
      <c r="BB537">
        <v>1</v>
      </c>
      <c r="BC537">
        <v>1</v>
      </c>
      <c r="BD537">
        <v>0</v>
      </c>
      <c r="BE537">
        <v>0</v>
      </c>
      <c r="BF537">
        <v>0</v>
      </c>
      <c r="BG537">
        <v>1</v>
      </c>
      <c r="BH537">
        <v>1</v>
      </c>
      <c r="BI537">
        <v>0</v>
      </c>
      <c r="BJ537">
        <v>1</v>
      </c>
      <c r="BK537">
        <v>0</v>
      </c>
      <c r="BL537">
        <v>0</v>
      </c>
      <c r="BM537">
        <v>2</v>
      </c>
      <c r="BN537">
        <v>0</v>
      </c>
      <c r="BO537">
        <v>2</v>
      </c>
      <c r="BP537">
        <v>0</v>
      </c>
      <c r="BQ537">
        <v>6</v>
      </c>
      <c r="BR537">
        <v>0</v>
      </c>
      <c r="BS537">
        <v>4</v>
      </c>
      <c r="BT537">
        <v>0</v>
      </c>
      <c r="BU537">
        <v>0</v>
      </c>
      <c r="BV537">
        <v>0</v>
      </c>
      <c r="BW537">
        <v>1</v>
      </c>
      <c r="BX537">
        <v>1</v>
      </c>
      <c r="BY537">
        <v>0</v>
      </c>
      <c r="BZ537">
        <v>0</v>
      </c>
      <c r="CA537">
        <v>4</v>
      </c>
      <c r="CB537">
        <v>4</v>
      </c>
      <c r="CC537">
        <v>2</v>
      </c>
      <c r="CD537">
        <v>1</v>
      </c>
      <c r="CE537">
        <v>0</v>
      </c>
      <c r="CF537">
        <v>1</v>
      </c>
      <c r="CG537">
        <v>2</v>
      </c>
      <c r="CH537">
        <v>0</v>
      </c>
      <c r="CI537">
        <v>0</v>
      </c>
      <c r="CJ537">
        <v>1</v>
      </c>
      <c r="CK537">
        <v>1</v>
      </c>
      <c r="CL537">
        <v>0</v>
      </c>
      <c r="CM537">
        <v>0</v>
      </c>
      <c r="CN537">
        <v>0</v>
      </c>
      <c r="CO537">
        <v>0</v>
      </c>
      <c r="CP537">
        <v>5</v>
      </c>
      <c r="CQ537">
        <v>0</v>
      </c>
      <c r="CR537">
        <v>0</v>
      </c>
      <c r="CS537">
        <v>0</v>
      </c>
      <c r="CT537">
        <v>0</v>
      </c>
      <c r="CU537">
        <v>0</v>
      </c>
      <c r="CV537">
        <v>0</v>
      </c>
      <c r="CW537">
        <v>0</v>
      </c>
      <c r="CX537">
        <v>0</v>
      </c>
      <c r="CY537">
        <v>0</v>
      </c>
      <c r="CZ537">
        <v>0</v>
      </c>
      <c r="DA537">
        <v>0</v>
      </c>
      <c r="DB537">
        <v>0</v>
      </c>
      <c r="DC537">
        <v>6</v>
      </c>
      <c r="DD537">
        <v>1</v>
      </c>
      <c r="DE537">
        <v>2</v>
      </c>
      <c r="DF537">
        <v>0</v>
      </c>
      <c r="DG537">
        <v>3</v>
      </c>
      <c r="DH537">
        <v>2</v>
      </c>
      <c r="DI537">
        <v>2</v>
      </c>
      <c r="DJ537">
        <v>0</v>
      </c>
      <c r="DK537">
        <v>0</v>
      </c>
      <c r="DL537">
        <v>0</v>
      </c>
      <c r="DM537">
        <v>0</v>
      </c>
      <c r="DN537">
        <v>2</v>
      </c>
      <c r="DO537">
        <v>0</v>
      </c>
      <c r="DP537">
        <v>2</v>
      </c>
      <c r="DQ537">
        <v>1</v>
      </c>
      <c r="DR537">
        <v>6</v>
      </c>
      <c r="DS537">
        <v>0</v>
      </c>
      <c r="DT537">
        <v>3</v>
      </c>
      <c r="DU537">
        <v>3</v>
      </c>
      <c r="DV537">
        <v>0</v>
      </c>
      <c r="DW537">
        <v>0</v>
      </c>
      <c r="DX537">
        <v>0</v>
      </c>
      <c r="DY537">
        <v>1</v>
      </c>
      <c r="DZ537">
        <v>4</v>
      </c>
      <c r="EA537">
        <v>0</v>
      </c>
      <c r="EB537">
        <v>1</v>
      </c>
      <c r="EC537">
        <v>0</v>
      </c>
      <c r="ED537">
        <v>0</v>
      </c>
      <c r="EE537">
        <v>0</v>
      </c>
      <c r="EF537">
        <v>0</v>
      </c>
      <c r="EG537">
        <v>0</v>
      </c>
      <c r="EH537">
        <v>0</v>
      </c>
      <c r="EI537">
        <v>7</v>
      </c>
      <c r="EJ537">
        <v>0</v>
      </c>
      <c r="EK537">
        <v>0</v>
      </c>
      <c r="EL537">
        <v>0</v>
      </c>
      <c r="EM537">
        <v>2</v>
      </c>
      <c r="EN537">
        <v>0</v>
      </c>
      <c r="EO537">
        <v>8</v>
      </c>
      <c r="EP537">
        <v>3</v>
      </c>
      <c r="EQ537">
        <v>0</v>
      </c>
      <c r="ER537">
        <v>0</v>
      </c>
      <c r="ES537">
        <v>1</v>
      </c>
      <c r="ET537">
        <v>0</v>
      </c>
      <c r="EU537">
        <v>0</v>
      </c>
      <c r="EV537">
        <v>0</v>
      </c>
      <c r="EW537">
        <v>1</v>
      </c>
      <c r="EX537">
        <v>5</v>
      </c>
      <c r="EY537">
        <v>0</v>
      </c>
      <c r="EZ537">
        <v>0</v>
      </c>
      <c r="FA537">
        <v>0</v>
      </c>
      <c r="FB537">
        <v>0</v>
      </c>
      <c r="FC537">
        <v>0</v>
      </c>
      <c r="FD537">
        <v>0</v>
      </c>
      <c r="FE537">
        <v>0</v>
      </c>
      <c r="FF537">
        <v>0</v>
      </c>
      <c r="FG537">
        <v>6</v>
      </c>
      <c r="FH537">
        <v>6</v>
      </c>
      <c r="FI537">
        <v>0</v>
      </c>
      <c r="FJ537">
        <v>2</v>
      </c>
      <c r="FK537">
        <v>4</v>
      </c>
      <c r="FL537">
        <v>0</v>
      </c>
      <c r="FM537">
        <v>0</v>
      </c>
      <c r="FN537">
        <v>2</v>
      </c>
      <c r="FO537">
        <v>0</v>
      </c>
      <c r="FP537">
        <v>3</v>
      </c>
      <c r="FQ537">
        <v>0</v>
      </c>
      <c r="FR537">
        <v>3</v>
      </c>
      <c r="FS537">
        <v>2</v>
      </c>
      <c r="FT537">
        <v>0</v>
      </c>
      <c r="FU537">
        <v>2</v>
      </c>
      <c r="FV537">
        <v>0</v>
      </c>
      <c r="FW537">
        <v>0</v>
      </c>
      <c r="FX537">
        <v>0</v>
      </c>
      <c r="FY537">
        <v>3</v>
      </c>
      <c r="FZ537">
        <v>1</v>
      </c>
      <c r="GA537">
        <v>0</v>
      </c>
      <c r="GB537">
        <v>0</v>
      </c>
      <c r="GC537">
        <v>0</v>
      </c>
      <c r="GD537">
        <v>2</v>
      </c>
      <c r="GE537">
        <v>0</v>
      </c>
      <c r="GF537">
        <v>0</v>
      </c>
      <c r="GG537">
        <v>5</v>
      </c>
      <c r="GH537">
        <v>1</v>
      </c>
      <c r="GI537">
        <v>0</v>
      </c>
      <c r="GJ537">
        <v>0</v>
      </c>
      <c r="GK537">
        <v>0</v>
      </c>
      <c r="GL537">
        <v>1</v>
      </c>
      <c r="GM537">
        <v>3</v>
      </c>
      <c r="GN537">
        <v>0</v>
      </c>
      <c r="GO537">
        <v>0</v>
      </c>
      <c r="GP537">
        <v>0</v>
      </c>
      <c r="GQ537">
        <v>0</v>
      </c>
    </row>
    <row r="538" spans="1:199">
      <c r="A538">
        <v>0</v>
      </c>
      <c r="B538">
        <v>0</v>
      </c>
      <c r="C538">
        <v>3</v>
      </c>
      <c r="D538">
        <v>0</v>
      </c>
      <c r="E538">
        <v>0</v>
      </c>
      <c r="F538">
        <v>0</v>
      </c>
      <c r="G538">
        <v>1</v>
      </c>
      <c r="H538">
        <v>0</v>
      </c>
      <c r="I538">
        <v>0</v>
      </c>
      <c r="J538">
        <v>1</v>
      </c>
      <c r="K538">
        <v>0</v>
      </c>
      <c r="L538">
        <v>0</v>
      </c>
      <c r="M538">
        <v>0</v>
      </c>
      <c r="N538">
        <v>4</v>
      </c>
      <c r="O538">
        <v>0</v>
      </c>
      <c r="P538">
        <v>0</v>
      </c>
      <c r="Q538">
        <v>2</v>
      </c>
      <c r="R538">
        <v>0</v>
      </c>
      <c r="S538">
        <v>0</v>
      </c>
      <c r="T538">
        <v>0</v>
      </c>
      <c r="U538">
        <v>0</v>
      </c>
      <c r="V538">
        <v>0</v>
      </c>
      <c r="W538">
        <v>0</v>
      </c>
      <c r="X538">
        <v>6</v>
      </c>
      <c r="Y538">
        <v>0</v>
      </c>
      <c r="Z538">
        <v>7</v>
      </c>
      <c r="AA538">
        <v>0</v>
      </c>
      <c r="AB538">
        <v>0</v>
      </c>
      <c r="AC538">
        <v>2</v>
      </c>
      <c r="AD538">
        <v>2</v>
      </c>
      <c r="AE538">
        <v>3</v>
      </c>
      <c r="AF538">
        <v>0</v>
      </c>
      <c r="AG538">
        <v>0</v>
      </c>
      <c r="AH538">
        <v>3</v>
      </c>
      <c r="AI538">
        <v>0</v>
      </c>
      <c r="AJ538">
        <v>3</v>
      </c>
      <c r="AK538">
        <v>0</v>
      </c>
      <c r="AL538">
        <v>0</v>
      </c>
      <c r="AM538">
        <v>0</v>
      </c>
      <c r="AN538">
        <v>0</v>
      </c>
      <c r="AO538">
        <v>0</v>
      </c>
      <c r="AP538">
        <v>0</v>
      </c>
      <c r="AQ538">
        <v>0</v>
      </c>
      <c r="AR538">
        <v>4</v>
      </c>
      <c r="AS538">
        <v>0</v>
      </c>
      <c r="AT538">
        <v>0</v>
      </c>
      <c r="AU538">
        <v>2</v>
      </c>
      <c r="AV538">
        <v>0</v>
      </c>
      <c r="AW538">
        <v>1</v>
      </c>
      <c r="AX538">
        <v>0</v>
      </c>
      <c r="AY538">
        <v>3</v>
      </c>
      <c r="AZ538">
        <v>2</v>
      </c>
      <c r="BA538">
        <v>7</v>
      </c>
      <c r="BB538">
        <v>0</v>
      </c>
      <c r="BC538">
        <v>2</v>
      </c>
      <c r="BD538">
        <v>3</v>
      </c>
      <c r="BE538">
        <v>1</v>
      </c>
      <c r="BF538">
        <v>0</v>
      </c>
      <c r="BG538">
        <v>1</v>
      </c>
      <c r="BH538">
        <v>0</v>
      </c>
      <c r="BI538">
        <v>0</v>
      </c>
      <c r="BJ538">
        <v>0</v>
      </c>
      <c r="BK538">
        <v>0</v>
      </c>
      <c r="BL538">
        <v>0</v>
      </c>
      <c r="BM538">
        <v>0</v>
      </c>
      <c r="BN538">
        <v>0</v>
      </c>
      <c r="BO538">
        <v>0</v>
      </c>
      <c r="BP538">
        <v>0</v>
      </c>
      <c r="BQ538">
        <v>1</v>
      </c>
      <c r="BR538">
        <v>1</v>
      </c>
      <c r="BS538">
        <v>1</v>
      </c>
      <c r="BT538">
        <v>5</v>
      </c>
      <c r="BU538">
        <v>0</v>
      </c>
      <c r="BV538">
        <v>1</v>
      </c>
      <c r="BW538">
        <v>0</v>
      </c>
      <c r="BX538">
        <v>2</v>
      </c>
      <c r="BY538">
        <v>2</v>
      </c>
      <c r="BZ538">
        <v>1</v>
      </c>
      <c r="CA538">
        <v>3</v>
      </c>
      <c r="CB538">
        <v>0</v>
      </c>
      <c r="CC538">
        <v>1</v>
      </c>
      <c r="CD538">
        <v>1</v>
      </c>
      <c r="CE538">
        <v>0</v>
      </c>
      <c r="CF538">
        <v>0</v>
      </c>
      <c r="CG538">
        <v>0</v>
      </c>
      <c r="CH538">
        <v>0</v>
      </c>
      <c r="CI538">
        <v>6</v>
      </c>
      <c r="CJ538">
        <v>2</v>
      </c>
      <c r="CK538">
        <v>5</v>
      </c>
      <c r="CL538">
        <v>0</v>
      </c>
      <c r="CM538">
        <v>0</v>
      </c>
      <c r="CN538">
        <v>0</v>
      </c>
      <c r="CO538">
        <v>0</v>
      </c>
      <c r="CP538">
        <v>0</v>
      </c>
      <c r="CQ538">
        <v>2</v>
      </c>
      <c r="CR538">
        <v>0</v>
      </c>
      <c r="CS538">
        <v>3</v>
      </c>
      <c r="CT538">
        <v>0</v>
      </c>
      <c r="CU538">
        <v>3</v>
      </c>
      <c r="CV538">
        <v>0</v>
      </c>
      <c r="CW538">
        <v>0</v>
      </c>
      <c r="CX538">
        <v>0</v>
      </c>
      <c r="CY538">
        <v>0</v>
      </c>
      <c r="CZ538">
        <v>8</v>
      </c>
      <c r="DA538">
        <v>0</v>
      </c>
      <c r="DB538">
        <v>1</v>
      </c>
      <c r="DC538">
        <v>0</v>
      </c>
      <c r="DD538">
        <v>4</v>
      </c>
      <c r="DE538">
        <v>3</v>
      </c>
      <c r="DF538">
        <v>1</v>
      </c>
      <c r="DG538">
        <v>0</v>
      </c>
      <c r="DH538">
        <v>0</v>
      </c>
      <c r="DI538">
        <v>0</v>
      </c>
      <c r="DJ538">
        <v>0</v>
      </c>
      <c r="DK538">
        <v>0</v>
      </c>
      <c r="DL538">
        <v>0</v>
      </c>
      <c r="DM538">
        <v>2</v>
      </c>
      <c r="DN538">
        <v>0</v>
      </c>
      <c r="DO538">
        <v>0</v>
      </c>
      <c r="DP538">
        <v>5</v>
      </c>
      <c r="DQ538">
        <v>0</v>
      </c>
      <c r="DR538">
        <v>0</v>
      </c>
      <c r="DS538">
        <v>1</v>
      </c>
      <c r="DT538">
        <v>0</v>
      </c>
      <c r="DU538">
        <v>0</v>
      </c>
      <c r="DV538">
        <v>3</v>
      </c>
      <c r="DW538">
        <v>1</v>
      </c>
      <c r="DX538">
        <v>0</v>
      </c>
      <c r="DY538">
        <v>0</v>
      </c>
      <c r="DZ538">
        <v>0</v>
      </c>
      <c r="EA538">
        <v>2</v>
      </c>
      <c r="EB538">
        <v>1</v>
      </c>
      <c r="EC538">
        <v>4</v>
      </c>
      <c r="ED538">
        <v>0</v>
      </c>
      <c r="EE538">
        <v>0</v>
      </c>
      <c r="EF538">
        <v>6</v>
      </c>
      <c r="EG538">
        <v>2</v>
      </c>
      <c r="EH538">
        <v>7</v>
      </c>
      <c r="EI538">
        <v>0</v>
      </c>
      <c r="EJ538">
        <v>1</v>
      </c>
      <c r="EK538">
        <v>2</v>
      </c>
      <c r="EL538">
        <v>3</v>
      </c>
      <c r="EM538">
        <v>0</v>
      </c>
      <c r="EN538">
        <v>3</v>
      </c>
      <c r="EO538">
        <v>0</v>
      </c>
      <c r="EP538">
        <v>0</v>
      </c>
      <c r="EQ538">
        <v>2</v>
      </c>
      <c r="ER538">
        <v>3</v>
      </c>
      <c r="ES538">
        <v>4</v>
      </c>
      <c r="ET538">
        <v>1</v>
      </c>
      <c r="EU538">
        <v>7</v>
      </c>
      <c r="EV538">
        <v>0</v>
      </c>
      <c r="EW538">
        <v>2</v>
      </c>
      <c r="EX538">
        <v>0</v>
      </c>
      <c r="EY538">
        <v>3</v>
      </c>
      <c r="EZ538">
        <v>0</v>
      </c>
      <c r="FA538">
        <v>1</v>
      </c>
      <c r="FB538">
        <v>1</v>
      </c>
      <c r="FC538">
        <v>1</v>
      </c>
      <c r="FD538">
        <v>1</v>
      </c>
      <c r="FE538">
        <v>0</v>
      </c>
      <c r="FF538">
        <v>9</v>
      </c>
      <c r="FG538">
        <v>0</v>
      </c>
      <c r="FH538">
        <v>0</v>
      </c>
      <c r="FI538">
        <v>4</v>
      </c>
      <c r="FJ538">
        <v>4</v>
      </c>
      <c r="FK538">
        <v>0</v>
      </c>
      <c r="FL538">
        <v>0</v>
      </c>
      <c r="FM538">
        <v>2</v>
      </c>
      <c r="FN538">
        <v>0</v>
      </c>
      <c r="FO538">
        <v>0</v>
      </c>
      <c r="FP538">
        <v>0</v>
      </c>
      <c r="FQ538">
        <v>1</v>
      </c>
      <c r="FR538">
        <v>0</v>
      </c>
      <c r="FS538">
        <v>1</v>
      </c>
      <c r="FT538">
        <v>0</v>
      </c>
      <c r="FU538">
        <v>4</v>
      </c>
      <c r="FV538">
        <v>0</v>
      </c>
      <c r="FW538">
        <v>0</v>
      </c>
      <c r="FX538">
        <v>2</v>
      </c>
      <c r="FY538">
        <v>0</v>
      </c>
      <c r="FZ538">
        <v>0</v>
      </c>
      <c r="GA538">
        <v>0</v>
      </c>
      <c r="GB538">
        <v>1</v>
      </c>
      <c r="GC538">
        <v>0</v>
      </c>
      <c r="GD538">
        <v>1</v>
      </c>
      <c r="GE538">
        <v>0</v>
      </c>
      <c r="GF538">
        <v>2</v>
      </c>
      <c r="GG538">
        <v>0</v>
      </c>
      <c r="GH538">
        <v>0</v>
      </c>
      <c r="GI538">
        <v>0</v>
      </c>
      <c r="GJ538">
        <v>3</v>
      </c>
      <c r="GK538">
        <v>0</v>
      </c>
      <c r="GL538">
        <v>2</v>
      </c>
      <c r="GM538">
        <v>1</v>
      </c>
      <c r="GN538">
        <v>0</v>
      </c>
      <c r="GO538">
        <v>0</v>
      </c>
      <c r="GP538">
        <v>0</v>
      </c>
      <c r="GQ538">
        <v>0</v>
      </c>
    </row>
    <row r="539" spans="1:199">
      <c r="A539">
        <v>0</v>
      </c>
      <c r="B539">
        <v>3</v>
      </c>
      <c r="C539">
        <v>2</v>
      </c>
      <c r="D539">
        <v>0</v>
      </c>
      <c r="E539">
        <v>0</v>
      </c>
      <c r="F539">
        <v>0</v>
      </c>
      <c r="G539">
        <v>0</v>
      </c>
      <c r="H539">
        <v>0</v>
      </c>
      <c r="I539">
        <v>1</v>
      </c>
      <c r="J539">
        <v>1</v>
      </c>
      <c r="K539">
        <v>0</v>
      </c>
      <c r="L539">
        <v>1</v>
      </c>
      <c r="M539">
        <v>0</v>
      </c>
      <c r="N539">
        <v>0</v>
      </c>
      <c r="O539">
        <v>1</v>
      </c>
      <c r="P539">
        <v>5</v>
      </c>
      <c r="Q539">
        <v>0</v>
      </c>
      <c r="R539">
        <v>0</v>
      </c>
      <c r="S539">
        <v>0</v>
      </c>
      <c r="T539">
        <v>0</v>
      </c>
      <c r="U539">
        <v>0</v>
      </c>
      <c r="V539">
        <v>0</v>
      </c>
      <c r="W539">
        <v>0</v>
      </c>
      <c r="X539">
        <v>0</v>
      </c>
      <c r="Y539">
        <v>0</v>
      </c>
      <c r="Z539">
        <v>1</v>
      </c>
      <c r="AA539">
        <v>0</v>
      </c>
      <c r="AB539">
        <v>4</v>
      </c>
      <c r="AC539">
        <v>0</v>
      </c>
      <c r="AD539">
        <v>0</v>
      </c>
      <c r="AE539">
        <v>1</v>
      </c>
      <c r="AF539">
        <v>7</v>
      </c>
      <c r="AG539">
        <v>0</v>
      </c>
      <c r="AH539">
        <v>0</v>
      </c>
      <c r="AI539">
        <v>0</v>
      </c>
      <c r="AJ539">
        <v>0</v>
      </c>
      <c r="AK539">
        <v>4</v>
      </c>
      <c r="AL539">
        <v>0</v>
      </c>
      <c r="AM539">
        <v>0</v>
      </c>
      <c r="AN539">
        <v>6</v>
      </c>
      <c r="AO539">
        <v>3</v>
      </c>
      <c r="AP539">
        <v>3</v>
      </c>
      <c r="AQ539">
        <v>0</v>
      </c>
      <c r="AR539">
        <v>0</v>
      </c>
      <c r="AS539">
        <v>5</v>
      </c>
      <c r="AT539">
        <v>0</v>
      </c>
      <c r="AU539">
        <v>0</v>
      </c>
      <c r="AV539">
        <v>0</v>
      </c>
      <c r="AW539">
        <v>4</v>
      </c>
      <c r="AX539">
        <v>0</v>
      </c>
      <c r="AY539">
        <v>3</v>
      </c>
      <c r="AZ539">
        <v>5</v>
      </c>
      <c r="BA539">
        <v>0</v>
      </c>
      <c r="BB539">
        <v>3</v>
      </c>
      <c r="BC539">
        <v>0</v>
      </c>
      <c r="BD539">
        <v>1</v>
      </c>
      <c r="BE539">
        <v>2</v>
      </c>
      <c r="BF539">
        <v>1</v>
      </c>
      <c r="BG539">
        <v>1</v>
      </c>
      <c r="BH539">
        <v>1</v>
      </c>
      <c r="BI539">
        <v>0</v>
      </c>
      <c r="BJ539">
        <v>1</v>
      </c>
      <c r="BK539">
        <v>0</v>
      </c>
      <c r="BL539">
        <v>0</v>
      </c>
      <c r="BM539">
        <v>0</v>
      </c>
      <c r="BN539">
        <v>0</v>
      </c>
      <c r="BO539">
        <v>0</v>
      </c>
      <c r="BP539">
        <v>0</v>
      </c>
      <c r="BQ539">
        <v>0</v>
      </c>
      <c r="BR539">
        <v>0</v>
      </c>
      <c r="BS539">
        <v>2</v>
      </c>
      <c r="BT539">
        <v>5</v>
      </c>
      <c r="BU539">
        <v>0</v>
      </c>
      <c r="BV539">
        <v>0</v>
      </c>
      <c r="BW539">
        <v>3</v>
      </c>
      <c r="BX539">
        <v>2</v>
      </c>
      <c r="BY539">
        <v>0</v>
      </c>
      <c r="BZ539">
        <v>0</v>
      </c>
      <c r="CA539">
        <v>0</v>
      </c>
      <c r="CB539">
        <v>5</v>
      </c>
      <c r="CC539">
        <v>1</v>
      </c>
      <c r="CD539">
        <v>1</v>
      </c>
      <c r="CE539">
        <v>3</v>
      </c>
      <c r="CF539">
        <v>0</v>
      </c>
      <c r="CG539">
        <v>5</v>
      </c>
      <c r="CH539">
        <v>0</v>
      </c>
      <c r="CI539">
        <v>0</v>
      </c>
      <c r="CJ539">
        <v>0</v>
      </c>
      <c r="CK539">
        <v>2</v>
      </c>
      <c r="CL539">
        <v>0</v>
      </c>
      <c r="CM539">
        <v>0</v>
      </c>
      <c r="CN539">
        <v>0</v>
      </c>
      <c r="CO539">
        <v>0</v>
      </c>
      <c r="CP539">
        <v>3</v>
      </c>
      <c r="CQ539">
        <v>1</v>
      </c>
      <c r="CR539">
        <v>0</v>
      </c>
      <c r="CS539">
        <v>3</v>
      </c>
      <c r="CT539">
        <v>0</v>
      </c>
      <c r="CU539">
        <v>0</v>
      </c>
      <c r="CV539">
        <v>0</v>
      </c>
      <c r="CW539">
        <v>0</v>
      </c>
      <c r="CX539">
        <v>0</v>
      </c>
      <c r="CY539">
        <v>0</v>
      </c>
      <c r="CZ539">
        <v>0</v>
      </c>
      <c r="DA539">
        <v>0</v>
      </c>
      <c r="DB539">
        <v>3</v>
      </c>
      <c r="DC539">
        <v>0</v>
      </c>
      <c r="DD539">
        <v>0</v>
      </c>
      <c r="DE539">
        <v>1</v>
      </c>
      <c r="DF539">
        <v>1</v>
      </c>
      <c r="DG539">
        <v>0</v>
      </c>
      <c r="DH539">
        <v>2</v>
      </c>
      <c r="DI539">
        <v>1</v>
      </c>
      <c r="DJ539">
        <v>3</v>
      </c>
      <c r="DK539">
        <v>0</v>
      </c>
      <c r="DL539">
        <v>0</v>
      </c>
      <c r="DM539">
        <v>0</v>
      </c>
      <c r="DN539">
        <v>2</v>
      </c>
      <c r="DO539">
        <v>1</v>
      </c>
      <c r="DP539">
        <v>1</v>
      </c>
      <c r="DQ539">
        <v>1</v>
      </c>
      <c r="DR539">
        <v>7</v>
      </c>
      <c r="DS539">
        <v>0</v>
      </c>
      <c r="DT539">
        <v>6</v>
      </c>
      <c r="DU539">
        <v>1</v>
      </c>
      <c r="DV539">
        <v>0</v>
      </c>
      <c r="DW539">
        <v>0</v>
      </c>
      <c r="DX539">
        <v>0</v>
      </c>
      <c r="DY539">
        <v>0</v>
      </c>
      <c r="DZ539">
        <v>5</v>
      </c>
      <c r="EA539">
        <v>0</v>
      </c>
      <c r="EB539">
        <v>0</v>
      </c>
      <c r="EC539">
        <v>1</v>
      </c>
      <c r="ED539">
        <v>0</v>
      </c>
      <c r="EE539">
        <v>0</v>
      </c>
      <c r="EF539">
        <v>0</v>
      </c>
      <c r="EG539">
        <v>0</v>
      </c>
      <c r="EH539">
        <v>0</v>
      </c>
      <c r="EI539">
        <v>4</v>
      </c>
      <c r="EJ539">
        <v>0</v>
      </c>
      <c r="EK539">
        <v>0</v>
      </c>
      <c r="EL539">
        <v>1</v>
      </c>
      <c r="EM539">
        <v>0</v>
      </c>
      <c r="EN539">
        <v>0</v>
      </c>
      <c r="EO539">
        <v>2</v>
      </c>
      <c r="EP539">
        <v>2</v>
      </c>
      <c r="EQ539">
        <v>0</v>
      </c>
      <c r="ER539">
        <v>0</v>
      </c>
      <c r="ES539">
        <v>2</v>
      </c>
      <c r="ET539">
        <v>0</v>
      </c>
      <c r="EU539">
        <v>0</v>
      </c>
      <c r="EV539">
        <v>0</v>
      </c>
      <c r="EW539">
        <v>0</v>
      </c>
      <c r="EX539">
        <v>0</v>
      </c>
      <c r="EY539">
        <v>0</v>
      </c>
      <c r="EZ539">
        <v>0</v>
      </c>
      <c r="FA539">
        <v>0</v>
      </c>
      <c r="FB539">
        <v>1</v>
      </c>
      <c r="FC539">
        <v>0</v>
      </c>
      <c r="FD539">
        <v>0</v>
      </c>
      <c r="FE539">
        <v>9</v>
      </c>
      <c r="FF539">
        <v>1</v>
      </c>
      <c r="FG539">
        <v>7</v>
      </c>
      <c r="FH539">
        <v>5</v>
      </c>
      <c r="FI539">
        <v>1</v>
      </c>
      <c r="FJ539">
        <v>0</v>
      </c>
      <c r="FK539">
        <v>7</v>
      </c>
      <c r="FL539">
        <v>0</v>
      </c>
      <c r="FM539">
        <v>3</v>
      </c>
      <c r="FN539">
        <v>2</v>
      </c>
      <c r="FO539">
        <v>1</v>
      </c>
      <c r="FP539">
        <v>0</v>
      </c>
      <c r="FQ539">
        <v>0</v>
      </c>
      <c r="FR539">
        <v>3</v>
      </c>
      <c r="FS539">
        <v>2</v>
      </c>
      <c r="FT539">
        <v>1</v>
      </c>
      <c r="FU539">
        <v>6</v>
      </c>
      <c r="FV539">
        <v>1</v>
      </c>
      <c r="FW539">
        <v>0</v>
      </c>
      <c r="FX539">
        <v>0</v>
      </c>
      <c r="FY539">
        <v>0</v>
      </c>
      <c r="FZ539">
        <v>2</v>
      </c>
      <c r="GA539">
        <v>0</v>
      </c>
      <c r="GB539">
        <v>0</v>
      </c>
      <c r="GC539">
        <v>0</v>
      </c>
      <c r="GD539">
        <v>0</v>
      </c>
      <c r="GE539">
        <v>0</v>
      </c>
      <c r="GF539">
        <v>0</v>
      </c>
      <c r="GG539">
        <v>0</v>
      </c>
      <c r="GH539">
        <v>1</v>
      </c>
      <c r="GI539">
        <v>0</v>
      </c>
      <c r="GJ539">
        <v>0</v>
      </c>
      <c r="GK539">
        <v>0</v>
      </c>
      <c r="GL539">
        <v>2</v>
      </c>
      <c r="GM539">
        <v>3</v>
      </c>
      <c r="GN539">
        <v>0</v>
      </c>
      <c r="GO539">
        <v>0</v>
      </c>
      <c r="GP539">
        <v>0</v>
      </c>
      <c r="GQ539">
        <v>0</v>
      </c>
    </row>
    <row r="540" spans="1:199">
      <c r="A540">
        <v>2</v>
      </c>
      <c r="B540">
        <v>0</v>
      </c>
      <c r="C540">
        <v>2</v>
      </c>
      <c r="D540">
        <v>0</v>
      </c>
      <c r="E540">
        <v>0</v>
      </c>
      <c r="F540">
        <v>1</v>
      </c>
      <c r="G540">
        <v>0</v>
      </c>
      <c r="H540">
        <v>0</v>
      </c>
      <c r="I540">
        <v>0</v>
      </c>
      <c r="J540">
        <v>0</v>
      </c>
      <c r="K540">
        <v>0</v>
      </c>
      <c r="L540">
        <v>0</v>
      </c>
      <c r="M540">
        <v>0</v>
      </c>
      <c r="N540">
        <v>0</v>
      </c>
      <c r="O540">
        <v>0</v>
      </c>
      <c r="P540">
        <v>0</v>
      </c>
      <c r="Q540">
        <v>1</v>
      </c>
      <c r="R540">
        <v>0</v>
      </c>
      <c r="S540">
        <v>0</v>
      </c>
      <c r="T540">
        <v>0</v>
      </c>
      <c r="U540">
        <v>0</v>
      </c>
      <c r="V540">
        <v>0</v>
      </c>
      <c r="W540">
        <v>4</v>
      </c>
      <c r="X540">
        <v>2</v>
      </c>
      <c r="Y540">
        <v>0</v>
      </c>
      <c r="Z540">
        <v>3</v>
      </c>
      <c r="AA540">
        <v>0</v>
      </c>
      <c r="AB540">
        <v>2</v>
      </c>
      <c r="AC540">
        <v>2</v>
      </c>
      <c r="AD540">
        <v>2</v>
      </c>
      <c r="AE540">
        <v>1</v>
      </c>
      <c r="AF540">
        <v>0</v>
      </c>
      <c r="AG540">
        <v>0</v>
      </c>
      <c r="AH540">
        <v>1</v>
      </c>
      <c r="AI540">
        <v>2</v>
      </c>
      <c r="AJ540">
        <v>3</v>
      </c>
      <c r="AK540">
        <v>0</v>
      </c>
      <c r="AL540">
        <v>0</v>
      </c>
      <c r="AM540">
        <v>0</v>
      </c>
      <c r="AN540">
        <v>0</v>
      </c>
      <c r="AO540">
        <v>0</v>
      </c>
      <c r="AP540">
        <v>0</v>
      </c>
      <c r="AQ540">
        <v>0</v>
      </c>
      <c r="AR540">
        <v>0</v>
      </c>
      <c r="AS540">
        <v>0</v>
      </c>
      <c r="AT540">
        <v>0</v>
      </c>
      <c r="AU540">
        <v>0</v>
      </c>
      <c r="AV540">
        <v>0</v>
      </c>
      <c r="AW540">
        <v>0</v>
      </c>
      <c r="AX540">
        <v>0</v>
      </c>
      <c r="AY540">
        <v>2</v>
      </c>
      <c r="AZ540">
        <v>0</v>
      </c>
      <c r="BA540">
        <v>1</v>
      </c>
      <c r="BB540">
        <v>0</v>
      </c>
      <c r="BC540">
        <v>0</v>
      </c>
      <c r="BD540">
        <v>0</v>
      </c>
      <c r="BE540">
        <v>1</v>
      </c>
      <c r="BF540">
        <v>0</v>
      </c>
      <c r="BG540">
        <v>1</v>
      </c>
      <c r="BH540">
        <v>0</v>
      </c>
      <c r="BI540">
        <v>0</v>
      </c>
      <c r="BJ540">
        <v>0</v>
      </c>
      <c r="BK540">
        <v>0</v>
      </c>
      <c r="BL540">
        <v>0</v>
      </c>
      <c r="BM540">
        <v>1</v>
      </c>
      <c r="BN540">
        <v>0</v>
      </c>
      <c r="BO540">
        <v>0</v>
      </c>
      <c r="BP540">
        <v>0</v>
      </c>
      <c r="BQ540">
        <v>3</v>
      </c>
      <c r="BR540">
        <v>0</v>
      </c>
      <c r="BS540">
        <v>0</v>
      </c>
      <c r="BT540">
        <v>0</v>
      </c>
      <c r="BU540">
        <v>0</v>
      </c>
      <c r="BV540">
        <v>0</v>
      </c>
      <c r="BW540">
        <v>0</v>
      </c>
      <c r="BX540">
        <v>0</v>
      </c>
      <c r="BY540">
        <v>2</v>
      </c>
      <c r="BZ540">
        <v>0</v>
      </c>
      <c r="CA540">
        <v>3</v>
      </c>
      <c r="CB540">
        <v>1</v>
      </c>
      <c r="CC540">
        <v>0</v>
      </c>
      <c r="CD540">
        <v>0</v>
      </c>
      <c r="CE540">
        <v>0</v>
      </c>
      <c r="CF540">
        <v>0</v>
      </c>
      <c r="CG540">
        <v>0</v>
      </c>
      <c r="CH540">
        <v>0</v>
      </c>
      <c r="CI540">
        <v>0</v>
      </c>
      <c r="CJ540">
        <v>2</v>
      </c>
      <c r="CK540">
        <v>4</v>
      </c>
      <c r="CL540">
        <v>0</v>
      </c>
      <c r="CM540">
        <v>0</v>
      </c>
      <c r="CN540">
        <v>0</v>
      </c>
      <c r="CO540">
        <v>0</v>
      </c>
      <c r="CP540">
        <v>0</v>
      </c>
      <c r="CQ540">
        <v>0</v>
      </c>
      <c r="CR540">
        <v>0</v>
      </c>
      <c r="CS540">
        <v>0</v>
      </c>
      <c r="CT540">
        <v>0</v>
      </c>
      <c r="CU540">
        <v>0</v>
      </c>
      <c r="CV540">
        <v>0</v>
      </c>
      <c r="CW540">
        <v>0</v>
      </c>
      <c r="CX540">
        <v>0</v>
      </c>
      <c r="CY540">
        <v>0</v>
      </c>
      <c r="CZ540">
        <v>2</v>
      </c>
      <c r="DA540">
        <v>0</v>
      </c>
      <c r="DB540">
        <v>0</v>
      </c>
      <c r="DC540">
        <v>1</v>
      </c>
      <c r="DD540">
        <v>2</v>
      </c>
      <c r="DE540">
        <v>2</v>
      </c>
      <c r="DF540">
        <v>1</v>
      </c>
      <c r="DG540">
        <v>0</v>
      </c>
      <c r="DH540">
        <v>0</v>
      </c>
      <c r="DI540">
        <v>0</v>
      </c>
      <c r="DJ540">
        <v>0</v>
      </c>
      <c r="DK540">
        <v>1</v>
      </c>
      <c r="DL540">
        <v>0</v>
      </c>
      <c r="DM540">
        <v>0</v>
      </c>
      <c r="DN540">
        <v>0</v>
      </c>
      <c r="DO540">
        <v>0</v>
      </c>
      <c r="DP540">
        <v>3</v>
      </c>
      <c r="DQ540">
        <v>0</v>
      </c>
      <c r="DR540">
        <v>0</v>
      </c>
      <c r="DS540">
        <v>0</v>
      </c>
      <c r="DT540">
        <v>0</v>
      </c>
      <c r="DU540">
        <v>0</v>
      </c>
      <c r="DV540">
        <v>3</v>
      </c>
      <c r="DW540">
        <v>0</v>
      </c>
      <c r="DX540">
        <v>0</v>
      </c>
      <c r="DY540">
        <v>0</v>
      </c>
      <c r="DZ540">
        <v>0</v>
      </c>
      <c r="EA540">
        <v>0</v>
      </c>
      <c r="EB540">
        <v>4</v>
      </c>
      <c r="EC540">
        <v>2</v>
      </c>
      <c r="ED540">
        <v>0</v>
      </c>
      <c r="EE540">
        <v>0</v>
      </c>
      <c r="EF540">
        <v>5</v>
      </c>
      <c r="EG540">
        <v>0</v>
      </c>
      <c r="EH540">
        <v>3</v>
      </c>
      <c r="EI540">
        <v>0</v>
      </c>
      <c r="EJ540">
        <v>0</v>
      </c>
      <c r="EK540">
        <v>0</v>
      </c>
      <c r="EL540">
        <v>1</v>
      </c>
      <c r="EM540">
        <v>0</v>
      </c>
      <c r="EN540">
        <v>2</v>
      </c>
      <c r="EO540">
        <v>0</v>
      </c>
      <c r="EP540">
        <v>3</v>
      </c>
      <c r="EQ540">
        <v>0</v>
      </c>
      <c r="ER540">
        <v>0</v>
      </c>
      <c r="ES540">
        <v>1</v>
      </c>
      <c r="ET540">
        <v>0</v>
      </c>
      <c r="EU540">
        <v>4</v>
      </c>
      <c r="EV540">
        <v>0</v>
      </c>
      <c r="EW540">
        <v>0</v>
      </c>
      <c r="EX540">
        <v>1</v>
      </c>
      <c r="EY540">
        <v>1</v>
      </c>
      <c r="EZ540">
        <v>0</v>
      </c>
      <c r="FA540">
        <v>1</v>
      </c>
      <c r="FB540">
        <v>0</v>
      </c>
      <c r="FC540">
        <v>0</v>
      </c>
      <c r="FD540">
        <v>0</v>
      </c>
      <c r="FE540">
        <v>9</v>
      </c>
      <c r="FF540">
        <v>3</v>
      </c>
      <c r="FG540">
        <v>1</v>
      </c>
      <c r="FH540">
        <v>0</v>
      </c>
      <c r="FI540">
        <v>0</v>
      </c>
      <c r="FJ540">
        <v>0</v>
      </c>
      <c r="FK540">
        <v>0</v>
      </c>
      <c r="FL540">
        <v>0</v>
      </c>
      <c r="FM540">
        <v>0</v>
      </c>
      <c r="FN540">
        <v>0</v>
      </c>
      <c r="FO540">
        <v>0</v>
      </c>
      <c r="FP540">
        <v>0</v>
      </c>
      <c r="FQ540">
        <v>0</v>
      </c>
      <c r="FR540">
        <v>0</v>
      </c>
      <c r="FS540">
        <v>1</v>
      </c>
      <c r="FT540">
        <v>0</v>
      </c>
      <c r="FU540">
        <v>0</v>
      </c>
      <c r="FV540">
        <v>0</v>
      </c>
      <c r="FW540">
        <v>0</v>
      </c>
      <c r="FX540">
        <v>0</v>
      </c>
      <c r="FY540">
        <v>0</v>
      </c>
      <c r="FZ540">
        <v>0</v>
      </c>
      <c r="GA540">
        <v>0</v>
      </c>
      <c r="GB540">
        <v>1</v>
      </c>
      <c r="GC540">
        <v>0</v>
      </c>
      <c r="GD540">
        <v>0</v>
      </c>
      <c r="GE540">
        <v>0</v>
      </c>
      <c r="GF540">
        <v>4</v>
      </c>
      <c r="GG540">
        <v>0</v>
      </c>
      <c r="GH540">
        <v>0</v>
      </c>
      <c r="GI540">
        <v>0</v>
      </c>
      <c r="GJ540">
        <v>0</v>
      </c>
      <c r="GK540">
        <v>1</v>
      </c>
      <c r="GL540">
        <v>0</v>
      </c>
      <c r="GM540">
        <v>0</v>
      </c>
      <c r="GN540">
        <v>0</v>
      </c>
      <c r="GO540">
        <v>0</v>
      </c>
      <c r="GP540">
        <v>0</v>
      </c>
      <c r="GQ540">
        <v>0</v>
      </c>
    </row>
    <row r="541" spans="1:199">
      <c r="A541">
        <v>0</v>
      </c>
      <c r="B541">
        <v>0</v>
      </c>
      <c r="C541">
        <v>0</v>
      </c>
      <c r="D541">
        <v>0</v>
      </c>
      <c r="E541">
        <v>0</v>
      </c>
      <c r="F541">
        <v>0</v>
      </c>
      <c r="G541">
        <v>0</v>
      </c>
      <c r="H541">
        <v>0</v>
      </c>
      <c r="I541">
        <v>0</v>
      </c>
      <c r="J541">
        <v>0</v>
      </c>
      <c r="K541">
        <v>0</v>
      </c>
      <c r="L541">
        <v>0</v>
      </c>
      <c r="M541">
        <v>0</v>
      </c>
      <c r="N541">
        <v>0</v>
      </c>
      <c r="O541">
        <v>0</v>
      </c>
      <c r="P541">
        <v>3</v>
      </c>
      <c r="Q541">
        <v>0</v>
      </c>
      <c r="R541">
        <v>0</v>
      </c>
      <c r="S541">
        <v>0</v>
      </c>
      <c r="T541">
        <v>0</v>
      </c>
      <c r="U541">
        <v>0</v>
      </c>
      <c r="V541">
        <v>0</v>
      </c>
      <c r="W541">
        <v>0</v>
      </c>
      <c r="X541">
        <v>0</v>
      </c>
      <c r="Y541">
        <v>0</v>
      </c>
      <c r="Z541">
        <v>1</v>
      </c>
      <c r="AA541">
        <v>0</v>
      </c>
      <c r="AB541">
        <v>1</v>
      </c>
      <c r="AC541">
        <v>0</v>
      </c>
      <c r="AD541">
        <v>0</v>
      </c>
      <c r="AE541">
        <v>0</v>
      </c>
      <c r="AF541">
        <v>0</v>
      </c>
      <c r="AG541">
        <v>0</v>
      </c>
      <c r="AH541">
        <v>0</v>
      </c>
      <c r="AI541">
        <v>0</v>
      </c>
      <c r="AJ541">
        <v>6</v>
      </c>
      <c r="AK541">
        <v>0</v>
      </c>
      <c r="AL541">
        <v>0</v>
      </c>
      <c r="AM541">
        <v>0</v>
      </c>
      <c r="AN541">
        <v>0</v>
      </c>
      <c r="AO541">
        <v>0</v>
      </c>
      <c r="AP541">
        <v>0</v>
      </c>
      <c r="AQ541">
        <v>0</v>
      </c>
      <c r="AR541">
        <v>7</v>
      </c>
      <c r="AS541">
        <v>0</v>
      </c>
      <c r="AT541">
        <v>0</v>
      </c>
      <c r="AU541">
        <v>0</v>
      </c>
      <c r="AV541">
        <v>0</v>
      </c>
      <c r="AW541">
        <v>0</v>
      </c>
      <c r="AX541">
        <v>0</v>
      </c>
      <c r="AY541">
        <v>7</v>
      </c>
      <c r="AZ541">
        <v>6</v>
      </c>
      <c r="BA541">
        <v>0</v>
      </c>
      <c r="BB541">
        <v>0</v>
      </c>
      <c r="BC541">
        <v>0</v>
      </c>
      <c r="BD541">
        <v>0</v>
      </c>
      <c r="BE541">
        <v>0</v>
      </c>
      <c r="BF541">
        <v>0</v>
      </c>
      <c r="BG541">
        <v>0</v>
      </c>
      <c r="BH541">
        <v>0</v>
      </c>
      <c r="BI541">
        <v>0</v>
      </c>
      <c r="BJ541">
        <v>0</v>
      </c>
      <c r="BK541">
        <v>0</v>
      </c>
      <c r="BL541">
        <v>0</v>
      </c>
      <c r="BM541">
        <v>0</v>
      </c>
      <c r="BN541">
        <v>0</v>
      </c>
      <c r="BO541">
        <v>0</v>
      </c>
      <c r="BP541">
        <v>0</v>
      </c>
      <c r="BQ541">
        <v>1</v>
      </c>
      <c r="BR541">
        <v>0</v>
      </c>
      <c r="BS541">
        <v>0</v>
      </c>
      <c r="BT541">
        <v>0</v>
      </c>
      <c r="BU541">
        <v>0</v>
      </c>
      <c r="BV541">
        <v>0</v>
      </c>
      <c r="BW541">
        <v>0</v>
      </c>
      <c r="BX541">
        <v>0</v>
      </c>
      <c r="BY541">
        <v>0</v>
      </c>
      <c r="BZ541">
        <v>0</v>
      </c>
      <c r="CA541">
        <v>6</v>
      </c>
      <c r="CB541">
        <v>0</v>
      </c>
      <c r="CC541">
        <v>4</v>
      </c>
      <c r="CD541">
        <v>1</v>
      </c>
      <c r="CE541">
        <v>0</v>
      </c>
      <c r="CF541">
        <v>0</v>
      </c>
      <c r="CG541">
        <v>3</v>
      </c>
      <c r="CH541">
        <v>0</v>
      </c>
      <c r="CI541">
        <v>3</v>
      </c>
      <c r="CJ541">
        <v>0</v>
      </c>
      <c r="CK541">
        <v>1</v>
      </c>
      <c r="CL541">
        <v>0</v>
      </c>
      <c r="CM541">
        <v>0</v>
      </c>
      <c r="CN541">
        <v>0</v>
      </c>
      <c r="CO541">
        <v>0</v>
      </c>
      <c r="CP541">
        <v>0</v>
      </c>
      <c r="CQ541">
        <v>2</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2</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4</v>
      </c>
      <c r="ET541">
        <v>0</v>
      </c>
      <c r="EU541">
        <v>2</v>
      </c>
      <c r="EV541">
        <v>0</v>
      </c>
      <c r="EW541">
        <v>0</v>
      </c>
      <c r="EX541">
        <v>0</v>
      </c>
      <c r="EY541">
        <v>0</v>
      </c>
      <c r="EZ541">
        <v>0</v>
      </c>
      <c r="FA541">
        <v>0</v>
      </c>
      <c r="FB541">
        <v>0</v>
      </c>
      <c r="FC541">
        <v>0</v>
      </c>
      <c r="FD541">
        <v>0</v>
      </c>
      <c r="FE541">
        <v>0</v>
      </c>
      <c r="FF541">
        <v>0</v>
      </c>
      <c r="FG541">
        <v>2</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1</v>
      </c>
      <c r="GC541">
        <v>0</v>
      </c>
      <c r="GD541">
        <v>0</v>
      </c>
      <c r="GE541">
        <v>0</v>
      </c>
      <c r="GF541">
        <v>0</v>
      </c>
      <c r="GG541">
        <v>0</v>
      </c>
      <c r="GH541">
        <v>0</v>
      </c>
      <c r="GI541">
        <v>0</v>
      </c>
      <c r="GJ541">
        <v>0</v>
      </c>
      <c r="GK541">
        <v>0</v>
      </c>
      <c r="GL541">
        <v>0</v>
      </c>
      <c r="GM541">
        <v>0</v>
      </c>
      <c r="GN541">
        <v>0</v>
      </c>
      <c r="GO541">
        <v>1</v>
      </c>
      <c r="GP541">
        <v>0</v>
      </c>
      <c r="GQ541">
        <v>0</v>
      </c>
    </row>
    <row r="542" spans="1:199">
      <c r="A542">
        <v>0</v>
      </c>
      <c r="B542">
        <v>0</v>
      </c>
      <c r="C542">
        <v>1</v>
      </c>
      <c r="D542">
        <v>0</v>
      </c>
      <c r="E542">
        <v>0</v>
      </c>
      <c r="F542">
        <v>0</v>
      </c>
      <c r="G542">
        <v>0</v>
      </c>
      <c r="H542">
        <v>0</v>
      </c>
      <c r="I542">
        <v>1</v>
      </c>
      <c r="J542">
        <v>3</v>
      </c>
      <c r="K542">
        <v>0</v>
      </c>
      <c r="L542">
        <v>0</v>
      </c>
      <c r="M542">
        <v>0</v>
      </c>
      <c r="N542">
        <v>0</v>
      </c>
      <c r="O542">
        <v>0</v>
      </c>
      <c r="P542">
        <v>0</v>
      </c>
      <c r="Q542">
        <v>0</v>
      </c>
      <c r="R542">
        <v>0</v>
      </c>
      <c r="S542">
        <v>0</v>
      </c>
      <c r="T542">
        <v>0</v>
      </c>
      <c r="U542">
        <v>0</v>
      </c>
      <c r="V542">
        <v>0</v>
      </c>
      <c r="W542">
        <v>0</v>
      </c>
      <c r="X542">
        <v>1</v>
      </c>
      <c r="Y542">
        <v>0</v>
      </c>
      <c r="Z542">
        <v>0</v>
      </c>
      <c r="AA542">
        <v>0</v>
      </c>
      <c r="AB542">
        <v>0</v>
      </c>
      <c r="AC542">
        <v>0</v>
      </c>
      <c r="AD542">
        <v>1</v>
      </c>
      <c r="AE542">
        <v>0</v>
      </c>
      <c r="AF542">
        <v>0</v>
      </c>
      <c r="AG542">
        <v>0</v>
      </c>
      <c r="AH542">
        <v>0</v>
      </c>
      <c r="AI542">
        <v>0</v>
      </c>
      <c r="AJ542">
        <v>0</v>
      </c>
      <c r="AK542">
        <v>1</v>
      </c>
      <c r="AL542">
        <v>0</v>
      </c>
      <c r="AM542">
        <v>0</v>
      </c>
      <c r="AN542">
        <v>0</v>
      </c>
      <c r="AO542">
        <v>0</v>
      </c>
      <c r="AP542">
        <v>1</v>
      </c>
      <c r="AQ542">
        <v>0</v>
      </c>
      <c r="AR542">
        <v>1</v>
      </c>
      <c r="AS542">
        <v>0</v>
      </c>
      <c r="AT542">
        <v>0</v>
      </c>
      <c r="AU542">
        <v>0</v>
      </c>
      <c r="AV542">
        <v>1</v>
      </c>
      <c r="AW542">
        <v>0</v>
      </c>
      <c r="AX542">
        <v>0</v>
      </c>
      <c r="AY542">
        <v>0</v>
      </c>
      <c r="AZ542">
        <v>1</v>
      </c>
      <c r="BA542">
        <v>0</v>
      </c>
      <c r="BB542">
        <v>0</v>
      </c>
      <c r="BC542">
        <v>0</v>
      </c>
      <c r="BD542">
        <v>2</v>
      </c>
      <c r="BE542">
        <v>0</v>
      </c>
      <c r="BF542">
        <v>0</v>
      </c>
      <c r="BG542">
        <v>0</v>
      </c>
      <c r="BH542">
        <v>0</v>
      </c>
      <c r="BI542">
        <v>0</v>
      </c>
      <c r="BJ542">
        <v>0</v>
      </c>
      <c r="BK542">
        <v>0</v>
      </c>
      <c r="BL542">
        <v>0</v>
      </c>
      <c r="BM542">
        <v>0</v>
      </c>
      <c r="BN542">
        <v>0</v>
      </c>
      <c r="BO542">
        <v>0</v>
      </c>
      <c r="BP542">
        <v>0</v>
      </c>
      <c r="BQ542">
        <v>0</v>
      </c>
      <c r="BR542">
        <v>0</v>
      </c>
      <c r="BS542">
        <v>0</v>
      </c>
      <c r="BT542">
        <v>2</v>
      </c>
      <c r="BU542">
        <v>0</v>
      </c>
      <c r="BV542">
        <v>0</v>
      </c>
      <c r="BW542">
        <v>0</v>
      </c>
      <c r="BX542">
        <v>4</v>
      </c>
      <c r="BY542">
        <v>0</v>
      </c>
      <c r="BZ542">
        <v>0</v>
      </c>
      <c r="CA542">
        <v>1</v>
      </c>
      <c r="CB542">
        <v>0</v>
      </c>
      <c r="CC542">
        <v>0</v>
      </c>
      <c r="CD542">
        <v>0</v>
      </c>
      <c r="CE542">
        <v>0</v>
      </c>
      <c r="CF542">
        <v>0</v>
      </c>
      <c r="CG542">
        <v>0</v>
      </c>
      <c r="CH542">
        <v>0</v>
      </c>
      <c r="CI542">
        <v>0</v>
      </c>
      <c r="CJ542">
        <v>1</v>
      </c>
      <c r="CK542">
        <v>4</v>
      </c>
      <c r="CL542">
        <v>0</v>
      </c>
      <c r="CM542">
        <v>0</v>
      </c>
      <c r="CN542">
        <v>0</v>
      </c>
      <c r="CO542">
        <v>0</v>
      </c>
      <c r="CP542">
        <v>3</v>
      </c>
      <c r="CQ542">
        <v>0</v>
      </c>
      <c r="CR542">
        <v>0</v>
      </c>
      <c r="CS542">
        <v>2</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2</v>
      </c>
      <c r="DO542">
        <v>0</v>
      </c>
      <c r="DP542">
        <v>0</v>
      </c>
      <c r="DQ542">
        <v>0</v>
      </c>
      <c r="DR542">
        <v>0</v>
      </c>
      <c r="DS542">
        <v>0</v>
      </c>
      <c r="DT542">
        <v>0</v>
      </c>
      <c r="DU542">
        <v>0</v>
      </c>
      <c r="DV542">
        <v>1</v>
      </c>
      <c r="DW542">
        <v>0</v>
      </c>
      <c r="DX542">
        <v>0</v>
      </c>
      <c r="DY542">
        <v>0</v>
      </c>
      <c r="DZ542">
        <v>0</v>
      </c>
      <c r="EA542">
        <v>0</v>
      </c>
      <c r="EB542">
        <v>1</v>
      </c>
      <c r="EC542">
        <v>0</v>
      </c>
      <c r="ED542">
        <v>0</v>
      </c>
      <c r="EE542">
        <v>0</v>
      </c>
      <c r="EF542">
        <v>0</v>
      </c>
      <c r="EG542">
        <v>0</v>
      </c>
      <c r="EH542">
        <v>1</v>
      </c>
      <c r="EI542">
        <v>0</v>
      </c>
      <c r="EJ542">
        <v>0</v>
      </c>
      <c r="EK542">
        <v>0</v>
      </c>
      <c r="EL542">
        <v>1</v>
      </c>
      <c r="EM542">
        <v>0</v>
      </c>
      <c r="EN542">
        <v>0</v>
      </c>
      <c r="EO542">
        <v>0</v>
      </c>
      <c r="EP542">
        <v>2</v>
      </c>
      <c r="EQ542">
        <v>0</v>
      </c>
      <c r="ER542">
        <v>0</v>
      </c>
      <c r="ES542">
        <v>0</v>
      </c>
      <c r="ET542">
        <v>0</v>
      </c>
      <c r="EU542">
        <v>1</v>
      </c>
      <c r="EV542">
        <v>0</v>
      </c>
      <c r="EW542">
        <v>0</v>
      </c>
      <c r="EX542">
        <v>0</v>
      </c>
      <c r="EY542">
        <v>0</v>
      </c>
      <c r="EZ542">
        <v>0</v>
      </c>
      <c r="FA542">
        <v>0</v>
      </c>
      <c r="FB542">
        <v>0</v>
      </c>
      <c r="FC542">
        <v>0</v>
      </c>
      <c r="FD542">
        <v>0</v>
      </c>
      <c r="FE542">
        <v>0</v>
      </c>
      <c r="FF542">
        <v>0</v>
      </c>
      <c r="FG542">
        <v>1</v>
      </c>
      <c r="FH542">
        <v>0</v>
      </c>
      <c r="FI542">
        <v>3</v>
      </c>
      <c r="FJ542">
        <v>2</v>
      </c>
      <c r="FK542">
        <v>0</v>
      </c>
      <c r="FL542">
        <v>0</v>
      </c>
      <c r="FM542">
        <v>0</v>
      </c>
      <c r="FN542">
        <v>0</v>
      </c>
      <c r="FO542">
        <v>0</v>
      </c>
      <c r="FP542">
        <v>0</v>
      </c>
      <c r="FQ542">
        <v>0</v>
      </c>
      <c r="FR542">
        <v>4</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8</v>
      </c>
      <c r="GP542">
        <v>0</v>
      </c>
      <c r="GQ542">
        <v>0</v>
      </c>
    </row>
    <row r="543" spans="1:199">
      <c r="A543">
        <v>0</v>
      </c>
      <c r="B543">
        <v>0</v>
      </c>
      <c r="C543">
        <v>4</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2</v>
      </c>
      <c r="AA543">
        <v>0</v>
      </c>
      <c r="AB543">
        <v>0</v>
      </c>
      <c r="AC543">
        <v>0</v>
      </c>
      <c r="AD543">
        <v>0</v>
      </c>
      <c r="AE543">
        <v>0</v>
      </c>
      <c r="AF543">
        <v>0</v>
      </c>
      <c r="AG543">
        <v>0</v>
      </c>
      <c r="AH543">
        <v>0</v>
      </c>
      <c r="AI543">
        <v>0</v>
      </c>
      <c r="AJ543">
        <v>0</v>
      </c>
      <c r="AK543">
        <v>0</v>
      </c>
      <c r="AL543">
        <v>0</v>
      </c>
      <c r="AM543">
        <v>0</v>
      </c>
      <c r="AN543">
        <v>0</v>
      </c>
      <c r="AO543">
        <v>0</v>
      </c>
      <c r="AP543">
        <v>0</v>
      </c>
      <c r="AQ543">
        <v>0</v>
      </c>
      <c r="AR543">
        <v>2</v>
      </c>
      <c r="AS543">
        <v>0</v>
      </c>
      <c r="AT543">
        <v>0</v>
      </c>
      <c r="AU543">
        <v>0</v>
      </c>
      <c r="AV543">
        <v>0</v>
      </c>
      <c r="AW543">
        <v>2</v>
      </c>
      <c r="AX543">
        <v>0</v>
      </c>
      <c r="AY543">
        <v>2</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3</v>
      </c>
      <c r="CB543">
        <v>1</v>
      </c>
      <c r="CC543">
        <v>1</v>
      </c>
      <c r="CD543">
        <v>3</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2</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1</v>
      </c>
      <c r="ET543">
        <v>0</v>
      </c>
      <c r="EU543">
        <v>0</v>
      </c>
      <c r="EV543">
        <v>0</v>
      </c>
      <c r="EW543">
        <v>0</v>
      </c>
      <c r="EX543">
        <v>0</v>
      </c>
      <c r="EY543">
        <v>0</v>
      </c>
      <c r="EZ543">
        <v>0</v>
      </c>
      <c r="FA543">
        <v>0</v>
      </c>
      <c r="FB543">
        <v>0</v>
      </c>
      <c r="FC543">
        <v>0</v>
      </c>
      <c r="FD543">
        <v>0</v>
      </c>
      <c r="FE543">
        <v>0</v>
      </c>
      <c r="FF543">
        <v>0</v>
      </c>
      <c r="FG543">
        <v>1</v>
      </c>
      <c r="FH543">
        <v>0</v>
      </c>
      <c r="FI543">
        <v>0</v>
      </c>
      <c r="FJ543">
        <v>0</v>
      </c>
      <c r="FK543">
        <v>0</v>
      </c>
      <c r="FL543">
        <v>0</v>
      </c>
      <c r="FM543">
        <v>0</v>
      </c>
      <c r="FN543">
        <v>1</v>
      </c>
      <c r="FO543">
        <v>0</v>
      </c>
      <c r="FP543">
        <v>0</v>
      </c>
      <c r="FQ543">
        <v>0</v>
      </c>
      <c r="FR543">
        <v>0</v>
      </c>
      <c r="FS543">
        <v>2</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row>
    <row r="544" spans="1:199">
      <c r="A544">
        <v>0</v>
      </c>
      <c r="B544">
        <v>0</v>
      </c>
      <c r="C544">
        <v>0</v>
      </c>
      <c r="D544">
        <v>0</v>
      </c>
      <c r="E544">
        <v>0</v>
      </c>
      <c r="F544">
        <v>0</v>
      </c>
      <c r="G544">
        <v>0</v>
      </c>
      <c r="H544">
        <v>0</v>
      </c>
      <c r="I544">
        <v>0</v>
      </c>
      <c r="J544">
        <v>0</v>
      </c>
      <c r="K544">
        <v>0</v>
      </c>
      <c r="L544">
        <v>0</v>
      </c>
      <c r="M544">
        <v>0</v>
      </c>
      <c r="N544">
        <v>0</v>
      </c>
      <c r="O544">
        <v>0</v>
      </c>
      <c r="P544">
        <v>0</v>
      </c>
      <c r="Q544">
        <v>2</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1</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2</v>
      </c>
      <c r="CE544">
        <v>0</v>
      </c>
      <c r="CF544">
        <v>0</v>
      </c>
      <c r="CG544">
        <v>0</v>
      </c>
      <c r="CH544">
        <v>0</v>
      </c>
      <c r="CI544">
        <v>0</v>
      </c>
      <c r="CJ544">
        <v>0</v>
      </c>
      <c r="CK544">
        <v>0</v>
      </c>
      <c r="CL544">
        <v>0</v>
      </c>
      <c r="CM544">
        <v>0</v>
      </c>
      <c r="CN544">
        <v>0</v>
      </c>
      <c r="CO544">
        <v>0</v>
      </c>
      <c r="CP544">
        <v>0</v>
      </c>
      <c r="CQ544">
        <v>0</v>
      </c>
      <c r="CR544">
        <v>0</v>
      </c>
      <c r="CS544">
        <v>1</v>
      </c>
      <c r="CT544">
        <v>0</v>
      </c>
      <c r="CU544">
        <v>0</v>
      </c>
      <c r="CV544">
        <v>0</v>
      </c>
      <c r="CW544">
        <v>0</v>
      </c>
      <c r="CX544">
        <v>0</v>
      </c>
      <c r="CY544">
        <v>0</v>
      </c>
      <c r="CZ544">
        <v>0</v>
      </c>
      <c r="DA544">
        <v>0</v>
      </c>
      <c r="DB544">
        <v>0</v>
      </c>
      <c r="DC544">
        <v>0</v>
      </c>
      <c r="DD544">
        <v>2</v>
      </c>
      <c r="DE544">
        <v>0</v>
      </c>
      <c r="DF544">
        <v>0</v>
      </c>
      <c r="DG544">
        <v>0</v>
      </c>
      <c r="DH544">
        <v>0</v>
      </c>
      <c r="DI544">
        <v>0</v>
      </c>
      <c r="DJ544">
        <v>0</v>
      </c>
      <c r="DK544">
        <v>0</v>
      </c>
      <c r="DL544">
        <v>3</v>
      </c>
      <c r="DM544">
        <v>0</v>
      </c>
      <c r="DN544">
        <v>0</v>
      </c>
      <c r="DO544">
        <v>0</v>
      </c>
      <c r="DP544">
        <v>0</v>
      </c>
      <c r="DQ544">
        <v>0</v>
      </c>
      <c r="DR544">
        <v>2</v>
      </c>
      <c r="DS544">
        <v>0</v>
      </c>
      <c r="DT544">
        <v>0</v>
      </c>
      <c r="DU544">
        <v>0</v>
      </c>
      <c r="DV544">
        <v>0</v>
      </c>
      <c r="DW544">
        <v>0</v>
      </c>
      <c r="DX544">
        <v>0</v>
      </c>
      <c r="DY544">
        <v>0</v>
      </c>
      <c r="DZ544">
        <v>0</v>
      </c>
      <c r="EA544">
        <v>4</v>
      </c>
      <c r="EB544">
        <v>1</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1</v>
      </c>
      <c r="FJ544">
        <v>0</v>
      </c>
      <c r="FK544">
        <v>0</v>
      </c>
      <c r="FL544">
        <v>0</v>
      </c>
      <c r="FM544">
        <v>0</v>
      </c>
      <c r="FN544">
        <v>0</v>
      </c>
      <c r="FO544">
        <v>0</v>
      </c>
      <c r="FP544">
        <v>0</v>
      </c>
      <c r="FQ544">
        <v>0</v>
      </c>
      <c r="FR544">
        <v>0</v>
      </c>
      <c r="FS544">
        <v>0</v>
      </c>
      <c r="FT544">
        <v>3</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7</v>
      </c>
      <c r="GQ544">
        <v>0</v>
      </c>
    </row>
    <row r="545" spans="1:199">
      <c r="A545">
        <v>0</v>
      </c>
      <c r="B545">
        <v>0</v>
      </c>
      <c r="C545">
        <v>0</v>
      </c>
      <c r="D545">
        <v>0</v>
      </c>
      <c r="E545">
        <v>0</v>
      </c>
      <c r="F545">
        <v>0</v>
      </c>
      <c r="G545">
        <v>0</v>
      </c>
      <c r="H545">
        <v>0</v>
      </c>
      <c r="I545">
        <v>0</v>
      </c>
      <c r="J545">
        <v>0</v>
      </c>
      <c r="K545">
        <v>0</v>
      </c>
      <c r="L545">
        <v>0</v>
      </c>
      <c r="M545">
        <v>0</v>
      </c>
      <c r="N545">
        <v>0</v>
      </c>
      <c r="O545">
        <v>0</v>
      </c>
      <c r="P545">
        <v>1</v>
      </c>
      <c r="Q545">
        <v>1</v>
      </c>
      <c r="R545">
        <v>0</v>
      </c>
      <c r="S545">
        <v>0</v>
      </c>
      <c r="T545">
        <v>0</v>
      </c>
      <c r="U545">
        <v>0</v>
      </c>
      <c r="V545">
        <v>4</v>
      </c>
      <c r="W545">
        <v>0</v>
      </c>
      <c r="X545">
        <v>0</v>
      </c>
      <c r="Y545">
        <v>0</v>
      </c>
      <c r="Z545">
        <v>0</v>
      </c>
      <c r="AA545">
        <v>0</v>
      </c>
      <c r="AB545">
        <v>0</v>
      </c>
      <c r="AC545">
        <v>4</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1</v>
      </c>
      <c r="AX545">
        <v>0</v>
      </c>
      <c r="AY545">
        <v>0</v>
      </c>
      <c r="AZ545">
        <v>1</v>
      </c>
      <c r="BA545">
        <v>0</v>
      </c>
      <c r="BB545">
        <v>0</v>
      </c>
      <c r="BC545">
        <v>0</v>
      </c>
      <c r="BD545">
        <v>2</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4</v>
      </c>
      <c r="CD545">
        <v>0</v>
      </c>
      <c r="CE545">
        <v>0</v>
      </c>
      <c r="CF545">
        <v>0</v>
      </c>
      <c r="CG545">
        <v>0</v>
      </c>
      <c r="CH545">
        <v>0</v>
      </c>
      <c r="CI545">
        <v>2</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5</v>
      </c>
      <c r="DD545">
        <v>0</v>
      </c>
      <c r="DE545">
        <v>0</v>
      </c>
      <c r="DF545">
        <v>0</v>
      </c>
      <c r="DG545">
        <v>0</v>
      </c>
      <c r="DH545">
        <v>0</v>
      </c>
      <c r="DI545">
        <v>0</v>
      </c>
      <c r="DJ545">
        <v>0</v>
      </c>
      <c r="DK545">
        <v>0</v>
      </c>
      <c r="DL545">
        <v>0</v>
      </c>
      <c r="DM545">
        <v>0</v>
      </c>
      <c r="DN545">
        <v>2</v>
      </c>
      <c r="DO545">
        <v>0</v>
      </c>
      <c r="DP545">
        <v>0</v>
      </c>
      <c r="DQ545">
        <v>2</v>
      </c>
      <c r="DR545">
        <v>7</v>
      </c>
      <c r="DS545">
        <v>0</v>
      </c>
      <c r="DT545">
        <v>0</v>
      </c>
      <c r="DU545">
        <v>0</v>
      </c>
      <c r="DV545">
        <v>0</v>
      </c>
      <c r="DW545">
        <v>0</v>
      </c>
      <c r="DX545">
        <v>0</v>
      </c>
      <c r="DY545">
        <v>0</v>
      </c>
      <c r="DZ545">
        <v>0</v>
      </c>
      <c r="EA545">
        <v>0</v>
      </c>
      <c r="EB545">
        <v>0</v>
      </c>
      <c r="EC545">
        <v>0</v>
      </c>
      <c r="ED545">
        <v>0</v>
      </c>
      <c r="EE545">
        <v>2</v>
      </c>
      <c r="EF545">
        <v>0</v>
      </c>
      <c r="EG545">
        <v>0</v>
      </c>
      <c r="EH545">
        <v>0</v>
      </c>
      <c r="EI545">
        <v>0</v>
      </c>
      <c r="EJ545">
        <v>0</v>
      </c>
      <c r="EK545">
        <v>0</v>
      </c>
      <c r="EL545">
        <v>0</v>
      </c>
      <c r="EM545">
        <v>0</v>
      </c>
      <c r="EN545">
        <v>0</v>
      </c>
      <c r="EO545">
        <v>0</v>
      </c>
      <c r="EP545">
        <v>0</v>
      </c>
      <c r="EQ545">
        <v>0</v>
      </c>
      <c r="ER545">
        <v>0</v>
      </c>
      <c r="ES545">
        <v>1</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3</v>
      </c>
      <c r="FM545">
        <v>0</v>
      </c>
      <c r="FN545">
        <v>0</v>
      </c>
      <c r="FO545">
        <v>0</v>
      </c>
      <c r="FP545">
        <v>0</v>
      </c>
      <c r="FQ545">
        <v>0</v>
      </c>
      <c r="FR545">
        <v>0</v>
      </c>
      <c r="FS545">
        <v>3</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row>
    <row r="546" spans="1:199">
      <c r="A546">
        <v>0</v>
      </c>
      <c r="B546">
        <v>3</v>
      </c>
      <c r="C546">
        <v>0</v>
      </c>
      <c r="D546">
        <v>0</v>
      </c>
      <c r="E546">
        <v>0</v>
      </c>
      <c r="F546">
        <v>2</v>
      </c>
      <c r="G546">
        <v>3</v>
      </c>
      <c r="H546">
        <v>1</v>
      </c>
      <c r="I546">
        <v>0</v>
      </c>
      <c r="J546">
        <v>1</v>
      </c>
      <c r="K546">
        <v>6</v>
      </c>
      <c r="L546">
        <v>1</v>
      </c>
      <c r="M546">
        <v>0</v>
      </c>
      <c r="N546">
        <v>0</v>
      </c>
      <c r="O546">
        <v>0</v>
      </c>
      <c r="P546">
        <v>5</v>
      </c>
      <c r="Q546">
        <v>0</v>
      </c>
      <c r="R546">
        <v>0</v>
      </c>
      <c r="S546">
        <v>0</v>
      </c>
      <c r="T546">
        <v>0</v>
      </c>
      <c r="U546">
        <v>0</v>
      </c>
      <c r="V546">
        <v>0</v>
      </c>
      <c r="W546">
        <v>0</v>
      </c>
      <c r="X546">
        <v>0</v>
      </c>
      <c r="Y546">
        <v>5</v>
      </c>
      <c r="Z546">
        <v>1</v>
      </c>
      <c r="AA546">
        <v>0</v>
      </c>
      <c r="AB546">
        <v>6</v>
      </c>
      <c r="AC546">
        <v>0</v>
      </c>
      <c r="AD546">
        <v>0</v>
      </c>
      <c r="AE546">
        <v>1</v>
      </c>
      <c r="AF546">
        <v>2</v>
      </c>
      <c r="AG546">
        <v>0</v>
      </c>
      <c r="AH546">
        <v>2</v>
      </c>
      <c r="AI546">
        <v>1</v>
      </c>
      <c r="AJ546">
        <v>0</v>
      </c>
      <c r="AK546">
        <v>0</v>
      </c>
      <c r="AL546">
        <v>0</v>
      </c>
      <c r="AM546">
        <v>0</v>
      </c>
      <c r="AN546">
        <v>0</v>
      </c>
      <c r="AO546">
        <v>1</v>
      </c>
      <c r="AP546">
        <v>0</v>
      </c>
      <c r="AQ546">
        <v>0</v>
      </c>
      <c r="AR546">
        <v>0</v>
      </c>
      <c r="AS546">
        <v>3</v>
      </c>
      <c r="AT546">
        <v>1</v>
      </c>
      <c r="AU546">
        <v>1</v>
      </c>
      <c r="AV546">
        <v>3</v>
      </c>
      <c r="AW546">
        <v>3</v>
      </c>
      <c r="AX546">
        <v>0</v>
      </c>
      <c r="AY546">
        <v>5</v>
      </c>
      <c r="AZ546">
        <v>5</v>
      </c>
      <c r="BA546">
        <v>1</v>
      </c>
      <c r="BB546">
        <v>1</v>
      </c>
      <c r="BC546">
        <v>0</v>
      </c>
      <c r="BD546">
        <v>6</v>
      </c>
      <c r="BE546">
        <v>0</v>
      </c>
      <c r="BF546">
        <v>0</v>
      </c>
      <c r="BG546">
        <v>3</v>
      </c>
      <c r="BH546">
        <v>0</v>
      </c>
      <c r="BI546">
        <v>4</v>
      </c>
      <c r="BJ546">
        <v>4</v>
      </c>
      <c r="BK546">
        <v>0</v>
      </c>
      <c r="BL546">
        <v>0</v>
      </c>
      <c r="BM546">
        <v>1</v>
      </c>
      <c r="BN546">
        <v>0</v>
      </c>
      <c r="BO546">
        <v>0</v>
      </c>
      <c r="BP546">
        <v>0</v>
      </c>
      <c r="BQ546">
        <v>2</v>
      </c>
      <c r="BR546">
        <v>0</v>
      </c>
      <c r="BS546">
        <v>0</v>
      </c>
      <c r="BT546">
        <v>0</v>
      </c>
      <c r="BU546">
        <v>0</v>
      </c>
      <c r="BV546">
        <v>1</v>
      </c>
      <c r="BW546">
        <v>0</v>
      </c>
      <c r="BX546">
        <v>0</v>
      </c>
      <c r="BY546">
        <v>0</v>
      </c>
      <c r="BZ546">
        <v>0</v>
      </c>
      <c r="CA546">
        <v>3</v>
      </c>
      <c r="CB546">
        <v>1</v>
      </c>
      <c r="CC546">
        <v>0</v>
      </c>
      <c r="CD546">
        <v>4</v>
      </c>
      <c r="CE546">
        <v>3</v>
      </c>
      <c r="CF546">
        <v>0</v>
      </c>
      <c r="CG546">
        <v>3</v>
      </c>
      <c r="CH546">
        <v>0</v>
      </c>
      <c r="CI546">
        <v>0</v>
      </c>
      <c r="CJ546">
        <v>0</v>
      </c>
      <c r="CK546">
        <v>1</v>
      </c>
      <c r="CL546">
        <v>0</v>
      </c>
      <c r="CM546">
        <v>0</v>
      </c>
      <c r="CN546">
        <v>0</v>
      </c>
      <c r="CO546">
        <v>0</v>
      </c>
      <c r="CP546">
        <v>1</v>
      </c>
      <c r="CQ546">
        <v>0</v>
      </c>
      <c r="CR546">
        <v>0</v>
      </c>
      <c r="CS546">
        <v>2</v>
      </c>
      <c r="CT546">
        <v>0</v>
      </c>
      <c r="CU546">
        <v>1</v>
      </c>
      <c r="CV546">
        <v>0</v>
      </c>
      <c r="CW546">
        <v>0</v>
      </c>
      <c r="CX546">
        <v>0</v>
      </c>
      <c r="CY546">
        <v>0</v>
      </c>
      <c r="CZ546">
        <v>0</v>
      </c>
      <c r="DA546">
        <v>0</v>
      </c>
      <c r="DB546">
        <v>1</v>
      </c>
      <c r="DC546">
        <v>0</v>
      </c>
      <c r="DD546">
        <v>1</v>
      </c>
      <c r="DE546">
        <v>1</v>
      </c>
      <c r="DF546">
        <v>0</v>
      </c>
      <c r="DG546">
        <v>0</v>
      </c>
      <c r="DH546">
        <v>0</v>
      </c>
      <c r="DI546">
        <v>1</v>
      </c>
      <c r="DJ546">
        <v>2</v>
      </c>
      <c r="DK546">
        <v>0</v>
      </c>
      <c r="DL546">
        <v>0</v>
      </c>
      <c r="DM546">
        <v>0</v>
      </c>
      <c r="DN546">
        <v>0</v>
      </c>
      <c r="DO546">
        <v>0</v>
      </c>
      <c r="DP546">
        <v>0</v>
      </c>
      <c r="DQ546">
        <v>0</v>
      </c>
      <c r="DR546">
        <v>5</v>
      </c>
      <c r="DS546">
        <v>3</v>
      </c>
      <c r="DT546">
        <v>2</v>
      </c>
      <c r="DU546">
        <v>0</v>
      </c>
      <c r="DV546">
        <v>0</v>
      </c>
      <c r="DW546">
        <v>0</v>
      </c>
      <c r="DX546">
        <v>0</v>
      </c>
      <c r="DY546">
        <v>0</v>
      </c>
      <c r="DZ546">
        <v>4</v>
      </c>
      <c r="EA546">
        <v>0</v>
      </c>
      <c r="EB546">
        <v>5</v>
      </c>
      <c r="EC546">
        <v>7</v>
      </c>
      <c r="ED546">
        <v>0</v>
      </c>
      <c r="EE546">
        <v>0</v>
      </c>
      <c r="EF546">
        <v>0</v>
      </c>
      <c r="EG546">
        <v>5</v>
      </c>
      <c r="EH546">
        <v>0</v>
      </c>
      <c r="EI546">
        <v>0</v>
      </c>
      <c r="EJ546">
        <v>0</v>
      </c>
      <c r="EK546">
        <v>1</v>
      </c>
      <c r="EL546">
        <v>1</v>
      </c>
      <c r="EM546">
        <v>0</v>
      </c>
      <c r="EN546">
        <v>0</v>
      </c>
      <c r="EO546">
        <v>0</v>
      </c>
      <c r="EP546">
        <v>0</v>
      </c>
      <c r="EQ546">
        <v>0</v>
      </c>
      <c r="ER546">
        <v>2</v>
      </c>
      <c r="ES546">
        <v>4</v>
      </c>
      <c r="ET546">
        <v>0</v>
      </c>
      <c r="EU546">
        <v>1</v>
      </c>
      <c r="EV546">
        <v>0</v>
      </c>
      <c r="EW546">
        <v>0</v>
      </c>
      <c r="EX546">
        <v>0</v>
      </c>
      <c r="EY546">
        <v>1</v>
      </c>
      <c r="EZ546">
        <v>0</v>
      </c>
      <c r="FA546">
        <v>0</v>
      </c>
      <c r="FB546">
        <v>0</v>
      </c>
      <c r="FC546">
        <v>0</v>
      </c>
      <c r="FD546">
        <v>2</v>
      </c>
      <c r="FE546">
        <v>0</v>
      </c>
      <c r="FF546">
        <v>0</v>
      </c>
      <c r="FG546">
        <v>5</v>
      </c>
      <c r="FH546">
        <v>0</v>
      </c>
      <c r="FI546">
        <v>0</v>
      </c>
      <c r="FJ546">
        <v>2</v>
      </c>
      <c r="FK546">
        <v>0</v>
      </c>
      <c r="FL546">
        <v>4</v>
      </c>
      <c r="FM546">
        <v>2</v>
      </c>
      <c r="FN546">
        <v>0</v>
      </c>
      <c r="FO546">
        <v>1</v>
      </c>
      <c r="FP546">
        <v>0</v>
      </c>
      <c r="FQ546">
        <v>0</v>
      </c>
      <c r="FR546">
        <v>6</v>
      </c>
      <c r="FS546">
        <v>1</v>
      </c>
      <c r="FT546">
        <v>2</v>
      </c>
      <c r="FU546">
        <v>2</v>
      </c>
      <c r="FV546">
        <v>7</v>
      </c>
      <c r="FW546">
        <v>0</v>
      </c>
      <c r="FX546">
        <v>0</v>
      </c>
      <c r="FY546">
        <v>0</v>
      </c>
      <c r="FZ546">
        <v>0</v>
      </c>
      <c r="GA546">
        <v>1</v>
      </c>
      <c r="GB546">
        <v>5</v>
      </c>
      <c r="GC546">
        <v>0</v>
      </c>
      <c r="GD546">
        <v>1</v>
      </c>
      <c r="GE546">
        <v>0</v>
      </c>
      <c r="GF546">
        <v>1</v>
      </c>
      <c r="GG546">
        <v>0</v>
      </c>
      <c r="GH546">
        <v>0</v>
      </c>
      <c r="GI546">
        <v>0</v>
      </c>
      <c r="GJ546">
        <v>0</v>
      </c>
      <c r="GK546">
        <v>0</v>
      </c>
      <c r="GL546">
        <v>1</v>
      </c>
      <c r="GM546">
        <v>0</v>
      </c>
      <c r="GN546">
        <v>0</v>
      </c>
      <c r="GO546">
        <v>1</v>
      </c>
      <c r="GP546">
        <v>0</v>
      </c>
      <c r="GQ546">
        <v>0</v>
      </c>
    </row>
    <row r="547" spans="1:199">
      <c r="A547">
        <v>2</v>
      </c>
      <c r="B547">
        <v>2</v>
      </c>
      <c r="C547">
        <v>2</v>
      </c>
      <c r="D547">
        <v>0</v>
      </c>
      <c r="E547">
        <v>1</v>
      </c>
      <c r="F547">
        <v>2</v>
      </c>
      <c r="G547">
        <v>1</v>
      </c>
      <c r="H547">
        <v>4</v>
      </c>
      <c r="I547">
        <v>4</v>
      </c>
      <c r="J547">
        <v>0</v>
      </c>
      <c r="K547">
        <v>0</v>
      </c>
      <c r="L547">
        <v>0</v>
      </c>
      <c r="M547">
        <v>0</v>
      </c>
      <c r="N547">
        <v>0</v>
      </c>
      <c r="O547">
        <v>1</v>
      </c>
      <c r="P547">
        <v>0</v>
      </c>
      <c r="Q547">
        <v>3</v>
      </c>
      <c r="R547">
        <v>3</v>
      </c>
      <c r="S547">
        <v>0</v>
      </c>
      <c r="T547">
        <v>0</v>
      </c>
      <c r="U547">
        <v>0</v>
      </c>
      <c r="V547">
        <v>0</v>
      </c>
      <c r="W547">
        <v>0</v>
      </c>
      <c r="X547">
        <v>2</v>
      </c>
      <c r="Y547">
        <v>0</v>
      </c>
      <c r="Z547">
        <v>2</v>
      </c>
      <c r="AA547">
        <v>0</v>
      </c>
      <c r="AB547">
        <v>0</v>
      </c>
      <c r="AC547">
        <v>3</v>
      </c>
      <c r="AD547">
        <v>2</v>
      </c>
      <c r="AE547">
        <v>1</v>
      </c>
      <c r="AF547">
        <v>0</v>
      </c>
      <c r="AG547">
        <v>4</v>
      </c>
      <c r="AH547">
        <v>0</v>
      </c>
      <c r="AI547">
        <v>3</v>
      </c>
      <c r="AJ547">
        <v>4</v>
      </c>
      <c r="AK547">
        <v>1</v>
      </c>
      <c r="AL547">
        <v>3</v>
      </c>
      <c r="AM547">
        <v>3</v>
      </c>
      <c r="AN547">
        <v>0</v>
      </c>
      <c r="AO547">
        <v>3</v>
      </c>
      <c r="AP547">
        <v>5</v>
      </c>
      <c r="AQ547">
        <v>2</v>
      </c>
      <c r="AR547">
        <v>0</v>
      </c>
      <c r="AS547">
        <v>1</v>
      </c>
      <c r="AT547">
        <v>3</v>
      </c>
      <c r="AU547">
        <v>3</v>
      </c>
      <c r="AV547">
        <v>1</v>
      </c>
      <c r="AW547">
        <v>0</v>
      </c>
      <c r="AX547">
        <v>3</v>
      </c>
      <c r="AY547">
        <v>0</v>
      </c>
      <c r="AZ547">
        <v>0</v>
      </c>
      <c r="BA547">
        <v>1</v>
      </c>
      <c r="BB547">
        <v>0</v>
      </c>
      <c r="BC547">
        <v>3</v>
      </c>
      <c r="BD547">
        <v>1</v>
      </c>
      <c r="BE547">
        <v>1</v>
      </c>
      <c r="BF547">
        <v>2</v>
      </c>
      <c r="BG547">
        <v>1</v>
      </c>
      <c r="BH547">
        <v>1</v>
      </c>
      <c r="BI547">
        <v>1</v>
      </c>
      <c r="BJ547">
        <v>0</v>
      </c>
      <c r="BK547">
        <v>0</v>
      </c>
      <c r="BL547">
        <v>0</v>
      </c>
      <c r="BM547">
        <v>1</v>
      </c>
      <c r="BN547">
        <v>0</v>
      </c>
      <c r="BO547">
        <v>0</v>
      </c>
      <c r="BP547">
        <v>0</v>
      </c>
      <c r="BQ547">
        <v>1</v>
      </c>
      <c r="BR547">
        <v>1</v>
      </c>
      <c r="BS547">
        <v>1</v>
      </c>
      <c r="BT547">
        <v>0</v>
      </c>
      <c r="BU547">
        <v>4</v>
      </c>
      <c r="BV547">
        <v>0</v>
      </c>
      <c r="BW547">
        <v>1</v>
      </c>
      <c r="BX547">
        <v>3</v>
      </c>
      <c r="BY547">
        <v>0</v>
      </c>
      <c r="BZ547">
        <v>0</v>
      </c>
      <c r="CA547">
        <v>0</v>
      </c>
      <c r="CB547">
        <v>1</v>
      </c>
      <c r="CC547">
        <v>0</v>
      </c>
      <c r="CD547">
        <v>0</v>
      </c>
      <c r="CE547">
        <v>0</v>
      </c>
      <c r="CF547">
        <v>0</v>
      </c>
      <c r="CG547">
        <v>1</v>
      </c>
      <c r="CH547">
        <v>0</v>
      </c>
      <c r="CI547">
        <v>1</v>
      </c>
      <c r="CJ547">
        <v>1</v>
      </c>
      <c r="CK547">
        <v>3</v>
      </c>
      <c r="CL547">
        <v>0</v>
      </c>
      <c r="CM547">
        <v>0</v>
      </c>
      <c r="CN547">
        <v>0</v>
      </c>
      <c r="CO547">
        <v>0</v>
      </c>
      <c r="CP547">
        <v>0</v>
      </c>
      <c r="CQ547">
        <v>2</v>
      </c>
      <c r="CR547">
        <v>0</v>
      </c>
      <c r="CS547">
        <v>3</v>
      </c>
      <c r="CT547">
        <v>1</v>
      </c>
      <c r="CU547">
        <v>3</v>
      </c>
      <c r="CV547">
        <v>0</v>
      </c>
      <c r="CW547">
        <v>0</v>
      </c>
      <c r="CX547">
        <v>0</v>
      </c>
      <c r="CY547">
        <v>2</v>
      </c>
      <c r="CZ547">
        <v>1</v>
      </c>
      <c r="DA547">
        <v>0</v>
      </c>
      <c r="DB547">
        <v>0</v>
      </c>
      <c r="DC547">
        <v>0</v>
      </c>
      <c r="DD547">
        <v>1</v>
      </c>
      <c r="DE547">
        <v>4</v>
      </c>
      <c r="DF547">
        <v>1</v>
      </c>
      <c r="DG547">
        <v>4</v>
      </c>
      <c r="DH547">
        <v>1</v>
      </c>
      <c r="DI547">
        <v>0</v>
      </c>
      <c r="DJ547">
        <v>0</v>
      </c>
      <c r="DK547">
        <v>4</v>
      </c>
      <c r="DL547">
        <v>0</v>
      </c>
      <c r="DM547">
        <v>0</v>
      </c>
      <c r="DN547">
        <v>0</v>
      </c>
      <c r="DO547">
        <v>3</v>
      </c>
      <c r="DP547">
        <v>2</v>
      </c>
      <c r="DQ547">
        <v>0</v>
      </c>
      <c r="DR547">
        <v>0</v>
      </c>
      <c r="DS547">
        <v>1</v>
      </c>
      <c r="DT547">
        <v>3</v>
      </c>
      <c r="DU547">
        <v>0</v>
      </c>
      <c r="DV547">
        <v>5</v>
      </c>
      <c r="DW547">
        <v>3</v>
      </c>
      <c r="DX547">
        <v>2</v>
      </c>
      <c r="DY547">
        <v>0</v>
      </c>
      <c r="DZ547">
        <v>1</v>
      </c>
      <c r="EA547">
        <v>0</v>
      </c>
      <c r="EB547">
        <v>0</v>
      </c>
      <c r="EC547">
        <v>0</v>
      </c>
      <c r="ED547">
        <v>0</v>
      </c>
      <c r="EE547">
        <v>1</v>
      </c>
      <c r="EF547">
        <v>1</v>
      </c>
      <c r="EG547">
        <v>0</v>
      </c>
      <c r="EH547">
        <v>0</v>
      </c>
      <c r="EI547">
        <v>5</v>
      </c>
      <c r="EJ547">
        <v>3</v>
      </c>
      <c r="EK547">
        <v>0</v>
      </c>
      <c r="EL547">
        <v>3</v>
      </c>
      <c r="EM547">
        <v>1</v>
      </c>
      <c r="EN547">
        <v>2</v>
      </c>
      <c r="EO547">
        <v>5</v>
      </c>
      <c r="EP547">
        <v>2</v>
      </c>
      <c r="EQ547">
        <v>0</v>
      </c>
      <c r="ER547">
        <v>0</v>
      </c>
      <c r="ES547">
        <v>0</v>
      </c>
      <c r="ET547">
        <v>1</v>
      </c>
      <c r="EU547">
        <v>1</v>
      </c>
      <c r="EV547">
        <v>0</v>
      </c>
      <c r="EW547">
        <v>6</v>
      </c>
      <c r="EX547">
        <v>2</v>
      </c>
      <c r="EY547">
        <v>2</v>
      </c>
      <c r="EZ547">
        <v>0</v>
      </c>
      <c r="FA547">
        <v>1</v>
      </c>
      <c r="FB547">
        <v>1</v>
      </c>
      <c r="FC547">
        <v>4</v>
      </c>
      <c r="FD547">
        <v>0</v>
      </c>
      <c r="FE547">
        <v>0</v>
      </c>
      <c r="FF547">
        <v>3</v>
      </c>
      <c r="FG547">
        <v>0</v>
      </c>
      <c r="FH547">
        <v>2</v>
      </c>
      <c r="FI547">
        <v>2</v>
      </c>
      <c r="FJ547">
        <v>1</v>
      </c>
      <c r="FK547">
        <v>6</v>
      </c>
      <c r="FL547">
        <v>0</v>
      </c>
      <c r="FM547">
        <v>2</v>
      </c>
      <c r="FN547">
        <v>1</v>
      </c>
      <c r="FO547">
        <v>0</v>
      </c>
      <c r="FP547">
        <v>0</v>
      </c>
      <c r="FQ547">
        <v>3</v>
      </c>
      <c r="FR547">
        <v>1</v>
      </c>
      <c r="FS547">
        <v>1</v>
      </c>
      <c r="FT547">
        <v>0</v>
      </c>
      <c r="FU547">
        <v>2</v>
      </c>
      <c r="FV547">
        <v>0</v>
      </c>
      <c r="FW547">
        <v>0</v>
      </c>
      <c r="FX547">
        <v>0</v>
      </c>
      <c r="FY547">
        <v>1</v>
      </c>
      <c r="FZ547">
        <v>2</v>
      </c>
      <c r="GA547">
        <v>0</v>
      </c>
      <c r="GB547">
        <v>0</v>
      </c>
      <c r="GC547">
        <v>1</v>
      </c>
      <c r="GD547">
        <v>2</v>
      </c>
      <c r="GE547">
        <v>3</v>
      </c>
      <c r="GF547">
        <v>2</v>
      </c>
      <c r="GG547">
        <v>0</v>
      </c>
      <c r="GH547">
        <v>4</v>
      </c>
      <c r="GI547">
        <v>0</v>
      </c>
      <c r="GJ547">
        <v>0</v>
      </c>
      <c r="GK547">
        <v>0</v>
      </c>
      <c r="GL547">
        <v>0</v>
      </c>
      <c r="GM547">
        <v>2</v>
      </c>
      <c r="GN547">
        <v>2</v>
      </c>
      <c r="GO547">
        <v>1</v>
      </c>
      <c r="GP547">
        <v>0</v>
      </c>
      <c r="GQ547">
        <v>0</v>
      </c>
    </row>
    <row r="548" spans="1:199">
      <c r="A548">
        <v>0</v>
      </c>
      <c r="B548">
        <v>0</v>
      </c>
      <c r="C548">
        <v>1</v>
      </c>
      <c r="D548">
        <v>0</v>
      </c>
      <c r="E548">
        <v>0</v>
      </c>
      <c r="F548">
        <v>1</v>
      </c>
      <c r="G548">
        <v>0</v>
      </c>
      <c r="H548">
        <v>0</v>
      </c>
      <c r="I548">
        <v>0</v>
      </c>
      <c r="J548">
        <v>1</v>
      </c>
      <c r="K548">
        <v>0</v>
      </c>
      <c r="L548">
        <v>1</v>
      </c>
      <c r="M548">
        <v>0</v>
      </c>
      <c r="N548">
        <v>0</v>
      </c>
      <c r="O548">
        <v>0</v>
      </c>
      <c r="P548">
        <v>1</v>
      </c>
      <c r="Q548">
        <v>1</v>
      </c>
      <c r="R548">
        <v>1</v>
      </c>
      <c r="S548">
        <v>0</v>
      </c>
      <c r="T548">
        <v>2</v>
      </c>
      <c r="U548">
        <v>0</v>
      </c>
      <c r="V548">
        <v>2</v>
      </c>
      <c r="W548">
        <v>0</v>
      </c>
      <c r="X548">
        <v>1</v>
      </c>
      <c r="Y548">
        <v>0</v>
      </c>
      <c r="Z548">
        <v>2</v>
      </c>
      <c r="AA548">
        <v>0</v>
      </c>
      <c r="AB548">
        <v>1</v>
      </c>
      <c r="AC548">
        <v>1</v>
      </c>
      <c r="AD548">
        <v>1</v>
      </c>
      <c r="AE548">
        <v>0</v>
      </c>
      <c r="AF548">
        <v>1</v>
      </c>
      <c r="AG548">
        <v>2</v>
      </c>
      <c r="AH548">
        <v>0</v>
      </c>
      <c r="AI548">
        <v>1</v>
      </c>
      <c r="AJ548">
        <v>0</v>
      </c>
      <c r="AK548">
        <v>0</v>
      </c>
      <c r="AL548">
        <v>3</v>
      </c>
      <c r="AM548">
        <v>0</v>
      </c>
      <c r="AN548">
        <v>1</v>
      </c>
      <c r="AO548">
        <v>0</v>
      </c>
      <c r="AP548">
        <v>0</v>
      </c>
      <c r="AQ548">
        <v>0</v>
      </c>
      <c r="AR548">
        <v>0</v>
      </c>
      <c r="AS548">
        <v>0</v>
      </c>
      <c r="AT548">
        <v>2</v>
      </c>
      <c r="AU548">
        <v>0</v>
      </c>
      <c r="AV548">
        <v>1</v>
      </c>
      <c r="AW548">
        <v>8</v>
      </c>
      <c r="AX548">
        <v>0</v>
      </c>
      <c r="AY548">
        <v>0</v>
      </c>
      <c r="AZ548">
        <v>2</v>
      </c>
      <c r="BA548">
        <v>4</v>
      </c>
      <c r="BB548">
        <v>1</v>
      </c>
      <c r="BC548">
        <v>0</v>
      </c>
      <c r="BD548">
        <v>4</v>
      </c>
      <c r="BE548">
        <v>0</v>
      </c>
      <c r="BF548">
        <v>1</v>
      </c>
      <c r="BG548">
        <v>0</v>
      </c>
      <c r="BH548">
        <v>0</v>
      </c>
      <c r="BI548">
        <v>0</v>
      </c>
      <c r="BJ548">
        <v>0</v>
      </c>
      <c r="BK548">
        <v>0</v>
      </c>
      <c r="BL548">
        <v>0</v>
      </c>
      <c r="BM548">
        <v>0</v>
      </c>
      <c r="BN548">
        <v>0</v>
      </c>
      <c r="BO548">
        <v>7</v>
      </c>
      <c r="BP548">
        <v>0</v>
      </c>
      <c r="BQ548">
        <v>2</v>
      </c>
      <c r="BR548">
        <v>1</v>
      </c>
      <c r="BS548">
        <v>0</v>
      </c>
      <c r="BT548">
        <v>0</v>
      </c>
      <c r="BU548">
        <v>0</v>
      </c>
      <c r="BV548">
        <v>0</v>
      </c>
      <c r="BW548">
        <v>0</v>
      </c>
      <c r="BX548">
        <v>0</v>
      </c>
      <c r="BY548">
        <v>0</v>
      </c>
      <c r="BZ548">
        <v>1</v>
      </c>
      <c r="CA548">
        <v>0</v>
      </c>
      <c r="CB548">
        <v>0</v>
      </c>
      <c r="CC548">
        <v>0</v>
      </c>
      <c r="CD548">
        <v>0</v>
      </c>
      <c r="CE548">
        <v>3</v>
      </c>
      <c r="CF548">
        <v>0</v>
      </c>
      <c r="CG548">
        <v>0</v>
      </c>
      <c r="CH548">
        <v>0</v>
      </c>
      <c r="CI548">
        <v>0</v>
      </c>
      <c r="CJ548">
        <v>0</v>
      </c>
      <c r="CK548">
        <v>1</v>
      </c>
      <c r="CL548">
        <v>0</v>
      </c>
      <c r="CM548">
        <v>0</v>
      </c>
      <c r="CN548">
        <v>0</v>
      </c>
      <c r="CO548">
        <v>0</v>
      </c>
      <c r="CP548">
        <v>0</v>
      </c>
      <c r="CQ548">
        <v>0</v>
      </c>
      <c r="CR548">
        <v>0</v>
      </c>
      <c r="CS548">
        <v>0</v>
      </c>
      <c r="CT548">
        <v>0</v>
      </c>
      <c r="CU548">
        <v>7</v>
      </c>
      <c r="CV548">
        <v>0</v>
      </c>
      <c r="CW548">
        <v>0</v>
      </c>
      <c r="CX548">
        <v>0</v>
      </c>
      <c r="CY548">
        <v>0</v>
      </c>
      <c r="CZ548">
        <v>0</v>
      </c>
      <c r="DA548">
        <v>0</v>
      </c>
      <c r="DB548">
        <v>4</v>
      </c>
      <c r="DC548">
        <v>0</v>
      </c>
      <c r="DD548">
        <v>0</v>
      </c>
      <c r="DE548">
        <v>0</v>
      </c>
      <c r="DF548">
        <v>0</v>
      </c>
      <c r="DG548">
        <v>1</v>
      </c>
      <c r="DH548">
        <v>0</v>
      </c>
      <c r="DI548">
        <v>0</v>
      </c>
      <c r="DJ548">
        <v>1</v>
      </c>
      <c r="DK548">
        <v>0</v>
      </c>
      <c r="DL548">
        <v>5</v>
      </c>
      <c r="DM548">
        <v>1</v>
      </c>
      <c r="DN548">
        <v>0</v>
      </c>
      <c r="DO548">
        <v>3</v>
      </c>
      <c r="DP548">
        <v>0</v>
      </c>
      <c r="DQ548">
        <v>0</v>
      </c>
      <c r="DR548">
        <v>1</v>
      </c>
      <c r="DS548">
        <v>0</v>
      </c>
      <c r="DT548">
        <v>0</v>
      </c>
      <c r="DU548">
        <v>0</v>
      </c>
      <c r="DV548">
        <v>2</v>
      </c>
      <c r="DW548">
        <v>2</v>
      </c>
      <c r="DX548">
        <v>0</v>
      </c>
      <c r="DY548">
        <v>1</v>
      </c>
      <c r="DZ548">
        <v>1</v>
      </c>
      <c r="EA548">
        <v>0</v>
      </c>
      <c r="EB548">
        <v>2</v>
      </c>
      <c r="EC548">
        <v>0</v>
      </c>
      <c r="ED548">
        <v>0</v>
      </c>
      <c r="EE548">
        <v>0</v>
      </c>
      <c r="EF548">
        <v>0</v>
      </c>
      <c r="EG548">
        <v>0</v>
      </c>
      <c r="EH548">
        <v>1</v>
      </c>
      <c r="EI548">
        <v>0</v>
      </c>
      <c r="EJ548">
        <v>0</v>
      </c>
      <c r="EK548">
        <v>0</v>
      </c>
      <c r="EL548">
        <v>6</v>
      </c>
      <c r="EM548">
        <v>4</v>
      </c>
      <c r="EN548">
        <v>0</v>
      </c>
      <c r="EO548">
        <v>1</v>
      </c>
      <c r="EP548">
        <v>0</v>
      </c>
      <c r="EQ548">
        <v>0</v>
      </c>
      <c r="ER548">
        <v>0</v>
      </c>
      <c r="ES548">
        <v>0</v>
      </c>
      <c r="ET548">
        <v>1</v>
      </c>
      <c r="EU548">
        <v>1</v>
      </c>
      <c r="EV548">
        <v>0</v>
      </c>
      <c r="EW548">
        <v>0</v>
      </c>
      <c r="EX548">
        <v>0</v>
      </c>
      <c r="EY548">
        <v>1</v>
      </c>
      <c r="EZ548">
        <v>0</v>
      </c>
      <c r="FA548">
        <v>0</v>
      </c>
      <c r="FB548">
        <v>0</v>
      </c>
      <c r="FC548">
        <v>0</v>
      </c>
      <c r="FD548">
        <v>0</v>
      </c>
      <c r="FE548">
        <v>0</v>
      </c>
      <c r="FF548">
        <v>1</v>
      </c>
      <c r="FG548">
        <v>0</v>
      </c>
      <c r="FH548">
        <v>1</v>
      </c>
      <c r="FI548">
        <v>1</v>
      </c>
      <c r="FJ548">
        <v>0</v>
      </c>
      <c r="FK548">
        <v>0</v>
      </c>
      <c r="FL548">
        <v>0</v>
      </c>
      <c r="FM548">
        <v>2</v>
      </c>
      <c r="FN548">
        <v>2</v>
      </c>
      <c r="FO548">
        <v>0</v>
      </c>
      <c r="FP548">
        <v>0</v>
      </c>
      <c r="FQ548">
        <v>0</v>
      </c>
      <c r="FR548">
        <v>1</v>
      </c>
      <c r="FS548">
        <v>0</v>
      </c>
      <c r="FT548">
        <v>0</v>
      </c>
      <c r="FU548">
        <v>1</v>
      </c>
      <c r="FV548">
        <v>0</v>
      </c>
      <c r="FW548">
        <v>0</v>
      </c>
      <c r="FX548">
        <v>0</v>
      </c>
      <c r="FY548">
        <v>0</v>
      </c>
      <c r="FZ548">
        <v>0</v>
      </c>
      <c r="GA548">
        <v>1</v>
      </c>
      <c r="GB548">
        <v>1</v>
      </c>
      <c r="GC548">
        <v>1</v>
      </c>
      <c r="GD548">
        <v>0</v>
      </c>
      <c r="GE548">
        <v>0</v>
      </c>
      <c r="GF548">
        <v>1</v>
      </c>
      <c r="GG548">
        <v>0</v>
      </c>
      <c r="GH548">
        <v>0</v>
      </c>
      <c r="GI548">
        <v>0</v>
      </c>
      <c r="GJ548">
        <v>5</v>
      </c>
      <c r="GK548">
        <v>0</v>
      </c>
      <c r="GL548">
        <v>0</v>
      </c>
      <c r="GM548">
        <v>1</v>
      </c>
      <c r="GN548">
        <v>0</v>
      </c>
      <c r="GO548">
        <v>1</v>
      </c>
      <c r="GP548">
        <v>0</v>
      </c>
      <c r="GQ548">
        <v>0</v>
      </c>
    </row>
    <row r="549" spans="1:199">
      <c r="A549">
        <v>2</v>
      </c>
      <c r="B549">
        <v>2</v>
      </c>
      <c r="C549">
        <v>0</v>
      </c>
      <c r="D549">
        <v>0</v>
      </c>
      <c r="E549">
        <v>0</v>
      </c>
      <c r="F549">
        <v>0</v>
      </c>
      <c r="G549">
        <v>0</v>
      </c>
      <c r="H549">
        <v>0</v>
      </c>
      <c r="I549">
        <v>1</v>
      </c>
      <c r="J549">
        <v>0</v>
      </c>
      <c r="K549">
        <v>0</v>
      </c>
      <c r="L549">
        <v>0</v>
      </c>
      <c r="M549">
        <v>0</v>
      </c>
      <c r="N549">
        <v>0</v>
      </c>
      <c r="O549">
        <v>0</v>
      </c>
      <c r="P549">
        <v>0</v>
      </c>
      <c r="Q549">
        <v>1</v>
      </c>
      <c r="R549">
        <v>2</v>
      </c>
      <c r="S549">
        <v>1</v>
      </c>
      <c r="T549">
        <v>0</v>
      </c>
      <c r="U549">
        <v>0</v>
      </c>
      <c r="V549">
        <v>0</v>
      </c>
      <c r="W549">
        <v>0</v>
      </c>
      <c r="X549">
        <v>2</v>
      </c>
      <c r="Y549">
        <v>0</v>
      </c>
      <c r="Z549">
        <v>1</v>
      </c>
      <c r="AA549">
        <v>1</v>
      </c>
      <c r="AB549">
        <v>1</v>
      </c>
      <c r="AC549">
        <v>0</v>
      </c>
      <c r="AD549">
        <v>0</v>
      </c>
      <c r="AE549">
        <v>1</v>
      </c>
      <c r="AF549">
        <v>0</v>
      </c>
      <c r="AG549">
        <v>1</v>
      </c>
      <c r="AH549">
        <v>2</v>
      </c>
      <c r="AI549">
        <v>1</v>
      </c>
      <c r="AJ549">
        <v>0</v>
      </c>
      <c r="AK549">
        <v>7</v>
      </c>
      <c r="AL549">
        <v>0</v>
      </c>
      <c r="AM549">
        <v>0</v>
      </c>
      <c r="AN549">
        <v>0</v>
      </c>
      <c r="AO549">
        <v>0</v>
      </c>
      <c r="AP549">
        <v>0</v>
      </c>
      <c r="AQ549">
        <v>2</v>
      </c>
      <c r="AR549">
        <v>2</v>
      </c>
      <c r="AS549">
        <v>3</v>
      </c>
      <c r="AT549">
        <v>1</v>
      </c>
      <c r="AU549">
        <v>1</v>
      </c>
      <c r="AV549">
        <v>0</v>
      </c>
      <c r="AW549">
        <v>0</v>
      </c>
      <c r="AX549">
        <v>1</v>
      </c>
      <c r="AY549">
        <v>3</v>
      </c>
      <c r="AZ549">
        <v>1</v>
      </c>
      <c r="BA549">
        <v>0</v>
      </c>
      <c r="BB549">
        <v>0</v>
      </c>
      <c r="BC549">
        <v>3</v>
      </c>
      <c r="BD549">
        <v>0</v>
      </c>
      <c r="BE549">
        <v>0</v>
      </c>
      <c r="BF549">
        <v>0</v>
      </c>
      <c r="BG549">
        <v>3</v>
      </c>
      <c r="BH549">
        <v>0</v>
      </c>
      <c r="BI549">
        <v>0</v>
      </c>
      <c r="BJ549">
        <v>0</v>
      </c>
      <c r="BK549">
        <v>0</v>
      </c>
      <c r="BL549">
        <v>8</v>
      </c>
      <c r="BM549">
        <v>0</v>
      </c>
      <c r="BN549">
        <v>0</v>
      </c>
      <c r="BO549">
        <v>0</v>
      </c>
      <c r="BP549">
        <v>0</v>
      </c>
      <c r="BQ549">
        <v>1</v>
      </c>
      <c r="BR549">
        <v>0</v>
      </c>
      <c r="BS549">
        <v>1</v>
      </c>
      <c r="BT549">
        <v>1</v>
      </c>
      <c r="BU549">
        <v>0</v>
      </c>
      <c r="BV549">
        <v>0</v>
      </c>
      <c r="BW549">
        <v>1</v>
      </c>
      <c r="BX549">
        <v>6</v>
      </c>
      <c r="BY549">
        <v>0</v>
      </c>
      <c r="BZ549">
        <v>0</v>
      </c>
      <c r="CA549">
        <v>0</v>
      </c>
      <c r="CB549">
        <v>0</v>
      </c>
      <c r="CC549">
        <v>0</v>
      </c>
      <c r="CD549">
        <v>2</v>
      </c>
      <c r="CE549">
        <v>1</v>
      </c>
      <c r="CF549">
        <v>2</v>
      </c>
      <c r="CG549">
        <v>4</v>
      </c>
      <c r="CH549">
        <v>0</v>
      </c>
      <c r="CI549">
        <v>1</v>
      </c>
      <c r="CJ549">
        <v>0</v>
      </c>
      <c r="CK549">
        <v>0</v>
      </c>
      <c r="CL549">
        <v>0</v>
      </c>
      <c r="CM549">
        <v>0</v>
      </c>
      <c r="CN549">
        <v>0</v>
      </c>
      <c r="CO549">
        <v>3</v>
      </c>
      <c r="CP549">
        <v>0</v>
      </c>
      <c r="CQ549">
        <v>0</v>
      </c>
      <c r="CR549">
        <v>2</v>
      </c>
      <c r="CS549">
        <v>3</v>
      </c>
      <c r="CT549">
        <v>0</v>
      </c>
      <c r="CU549">
        <v>0</v>
      </c>
      <c r="CV549">
        <v>2</v>
      </c>
      <c r="CW549">
        <v>0</v>
      </c>
      <c r="CX549">
        <v>4</v>
      </c>
      <c r="CY549">
        <v>4</v>
      </c>
      <c r="CZ549">
        <v>0</v>
      </c>
      <c r="DA549">
        <v>0</v>
      </c>
      <c r="DB549">
        <v>0</v>
      </c>
      <c r="DC549">
        <v>0</v>
      </c>
      <c r="DD549">
        <v>0</v>
      </c>
      <c r="DE549">
        <v>1</v>
      </c>
      <c r="DF549">
        <v>1</v>
      </c>
      <c r="DG549">
        <v>0</v>
      </c>
      <c r="DH549">
        <v>0</v>
      </c>
      <c r="DI549">
        <v>1</v>
      </c>
      <c r="DJ549">
        <v>2</v>
      </c>
      <c r="DK549">
        <v>0</v>
      </c>
      <c r="DL549">
        <v>0</v>
      </c>
      <c r="DM549">
        <v>1</v>
      </c>
      <c r="DN549">
        <v>0</v>
      </c>
      <c r="DO549">
        <v>0</v>
      </c>
      <c r="DP549">
        <v>0</v>
      </c>
      <c r="DQ549">
        <v>0</v>
      </c>
      <c r="DR549">
        <v>0</v>
      </c>
      <c r="DS549">
        <v>0</v>
      </c>
      <c r="DT549">
        <v>0</v>
      </c>
      <c r="DU549">
        <v>0</v>
      </c>
      <c r="DV549">
        <v>1</v>
      </c>
      <c r="DW549">
        <v>2</v>
      </c>
      <c r="DX549">
        <v>0</v>
      </c>
      <c r="DY549">
        <v>0</v>
      </c>
      <c r="DZ549">
        <v>5</v>
      </c>
      <c r="EA549">
        <v>0</v>
      </c>
      <c r="EB549">
        <v>1</v>
      </c>
      <c r="EC549">
        <v>0</v>
      </c>
      <c r="ED549">
        <v>0</v>
      </c>
      <c r="EE549">
        <v>0</v>
      </c>
      <c r="EF549">
        <v>1</v>
      </c>
      <c r="EG549">
        <v>0</v>
      </c>
      <c r="EH549">
        <v>1</v>
      </c>
      <c r="EI549">
        <v>0</v>
      </c>
      <c r="EJ549">
        <v>0</v>
      </c>
      <c r="EK549">
        <v>0</v>
      </c>
      <c r="EL549">
        <v>0</v>
      </c>
      <c r="EM549">
        <v>0</v>
      </c>
      <c r="EN549">
        <v>2</v>
      </c>
      <c r="EO549">
        <v>0</v>
      </c>
      <c r="EP549">
        <v>2</v>
      </c>
      <c r="EQ549">
        <v>1</v>
      </c>
      <c r="ER549">
        <v>1</v>
      </c>
      <c r="ES549">
        <v>2</v>
      </c>
      <c r="ET549">
        <v>0</v>
      </c>
      <c r="EU549">
        <v>0</v>
      </c>
      <c r="EV549">
        <v>0</v>
      </c>
      <c r="EW549">
        <v>6</v>
      </c>
      <c r="EX549">
        <v>0</v>
      </c>
      <c r="EY549">
        <v>1</v>
      </c>
      <c r="EZ549">
        <v>0</v>
      </c>
      <c r="FA549">
        <v>1</v>
      </c>
      <c r="FB549">
        <v>0</v>
      </c>
      <c r="FC549">
        <v>0</v>
      </c>
      <c r="FD549">
        <v>0</v>
      </c>
      <c r="FE549">
        <v>0</v>
      </c>
      <c r="FF549">
        <v>0</v>
      </c>
      <c r="FG549">
        <v>2</v>
      </c>
      <c r="FH549">
        <v>0</v>
      </c>
      <c r="FI549">
        <v>0</v>
      </c>
      <c r="FJ549">
        <v>3</v>
      </c>
      <c r="FK549">
        <v>0</v>
      </c>
      <c r="FL549">
        <v>1</v>
      </c>
      <c r="FM549">
        <v>0</v>
      </c>
      <c r="FN549">
        <v>1</v>
      </c>
      <c r="FO549">
        <v>0</v>
      </c>
      <c r="FP549">
        <v>0</v>
      </c>
      <c r="FQ549">
        <v>3</v>
      </c>
      <c r="FR549">
        <v>0</v>
      </c>
      <c r="FS549">
        <v>5</v>
      </c>
      <c r="FT549">
        <v>4</v>
      </c>
      <c r="FU549">
        <v>1</v>
      </c>
      <c r="FV549">
        <v>0</v>
      </c>
      <c r="FW549">
        <v>1</v>
      </c>
      <c r="FX549">
        <v>0</v>
      </c>
      <c r="FY549">
        <v>4</v>
      </c>
      <c r="FZ549">
        <v>2</v>
      </c>
      <c r="GA549">
        <v>1</v>
      </c>
      <c r="GB549">
        <v>0</v>
      </c>
      <c r="GC549">
        <v>0</v>
      </c>
      <c r="GD549">
        <v>0</v>
      </c>
      <c r="GE549">
        <v>0</v>
      </c>
      <c r="GF549">
        <v>1</v>
      </c>
      <c r="GG549">
        <v>9</v>
      </c>
      <c r="GH549">
        <v>1</v>
      </c>
      <c r="GI549">
        <v>0</v>
      </c>
      <c r="GJ549">
        <v>1</v>
      </c>
      <c r="GK549">
        <v>1</v>
      </c>
      <c r="GL549">
        <v>1</v>
      </c>
      <c r="GM549">
        <v>1</v>
      </c>
      <c r="GN549">
        <v>6</v>
      </c>
      <c r="GO549">
        <v>2</v>
      </c>
      <c r="GP549">
        <v>0</v>
      </c>
      <c r="GQ549">
        <v>0</v>
      </c>
    </row>
    <row r="550" spans="1:199">
      <c r="A550">
        <v>0</v>
      </c>
      <c r="B550">
        <v>0</v>
      </c>
      <c r="C550">
        <v>0</v>
      </c>
      <c r="D550">
        <v>0</v>
      </c>
      <c r="E550">
        <v>0</v>
      </c>
      <c r="F550">
        <v>0</v>
      </c>
      <c r="G550">
        <v>1</v>
      </c>
      <c r="H550">
        <v>1</v>
      </c>
      <c r="I550">
        <v>0</v>
      </c>
      <c r="J550">
        <v>2</v>
      </c>
      <c r="K550">
        <v>0</v>
      </c>
      <c r="L550">
        <v>0</v>
      </c>
      <c r="M550">
        <v>0</v>
      </c>
      <c r="N550">
        <v>8</v>
      </c>
      <c r="O550">
        <v>0</v>
      </c>
      <c r="P550">
        <v>1</v>
      </c>
      <c r="Q550">
        <v>3</v>
      </c>
      <c r="R550">
        <v>7</v>
      </c>
      <c r="S550">
        <v>1</v>
      </c>
      <c r="T550">
        <v>0</v>
      </c>
      <c r="U550">
        <v>0</v>
      </c>
      <c r="V550">
        <v>0</v>
      </c>
      <c r="W550">
        <v>0</v>
      </c>
      <c r="X550">
        <v>4</v>
      </c>
      <c r="Y550">
        <v>1</v>
      </c>
      <c r="Z550">
        <v>2</v>
      </c>
      <c r="AA550">
        <v>0</v>
      </c>
      <c r="AB550">
        <v>1</v>
      </c>
      <c r="AC550">
        <v>1</v>
      </c>
      <c r="AD550">
        <v>1</v>
      </c>
      <c r="AE550">
        <v>1</v>
      </c>
      <c r="AF550">
        <v>0</v>
      </c>
      <c r="AG550">
        <v>0</v>
      </c>
      <c r="AH550">
        <v>1</v>
      </c>
      <c r="AI550">
        <v>4</v>
      </c>
      <c r="AJ550">
        <v>4</v>
      </c>
      <c r="AK550">
        <v>1</v>
      </c>
      <c r="AL550">
        <v>0</v>
      </c>
      <c r="AM550">
        <v>0</v>
      </c>
      <c r="AN550">
        <v>0</v>
      </c>
      <c r="AO550">
        <v>2</v>
      </c>
      <c r="AP550">
        <v>0</v>
      </c>
      <c r="AQ550">
        <v>1</v>
      </c>
      <c r="AR550">
        <v>2</v>
      </c>
      <c r="AS550">
        <v>0</v>
      </c>
      <c r="AT550">
        <v>0</v>
      </c>
      <c r="AU550">
        <v>1</v>
      </c>
      <c r="AV550">
        <v>2</v>
      </c>
      <c r="AW550">
        <v>2</v>
      </c>
      <c r="AX550">
        <v>0</v>
      </c>
      <c r="AY550">
        <v>5</v>
      </c>
      <c r="AZ550">
        <v>8</v>
      </c>
      <c r="BA550">
        <v>5</v>
      </c>
      <c r="BB550">
        <v>1</v>
      </c>
      <c r="BC550">
        <v>0</v>
      </c>
      <c r="BD550">
        <v>0</v>
      </c>
      <c r="BE550">
        <v>1</v>
      </c>
      <c r="BF550">
        <v>1</v>
      </c>
      <c r="BG550">
        <v>1</v>
      </c>
      <c r="BH550">
        <v>0</v>
      </c>
      <c r="BI550">
        <v>2</v>
      </c>
      <c r="BJ550">
        <v>1</v>
      </c>
      <c r="BK550">
        <v>0</v>
      </c>
      <c r="BL550">
        <v>0</v>
      </c>
      <c r="BM550">
        <v>0</v>
      </c>
      <c r="BN550">
        <v>0</v>
      </c>
      <c r="BO550">
        <v>0</v>
      </c>
      <c r="BP550">
        <v>0</v>
      </c>
      <c r="BQ550">
        <v>1</v>
      </c>
      <c r="BR550">
        <v>1</v>
      </c>
      <c r="BS550">
        <v>2</v>
      </c>
      <c r="BT550">
        <v>1</v>
      </c>
      <c r="BU550">
        <v>4</v>
      </c>
      <c r="BV550">
        <v>0</v>
      </c>
      <c r="BW550">
        <v>0</v>
      </c>
      <c r="BX550">
        <v>1</v>
      </c>
      <c r="BY550">
        <v>0</v>
      </c>
      <c r="BZ550">
        <v>1</v>
      </c>
      <c r="CA550">
        <v>0</v>
      </c>
      <c r="CB550">
        <v>6</v>
      </c>
      <c r="CC550">
        <v>0</v>
      </c>
      <c r="CD550">
        <v>3</v>
      </c>
      <c r="CE550">
        <v>0</v>
      </c>
      <c r="CF550">
        <v>0</v>
      </c>
      <c r="CG550">
        <v>3</v>
      </c>
      <c r="CH550">
        <v>0</v>
      </c>
      <c r="CI550">
        <v>0</v>
      </c>
      <c r="CJ550">
        <v>0</v>
      </c>
      <c r="CK550">
        <v>3</v>
      </c>
      <c r="CL550">
        <v>0</v>
      </c>
      <c r="CM550">
        <v>9</v>
      </c>
      <c r="CN550">
        <v>0</v>
      </c>
      <c r="CO550">
        <v>0</v>
      </c>
      <c r="CP550">
        <v>0</v>
      </c>
      <c r="CQ550">
        <v>0</v>
      </c>
      <c r="CR550">
        <v>0</v>
      </c>
      <c r="CS550">
        <v>0</v>
      </c>
      <c r="CT550">
        <v>0</v>
      </c>
      <c r="CU550">
        <v>2</v>
      </c>
      <c r="CV550">
        <v>0</v>
      </c>
      <c r="CW550">
        <v>2</v>
      </c>
      <c r="CX550">
        <v>0</v>
      </c>
      <c r="CY550">
        <v>0</v>
      </c>
      <c r="CZ550">
        <v>1</v>
      </c>
      <c r="DA550">
        <v>0</v>
      </c>
      <c r="DB550">
        <v>0</v>
      </c>
      <c r="DC550">
        <v>1</v>
      </c>
      <c r="DD550">
        <v>0</v>
      </c>
      <c r="DE550">
        <v>1</v>
      </c>
      <c r="DF550">
        <v>0</v>
      </c>
      <c r="DG550">
        <v>2</v>
      </c>
      <c r="DH550">
        <v>0</v>
      </c>
      <c r="DI550">
        <v>0</v>
      </c>
      <c r="DJ550">
        <v>5</v>
      </c>
      <c r="DK550">
        <v>2</v>
      </c>
      <c r="DL550">
        <v>1</v>
      </c>
      <c r="DM550">
        <v>0</v>
      </c>
      <c r="DN550">
        <v>1</v>
      </c>
      <c r="DO550">
        <v>0</v>
      </c>
      <c r="DP550">
        <v>7</v>
      </c>
      <c r="DQ550">
        <v>0</v>
      </c>
      <c r="DR550">
        <v>3</v>
      </c>
      <c r="DS550">
        <v>0</v>
      </c>
      <c r="DT550">
        <v>0</v>
      </c>
      <c r="DU550">
        <v>3</v>
      </c>
      <c r="DV550">
        <v>0</v>
      </c>
      <c r="DW550">
        <v>0</v>
      </c>
      <c r="DX550">
        <v>0</v>
      </c>
      <c r="DY550">
        <v>0</v>
      </c>
      <c r="DZ550">
        <v>1</v>
      </c>
      <c r="EA550">
        <v>0</v>
      </c>
      <c r="EB550">
        <v>0</v>
      </c>
      <c r="EC550">
        <v>0</v>
      </c>
      <c r="ED550">
        <v>0</v>
      </c>
      <c r="EE550">
        <v>0</v>
      </c>
      <c r="EF550">
        <v>0</v>
      </c>
      <c r="EG550">
        <v>0</v>
      </c>
      <c r="EH550">
        <v>2</v>
      </c>
      <c r="EI550">
        <v>4</v>
      </c>
      <c r="EJ550">
        <v>0</v>
      </c>
      <c r="EK550">
        <v>0</v>
      </c>
      <c r="EL550">
        <v>7</v>
      </c>
      <c r="EM550">
        <v>1</v>
      </c>
      <c r="EN550">
        <v>0</v>
      </c>
      <c r="EO550">
        <v>1</v>
      </c>
      <c r="EP550">
        <v>1</v>
      </c>
      <c r="EQ550">
        <v>1</v>
      </c>
      <c r="ER550">
        <v>0</v>
      </c>
      <c r="ES550">
        <v>3</v>
      </c>
      <c r="ET550">
        <v>0</v>
      </c>
      <c r="EU550">
        <v>2</v>
      </c>
      <c r="EV550">
        <v>0</v>
      </c>
      <c r="EW550">
        <v>1</v>
      </c>
      <c r="EX550">
        <v>1</v>
      </c>
      <c r="EY550">
        <v>0</v>
      </c>
      <c r="EZ550">
        <v>0</v>
      </c>
      <c r="FA550">
        <v>1</v>
      </c>
      <c r="FB550">
        <v>0</v>
      </c>
      <c r="FC550">
        <v>0</v>
      </c>
      <c r="FD550">
        <v>0</v>
      </c>
      <c r="FE550">
        <v>0</v>
      </c>
      <c r="FF550">
        <v>0</v>
      </c>
      <c r="FG550">
        <v>8</v>
      </c>
      <c r="FH550">
        <v>1</v>
      </c>
      <c r="FI550">
        <v>0</v>
      </c>
      <c r="FJ550">
        <v>0</v>
      </c>
      <c r="FK550">
        <v>0</v>
      </c>
      <c r="FL550">
        <v>0</v>
      </c>
      <c r="FM550">
        <v>2</v>
      </c>
      <c r="FN550">
        <v>2</v>
      </c>
      <c r="FO550">
        <v>0</v>
      </c>
      <c r="FP550">
        <v>0</v>
      </c>
      <c r="FQ550">
        <v>0</v>
      </c>
      <c r="FR550">
        <v>0</v>
      </c>
      <c r="FS550">
        <v>1</v>
      </c>
      <c r="FT550">
        <v>0</v>
      </c>
      <c r="FU550">
        <v>4</v>
      </c>
      <c r="FV550">
        <v>2</v>
      </c>
      <c r="FW550">
        <v>0</v>
      </c>
      <c r="FX550">
        <v>4</v>
      </c>
      <c r="FY550">
        <v>1</v>
      </c>
      <c r="FZ550">
        <v>2</v>
      </c>
      <c r="GA550">
        <v>0</v>
      </c>
      <c r="GB550">
        <v>0</v>
      </c>
      <c r="GC550">
        <v>0</v>
      </c>
      <c r="GD550">
        <v>5</v>
      </c>
      <c r="GE550">
        <v>2</v>
      </c>
      <c r="GF550">
        <v>6</v>
      </c>
      <c r="GG550">
        <v>0</v>
      </c>
      <c r="GH550">
        <v>8</v>
      </c>
      <c r="GI550">
        <v>0</v>
      </c>
      <c r="GJ550">
        <v>0</v>
      </c>
      <c r="GK550">
        <v>0</v>
      </c>
      <c r="GL550">
        <v>2</v>
      </c>
      <c r="GM550">
        <v>1</v>
      </c>
      <c r="GN550">
        <v>5</v>
      </c>
      <c r="GO550">
        <v>1</v>
      </c>
      <c r="GP550">
        <v>0</v>
      </c>
      <c r="GQ550">
        <v>0</v>
      </c>
    </row>
    <row r="551" spans="1:199">
      <c r="A551">
        <v>0</v>
      </c>
      <c r="B551">
        <v>0</v>
      </c>
      <c r="C551">
        <v>1</v>
      </c>
      <c r="D551">
        <v>0</v>
      </c>
      <c r="E551">
        <v>0</v>
      </c>
      <c r="F551">
        <v>0</v>
      </c>
      <c r="G551">
        <v>0</v>
      </c>
      <c r="H551">
        <v>1</v>
      </c>
      <c r="I551">
        <v>0</v>
      </c>
      <c r="J551">
        <v>0</v>
      </c>
      <c r="K551">
        <v>3</v>
      </c>
      <c r="L551">
        <v>0</v>
      </c>
      <c r="M551">
        <v>0</v>
      </c>
      <c r="N551">
        <v>0</v>
      </c>
      <c r="O551">
        <v>0</v>
      </c>
      <c r="P551">
        <v>0</v>
      </c>
      <c r="Q551">
        <v>1</v>
      </c>
      <c r="R551">
        <v>0</v>
      </c>
      <c r="S551">
        <v>0</v>
      </c>
      <c r="T551">
        <v>0</v>
      </c>
      <c r="U551">
        <v>0</v>
      </c>
      <c r="V551">
        <v>0</v>
      </c>
      <c r="W551">
        <v>0</v>
      </c>
      <c r="X551">
        <v>2</v>
      </c>
      <c r="Y551">
        <v>0</v>
      </c>
      <c r="Z551">
        <v>2</v>
      </c>
      <c r="AA551">
        <v>0</v>
      </c>
      <c r="AB551">
        <v>1</v>
      </c>
      <c r="AC551">
        <v>1</v>
      </c>
      <c r="AD551">
        <v>0</v>
      </c>
      <c r="AE551">
        <v>0</v>
      </c>
      <c r="AF551">
        <v>2</v>
      </c>
      <c r="AG551">
        <v>0</v>
      </c>
      <c r="AH551">
        <v>0</v>
      </c>
      <c r="AI551">
        <v>0</v>
      </c>
      <c r="AJ551">
        <v>0</v>
      </c>
      <c r="AK551">
        <v>0</v>
      </c>
      <c r="AL551">
        <v>0</v>
      </c>
      <c r="AM551">
        <v>0</v>
      </c>
      <c r="AN551">
        <v>0</v>
      </c>
      <c r="AO551">
        <v>0</v>
      </c>
      <c r="AP551">
        <v>0</v>
      </c>
      <c r="AQ551">
        <v>0</v>
      </c>
      <c r="AR551">
        <v>0</v>
      </c>
      <c r="AS551">
        <v>0</v>
      </c>
      <c r="AT551">
        <v>0</v>
      </c>
      <c r="AU551">
        <v>1</v>
      </c>
      <c r="AV551">
        <v>0</v>
      </c>
      <c r="AW551">
        <v>0</v>
      </c>
      <c r="AX551">
        <v>0</v>
      </c>
      <c r="AY551">
        <v>0</v>
      </c>
      <c r="AZ551">
        <v>0</v>
      </c>
      <c r="BA551">
        <v>3</v>
      </c>
      <c r="BB551">
        <v>0</v>
      </c>
      <c r="BC551">
        <v>0</v>
      </c>
      <c r="BD551">
        <v>0</v>
      </c>
      <c r="BE551">
        <v>0</v>
      </c>
      <c r="BF551">
        <v>1</v>
      </c>
      <c r="BG551">
        <v>0</v>
      </c>
      <c r="BH551">
        <v>0</v>
      </c>
      <c r="BI551">
        <v>0</v>
      </c>
      <c r="BJ551">
        <v>0</v>
      </c>
      <c r="BK551">
        <v>0</v>
      </c>
      <c r="BL551">
        <v>0</v>
      </c>
      <c r="BM551">
        <v>0</v>
      </c>
      <c r="BN551">
        <v>0</v>
      </c>
      <c r="BO551">
        <v>0</v>
      </c>
      <c r="BP551">
        <v>0</v>
      </c>
      <c r="BQ551">
        <v>1</v>
      </c>
      <c r="BR551">
        <v>0</v>
      </c>
      <c r="BS551">
        <v>0</v>
      </c>
      <c r="BT551">
        <v>2</v>
      </c>
      <c r="BU551">
        <v>0</v>
      </c>
      <c r="BV551">
        <v>0</v>
      </c>
      <c r="BW551">
        <v>0</v>
      </c>
      <c r="BX551">
        <v>0</v>
      </c>
      <c r="BY551">
        <v>0</v>
      </c>
      <c r="BZ551">
        <v>0</v>
      </c>
      <c r="CA551">
        <v>1</v>
      </c>
      <c r="CB551">
        <v>2</v>
      </c>
      <c r="CC551">
        <v>0</v>
      </c>
      <c r="CD551">
        <v>0</v>
      </c>
      <c r="CE551">
        <v>0</v>
      </c>
      <c r="CF551">
        <v>0</v>
      </c>
      <c r="CG551">
        <v>0</v>
      </c>
      <c r="CH551">
        <v>0</v>
      </c>
      <c r="CI551">
        <v>1</v>
      </c>
      <c r="CJ551">
        <v>0</v>
      </c>
      <c r="CK551">
        <v>2</v>
      </c>
      <c r="CL551">
        <v>0</v>
      </c>
      <c r="CM551">
        <v>0</v>
      </c>
      <c r="CN551">
        <v>0</v>
      </c>
      <c r="CO551">
        <v>0</v>
      </c>
      <c r="CP551">
        <v>0</v>
      </c>
      <c r="CQ551">
        <v>2</v>
      </c>
      <c r="CR551">
        <v>0</v>
      </c>
      <c r="CS551">
        <v>0</v>
      </c>
      <c r="CT551">
        <v>0</v>
      </c>
      <c r="CU551">
        <v>0</v>
      </c>
      <c r="CV551">
        <v>0</v>
      </c>
      <c r="CW551">
        <v>0</v>
      </c>
      <c r="CX551">
        <v>0</v>
      </c>
      <c r="CY551">
        <v>0</v>
      </c>
      <c r="CZ551">
        <v>0</v>
      </c>
      <c r="DA551">
        <v>0</v>
      </c>
      <c r="DB551">
        <v>0</v>
      </c>
      <c r="DC551">
        <v>0</v>
      </c>
      <c r="DD551">
        <v>0</v>
      </c>
      <c r="DE551">
        <v>0</v>
      </c>
      <c r="DF551">
        <v>0</v>
      </c>
      <c r="DG551">
        <v>1</v>
      </c>
      <c r="DH551">
        <v>0</v>
      </c>
      <c r="DI551">
        <v>0</v>
      </c>
      <c r="DJ551">
        <v>0</v>
      </c>
      <c r="DK551">
        <v>0</v>
      </c>
      <c r="DL551">
        <v>0</v>
      </c>
      <c r="DM551">
        <v>0</v>
      </c>
      <c r="DN551">
        <v>0</v>
      </c>
      <c r="DO551">
        <v>0</v>
      </c>
      <c r="DP551">
        <v>1</v>
      </c>
      <c r="DQ551">
        <v>0</v>
      </c>
      <c r="DR551">
        <v>1</v>
      </c>
      <c r="DS551">
        <v>0</v>
      </c>
      <c r="DT551">
        <v>0</v>
      </c>
      <c r="DU551">
        <v>0</v>
      </c>
      <c r="DV551">
        <v>1</v>
      </c>
      <c r="DW551">
        <v>0</v>
      </c>
      <c r="DX551">
        <v>0</v>
      </c>
      <c r="DY551">
        <v>0</v>
      </c>
      <c r="DZ551">
        <v>0</v>
      </c>
      <c r="EA551">
        <v>0</v>
      </c>
      <c r="EB551">
        <v>0</v>
      </c>
      <c r="EC551">
        <v>1</v>
      </c>
      <c r="ED551">
        <v>0</v>
      </c>
      <c r="EE551">
        <v>0</v>
      </c>
      <c r="EF551">
        <v>3</v>
      </c>
      <c r="EG551">
        <v>0</v>
      </c>
      <c r="EH551">
        <v>1</v>
      </c>
      <c r="EI551">
        <v>0</v>
      </c>
      <c r="EJ551">
        <v>0</v>
      </c>
      <c r="EK551">
        <v>0</v>
      </c>
      <c r="EL551">
        <v>2</v>
      </c>
      <c r="EM551">
        <v>0</v>
      </c>
      <c r="EN551">
        <v>0</v>
      </c>
      <c r="EO551">
        <v>0</v>
      </c>
      <c r="EP551">
        <v>0</v>
      </c>
      <c r="EQ551">
        <v>2</v>
      </c>
      <c r="ER551">
        <v>0</v>
      </c>
      <c r="ES551">
        <v>0</v>
      </c>
      <c r="ET551">
        <v>0</v>
      </c>
      <c r="EU551">
        <v>2</v>
      </c>
      <c r="EV551">
        <v>0</v>
      </c>
      <c r="EW551">
        <v>0</v>
      </c>
      <c r="EX551">
        <v>2</v>
      </c>
      <c r="EY551">
        <v>0</v>
      </c>
      <c r="EZ551">
        <v>0</v>
      </c>
      <c r="FA551">
        <v>0</v>
      </c>
      <c r="FB551">
        <v>1</v>
      </c>
      <c r="FC551">
        <v>0</v>
      </c>
      <c r="FD551">
        <v>0</v>
      </c>
      <c r="FE551">
        <v>0</v>
      </c>
      <c r="FF551">
        <v>0</v>
      </c>
      <c r="FG551">
        <v>1</v>
      </c>
      <c r="FH551">
        <v>0</v>
      </c>
      <c r="FI551">
        <v>0</v>
      </c>
      <c r="FJ551">
        <v>0</v>
      </c>
      <c r="FK551">
        <v>0</v>
      </c>
      <c r="FL551">
        <v>0</v>
      </c>
      <c r="FM551">
        <v>0</v>
      </c>
      <c r="FN551">
        <v>0</v>
      </c>
      <c r="FO551">
        <v>0</v>
      </c>
      <c r="FP551">
        <v>0</v>
      </c>
      <c r="FQ551">
        <v>0</v>
      </c>
      <c r="FR551">
        <v>0</v>
      </c>
      <c r="FS551">
        <v>0</v>
      </c>
      <c r="FT551">
        <v>0</v>
      </c>
      <c r="FU551">
        <v>4</v>
      </c>
      <c r="FV551">
        <v>0</v>
      </c>
      <c r="FW551">
        <v>0</v>
      </c>
      <c r="FX551">
        <v>0</v>
      </c>
      <c r="FY551">
        <v>0</v>
      </c>
      <c r="FZ551">
        <v>0</v>
      </c>
      <c r="GA551">
        <v>0</v>
      </c>
      <c r="GB551">
        <v>0</v>
      </c>
      <c r="GC551">
        <v>0</v>
      </c>
      <c r="GD551">
        <v>0</v>
      </c>
      <c r="GE551">
        <v>0</v>
      </c>
      <c r="GF551">
        <v>0</v>
      </c>
      <c r="GG551">
        <v>0</v>
      </c>
      <c r="GH551">
        <v>0</v>
      </c>
      <c r="GI551">
        <v>0</v>
      </c>
      <c r="GJ551">
        <v>0</v>
      </c>
      <c r="GK551">
        <v>0</v>
      </c>
      <c r="GL551">
        <v>0</v>
      </c>
      <c r="GM551">
        <v>1</v>
      </c>
      <c r="GN551">
        <v>0</v>
      </c>
      <c r="GO551">
        <v>0</v>
      </c>
      <c r="GP551">
        <v>0</v>
      </c>
      <c r="GQ551">
        <v>0</v>
      </c>
    </row>
    <row r="552" spans="1:199">
      <c r="A552">
        <v>0</v>
      </c>
      <c r="B552">
        <v>0</v>
      </c>
      <c r="C552">
        <v>1</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1</v>
      </c>
      <c r="AD552">
        <v>0</v>
      </c>
      <c r="AE552">
        <v>0</v>
      </c>
      <c r="AF552">
        <v>0</v>
      </c>
      <c r="AG552">
        <v>0</v>
      </c>
      <c r="AH552">
        <v>0</v>
      </c>
      <c r="AI552">
        <v>0</v>
      </c>
      <c r="AJ552">
        <v>0</v>
      </c>
      <c r="AK552">
        <v>1</v>
      </c>
      <c r="AL552">
        <v>0</v>
      </c>
      <c r="AM552">
        <v>0</v>
      </c>
      <c r="AN552">
        <v>0</v>
      </c>
      <c r="AO552">
        <v>0</v>
      </c>
      <c r="AP552">
        <v>0</v>
      </c>
      <c r="AQ552">
        <v>0</v>
      </c>
      <c r="AR552">
        <v>0</v>
      </c>
      <c r="AS552">
        <v>0</v>
      </c>
      <c r="AT552">
        <v>0</v>
      </c>
      <c r="AU552">
        <v>0</v>
      </c>
      <c r="AV552">
        <v>1</v>
      </c>
      <c r="AW552">
        <v>0</v>
      </c>
      <c r="AX552">
        <v>0</v>
      </c>
      <c r="AY552">
        <v>0</v>
      </c>
      <c r="AZ552">
        <v>0</v>
      </c>
      <c r="BA552">
        <v>0</v>
      </c>
      <c r="BB552">
        <v>0</v>
      </c>
      <c r="BC552">
        <v>0</v>
      </c>
      <c r="BD552">
        <v>0</v>
      </c>
      <c r="BE552">
        <v>0</v>
      </c>
      <c r="BF552">
        <v>0</v>
      </c>
      <c r="BG552">
        <v>1</v>
      </c>
      <c r="BH552">
        <v>0</v>
      </c>
      <c r="BI552">
        <v>0</v>
      </c>
      <c r="BJ552">
        <v>0</v>
      </c>
      <c r="BK552">
        <v>0</v>
      </c>
      <c r="BL552">
        <v>0</v>
      </c>
      <c r="BM552">
        <v>0</v>
      </c>
      <c r="BN552">
        <v>0</v>
      </c>
      <c r="BO552">
        <v>0</v>
      </c>
      <c r="BP552">
        <v>0</v>
      </c>
      <c r="BQ552">
        <v>1</v>
      </c>
      <c r="BR552">
        <v>0</v>
      </c>
      <c r="BS552">
        <v>2</v>
      </c>
      <c r="BT552">
        <v>0</v>
      </c>
      <c r="BU552">
        <v>0</v>
      </c>
      <c r="BV552">
        <v>0</v>
      </c>
      <c r="BW552">
        <v>0</v>
      </c>
      <c r="BX552">
        <v>1</v>
      </c>
      <c r="BY552">
        <v>2</v>
      </c>
      <c r="BZ552">
        <v>0</v>
      </c>
      <c r="CA552">
        <v>0</v>
      </c>
      <c r="CB552">
        <v>1</v>
      </c>
      <c r="CC552">
        <v>0</v>
      </c>
      <c r="CD552">
        <v>0</v>
      </c>
      <c r="CE552">
        <v>0</v>
      </c>
      <c r="CF552">
        <v>0</v>
      </c>
      <c r="CG552">
        <v>0</v>
      </c>
      <c r="CH552">
        <v>0</v>
      </c>
      <c r="CI552">
        <v>1</v>
      </c>
      <c r="CJ552">
        <v>0</v>
      </c>
      <c r="CK552">
        <v>5</v>
      </c>
      <c r="CL552">
        <v>0</v>
      </c>
      <c r="CM552">
        <v>0</v>
      </c>
      <c r="CN552">
        <v>0</v>
      </c>
      <c r="CO552">
        <v>0</v>
      </c>
      <c r="CP552">
        <v>1</v>
      </c>
      <c r="CQ552">
        <v>0</v>
      </c>
      <c r="CR552">
        <v>0</v>
      </c>
      <c r="CS552">
        <v>0</v>
      </c>
      <c r="CT552">
        <v>0</v>
      </c>
      <c r="CU552">
        <v>0</v>
      </c>
      <c r="CV552">
        <v>1</v>
      </c>
      <c r="CW552">
        <v>0</v>
      </c>
      <c r="CX552">
        <v>0</v>
      </c>
      <c r="CY552">
        <v>0</v>
      </c>
      <c r="CZ552">
        <v>0</v>
      </c>
      <c r="DA552">
        <v>0</v>
      </c>
      <c r="DB552">
        <v>0</v>
      </c>
      <c r="DC552">
        <v>1</v>
      </c>
      <c r="DD552">
        <v>0</v>
      </c>
      <c r="DE552">
        <v>1</v>
      </c>
      <c r="DF552">
        <v>0</v>
      </c>
      <c r="DG552">
        <v>0</v>
      </c>
      <c r="DH552">
        <v>0</v>
      </c>
      <c r="DI552">
        <v>0</v>
      </c>
      <c r="DJ552">
        <v>0</v>
      </c>
      <c r="DK552">
        <v>1</v>
      </c>
      <c r="DL552">
        <v>1</v>
      </c>
      <c r="DM552">
        <v>0</v>
      </c>
      <c r="DN552">
        <v>0</v>
      </c>
      <c r="DO552">
        <v>0</v>
      </c>
      <c r="DP552">
        <v>0</v>
      </c>
      <c r="DQ552">
        <v>0</v>
      </c>
      <c r="DR552">
        <v>0</v>
      </c>
      <c r="DS552">
        <v>1</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1</v>
      </c>
      <c r="EN552">
        <v>0</v>
      </c>
      <c r="EO552">
        <v>0</v>
      </c>
      <c r="EP552">
        <v>0</v>
      </c>
      <c r="EQ552">
        <v>0</v>
      </c>
      <c r="ER552">
        <v>0</v>
      </c>
      <c r="ES552">
        <v>0</v>
      </c>
      <c r="ET552">
        <v>0</v>
      </c>
      <c r="EU552">
        <v>5</v>
      </c>
      <c r="EV552">
        <v>0</v>
      </c>
      <c r="EW552">
        <v>0</v>
      </c>
      <c r="EX552">
        <v>0</v>
      </c>
      <c r="EY552">
        <v>0</v>
      </c>
      <c r="EZ552">
        <v>0</v>
      </c>
      <c r="FA552">
        <v>1</v>
      </c>
      <c r="FB552">
        <v>0</v>
      </c>
      <c r="FC552">
        <v>0</v>
      </c>
      <c r="FD552">
        <v>0</v>
      </c>
      <c r="FE552">
        <v>0</v>
      </c>
      <c r="FF552">
        <v>0</v>
      </c>
      <c r="FG552">
        <v>0</v>
      </c>
      <c r="FH552">
        <v>0</v>
      </c>
      <c r="FI552">
        <v>0</v>
      </c>
      <c r="FJ552">
        <v>0</v>
      </c>
      <c r="FK552">
        <v>0</v>
      </c>
      <c r="FL552">
        <v>0</v>
      </c>
      <c r="FM552">
        <v>0</v>
      </c>
      <c r="FN552">
        <v>0</v>
      </c>
      <c r="FO552">
        <v>0</v>
      </c>
      <c r="FP552">
        <v>1</v>
      </c>
      <c r="FQ552">
        <v>0</v>
      </c>
      <c r="FR552">
        <v>0</v>
      </c>
      <c r="FS552">
        <v>6</v>
      </c>
      <c r="FT552">
        <v>0</v>
      </c>
      <c r="FU552">
        <v>1</v>
      </c>
      <c r="FV552">
        <v>0</v>
      </c>
      <c r="FW552">
        <v>0</v>
      </c>
      <c r="FX552">
        <v>2</v>
      </c>
      <c r="FY552">
        <v>0</v>
      </c>
      <c r="FZ552">
        <v>8</v>
      </c>
      <c r="GA552">
        <v>6</v>
      </c>
      <c r="GB552">
        <v>0</v>
      </c>
      <c r="GC552">
        <v>1</v>
      </c>
      <c r="GD552">
        <v>1</v>
      </c>
      <c r="GE552">
        <v>0</v>
      </c>
      <c r="GF552">
        <v>0</v>
      </c>
      <c r="GG552">
        <v>0</v>
      </c>
      <c r="GH552">
        <v>0</v>
      </c>
      <c r="GI552">
        <v>0</v>
      </c>
      <c r="GJ552">
        <v>0</v>
      </c>
      <c r="GK552">
        <v>0</v>
      </c>
      <c r="GL552">
        <v>0</v>
      </c>
      <c r="GM552">
        <v>0</v>
      </c>
      <c r="GN552">
        <v>0</v>
      </c>
      <c r="GO552">
        <v>1</v>
      </c>
      <c r="GP552">
        <v>1</v>
      </c>
      <c r="GQ552">
        <v>0</v>
      </c>
    </row>
    <row r="553" spans="1:199">
      <c r="A553">
        <v>0</v>
      </c>
      <c r="B553">
        <v>0</v>
      </c>
      <c r="C553">
        <v>0</v>
      </c>
      <c r="D553">
        <v>0</v>
      </c>
      <c r="E553">
        <v>0</v>
      </c>
      <c r="F553">
        <v>4</v>
      </c>
      <c r="G553">
        <v>0</v>
      </c>
      <c r="H553">
        <v>9</v>
      </c>
      <c r="I553">
        <v>0</v>
      </c>
      <c r="J553">
        <v>1</v>
      </c>
      <c r="K553">
        <v>1</v>
      </c>
      <c r="L553">
        <v>0</v>
      </c>
      <c r="M553">
        <v>0</v>
      </c>
      <c r="N553">
        <v>0</v>
      </c>
      <c r="O553">
        <v>0</v>
      </c>
      <c r="P553">
        <v>0</v>
      </c>
      <c r="Q553">
        <v>0</v>
      </c>
      <c r="R553">
        <v>0</v>
      </c>
      <c r="S553">
        <v>0</v>
      </c>
      <c r="T553">
        <v>0</v>
      </c>
      <c r="U553">
        <v>0</v>
      </c>
      <c r="V553">
        <v>0</v>
      </c>
      <c r="W553">
        <v>0</v>
      </c>
      <c r="X553">
        <v>0</v>
      </c>
      <c r="Y553">
        <v>0</v>
      </c>
      <c r="Z553">
        <v>0</v>
      </c>
      <c r="AA553">
        <v>0</v>
      </c>
      <c r="AB553">
        <v>0</v>
      </c>
      <c r="AC553">
        <v>1</v>
      </c>
      <c r="AD553">
        <v>0</v>
      </c>
      <c r="AE553">
        <v>0</v>
      </c>
      <c r="AF553">
        <v>0</v>
      </c>
      <c r="AG553">
        <v>0</v>
      </c>
      <c r="AH553">
        <v>1</v>
      </c>
      <c r="AI553">
        <v>0</v>
      </c>
      <c r="AJ553">
        <v>0</v>
      </c>
      <c r="AK553">
        <v>1</v>
      </c>
      <c r="AL553">
        <v>0</v>
      </c>
      <c r="AM553">
        <v>0</v>
      </c>
      <c r="AN553">
        <v>0</v>
      </c>
      <c r="AO553">
        <v>0</v>
      </c>
      <c r="AP553">
        <v>8</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1</v>
      </c>
      <c r="BJ553">
        <v>0</v>
      </c>
      <c r="BK553">
        <v>0</v>
      </c>
      <c r="BL553">
        <v>0</v>
      </c>
      <c r="BM553">
        <v>0</v>
      </c>
      <c r="BN553">
        <v>0</v>
      </c>
      <c r="BO553">
        <v>0</v>
      </c>
      <c r="BP553">
        <v>0</v>
      </c>
      <c r="BQ553">
        <v>1</v>
      </c>
      <c r="BR553">
        <v>1</v>
      </c>
      <c r="BS553">
        <v>0</v>
      </c>
      <c r="BT553">
        <v>0</v>
      </c>
      <c r="BU553">
        <v>0</v>
      </c>
      <c r="BV553">
        <v>0</v>
      </c>
      <c r="BW553">
        <v>0</v>
      </c>
      <c r="BX553">
        <v>0</v>
      </c>
      <c r="BY553">
        <v>0</v>
      </c>
      <c r="BZ553">
        <v>0</v>
      </c>
      <c r="CA553">
        <v>0</v>
      </c>
      <c r="CB553">
        <v>1</v>
      </c>
      <c r="CC553">
        <v>0</v>
      </c>
      <c r="CD553">
        <v>6</v>
      </c>
      <c r="CE553">
        <v>0</v>
      </c>
      <c r="CF553">
        <v>0</v>
      </c>
      <c r="CG553">
        <v>0</v>
      </c>
      <c r="CH553">
        <v>0</v>
      </c>
      <c r="CI553">
        <v>1</v>
      </c>
      <c r="CJ553">
        <v>0</v>
      </c>
      <c r="CK553">
        <v>0</v>
      </c>
      <c r="CL553">
        <v>5</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1</v>
      </c>
      <c r="DF553">
        <v>2</v>
      </c>
      <c r="DG553">
        <v>0</v>
      </c>
      <c r="DH553">
        <v>0</v>
      </c>
      <c r="DI553">
        <v>0</v>
      </c>
      <c r="DJ553">
        <v>0</v>
      </c>
      <c r="DK553">
        <v>0</v>
      </c>
      <c r="DL553">
        <v>0</v>
      </c>
      <c r="DM553">
        <v>0</v>
      </c>
      <c r="DN553">
        <v>0</v>
      </c>
      <c r="DO553">
        <v>0</v>
      </c>
      <c r="DP553">
        <v>0</v>
      </c>
      <c r="DQ553">
        <v>0</v>
      </c>
      <c r="DR553">
        <v>0</v>
      </c>
      <c r="DS553">
        <v>1</v>
      </c>
      <c r="DT553">
        <v>1</v>
      </c>
      <c r="DU553">
        <v>1</v>
      </c>
      <c r="DV553">
        <v>0</v>
      </c>
      <c r="DW553">
        <v>0</v>
      </c>
      <c r="DX553">
        <v>0</v>
      </c>
      <c r="DY553">
        <v>0</v>
      </c>
      <c r="DZ553">
        <v>0</v>
      </c>
      <c r="EA553">
        <v>0</v>
      </c>
      <c r="EB553">
        <v>0</v>
      </c>
      <c r="EC553">
        <v>2</v>
      </c>
      <c r="ED553">
        <v>0</v>
      </c>
      <c r="EE553">
        <v>0</v>
      </c>
      <c r="EF553">
        <v>0</v>
      </c>
      <c r="EG553">
        <v>5</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4</v>
      </c>
      <c r="FB553">
        <v>0</v>
      </c>
      <c r="FC553">
        <v>0</v>
      </c>
      <c r="FD553">
        <v>0</v>
      </c>
      <c r="FE553">
        <v>0</v>
      </c>
      <c r="FF553">
        <v>0</v>
      </c>
      <c r="FG553">
        <v>0</v>
      </c>
      <c r="FH553">
        <v>0</v>
      </c>
      <c r="FI553">
        <v>4</v>
      </c>
      <c r="FJ553">
        <v>0</v>
      </c>
      <c r="FK553">
        <v>0</v>
      </c>
      <c r="FL553">
        <v>0</v>
      </c>
      <c r="FM553">
        <v>0</v>
      </c>
      <c r="FN553">
        <v>3</v>
      </c>
      <c r="FO553">
        <v>0</v>
      </c>
      <c r="FP553">
        <v>0</v>
      </c>
      <c r="FQ553">
        <v>0</v>
      </c>
      <c r="FR553">
        <v>0</v>
      </c>
      <c r="FS553">
        <v>1</v>
      </c>
      <c r="FT553">
        <v>0</v>
      </c>
      <c r="FU553">
        <v>0</v>
      </c>
      <c r="FV553">
        <v>0</v>
      </c>
      <c r="FW553">
        <v>0</v>
      </c>
      <c r="FX553">
        <v>2</v>
      </c>
      <c r="FY553">
        <v>0</v>
      </c>
      <c r="FZ553">
        <v>0</v>
      </c>
      <c r="GA553">
        <v>0</v>
      </c>
      <c r="GB553">
        <v>1</v>
      </c>
      <c r="GC553">
        <v>0</v>
      </c>
      <c r="GD553">
        <v>0</v>
      </c>
      <c r="GE553">
        <v>0</v>
      </c>
      <c r="GF553">
        <v>0</v>
      </c>
      <c r="GG553">
        <v>0</v>
      </c>
      <c r="GH553">
        <v>0</v>
      </c>
      <c r="GI553">
        <v>0</v>
      </c>
      <c r="GJ553">
        <v>1</v>
      </c>
      <c r="GK553">
        <v>0</v>
      </c>
      <c r="GL553">
        <v>0</v>
      </c>
      <c r="GM553">
        <v>1</v>
      </c>
      <c r="GN553">
        <v>1</v>
      </c>
      <c r="GO553">
        <v>0</v>
      </c>
      <c r="GP553">
        <v>0</v>
      </c>
      <c r="GQ553">
        <v>0</v>
      </c>
    </row>
    <row r="554" spans="1:199">
      <c r="A554">
        <v>0</v>
      </c>
      <c r="B554">
        <v>2</v>
      </c>
      <c r="C554">
        <v>0</v>
      </c>
      <c r="D554">
        <v>0</v>
      </c>
      <c r="E554">
        <v>0</v>
      </c>
      <c r="F554">
        <v>1</v>
      </c>
      <c r="G554">
        <v>2</v>
      </c>
      <c r="H554">
        <v>0</v>
      </c>
      <c r="I554">
        <v>0</v>
      </c>
      <c r="J554">
        <v>7</v>
      </c>
      <c r="K554">
        <v>0</v>
      </c>
      <c r="L554">
        <v>0</v>
      </c>
      <c r="M554">
        <v>0</v>
      </c>
      <c r="N554">
        <v>0</v>
      </c>
      <c r="O554">
        <v>0</v>
      </c>
      <c r="P554">
        <v>0</v>
      </c>
      <c r="Q554">
        <v>0</v>
      </c>
      <c r="R554">
        <v>0</v>
      </c>
      <c r="S554">
        <v>0</v>
      </c>
      <c r="T554">
        <v>0</v>
      </c>
      <c r="U554">
        <v>0</v>
      </c>
      <c r="V554">
        <v>0</v>
      </c>
      <c r="W554">
        <v>0</v>
      </c>
      <c r="X554">
        <v>0</v>
      </c>
      <c r="Y554">
        <v>3</v>
      </c>
      <c r="Z554">
        <v>0</v>
      </c>
      <c r="AA554">
        <v>0</v>
      </c>
      <c r="AB554">
        <v>0</v>
      </c>
      <c r="AC554">
        <v>0</v>
      </c>
      <c r="AD554">
        <v>0</v>
      </c>
      <c r="AE554">
        <v>0</v>
      </c>
      <c r="AF554">
        <v>0</v>
      </c>
      <c r="AG554">
        <v>0</v>
      </c>
      <c r="AH554">
        <v>0</v>
      </c>
      <c r="AI554">
        <v>0</v>
      </c>
      <c r="AJ554">
        <v>0</v>
      </c>
      <c r="AK554">
        <v>2</v>
      </c>
      <c r="AL554">
        <v>0</v>
      </c>
      <c r="AM554">
        <v>0</v>
      </c>
      <c r="AN554">
        <v>0</v>
      </c>
      <c r="AO554">
        <v>0</v>
      </c>
      <c r="AP554">
        <v>0</v>
      </c>
      <c r="AQ554">
        <v>0</v>
      </c>
      <c r="AR554">
        <v>0</v>
      </c>
      <c r="AS554">
        <v>0</v>
      </c>
      <c r="AT554">
        <v>0</v>
      </c>
      <c r="AU554">
        <v>0</v>
      </c>
      <c r="AV554">
        <v>0</v>
      </c>
      <c r="AW554">
        <v>0</v>
      </c>
      <c r="AX554">
        <v>0</v>
      </c>
      <c r="AY554">
        <v>1</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1</v>
      </c>
      <c r="BT554">
        <v>0</v>
      </c>
      <c r="BU554">
        <v>0</v>
      </c>
      <c r="BV554">
        <v>0</v>
      </c>
      <c r="BW554">
        <v>0</v>
      </c>
      <c r="BX554">
        <v>0</v>
      </c>
      <c r="BY554">
        <v>0</v>
      </c>
      <c r="BZ554">
        <v>0</v>
      </c>
      <c r="CA554">
        <v>0</v>
      </c>
      <c r="CB554">
        <v>1</v>
      </c>
      <c r="CC554">
        <v>0</v>
      </c>
      <c r="CD554">
        <v>0</v>
      </c>
      <c r="CE554">
        <v>0</v>
      </c>
      <c r="CF554">
        <v>0</v>
      </c>
      <c r="CG554">
        <v>0</v>
      </c>
      <c r="CH554">
        <v>0</v>
      </c>
      <c r="CI554">
        <v>2</v>
      </c>
      <c r="CJ554">
        <v>3</v>
      </c>
      <c r="CK554">
        <v>0</v>
      </c>
      <c r="CL554">
        <v>0</v>
      </c>
      <c r="CM554">
        <v>0</v>
      </c>
      <c r="CN554">
        <v>0</v>
      </c>
      <c r="CO554">
        <v>0</v>
      </c>
      <c r="CP554">
        <v>1</v>
      </c>
      <c r="CQ554">
        <v>0</v>
      </c>
      <c r="CR554">
        <v>0</v>
      </c>
      <c r="CS554">
        <v>0</v>
      </c>
      <c r="CT554">
        <v>0</v>
      </c>
      <c r="CU554">
        <v>2</v>
      </c>
      <c r="CV554">
        <v>0</v>
      </c>
      <c r="CW554">
        <v>0</v>
      </c>
      <c r="CX554">
        <v>0</v>
      </c>
      <c r="CY554">
        <v>0</v>
      </c>
      <c r="CZ554">
        <v>0</v>
      </c>
      <c r="DA554">
        <v>0</v>
      </c>
      <c r="DB554">
        <v>0</v>
      </c>
      <c r="DC554">
        <v>0</v>
      </c>
      <c r="DD554">
        <v>7</v>
      </c>
      <c r="DE554">
        <v>2</v>
      </c>
      <c r="DF554">
        <v>1</v>
      </c>
      <c r="DG554">
        <v>0</v>
      </c>
      <c r="DH554">
        <v>0</v>
      </c>
      <c r="DI554">
        <v>0</v>
      </c>
      <c r="DJ554">
        <v>1</v>
      </c>
      <c r="DK554">
        <v>0</v>
      </c>
      <c r="DL554">
        <v>0</v>
      </c>
      <c r="DM554">
        <v>0</v>
      </c>
      <c r="DN554">
        <v>2</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1</v>
      </c>
      <c r="EL554">
        <v>0</v>
      </c>
      <c r="EM554">
        <v>0</v>
      </c>
      <c r="EN554">
        <v>0</v>
      </c>
      <c r="EO554">
        <v>0</v>
      </c>
      <c r="EP554">
        <v>0</v>
      </c>
      <c r="EQ554">
        <v>0</v>
      </c>
      <c r="ER554">
        <v>0</v>
      </c>
      <c r="ES554">
        <v>0</v>
      </c>
      <c r="ET554">
        <v>0</v>
      </c>
      <c r="EU554">
        <v>0</v>
      </c>
      <c r="EV554">
        <v>0</v>
      </c>
      <c r="EW554">
        <v>0</v>
      </c>
      <c r="EX554">
        <v>0</v>
      </c>
      <c r="EY554">
        <v>0</v>
      </c>
      <c r="EZ554">
        <v>0</v>
      </c>
      <c r="FA554">
        <v>3</v>
      </c>
      <c r="FB554">
        <v>0</v>
      </c>
      <c r="FC554">
        <v>0</v>
      </c>
      <c r="FD554">
        <v>0</v>
      </c>
      <c r="FE554">
        <v>0</v>
      </c>
      <c r="FF554">
        <v>0</v>
      </c>
      <c r="FG554">
        <v>0</v>
      </c>
      <c r="FH554">
        <v>0</v>
      </c>
      <c r="FI554">
        <v>0</v>
      </c>
      <c r="FJ554">
        <v>0</v>
      </c>
      <c r="FK554">
        <v>0</v>
      </c>
      <c r="FL554">
        <v>0</v>
      </c>
      <c r="FM554">
        <v>2</v>
      </c>
      <c r="FN554">
        <v>0</v>
      </c>
      <c r="FO554">
        <v>0</v>
      </c>
      <c r="FP554">
        <v>1</v>
      </c>
      <c r="FQ554">
        <v>0</v>
      </c>
      <c r="FR554">
        <v>0</v>
      </c>
      <c r="FS554">
        <v>0</v>
      </c>
      <c r="FT554">
        <v>0</v>
      </c>
      <c r="FU554">
        <v>0</v>
      </c>
      <c r="FV554">
        <v>0</v>
      </c>
      <c r="FW554">
        <v>0</v>
      </c>
      <c r="FX554">
        <v>0</v>
      </c>
      <c r="FY554">
        <v>0</v>
      </c>
      <c r="FZ554">
        <v>0</v>
      </c>
      <c r="GA554">
        <v>0</v>
      </c>
      <c r="GB554">
        <v>0</v>
      </c>
      <c r="GC554">
        <v>0</v>
      </c>
      <c r="GD554">
        <v>2</v>
      </c>
      <c r="GE554">
        <v>0</v>
      </c>
      <c r="GF554">
        <v>0</v>
      </c>
      <c r="GG554">
        <v>0</v>
      </c>
      <c r="GH554">
        <v>0</v>
      </c>
      <c r="GI554">
        <v>0</v>
      </c>
      <c r="GJ554">
        <v>0</v>
      </c>
      <c r="GK554">
        <v>0</v>
      </c>
      <c r="GL554">
        <v>0</v>
      </c>
      <c r="GM554">
        <v>0</v>
      </c>
      <c r="GN554">
        <v>0</v>
      </c>
      <c r="GO554">
        <v>0</v>
      </c>
      <c r="GP554">
        <v>0</v>
      </c>
      <c r="GQ554">
        <v>0</v>
      </c>
    </row>
    <row r="555" spans="1:199">
      <c r="A555">
        <v>0</v>
      </c>
      <c r="B555">
        <v>2</v>
      </c>
      <c r="C555">
        <v>0</v>
      </c>
      <c r="D555">
        <v>0</v>
      </c>
      <c r="E555">
        <v>0</v>
      </c>
      <c r="F555">
        <v>1</v>
      </c>
      <c r="G555">
        <v>3</v>
      </c>
      <c r="H555">
        <v>0</v>
      </c>
      <c r="I555">
        <v>0</v>
      </c>
      <c r="J555">
        <v>6</v>
      </c>
      <c r="K555">
        <v>1</v>
      </c>
      <c r="L555">
        <v>0</v>
      </c>
      <c r="M555">
        <v>0</v>
      </c>
      <c r="N555">
        <v>0</v>
      </c>
      <c r="O555">
        <v>0</v>
      </c>
      <c r="P555">
        <v>1</v>
      </c>
      <c r="Q555">
        <v>0</v>
      </c>
      <c r="R555">
        <v>0</v>
      </c>
      <c r="S555">
        <v>0</v>
      </c>
      <c r="T555">
        <v>0</v>
      </c>
      <c r="U555">
        <v>0</v>
      </c>
      <c r="V555">
        <v>0</v>
      </c>
      <c r="W555">
        <v>0</v>
      </c>
      <c r="X555">
        <v>0</v>
      </c>
      <c r="Y555">
        <v>4</v>
      </c>
      <c r="Z555">
        <v>0</v>
      </c>
      <c r="AA555">
        <v>0</v>
      </c>
      <c r="AB555">
        <v>0</v>
      </c>
      <c r="AC555">
        <v>0</v>
      </c>
      <c r="AD555">
        <v>0</v>
      </c>
      <c r="AE555">
        <v>1</v>
      </c>
      <c r="AF555">
        <v>0</v>
      </c>
      <c r="AG555">
        <v>0</v>
      </c>
      <c r="AH555">
        <v>0</v>
      </c>
      <c r="AI555">
        <v>0</v>
      </c>
      <c r="AJ555">
        <v>0</v>
      </c>
      <c r="AK555">
        <v>0</v>
      </c>
      <c r="AL555">
        <v>0</v>
      </c>
      <c r="AM555">
        <v>0</v>
      </c>
      <c r="AN555">
        <v>0</v>
      </c>
      <c r="AO555">
        <v>0</v>
      </c>
      <c r="AP555">
        <v>0</v>
      </c>
      <c r="AQ555">
        <v>0</v>
      </c>
      <c r="AR555">
        <v>0</v>
      </c>
      <c r="AS555">
        <v>0</v>
      </c>
      <c r="AT555">
        <v>0</v>
      </c>
      <c r="AU555">
        <v>0</v>
      </c>
      <c r="AV555">
        <v>0</v>
      </c>
      <c r="AW555">
        <v>1</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1</v>
      </c>
      <c r="BR555">
        <v>0</v>
      </c>
      <c r="BS555">
        <v>1</v>
      </c>
      <c r="BT555">
        <v>0</v>
      </c>
      <c r="BU555">
        <v>0</v>
      </c>
      <c r="BV555">
        <v>0</v>
      </c>
      <c r="BW555">
        <v>0</v>
      </c>
      <c r="BX555">
        <v>0</v>
      </c>
      <c r="BY555">
        <v>0</v>
      </c>
      <c r="BZ555">
        <v>0</v>
      </c>
      <c r="CA555">
        <v>0</v>
      </c>
      <c r="CB555">
        <v>1</v>
      </c>
      <c r="CC555">
        <v>0</v>
      </c>
      <c r="CD555">
        <v>0</v>
      </c>
      <c r="CE555">
        <v>0</v>
      </c>
      <c r="CF555">
        <v>0</v>
      </c>
      <c r="CG555">
        <v>0</v>
      </c>
      <c r="CH555">
        <v>0</v>
      </c>
      <c r="CI555">
        <v>0</v>
      </c>
      <c r="CJ555">
        <v>3</v>
      </c>
      <c r="CK555">
        <v>0</v>
      </c>
      <c r="CL555">
        <v>0</v>
      </c>
      <c r="CM555">
        <v>0</v>
      </c>
      <c r="CN555">
        <v>0</v>
      </c>
      <c r="CO555">
        <v>0</v>
      </c>
      <c r="CP555">
        <v>6</v>
      </c>
      <c r="CQ555">
        <v>0</v>
      </c>
      <c r="CR555">
        <v>0</v>
      </c>
      <c r="CS555">
        <v>0</v>
      </c>
      <c r="CT555">
        <v>0</v>
      </c>
      <c r="CU555">
        <v>0</v>
      </c>
      <c r="CV555">
        <v>0</v>
      </c>
      <c r="CW555">
        <v>0</v>
      </c>
      <c r="CX555">
        <v>0</v>
      </c>
      <c r="CY555">
        <v>0</v>
      </c>
      <c r="CZ555">
        <v>0</v>
      </c>
      <c r="DA555">
        <v>0</v>
      </c>
      <c r="DB555">
        <v>0</v>
      </c>
      <c r="DC555">
        <v>0</v>
      </c>
      <c r="DD555">
        <v>2</v>
      </c>
      <c r="DE555">
        <v>3</v>
      </c>
      <c r="DF555">
        <v>1</v>
      </c>
      <c r="DG555">
        <v>1</v>
      </c>
      <c r="DH555">
        <v>0</v>
      </c>
      <c r="DI555">
        <v>0</v>
      </c>
      <c r="DJ555">
        <v>3</v>
      </c>
      <c r="DK555">
        <v>0</v>
      </c>
      <c r="DL555">
        <v>0</v>
      </c>
      <c r="DM555">
        <v>0</v>
      </c>
      <c r="DN555">
        <v>2</v>
      </c>
      <c r="DO555">
        <v>0</v>
      </c>
      <c r="DP555">
        <v>0</v>
      </c>
      <c r="DQ555">
        <v>0</v>
      </c>
      <c r="DR555">
        <v>0</v>
      </c>
      <c r="DS555">
        <v>0</v>
      </c>
      <c r="DT555">
        <v>0</v>
      </c>
      <c r="DU555">
        <v>2</v>
      </c>
      <c r="DV555">
        <v>0</v>
      </c>
      <c r="DW555">
        <v>0</v>
      </c>
      <c r="DX555">
        <v>0</v>
      </c>
      <c r="DY555">
        <v>0</v>
      </c>
      <c r="DZ555">
        <v>0</v>
      </c>
      <c r="EA555">
        <v>0</v>
      </c>
      <c r="EB555">
        <v>0</v>
      </c>
      <c r="EC555">
        <v>0</v>
      </c>
      <c r="ED555">
        <v>0</v>
      </c>
      <c r="EE555">
        <v>0</v>
      </c>
      <c r="EF555">
        <v>0</v>
      </c>
      <c r="EG555">
        <v>0</v>
      </c>
      <c r="EH555">
        <v>0</v>
      </c>
      <c r="EI555">
        <v>0</v>
      </c>
      <c r="EJ555">
        <v>0</v>
      </c>
      <c r="EK555">
        <v>2</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3</v>
      </c>
      <c r="FE555">
        <v>0</v>
      </c>
      <c r="FF555">
        <v>0</v>
      </c>
      <c r="FG555">
        <v>0</v>
      </c>
      <c r="FH555">
        <v>0</v>
      </c>
      <c r="FI555">
        <v>0</v>
      </c>
      <c r="FJ555">
        <v>0</v>
      </c>
      <c r="FK555">
        <v>0</v>
      </c>
      <c r="FL555">
        <v>0</v>
      </c>
      <c r="FM555">
        <v>1</v>
      </c>
      <c r="FN555">
        <v>0</v>
      </c>
      <c r="FO555">
        <v>0</v>
      </c>
      <c r="FP555">
        <v>0</v>
      </c>
      <c r="FQ555">
        <v>0</v>
      </c>
      <c r="FR555">
        <v>0</v>
      </c>
      <c r="FS555">
        <v>0</v>
      </c>
      <c r="FT555">
        <v>0</v>
      </c>
      <c r="FU555">
        <v>0</v>
      </c>
      <c r="FV555">
        <v>0</v>
      </c>
      <c r="FW555">
        <v>0</v>
      </c>
      <c r="FX555">
        <v>0</v>
      </c>
      <c r="FY555">
        <v>0</v>
      </c>
      <c r="FZ555">
        <v>0</v>
      </c>
      <c r="GA555">
        <v>0</v>
      </c>
      <c r="GB555">
        <v>0</v>
      </c>
      <c r="GC555">
        <v>0</v>
      </c>
      <c r="GD555">
        <v>2</v>
      </c>
      <c r="GE555">
        <v>0</v>
      </c>
      <c r="GF555">
        <v>0</v>
      </c>
      <c r="GG555">
        <v>0</v>
      </c>
      <c r="GH555">
        <v>0</v>
      </c>
      <c r="GI555">
        <v>0</v>
      </c>
      <c r="GJ555">
        <v>0</v>
      </c>
      <c r="GK555">
        <v>0</v>
      </c>
      <c r="GL555">
        <v>0</v>
      </c>
      <c r="GM555">
        <v>0</v>
      </c>
      <c r="GN555">
        <v>0</v>
      </c>
      <c r="GO555">
        <v>1</v>
      </c>
      <c r="GP555">
        <v>0</v>
      </c>
      <c r="GQ555">
        <v>0</v>
      </c>
    </row>
    <row r="556" spans="1:199">
      <c r="A556">
        <v>0</v>
      </c>
      <c r="B556">
        <v>0</v>
      </c>
      <c r="C556">
        <v>0</v>
      </c>
      <c r="D556">
        <v>0</v>
      </c>
      <c r="E556">
        <v>0</v>
      </c>
      <c r="F556">
        <v>0</v>
      </c>
      <c r="G556">
        <v>4</v>
      </c>
      <c r="H556">
        <v>0</v>
      </c>
      <c r="I556">
        <v>0</v>
      </c>
      <c r="J556">
        <v>4</v>
      </c>
      <c r="K556">
        <v>0</v>
      </c>
      <c r="L556">
        <v>0</v>
      </c>
      <c r="M556">
        <v>0</v>
      </c>
      <c r="N556">
        <v>0</v>
      </c>
      <c r="O556">
        <v>0</v>
      </c>
      <c r="P556">
        <v>0</v>
      </c>
      <c r="Q556">
        <v>0</v>
      </c>
      <c r="R556">
        <v>1</v>
      </c>
      <c r="S556">
        <v>0</v>
      </c>
      <c r="T556">
        <v>0</v>
      </c>
      <c r="U556">
        <v>0</v>
      </c>
      <c r="V556">
        <v>0</v>
      </c>
      <c r="W556">
        <v>0</v>
      </c>
      <c r="X556">
        <v>0</v>
      </c>
      <c r="Y556">
        <v>6</v>
      </c>
      <c r="Z556">
        <v>0</v>
      </c>
      <c r="AA556">
        <v>0</v>
      </c>
      <c r="AB556">
        <v>0</v>
      </c>
      <c r="AC556">
        <v>0</v>
      </c>
      <c r="AD556">
        <v>0</v>
      </c>
      <c r="AE556">
        <v>7</v>
      </c>
      <c r="AF556">
        <v>0</v>
      </c>
      <c r="AG556">
        <v>0</v>
      </c>
      <c r="AH556">
        <v>0</v>
      </c>
      <c r="AI556">
        <v>0</v>
      </c>
      <c r="AJ556">
        <v>0</v>
      </c>
      <c r="AK556">
        <v>1</v>
      </c>
      <c r="AL556">
        <v>0</v>
      </c>
      <c r="AM556">
        <v>0</v>
      </c>
      <c r="AN556">
        <v>0</v>
      </c>
      <c r="AO556">
        <v>0</v>
      </c>
      <c r="AP556">
        <v>0</v>
      </c>
      <c r="AQ556">
        <v>0</v>
      </c>
      <c r="AR556">
        <v>0</v>
      </c>
      <c r="AS556">
        <v>0</v>
      </c>
      <c r="AT556">
        <v>0</v>
      </c>
      <c r="AU556">
        <v>0</v>
      </c>
      <c r="AV556">
        <v>0</v>
      </c>
      <c r="AW556">
        <v>1</v>
      </c>
      <c r="AX556">
        <v>0</v>
      </c>
      <c r="AY556">
        <v>1</v>
      </c>
      <c r="AZ556">
        <v>1</v>
      </c>
      <c r="BA556">
        <v>0</v>
      </c>
      <c r="BB556">
        <v>0</v>
      </c>
      <c r="BC556">
        <v>0</v>
      </c>
      <c r="BD556">
        <v>0</v>
      </c>
      <c r="BE556">
        <v>0</v>
      </c>
      <c r="BF556">
        <v>0</v>
      </c>
      <c r="BG556">
        <v>1</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1</v>
      </c>
      <c r="CA556">
        <v>5</v>
      </c>
      <c r="CB556">
        <v>5</v>
      </c>
      <c r="CC556">
        <v>2</v>
      </c>
      <c r="CD556">
        <v>0</v>
      </c>
      <c r="CE556">
        <v>0</v>
      </c>
      <c r="CF556">
        <v>6</v>
      </c>
      <c r="CG556">
        <v>7</v>
      </c>
      <c r="CH556">
        <v>0</v>
      </c>
      <c r="CI556">
        <v>2</v>
      </c>
      <c r="CJ556">
        <v>1</v>
      </c>
      <c r="CK556">
        <v>5</v>
      </c>
      <c r="CL556">
        <v>0</v>
      </c>
      <c r="CM556">
        <v>0</v>
      </c>
      <c r="CN556">
        <v>0</v>
      </c>
      <c r="CO556">
        <v>0</v>
      </c>
      <c r="CP556">
        <v>0</v>
      </c>
      <c r="CQ556">
        <v>0</v>
      </c>
      <c r="CR556">
        <v>0</v>
      </c>
      <c r="CS556">
        <v>0</v>
      </c>
      <c r="CT556">
        <v>0</v>
      </c>
      <c r="CU556">
        <v>0</v>
      </c>
      <c r="CV556">
        <v>0</v>
      </c>
      <c r="CW556">
        <v>0</v>
      </c>
      <c r="CX556">
        <v>1</v>
      </c>
      <c r="CY556">
        <v>0</v>
      </c>
      <c r="CZ556">
        <v>0</v>
      </c>
      <c r="DA556">
        <v>0</v>
      </c>
      <c r="DB556">
        <v>0</v>
      </c>
      <c r="DC556">
        <v>0</v>
      </c>
      <c r="DD556">
        <v>8</v>
      </c>
      <c r="DE556">
        <v>3</v>
      </c>
      <c r="DF556">
        <v>1</v>
      </c>
      <c r="DG556">
        <v>0</v>
      </c>
      <c r="DH556">
        <v>6</v>
      </c>
      <c r="DI556">
        <v>0</v>
      </c>
      <c r="DJ556">
        <v>0</v>
      </c>
      <c r="DK556">
        <v>0</v>
      </c>
      <c r="DL556">
        <v>0</v>
      </c>
      <c r="DM556">
        <v>0</v>
      </c>
      <c r="DN556">
        <v>2</v>
      </c>
      <c r="DO556">
        <v>0</v>
      </c>
      <c r="DP556">
        <v>1</v>
      </c>
      <c r="DQ556">
        <v>0</v>
      </c>
      <c r="DR556">
        <v>1</v>
      </c>
      <c r="DS556">
        <v>0</v>
      </c>
      <c r="DT556">
        <v>0</v>
      </c>
      <c r="DU556">
        <v>0</v>
      </c>
      <c r="DV556">
        <v>0</v>
      </c>
      <c r="DW556">
        <v>0</v>
      </c>
      <c r="DX556">
        <v>0</v>
      </c>
      <c r="DY556">
        <v>0</v>
      </c>
      <c r="DZ556">
        <v>0</v>
      </c>
      <c r="EA556">
        <v>0</v>
      </c>
      <c r="EB556">
        <v>0</v>
      </c>
      <c r="EC556">
        <v>0</v>
      </c>
      <c r="ED556">
        <v>0</v>
      </c>
      <c r="EE556">
        <v>0</v>
      </c>
      <c r="EF556">
        <v>0</v>
      </c>
      <c r="EG556">
        <v>0</v>
      </c>
      <c r="EH556">
        <v>1</v>
      </c>
      <c r="EI556">
        <v>0</v>
      </c>
      <c r="EJ556">
        <v>0</v>
      </c>
      <c r="EK556">
        <v>0</v>
      </c>
      <c r="EL556">
        <v>0</v>
      </c>
      <c r="EM556">
        <v>0</v>
      </c>
      <c r="EN556">
        <v>0</v>
      </c>
      <c r="EO556">
        <v>0</v>
      </c>
      <c r="EP556">
        <v>4</v>
      </c>
      <c r="EQ556">
        <v>0</v>
      </c>
      <c r="ER556">
        <v>0</v>
      </c>
      <c r="ES556">
        <v>0</v>
      </c>
      <c r="ET556">
        <v>0</v>
      </c>
      <c r="EU556">
        <v>2</v>
      </c>
      <c r="EV556">
        <v>0</v>
      </c>
      <c r="EW556">
        <v>0</v>
      </c>
      <c r="EX556">
        <v>0</v>
      </c>
      <c r="EY556">
        <v>0</v>
      </c>
      <c r="EZ556">
        <v>0</v>
      </c>
      <c r="FA556">
        <v>1</v>
      </c>
      <c r="FB556">
        <v>0</v>
      </c>
      <c r="FC556">
        <v>0</v>
      </c>
      <c r="FD556">
        <v>0</v>
      </c>
      <c r="FE556">
        <v>0</v>
      </c>
      <c r="FF556">
        <v>0</v>
      </c>
      <c r="FG556">
        <v>0</v>
      </c>
      <c r="FH556">
        <v>0</v>
      </c>
      <c r="FI556">
        <v>0</v>
      </c>
      <c r="FJ556">
        <v>0</v>
      </c>
      <c r="FK556">
        <v>0</v>
      </c>
      <c r="FL556">
        <v>0</v>
      </c>
      <c r="FM556">
        <v>0</v>
      </c>
      <c r="FN556">
        <v>0</v>
      </c>
      <c r="FO556">
        <v>0</v>
      </c>
      <c r="FP556">
        <v>0</v>
      </c>
      <c r="FQ556">
        <v>0</v>
      </c>
      <c r="FR556">
        <v>0</v>
      </c>
      <c r="FS556">
        <v>1</v>
      </c>
      <c r="FT556">
        <v>0</v>
      </c>
      <c r="FU556">
        <v>4</v>
      </c>
      <c r="FV556">
        <v>0</v>
      </c>
      <c r="FW556">
        <v>0</v>
      </c>
      <c r="FX556">
        <v>0</v>
      </c>
      <c r="FY556">
        <v>0</v>
      </c>
      <c r="FZ556">
        <v>2</v>
      </c>
      <c r="GA556">
        <v>0</v>
      </c>
      <c r="GB556">
        <v>0</v>
      </c>
      <c r="GC556">
        <v>0</v>
      </c>
      <c r="GD556">
        <v>0</v>
      </c>
      <c r="GE556">
        <v>0</v>
      </c>
      <c r="GF556">
        <v>0</v>
      </c>
      <c r="GG556">
        <v>0</v>
      </c>
      <c r="GH556">
        <v>0</v>
      </c>
      <c r="GI556">
        <v>0</v>
      </c>
      <c r="GJ556">
        <v>0</v>
      </c>
      <c r="GK556">
        <v>0</v>
      </c>
      <c r="GL556">
        <v>0</v>
      </c>
      <c r="GM556">
        <v>1</v>
      </c>
      <c r="GN556">
        <v>0</v>
      </c>
      <c r="GO556">
        <v>5</v>
      </c>
      <c r="GP556">
        <v>0</v>
      </c>
      <c r="GQ556">
        <v>0</v>
      </c>
    </row>
    <row r="557" spans="1:199">
      <c r="A557">
        <v>0</v>
      </c>
      <c r="B557">
        <v>0</v>
      </c>
      <c r="C557">
        <v>0</v>
      </c>
      <c r="D557">
        <v>0</v>
      </c>
      <c r="E557">
        <v>0</v>
      </c>
      <c r="F557">
        <v>0</v>
      </c>
      <c r="G557">
        <v>3</v>
      </c>
      <c r="H557">
        <v>0</v>
      </c>
      <c r="I557">
        <v>0</v>
      </c>
      <c r="J557">
        <v>7</v>
      </c>
      <c r="K557">
        <v>0</v>
      </c>
      <c r="L557">
        <v>0</v>
      </c>
      <c r="M557">
        <v>0</v>
      </c>
      <c r="N557">
        <v>0</v>
      </c>
      <c r="O557">
        <v>0</v>
      </c>
      <c r="P557">
        <v>1</v>
      </c>
      <c r="Q557">
        <v>0</v>
      </c>
      <c r="R557">
        <v>0</v>
      </c>
      <c r="S557">
        <v>0</v>
      </c>
      <c r="T557">
        <v>0</v>
      </c>
      <c r="U557">
        <v>0</v>
      </c>
      <c r="V557">
        <v>0</v>
      </c>
      <c r="W557">
        <v>0</v>
      </c>
      <c r="X557">
        <v>0</v>
      </c>
      <c r="Y557">
        <v>2</v>
      </c>
      <c r="Z557">
        <v>0</v>
      </c>
      <c r="AA557">
        <v>0</v>
      </c>
      <c r="AB557">
        <v>0</v>
      </c>
      <c r="AC557">
        <v>0</v>
      </c>
      <c r="AD557">
        <v>0</v>
      </c>
      <c r="AE557">
        <v>3</v>
      </c>
      <c r="AF557">
        <v>0</v>
      </c>
      <c r="AG557">
        <v>0</v>
      </c>
      <c r="AH557">
        <v>0</v>
      </c>
      <c r="AI557">
        <v>0</v>
      </c>
      <c r="AJ557">
        <v>0</v>
      </c>
      <c r="AK557">
        <v>2</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3</v>
      </c>
      <c r="CC557">
        <v>0</v>
      </c>
      <c r="CD557">
        <v>0</v>
      </c>
      <c r="CE557">
        <v>0</v>
      </c>
      <c r="CF557">
        <v>0</v>
      </c>
      <c r="CG557">
        <v>0</v>
      </c>
      <c r="CH557">
        <v>0</v>
      </c>
      <c r="CI557">
        <v>1</v>
      </c>
      <c r="CJ557">
        <v>0</v>
      </c>
      <c r="CK557">
        <v>1</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6</v>
      </c>
      <c r="DE557">
        <v>0</v>
      </c>
      <c r="DF557">
        <v>0</v>
      </c>
      <c r="DG557">
        <v>0</v>
      </c>
      <c r="DH557">
        <v>2</v>
      </c>
      <c r="DI557">
        <v>0</v>
      </c>
      <c r="DJ557">
        <v>1</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1</v>
      </c>
      <c r="EV557">
        <v>0</v>
      </c>
      <c r="EW557">
        <v>0</v>
      </c>
      <c r="EX557">
        <v>0</v>
      </c>
      <c r="EY557">
        <v>0</v>
      </c>
      <c r="EZ557">
        <v>0</v>
      </c>
      <c r="FA557">
        <v>4</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1</v>
      </c>
      <c r="GE557">
        <v>0</v>
      </c>
      <c r="GF557">
        <v>0</v>
      </c>
      <c r="GG557">
        <v>0</v>
      </c>
      <c r="GH557">
        <v>0</v>
      </c>
      <c r="GI557">
        <v>0</v>
      </c>
      <c r="GJ557">
        <v>0</v>
      </c>
      <c r="GK557">
        <v>0</v>
      </c>
      <c r="GL557">
        <v>0</v>
      </c>
      <c r="GM557">
        <v>0</v>
      </c>
      <c r="GN557">
        <v>0</v>
      </c>
      <c r="GO557">
        <v>0</v>
      </c>
      <c r="GP557">
        <v>0</v>
      </c>
      <c r="GQ557">
        <v>0</v>
      </c>
    </row>
    <row r="558" spans="1:199">
      <c r="A558">
        <v>0</v>
      </c>
      <c r="B558">
        <v>0</v>
      </c>
      <c r="C558">
        <v>0</v>
      </c>
      <c r="D558">
        <v>0</v>
      </c>
      <c r="E558">
        <v>0</v>
      </c>
      <c r="F558">
        <v>0</v>
      </c>
      <c r="G558">
        <v>1</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1</v>
      </c>
      <c r="CC558">
        <v>0</v>
      </c>
      <c r="CD558">
        <v>0</v>
      </c>
      <c r="CE558">
        <v>0</v>
      </c>
      <c r="CF558">
        <v>0</v>
      </c>
      <c r="CG558">
        <v>0</v>
      </c>
      <c r="CH558">
        <v>0</v>
      </c>
      <c r="CI558">
        <v>2</v>
      </c>
      <c r="CJ558">
        <v>0</v>
      </c>
      <c r="CK558">
        <v>1</v>
      </c>
      <c r="CL558">
        <v>0</v>
      </c>
      <c r="CM558">
        <v>0</v>
      </c>
      <c r="CN558">
        <v>0</v>
      </c>
      <c r="CO558">
        <v>0</v>
      </c>
      <c r="CP558">
        <v>0</v>
      </c>
      <c r="CQ558">
        <v>0</v>
      </c>
      <c r="CR558">
        <v>0</v>
      </c>
      <c r="CS558">
        <v>0</v>
      </c>
      <c r="CT558">
        <v>0</v>
      </c>
      <c r="CU558">
        <v>0</v>
      </c>
      <c r="CV558">
        <v>0</v>
      </c>
      <c r="CW558">
        <v>0</v>
      </c>
      <c r="CX558">
        <v>0</v>
      </c>
      <c r="CY558" t="s">
        <v>1333</v>
      </c>
      <c r="CZ558">
        <v>0</v>
      </c>
      <c r="DA558">
        <v>0</v>
      </c>
      <c r="DB558">
        <v>0</v>
      </c>
      <c r="DC558">
        <v>0</v>
      </c>
      <c r="DD558">
        <v>2</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5</v>
      </c>
      <c r="EQ558">
        <v>0</v>
      </c>
      <c r="ER558">
        <v>0</v>
      </c>
      <c r="ES558">
        <v>0</v>
      </c>
      <c r="ET558">
        <v>0</v>
      </c>
      <c r="EU558">
        <v>0</v>
      </c>
      <c r="EV558">
        <v>0</v>
      </c>
      <c r="EW558">
        <v>0</v>
      </c>
      <c r="EX558">
        <v>0</v>
      </c>
      <c r="EY558">
        <v>0</v>
      </c>
      <c r="EZ558" t="s">
        <v>1333</v>
      </c>
      <c r="FA558">
        <v>0</v>
      </c>
      <c r="FB558">
        <v>0</v>
      </c>
      <c r="FC558">
        <v>0</v>
      </c>
      <c r="FD558">
        <v>0</v>
      </c>
      <c r="FE558" t="s">
        <v>1333</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3</v>
      </c>
      <c r="GP558">
        <v>0</v>
      </c>
      <c r="GQ558">
        <v>0</v>
      </c>
    </row>
    <row r="559" spans="1:199">
      <c r="A559">
        <v>0</v>
      </c>
      <c r="B559">
        <v>0</v>
      </c>
      <c r="C559">
        <v>1</v>
      </c>
      <c r="D559">
        <v>0</v>
      </c>
      <c r="E559">
        <v>0</v>
      </c>
      <c r="F559">
        <v>0</v>
      </c>
      <c r="G559">
        <v>1</v>
      </c>
      <c r="H559">
        <v>0</v>
      </c>
      <c r="I559">
        <v>0</v>
      </c>
      <c r="J559">
        <v>1</v>
      </c>
      <c r="K559">
        <v>0</v>
      </c>
      <c r="L559">
        <v>0</v>
      </c>
      <c r="M559">
        <v>0</v>
      </c>
      <c r="N559">
        <v>0</v>
      </c>
      <c r="O559">
        <v>0</v>
      </c>
      <c r="P559">
        <v>0</v>
      </c>
      <c r="Q559">
        <v>0</v>
      </c>
      <c r="R559">
        <v>0</v>
      </c>
      <c r="S559">
        <v>0</v>
      </c>
      <c r="T559">
        <v>0</v>
      </c>
      <c r="U559">
        <v>0</v>
      </c>
      <c r="V559">
        <v>0</v>
      </c>
      <c r="W559">
        <v>0</v>
      </c>
      <c r="X559">
        <v>2</v>
      </c>
      <c r="Y559">
        <v>0</v>
      </c>
      <c r="Z559">
        <v>0</v>
      </c>
      <c r="AA559">
        <v>0</v>
      </c>
      <c r="AB559">
        <v>0</v>
      </c>
      <c r="AC559">
        <v>0</v>
      </c>
      <c r="AD559">
        <v>0</v>
      </c>
      <c r="AE559">
        <v>0</v>
      </c>
      <c r="AF559">
        <v>0</v>
      </c>
      <c r="AG559">
        <v>0</v>
      </c>
      <c r="AH559">
        <v>1</v>
      </c>
      <c r="AI559">
        <v>0</v>
      </c>
      <c r="AJ559">
        <v>0</v>
      </c>
      <c r="AK559">
        <v>5</v>
      </c>
      <c r="AL559">
        <v>0</v>
      </c>
      <c r="AM559">
        <v>0</v>
      </c>
      <c r="AN559">
        <v>0</v>
      </c>
      <c r="AO559">
        <v>0</v>
      </c>
      <c r="AP559">
        <v>4</v>
      </c>
      <c r="AQ559">
        <v>0</v>
      </c>
      <c r="AR559">
        <v>1</v>
      </c>
      <c r="AS559">
        <v>0</v>
      </c>
      <c r="AT559">
        <v>0</v>
      </c>
      <c r="AU559">
        <v>2</v>
      </c>
      <c r="AV559">
        <v>3</v>
      </c>
      <c r="AW559">
        <v>0</v>
      </c>
      <c r="AX559">
        <v>0</v>
      </c>
      <c r="AY559">
        <v>0</v>
      </c>
      <c r="AZ559">
        <v>0</v>
      </c>
      <c r="BA559">
        <v>0</v>
      </c>
      <c r="BB559">
        <v>0</v>
      </c>
      <c r="BC559">
        <v>0</v>
      </c>
      <c r="BD559">
        <v>0</v>
      </c>
      <c r="BE559">
        <v>0</v>
      </c>
      <c r="BF559">
        <v>0</v>
      </c>
      <c r="BG559">
        <v>0</v>
      </c>
      <c r="BH559">
        <v>0</v>
      </c>
      <c r="BI559">
        <v>0</v>
      </c>
      <c r="BJ559">
        <v>1</v>
      </c>
      <c r="BK559">
        <v>0</v>
      </c>
      <c r="BL559">
        <v>0</v>
      </c>
      <c r="BM559">
        <v>0</v>
      </c>
      <c r="BN559">
        <v>0</v>
      </c>
      <c r="BO559">
        <v>0</v>
      </c>
      <c r="BP559">
        <v>0</v>
      </c>
      <c r="BQ559">
        <v>1</v>
      </c>
      <c r="BR559">
        <v>0</v>
      </c>
      <c r="BS559">
        <v>0</v>
      </c>
      <c r="BT559">
        <v>0</v>
      </c>
      <c r="BU559">
        <v>0</v>
      </c>
      <c r="BV559">
        <v>0</v>
      </c>
      <c r="BW559">
        <v>0</v>
      </c>
      <c r="BX559">
        <v>0</v>
      </c>
      <c r="BY559">
        <v>5</v>
      </c>
      <c r="BZ559">
        <v>0</v>
      </c>
      <c r="CA559">
        <v>0</v>
      </c>
      <c r="CB559">
        <v>0</v>
      </c>
      <c r="CC559">
        <v>0</v>
      </c>
      <c r="CD559">
        <v>0</v>
      </c>
      <c r="CE559">
        <v>0</v>
      </c>
      <c r="CF559">
        <v>1</v>
      </c>
      <c r="CG559">
        <v>0</v>
      </c>
      <c r="CH559">
        <v>0</v>
      </c>
      <c r="CI559">
        <v>0</v>
      </c>
      <c r="CJ559">
        <v>0</v>
      </c>
      <c r="CK559">
        <v>4</v>
      </c>
      <c r="CL559">
        <v>1</v>
      </c>
      <c r="CM559">
        <v>0</v>
      </c>
      <c r="CN559">
        <v>0</v>
      </c>
      <c r="CO559">
        <v>0</v>
      </c>
      <c r="CP559">
        <v>3</v>
      </c>
      <c r="CQ559">
        <v>0</v>
      </c>
      <c r="CR559">
        <v>0</v>
      </c>
      <c r="CS559">
        <v>0</v>
      </c>
      <c r="CT559">
        <v>0</v>
      </c>
      <c r="CU559">
        <v>0</v>
      </c>
      <c r="CV559">
        <v>0</v>
      </c>
      <c r="CW559">
        <v>0</v>
      </c>
      <c r="CX559">
        <v>0</v>
      </c>
      <c r="CY559">
        <v>2</v>
      </c>
      <c r="CZ559">
        <v>0</v>
      </c>
      <c r="DA559">
        <v>0</v>
      </c>
      <c r="DB559">
        <v>0</v>
      </c>
      <c r="DC559">
        <v>0</v>
      </c>
      <c r="DD559">
        <v>0</v>
      </c>
      <c r="DE559">
        <v>2</v>
      </c>
      <c r="DF559">
        <v>0</v>
      </c>
      <c r="DG559">
        <v>0</v>
      </c>
      <c r="DH559">
        <v>0</v>
      </c>
      <c r="DI559">
        <v>0</v>
      </c>
      <c r="DJ559">
        <v>0</v>
      </c>
      <c r="DK559">
        <v>0</v>
      </c>
      <c r="DL559">
        <v>0</v>
      </c>
      <c r="DM559">
        <v>0</v>
      </c>
      <c r="DN559">
        <v>0</v>
      </c>
      <c r="DO559">
        <v>0</v>
      </c>
      <c r="DP559">
        <v>0</v>
      </c>
      <c r="DQ559">
        <v>0</v>
      </c>
      <c r="DR559">
        <v>0</v>
      </c>
      <c r="DS559">
        <v>0</v>
      </c>
      <c r="DT559">
        <v>0</v>
      </c>
      <c r="DU559">
        <v>1</v>
      </c>
      <c r="DV559">
        <v>5</v>
      </c>
      <c r="DW559">
        <v>5</v>
      </c>
      <c r="DX559">
        <v>0</v>
      </c>
      <c r="DY559">
        <v>0</v>
      </c>
      <c r="DZ559">
        <v>1</v>
      </c>
      <c r="EA559">
        <v>0</v>
      </c>
      <c r="EB559">
        <v>0</v>
      </c>
      <c r="EC559">
        <v>0</v>
      </c>
      <c r="ED559">
        <v>0</v>
      </c>
      <c r="EE559">
        <v>0</v>
      </c>
      <c r="EF559">
        <v>0</v>
      </c>
      <c r="EG559">
        <v>0</v>
      </c>
      <c r="EH559">
        <v>0</v>
      </c>
      <c r="EI559">
        <v>0</v>
      </c>
      <c r="EJ559">
        <v>0</v>
      </c>
      <c r="EK559">
        <v>0</v>
      </c>
      <c r="EL559">
        <v>2</v>
      </c>
      <c r="EM559">
        <v>1</v>
      </c>
      <c r="EN559">
        <v>0</v>
      </c>
      <c r="EO559">
        <v>1</v>
      </c>
      <c r="EP559">
        <v>3</v>
      </c>
      <c r="EQ559">
        <v>0</v>
      </c>
      <c r="ER559">
        <v>0</v>
      </c>
      <c r="ES559">
        <v>0</v>
      </c>
      <c r="ET559">
        <v>0</v>
      </c>
      <c r="EU559">
        <v>0</v>
      </c>
      <c r="EV559">
        <v>0</v>
      </c>
      <c r="EW559">
        <v>0</v>
      </c>
      <c r="EX559">
        <v>0</v>
      </c>
      <c r="EY559">
        <v>0</v>
      </c>
      <c r="EZ559">
        <v>0</v>
      </c>
      <c r="FA559">
        <v>0</v>
      </c>
      <c r="FB559">
        <v>0</v>
      </c>
      <c r="FC559">
        <v>0</v>
      </c>
      <c r="FD559">
        <v>0</v>
      </c>
      <c r="FE559">
        <v>0</v>
      </c>
      <c r="FF559">
        <v>0</v>
      </c>
      <c r="FG559">
        <v>1</v>
      </c>
      <c r="FH559">
        <v>0</v>
      </c>
      <c r="FI559">
        <v>5</v>
      </c>
      <c r="FJ559">
        <v>3</v>
      </c>
      <c r="FK559">
        <v>0</v>
      </c>
      <c r="FL559">
        <v>0</v>
      </c>
      <c r="FM559">
        <v>0</v>
      </c>
      <c r="FN559">
        <v>0</v>
      </c>
      <c r="FO559">
        <v>0</v>
      </c>
      <c r="FP559">
        <v>0</v>
      </c>
      <c r="FQ559">
        <v>1</v>
      </c>
      <c r="FR559">
        <v>1</v>
      </c>
      <c r="FS559">
        <v>0</v>
      </c>
      <c r="FT559">
        <v>0</v>
      </c>
      <c r="FU559">
        <v>0</v>
      </c>
      <c r="FV559">
        <v>0</v>
      </c>
      <c r="FW559">
        <v>0</v>
      </c>
      <c r="FX559">
        <v>0</v>
      </c>
      <c r="FY559">
        <v>0</v>
      </c>
      <c r="FZ559">
        <v>0</v>
      </c>
      <c r="GA559">
        <v>0</v>
      </c>
      <c r="GB559">
        <v>0</v>
      </c>
      <c r="GC559">
        <v>0</v>
      </c>
      <c r="GD559">
        <v>0</v>
      </c>
      <c r="GE559">
        <v>1</v>
      </c>
      <c r="GF559">
        <v>0</v>
      </c>
      <c r="GG559">
        <v>0</v>
      </c>
      <c r="GH559">
        <v>0</v>
      </c>
      <c r="GI559">
        <v>0</v>
      </c>
      <c r="GJ559">
        <v>0</v>
      </c>
      <c r="GK559">
        <v>0</v>
      </c>
      <c r="GL559">
        <v>0</v>
      </c>
      <c r="GM559">
        <v>0</v>
      </c>
      <c r="GN559">
        <v>0</v>
      </c>
      <c r="GO559">
        <v>1</v>
      </c>
      <c r="GP559">
        <v>0</v>
      </c>
      <c r="GQ559">
        <v>0</v>
      </c>
    </row>
    <row r="560" spans="1:199">
      <c r="A560">
        <v>0</v>
      </c>
      <c r="B560">
        <v>0</v>
      </c>
      <c r="C560">
        <v>0</v>
      </c>
      <c r="D560">
        <v>0</v>
      </c>
      <c r="E560">
        <v>0</v>
      </c>
      <c r="F560">
        <v>0</v>
      </c>
      <c r="G560">
        <v>0</v>
      </c>
      <c r="H560">
        <v>0</v>
      </c>
      <c r="I560">
        <v>1</v>
      </c>
      <c r="J560">
        <v>2</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1</v>
      </c>
      <c r="AH560">
        <v>0</v>
      </c>
      <c r="AI560">
        <v>0</v>
      </c>
      <c r="AJ560">
        <v>0</v>
      </c>
      <c r="AK560">
        <v>0</v>
      </c>
      <c r="AL560">
        <v>0</v>
      </c>
      <c r="AM560">
        <v>0</v>
      </c>
      <c r="AN560">
        <v>0</v>
      </c>
      <c r="AO560">
        <v>0</v>
      </c>
      <c r="AP560">
        <v>0</v>
      </c>
      <c r="AQ560">
        <v>0</v>
      </c>
      <c r="AR560">
        <v>0</v>
      </c>
      <c r="AS560">
        <v>0</v>
      </c>
      <c r="AT560">
        <v>0</v>
      </c>
      <c r="AU560">
        <v>5</v>
      </c>
      <c r="AV560">
        <v>0</v>
      </c>
      <c r="AW560">
        <v>1</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5</v>
      </c>
      <c r="BZ560">
        <v>0</v>
      </c>
      <c r="CA560">
        <v>0</v>
      </c>
      <c r="CB560">
        <v>0</v>
      </c>
      <c r="CC560">
        <v>0</v>
      </c>
      <c r="CD560">
        <v>0</v>
      </c>
      <c r="CE560">
        <v>0</v>
      </c>
      <c r="CF560">
        <v>0</v>
      </c>
      <c r="CG560">
        <v>0</v>
      </c>
      <c r="CH560">
        <v>0</v>
      </c>
      <c r="CI560">
        <v>0</v>
      </c>
      <c r="CJ560">
        <v>0</v>
      </c>
      <c r="CK560">
        <v>4</v>
      </c>
      <c r="CL560">
        <v>0</v>
      </c>
      <c r="CM560">
        <v>0</v>
      </c>
      <c r="CN560">
        <v>0</v>
      </c>
      <c r="CO560">
        <v>0</v>
      </c>
      <c r="CP560">
        <v>0</v>
      </c>
      <c r="CQ560">
        <v>0</v>
      </c>
      <c r="CR560">
        <v>0</v>
      </c>
      <c r="CS560">
        <v>0</v>
      </c>
      <c r="CT560">
        <v>0</v>
      </c>
      <c r="CU560">
        <v>0</v>
      </c>
      <c r="CV560">
        <v>0</v>
      </c>
      <c r="CW560">
        <v>0</v>
      </c>
      <c r="CX560">
        <v>0</v>
      </c>
      <c r="CY560">
        <v>0</v>
      </c>
      <c r="CZ560">
        <v>0</v>
      </c>
      <c r="DA560">
        <v>0</v>
      </c>
      <c r="DB560">
        <v>1</v>
      </c>
      <c r="DC560">
        <v>0</v>
      </c>
      <c r="DD560">
        <v>0</v>
      </c>
      <c r="DE560">
        <v>0</v>
      </c>
      <c r="DF560">
        <v>0</v>
      </c>
      <c r="DG560">
        <v>0</v>
      </c>
      <c r="DH560">
        <v>0</v>
      </c>
      <c r="DI560">
        <v>2</v>
      </c>
      <c r="DJ560">
        <v>0</v>
      </c>
      <c r="DK560">
        <v>2</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1</v>
      </c>
      <c r="EQ560">
        <v>0</v>
      </c>
      <c r="ER560">
        <v>0</v>
      </c>
      <c r="ES560">
        <v>1</v>
      </c>
      <c r="ET560">
        <v>0</v>
      </c>
      <c r="EU560">
        <v>0</v>
      </c>
      <c r="EV560">
        <v>0</v>
      </c>
      <c r="EW560">
        <v>1</v>
      </c>
      <c r="EX560">
        <v>0</v>
      </c>
      <c r="EY560">
        <v>0</v>
      </c>
      <c r="EZ560">
        <v>0</v>
      </c>
      <c r="FA560">
        <v>2</v>
      </c>
      <c r="FB560">
        <v>0</v>
      </c>
      <c r="FC560">
        <v>0</v>
      </c>
      <c r="FD560">
        <v>0</v>
      </c>
      <c r="FE560">
        <v>0</v>
      </c>
      <c r="FF560">
        <v>0</v>
      </c>
      <c r="FG560">
        <v>0</v>
      </c>
      <c r="FH560">
        <v>0</v>
      </c>
      <c r="FI560">
        <v>0</v>
      </c>
      <c r="FJ560">
        <v>0</v>
      </c>
      <c r="FK560">
        <v>3</v>
      </c>
      <c r="FL560">
        <v>0</v>
      </c>
      <c r="FM560">
        <v>0</v>
      </c>
      <c r="FN560">
        <v>0</v>
      </c>
      <c r="FO560">
        <v>0</v>
      </c>
      <c r="FP560">
        <v>0</v>
      </c>
      <c r="FQ560">
        <v>0</v>
      </c>
      <c r="FR560">
        <v>1</v>
      </c>
      <c r="FS560">
        <v>1</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row>
    <row r="561" spans="1:199">
      <c r="A561">
        <v>0</v>
      </c>
      <c r="B561">
        <v>0</v>
      </c>
      <c r="C561">
        <v>0</v>
      </c>
      <c r="D561">
        <v>0</v>
      </c>
      <c r="E561">
        <v>0</v>
      </c>
      <c r="F561">
        <v>0</v>
      </c>
      <c r="G561">
        <v>0</v>
      </c>
      <c r="H561">
        <v>0</v>
      </c>
      <c r="I561">
        <v>0</v>
      </c>
      <c r="J561">
        <v>2</v>
      </c>
      <c r="K561">
        <v>0</v>
      </c>
      <c r="L561">
        <v>0</v>
      </c>
      <c r="M561">
        <v>0</v>
      </c>
      <c r="N561">
        <v>0</v>
      </c>
      <c r="O561">
        <v>0</v>
      </c>
      <c r="P561">
        <v>1</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1</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1</v>
      </c>
      <c r="BR561">
        <v>0</v>
      </c>
      <c r="BS561">
        <v>0</v>
      </c>
      <c r="BT561">
        <v>0</v>
      </c>
      <c r="BU561">
        <v>0</v>
      </c>
      <c r="BV561">
        <v>0</v>
      </c>
      <c r="BW561">
        <v>0</v>
      </c>
      <c r="BX561">
        <v>0</v>
      </c>
      <c r="BY561">
        <v>1</v>
      </c>
      <c r="BZ561">
        <v>0</v>
      </c>
      <c r="CA561">
        <v>0</v>
      </c>
      <c r="CB561">
        <v>0</v>
      </c>
      <c r="CC561">
        <v>0</v>
      </c>
      <c r="CD561">
        <v>0</v>
      </c>
      <c r="CE561">
        <v>0</v>
      </c>
      <c r="CF561">
        <v>0</v>
      </c>
      <c r="CG561">
        <v>0</v>
      </c>
      <c r="CH561">
        <v>0</v>
      </c>
      <c r="CI561">
        <v>0</v>
      </c>
      <c r="CJ561">
        <v>0</v>
      </c>
      <c r="CK561">
        <v>4</v>
      </c>
      <c r="CL561">
        <v>0</v>
      </c>
      <c r="CM561">
        <v>0</v>
      </c>
      <c r="CN561">
        <v>0</v>
      </c>
      <c r="CO561">
        <v>0</v>
      </c>
      <c r="CP561">
        <v>0</v>
      </c>
      <c r="CQ561">
        <v>0</v>
      </c>
      <c r="CR561">
        <v>0</v>
      </c>
      <c r="CS561">
        <v>0</v>
      </c>
      <c r="CT561">
        <v>0</v>
      </c>
      <c r="CU561">
        <v>0</v>
      </c>
      <c r="CV561">
        <v>0</v>
      </c>
      <c r="CW561">
        <v>0</v>
      </c>
      <c r="CX561">
        <v>0</v>
      </c>
      <c r="CY561">
        <v>0</v>
      </c>
      <c r="CZ561">
        <v>0</v>
      </c>
      <c r="DA561">
        <v>0</v>
      </c>
      <c r="DB561">
        <v>1</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3</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2</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row>
    <row r="562" spans="1:199">
      <c r="A562">
        <v>0</v>
      </c>
      <c r="B562">
        <v>0</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1</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5</v>
      </c>
      <c r="BZ562">
        <v>0</v>
      </c>
      <c r="CA562">
        <v>0</v>
      </c>
      <c r="CB562">
        <v>0</v>
      </c>
      <c r="CC562">
        <v>1</v>
      </c>
      <c r="CD562">
        <v>0</v>
      </c>
      <c r="CE562">
        <v>0</v>
      </c>
      <c r="CF562">
        <v>0</v>
      </c>
      <c r="CG562">
        <v>0</v>
      </c>
      <c r="CH562">
        <v>0</v>
      </c>
      <c r="CI562">
        <v>0</v>
      </c>
      <c r="CJ562">
        <v>0</v>
      </c>
      <c r="CK562">
        <v>3</v>
      </c>
      <c r="CL562">
        <v>0</v>
      </c>
      <c r="CM562">
        <v>0</v>
      </c>
      <c r="CN562">
        <v>0</v>
      </c>
      <c r="CO562">
        <v>0</v>
      </c>
      <c r="CP562">
        <v>2</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3</v>
      </c>
      <c r="EK562">
        <v>0</v>
      </c>
      <c r="EL562">
        <v>0</v>
      </c>
      <c r="EM562">
        <v>0</v>
      </c>
      <c r="EN562">
        <v>0</v>
      </c>
      <c r="EO562">
        <v>1</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1</v>
      </c>
      <c r="FQ562">
        <v>0</v>
      </c>
      <c r="FR562">
        <v>1</v>
      </c>
      <c r="FS562">
        <v>1</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2</v>
      </c>
      <c r="GP562">
        <v>0</v>
      </c>
      <c r="GQ562">
        <v>0</v>
      </c>
    </row>
  </sheetData>
  <pageMargins left="0.75" right="0.75" top="1" bottom="1" header="0.4921259845" footer="0.4921259845"/>
  <headerFooter alignWithMargins="0"/>
</worksheet>
</file>

<file path=xl/worksheets/sheet7.xml><?xml version="1.0" encoding="utf-8"?>
<worksheet xmlns="http://schemas.openxmlformats.org/spreadsheetml/2006/main" xmlns:r="http://schemas.openxmlformats.org/officeDocument/2006/relationships">
  <dimension ref="A1:BM565"/>
  <sheetViews>
    <sheetView topLeftCell="AH1" workbookViewId="0">
      <selection activeCell="BH2" sqref="BH2"/>
    </sheetView>
  </sheetViews>
  <sheetFormatPr defaultColWidth="0" defaultRowHeight="12" zeroHeight="1"/>
  <cols>
    <col min="1" max="1" width="13.28515625" customWidth="1"/>
    <col min="2" max="2" width="10.85546875" customWidth="1"/>
    <col min="3" max="4" width="12.42578125" customWidth="1"/>
    <col min="5" max="5" width="11.5703125" customWidth="1"/>
    <col min="6" max="42" width="5.7109375" customWidth="1"/>
    <col min="43" max="43" width="11.42578125" customWidth="1"/>
    <col min="44" max="44" width="14.42578125" customWidth="1"/>
    <col min="45" max="49" width="7.28515625" customWidth="1"/>
    <col min="50" max="50" width="7.28515625" style="2" customWidth="1"/>
    <col min="51" max="52" width="7.28515625" customWidth="1"/>
    <col min="53" max="53" width="7.28515625" style="487" customWidth="1"/>
    <col min="54" max="54" width="13.42578125" style="53" customWidth="1"/>
    <col min="55" max="59" width="13.42578125" customWidth="1"/>
    <col min="60" max="60" width="18.42578125" style="487" customWidth="1"/>
    <col min="61" max="61" width="25.28515625" style="487" customWidth="1"/>
    <col min="62" max="62" width="22.42578125" style="487" customWidth="1"/>
    <col min="63" max="63" width="11.42578125" style="487" customWidth="1"/>
    <col min="64" max="64" width="14" style="487" customWidth="1"/>
    <col min="65" max="65" width="11.42578125" style="487" customWidth="1"/>
  </cols>
  <sheetData>
    <row r="1" spans="1:65" s="1" customFormat="1" ht="79.150000000000006" customHeight="1">
      <c r="A1" s="21" t="s">
        <v>1652</v>
      </c>
      <c r="B1" s="24"/>
      <c r="C1" s="25" t="s">
        <v>1653</v>
      </c>
      <c r="D1" s="26" t="s">
        <v>1654</v>
      </c>
      <c r="E1" s="27" t="s">
        <v>1655</v>
      </c>
      <c r="F1" s="28" t="s">
        <v>1656</v>
      </c>
      <c r="G1" s="28" t="s">
        <v>1657</v>
      </c>
      <c r="H1" s="28" t="s">
        <v>1658</v>
      </c>
      <c r="I1" s="28" t="s">
        <v>1659</v>
      </c>
      <c r="J1" s="28" t="s">
        <v>1519</v>
      </c>
      <c r="K1" s="28" t="s">
        <v>1520</v>
      </c>
      <c r="L1" s="28" t="s">
        <v>1521</v>
      </c>
      <c r="M1" s="28" t="s">
        <v>1522</v>
      </c>
      <c r="N1" s="28" t="s">
        <v>1523</v>
      </c>
      <c r="O1" s="28" t="s">
        <v>1524</v>
      </c>
      <c r="P1" s="28" t="s">
        <v>1525</v>
      </c>
      <c r="Q1" s="28" t="s">
        <v>1526</v>
      </c>
      <c r="R1" s="28" t="s">
        <v>1527</v>
      </c>
      <c r="S1" s="28" t="s">
        <v>1528</v>
      </c>
      <c r="T1" s="28" t="s">
        <v>1529</v>
      </c>
      <c r="U1" s="28" t="s">
        <v>1530</v>
      </c>
      <c r="V1" s="28" t="s">
        <v>1531</v>
      </c>
      <c r="W1" s="28" t="s">
        <v>1532</v>
      </c>
      <c r="X1" s="28" t="s">
        <v>1533</v>
      </c>
      <c r="Y1" s="28" t="s">
        <v>1534</v>
      </c>
      <c r="Z1" s="28" t="s">
        <v>1535</v>
      </c>
      <c r="AA1" s="28" t="s">
        <v>1536</v>
      </c>
      <c r="AB1" s="28" t="s">
        <v>1537</v>
      </c>
      <c r="AC1" s="28" t="s">
        <v>1680</v>
      </c>
      <c r="AD1" s="28" t="s">
        <v>1681</v>
      </c>
      <c r="AE1" s="28" t="s">
        <v>1682</v>
      </c>
      <c r="AF1" s="28" t="s">
        <v>1683</v>
      </c>
      <c r="AG1" s="28" t="s">
        <v>1684</v>
      </c>
      <c r="AH1" s="28" t="s">
        <v>1685</v>
      </c>
      <c r="AI1" s="28" t="s">
        <v>1686</v>
      </c>
      <c r="AJ1" s="28" t="s">
        <v>4553</v>
      </c>
      <c r="AK1" s="28" t="s">
        <v>4554</v>
      </c>
      <c r="AL1" s="28" t="s">
        <v>4555</v>
      </c>
      <c r="AM1" s="28" t="s">
        <v>4556</v>
      </c>
      <c r="AN1" s="28" t="s">
        <v>4557</v>
      </c>
      <c r="AO1" s="28" t="s">
        <v>4558</v>
      </c>
      <c r="AP1" s="29" t="s">
        <v>4559</v>
      </c>
      <c r="AR1" s="23" t="s">
        <v>4560</v>
      </c>
      <c r="AS1" s="30" t="s">
        <v>4686</v>
      </c>
      <c r="AT1" s="30" t="s">
        <v>4687</v>
      </c>
      <c r="AU1" s="30" t="s">
        <v>4688</v>
      </c>
      <c r="AV1" s="30" t="s">
        <v>4689</v>
      </c>
      <c r="AW1" s="30" t="s">
        <v>4690</v>
      </c>
      <c r="AX1" s="31" t="s">
        <v>1549</v>
      </c>
      <c r="AY1" s="31" t="s">
        <v>1550</v>
      </c>
      <c r="AZ1" s="32" t="s">
        <v>1551</v>
      </c>
      <c r="BA1" s="502" t="s">
        <v>1688</v>
      </c>
      <c r="BB1" s="33" t="s">
        <v>1689</v>
      </c>
      <c r="BC1" s="34" t="s">
        <v>1690</v>
      </c>
      <c r="BD1" s="10"/>
      <c r="BE1" s="10"/>
      <c r="BF1" s="10"/>
      <c r="BG1" s="13"/>
      <c r="BH1" s="488" t="s">
        <v>4610</v>
      </c>
      <c r="BI1" s="489" t="s">
        <v>4611</v>
      </c>
      <c r="BJ1" s="489" t="s">
        <v>4691</v>
      </c>
      <c r="BK1" s="489" t="s">
        <v>2763</v>
      </c>
      <c r="BL1" s="490" t="s">
        <v>2764</v>
      </c>
      <c r="BM1" s="491" t="s">
        <v>2765</v>
      </c>
    </row>
    <row r="2" spans="1:65" ht="12.75" thickBot="1">
      <c r="C2" s="35" t="s">
        <v>2766</v>
      </c>
      <c r="D2" s="36">
        <v>1.9011406844106464E-3</v>
      </c>
      <c r="E2" s="37">
        <v>-16</v>
      </c>
      <c r="F2" s="38">
        <v>35</v>
      </c>
      <c r="G2" s="38">
        <v>-5</v>
      </c>
      <c r="H2" s="38">
        <v>-5</v>
      </c>
      <c r="I2" s="38">
        <v>0</v>
      </c>
      <c r="J2" s="38">
        <v>1</v>
      </c>
      <c r="K2" s="38">
        <v>-13</v>
      </c>
      <c r="L2" s="38">
        <v>-3</v>
      </c>
      <c r="M2" s="38">
        <v>9</v>
      </c>
      <c r="N2" s="38">
        <v>-9</v>
      </c>
      <c r="O2" s="38">
        <v>14</v>
      </c>
      <c r="P2" s="38">
        <v>-2</v>
      </c>
      <c r="Q2" s="38">
        <v>-27</v>
      </c>
      <c r="R2" s="38">
        <v>0</v>
      </c>
      <c r="S2" s="38">
        <v>17</v>
      </c>
      <c r="T2" s="38">
        <v>-13</v>
      </c>
      <c r="U2" s="38">
        <v>11</v>
      </c>
      <c r="V2" s="38">
        <v>-40</v>
      </c>
      <c r="W2" s="38">
        <v>42</v>
      </c>
      <c r="X2" s="38">
        <v>-7</v>
      </c>
      <c r="Y2" s="38">
        <v>6</v>
      </c>
      <c r="Z2" s="38">
        <v>-12</v>
      </c>
      <c r="AA2" s="38">
        <v>8</v>
      </c>
      <c r="AB2" s="38">
        <v>-5</v>
      </c>
      <c r="AC2" s="38">
        <v>32</v>
      </c>
      <c r="AD2" s="38">
        <v>32</v>
      </c>
      <c r="AE2" s="38">
        <v>28</v>
      </c>
      <c r="AF2" s="38">
        <v>10</v>
      </c>
      <c r="AG2" s="38">
        <v>-13</v>
      </c>
      <c r="AH2" s="38">
        <v>-19</v>
      </c>
      <c r="AI2" s="38">
        <v>-32</v>
      </c>
      <c r="AJ2" s="38">
        <v>-32</v>
      </c>
      <c r="AK2" s="38">
        <v>-5</v>
      </c>
      <c r="AL2" s="38">
        <v>-3</v>
      </c>
      <c r="AM2" s="38">
        <v>2</v>
      </c>
      <c r="AN2" s="38">
        <v>3</v>
      </c>
      <c r="AO2" s="38">
        <v>43</v>
      </c>
      <c r="AP2" s="39">
        <v>4</v>
      </c>
      <c r="AR2" s="14" t="s">
        <v>2767</v>
      </c>
      <c r="AS2" s="4" t="s">
        <v>2766</v>
      </c>
      <c r="AT2" s="4"/>
      <c r="AU2" s="8">
        <f>IF(OR('Anwendung DIAGNOSE'!E6='Anwendung DIAGNOSE'!$C$1,AT2),0,'Anwendung DIAGNOSE'!E6)</f>
        <v>0</v>
      </c>
      <c r="AV2" s="17">
        <v>2</v>
      </c>
      <c r="AW2" s="17"/>
      <c r="AX2" s="15">
        <f t="shared" ref="AX2:AX7" ca="1" si="0">INDIRECT(ADDRESS(AV2+ROW(AV$2)-1,COLUMN(AU2)))</f>
        <v>3</v>
      </c>
      <c r="AY2" s="4"/>
      <c r="AZ2" s="4">
        <f t="shared" ref="AZ2:AZ65" si="1">AU2</f>
        <v>0</v>
      </c>
      <c r="BA2" s="496">
        <f t="shared" ref="BA2:BA65" ca="1" si="2">IF(AND(AZ280=0,AZ2=0,AY2&gt;0),AY2,AZ2)</f>
        <v>0</v>
      </c>
      <c r="BB2" s="40">
        <f ca="1">BA2*D2</f>
        <v>0</v>
      </c>
      <c r="BC2" s="3">
        <f t="shared" ref="BC2:BC65" si="3">(SUMIF(E2:AP2,"&gt;0",E2:AP2)-SUMIF(E2:AP2,"&lt;0",E2:AP2))*D2</f>
        <v>1.0608365019011408</v>
      </c>
      <c r="BD2" s="4"/>
      <c r="BE2" s="4"/>
      <c r="BF2" s="41"/>
      <c r="BG2" s="11"/>
      <c r="BH2" s="492">
        <f ca="1">SUMPRODUCT(E2:AP2,Calcul_correl!E$411:AP$411)*D2</f>
        <v>-6.1323193916349838E-3</v>
      </c>
      <c r="BI2" s="493">
        <f ca="1">(BH2*BA2)+(BH280*BA280)</f>
        <v>3.2483255888479385E-3</v>
      </c>
      <c r="BJ2" s="493">
        <f ca="1">BI2*BI2</f>
        <v>1.0551619131164307E-5</v>
      </c>
      <c r="BK2" s="494">
        <f ca="1">BI2/BM$2</f>
        <v>1.5528971016118174E-2</v>
      </c>
      <c r="BL2" s="495" t="str">
        <f ca="1">IF(BK2&lt;-3,"— — —",IF(BK2&lt;-2,"— —",IF(BK2&lt;-1,"—",IF(BK2&gt;4,"++++",IF(BK2&gt;3,"+++",IF(BK2&gt;2,"++",IF(BK2&gt;1,"+","....")))))))</f>
        <v>....</v>
      </c>
      <c r="BM2" s="496">
        <f ca="1">SQRT(AVERAGE(BJ2:BJ279))</f>
        <v>0.20917841790524075</v>
      </c>
    </row>
    <row r="3" spans="1:65">
      <c r="C3" s="42" t="s">
        <v>2768</v>
      </c>
      <c r="D3" s="43">
        <v>5.9523809523809521E-3</v>
      </c>
      <c r="E3" s="44">
        <v>-4</v>
      </c>
      <c r="F3" s="17">
        <v>-7</v>
      </c>
      <c r="G3" s="17">
        <v>0</v>
      </c>
      <c r="H3" s="17">
        <v>0</v>
      </c>
      <c r="I3" s="17">
        <v>-6</v>
      </c>
      <c r="J3" s="17">
        <v>23</v>
      </c>
      <c r="K3" s="17">
        <v>21</v>
      </c>
      <c r="L3" s="17">
        <v>6</v>
      </c>
      <c r="M3" s="17">
        <v>-20</v>
      </c>
      <c r="N3" s="17">
        <v>15</v>
      </c>
      <c r="O3" s="17">
        <v>27</v>
      </c>
      <c r="P3" s="17">
        <v>-13</v>
      </c>
      <c r="Q3" s="17">
        <v>1</v>
      </c>
      <c r="R3" s="17">
        <v>7</v>
      </c>
      <c r="S3" s="17">
        <v>-13</v>
      </c>
      <c r="T3" s="17">
        <v>-8</v>
      </c>
      <c r="U3" s="17">
        <v>-13</v>
      </c>
      <c r="V3" s="17">
        <v>7</v>
      </c>
      <c r="W3" s="17">
        <v>-2</v>
      </c>
      <c r="X3" s="17">
        <v>7</v>
      </c>
      <c r="Y3" s="17">
        <v>-2</v>
      </c>
      <c r="Z3" s="17">
        <v>10</v>
      </c>
      <c r="AA3" s="17">
        <v>-12</v>
      </c>
      <c r="AB3" s="17">
        <v>12</v>
      </c>
      <c r="AC3" s="17">
        <v>-3</v>
      </c>
      <c r="AD3" s="17">
        <v>-12</v>
      </c>
      <c r="AE3" s="17">
        <v>5</v>
      </c>
      <c r="AF3" s="17">
        <v>-1</v>
      </c>
      <c r="AG3" s="17">
        <v>2</v>
      </c>
      <c r="AH3" s="17">
        <v>6</v>
      </c>
      <c r="AI3" s="17">
        <v>4</v>
      </c>
      <c r="AJ3" s="17">
        <v>13</v>
      </c>
      <c r="AK3" s="17">
        <v>-7</v>
      </c>
      <c r="AL3" s="17">
        <v>10</v>
      </c>
      <c r="AM3" s="17">
        <v>-13</v>
      </c>
      <c r="AN3" s="17">
        <v>-3</v>
      </c>
      <c r="AO3" s="17">
        <v>-20</v>
      </c>
      <c r="AP3" s="18">
        <v>0</v>
      </c>
      <c r="AR3" s="14"/>
      <c r="AS3" s="8" t="s">
        <v>2768</v>
      </c>
      <c r="AT3" s="8"/>
      <c r="AU3" s="8">
        <f>IF(OR('Anwendung DIAGNOSE'!E7='Anwendung DIAGNOSE'!$C$1,AT3),0,'Anwendung DIAGNOSE'!E7)</f>
        <v>3</v>
      </c>
      <c r="AV3" s="17">
        <v>1</v>
      </c>
      <c r="AW3" s="17"/>
      <c r="AX3" s="15">
        <f t="shared" ca="1" si="0"/>
        <v>0</v>
      </c>
      <c r="AY3" s="4"/>
      <c r="AZ3" s="4">
        <f t="shared" si="1"/>
        <v>3</v>
      </c>
      <c r="BA3" s="496">
        <f t="shared" ca="1" si="2"/>
        <v>3</v>
      </c>
      <c r="BB3" s="40">
        <f t="shared" ref="BB3:BB66" ca="1" si="4">BA3*D3</f>
        <v>1.7857142857142856E-2</v>
      </c>
      <c r="BC3" s="3">
        <f t="shared" si="3"/>
        <v>1.9940476190476188</v>
      </c>
      <c r="BD3" s="4"/>
      <c r="BE3" s="4"/>
      <c r="BF3" s="41"/>
      <c r="BG3" s="11"/>
      <c r="BH3" s="492">
        <f ca="1">SUMPRODUCT(E3:AP3,Calcul_correl!E$411:AP$411)*D3</f>
        <v>-2.6933928571428567E-2</v>
      </c>
      <c r="BI3" s="493">
        <f t="shared" ref="BI3:BI66" ca="1" si="5">(BH3*BA3)+(BH281*BA281)</f>
        <v>-7.7622894973264328E-2</v>
      </c>
      <c r="BJ3" s="493">
        <f ca="1">BI3*BI3</f>
        <v>6.0253138240304246E-3</v>
      </c>
      <c r="BK3" s="494">
        <f t="shared" ref="BK3:BK66" ca="1" si="6">BI3/BM$2</f>
        <v>-0.37108462598865255</v>
      </c>
      <c r="BL3" s="495" t="str">
        <f t="shared" ref="BL3:BL66" ca="1" si="7">IF(BK3&lt;-3,"— — —",IF(BK3&lt;-2,"— —",IF(BK3&lt;-1,"—",IF(BK3&gt;4,"++++",IF(BK3&gt;3,"+++",IF(BK3&gt;2,"++",IF(BK3&gt;1,"+","....")))))))</f>
        <v>....</v>
      </c>
      <c r="BM3" s="497"/>
    </row>
    <row r="4" spans="1:65">
      <c r="C4" s="42" t="s">
        <v>2769</v>
      </c>
      <c r="D4" s="43">
        <v>3.4013605442176869E-3</v>
      </c>
      <c r="E4" s="44">
        <v>-3</v>
      </c>
      <c r="F4" s="17">
        <v>19</v>
      </c>
      <c r="G4" s="17">
        <v>0</v>
      </c>
      <c r="H4" s="17">
        <v>24</v>
      </c>
      <c r="I4" s="17">
        <v>14</v>
      </c>
      <c r="J4" s="17">
        <v>8</v>
      </c>
      <c r="K4" s="17">
        <v>0</v>
      </c>
      <c r="L4" s="17">
        <v>20</v>
      </c>
      <c r="M4" s="17">
        <v>8</v>
      </c>
      <c r="N4" s="17">
        <v>-1</v>
      </c>
      <c r="O4" s="17">
        <v>-3</v>
      </c>
      <c r="P4" s="17">
        <v>-12</v>
      </c>
      <c r="Q4" s="17">
        <v>-10</v>
      </c>
      <c r="R4" s="17">
        <v>5</v>
      </c>
      <c r="S4" s="17">
        <v>-6</v>
      </c>
      <c r="T4" s="17">
        <v>9</v>
      </c>
      <c r="U4" s="17">
        <v>-5</v>
      </c>
      <c r="V4" s="17">
        <v>-18</v>
      </c>
      <c r="W4" s="17">
        <v>21</v>
      </c>
      <c r="X4" s="17">
        <v>-23</v>
      </c>
      <c r="Y4" s="17">
        <v>-17</v>
      </c>
      <c r="Z4" s="17">
        <v>-28</v>
      </c>
      <c r="AA4" s="17">
        <v>2</v>
      </c>
      <c r="AB4" s="17">
        <v>-25</v>
      </c>
      <c r="AC4" s="17">
        <v>-6</v>
      </c>
      <c r="AD4" s="17">
        <v>-8</v>
      </c>
      <c r="AE4" s="17">
        <v>1</v>
      </c>
      <c r="AF4" s="17">
        <v>38</v>
      </c>
      <c r="AG4" s="17">
        <v>-16</v>
      </c>
      <c r="AH4" s="17">
        <v>-16</v>
      </c>
      <c r="AI4" s="17">
        <v>-5</v>
      </c>
      <c r="AJ4" s="17">
        <v>9</v>
      </c>
      <c r="AK4" s="17">
        <v>5</v>
      </c>
      <c r="AL4" s="17">
        <v>18</v>
      </c>
      <c r="AM4" s="17">
        <v>-6</v>
      </c>
      <c r="AN4" s="17">
        <v>6</v>
      </c>
      <c r="AO4" s="17">
        <v>3</v>
      </c>
      <c r="AP4" s="18">
        <v>21</v>
      </c>
      <c r="AR4" s="14" t="s">
        <v>2770</v>
      </c>
      <c r="AS4" s="8" t="s">
        <v>2769</v>
      </c>
      <c r="AT4" s="8"/>
      <c r="AU4" s="8">
        <f>IF(OR('Anwendung DIAGNOSE'!E8='Anwendung DIAGNOSE'!$C$1,AT4),0,'Anwendung DIAGNOSE'!E8)</f>
        <v>5</v>
      </c>
      <c r="AV4" s="17">
        <v>4</v>
      </c>
      <c r="AW4" s="17"/>
      <c r="AX4" s="15">
        <f t="shared" ca="1" si="0"/>
        <v>0</v>
      </c>
      <c r="AY4" s="4"/>
      <c r="AZ4" s="4">
        <f t="shared" si="1"/>
        <v>5</v>
      </c>
      <c r="BA4" s="496">
        <f t="shared" ca="1" si="2"/>
        <v>5</v>
      </c>
      <c r="BB4" s="40">
        <f t="shared" ca="1" si="4"/>
        <v>1.7006802721088433E-2</v>
      </c>
      <c r="BC4" s="3">
        <f t="shared" si="3"/>
        <v>1.4931972789115646</v>
      </c>
      <c r="BD4" s="4"/>
      <c r="BE4" s="4"/>
      <c r="BF4" s="41"/>
      <c r="BG4" s="11"/>
      <c r="BH4" s="492">
        <f ca="1">SUMPRODUCT(E4:AP4,Calcul_correl!E$411:AP$411)*D4</f>
        <v>-1.8213265306122446E-2</v>
      </c>
      <c r="BI4" s="493">
        <f ca="1">(BH4*BA4)+(BH282*BA282)</f>
        <v>-8.8050382929744542E-2</v>
      </c>
      <c r="BJ4" s="493">
        <f t="shared" ref="BJ3:BJ66" ca="1" si="8">BI4*BI4</f>
        <v>7.7528699340746491E-3</v>
      </c>
      <c r="BK4" s="494">
        <f t="shared" ca="1" si="6"/>
        <v>-0.42093435743276331</v>
      </c>
      <c r="BL4" s="495" t="str">
        <f t="shared" ca="1" si="7"/>
        <v>....</v>
      </c>
      <c r="BM4" s="496"/>
    </row>
    <row r="5" spans="1:65">
      <c r="C5" s="42" t="s">
        <v>2771</v>
      </c>
      <c r="D5" s="43">
        <v>4.2735042735042739E-3</v>
      </c>
      <c r="E5" s="44">
        <v>-8</v>
      </c>
      <c r="F5" s="17">
        <v>13</v>
      </c>
      <c r="G5" s="17">
        <v>-10</v>
      </c>
      <c r="H5" s="17">
        <v>-5</v>
      </c>
      <c r="I5" s="17">
        <v>-13</v>
      </c>
      <c r="J5" s="17">
        <v>18</v>
      </c>
      <c r="K5" s="17">
        <v>2</v>
      </c>
      <c r="L5" s="17">
        <v>6</v>
      </c>
      <c r="M5" s="17">
        <v>-15</v>
      </c>
      <c r="N5" s="17">
        <v>-8</v>
      </c>
      <c r="O5" s="17">
        <v>26</v>
      </c>
      <c r="P5" s="17">
        <v>-13</v>
      </c>
      <c r="Q5" s="17">
        <v>-10</v>
      </c>
      <c r="R5" s="17">
        <v>-12</v>
      </c>
      <c r="S5" s="17">
        <v>3</v>
      </c>
      <c r="T5" s="17">
        <v>-6</v>
      </c>
      <c r="U5" s="17">
        <v>-10</v>
      </c>
      <c r="V5" s="17">
        <v>-5</v>
      </c>
      <c r="W5" s="17">
        <v>-9</v>
      </c>
      <c r="X5" s="17">
        <v>20</v>
      </c>
      <c r="Y5" s="17">
        <v>-10</v>
      </c>
      <c r="Z5" s="17">
        <v>-6</v>
      </c>
      <c r="AA5" s="17">
        <v>-30</v>
      </c>
      <c r="AB5" s="17">
        <v>18</v>
      </c>
      <c r="AC5" s="17">
        <v>-20</v>
      </c>
      <c r="AD5" s="17">
        <v>9</v>
      </c>
      <c r="AE5" s="17">
        <v>1</v>
      </c>
      <c r="AF5" s="17">
        <v>-20</v>
      </c>
      <c r="AG5" s="17">
        <v>10</v>
      </c>
      <c r="AH5" s="17">
        <v>7</v>
      </c>
      <c r="AI5" s="17">
        <v>-10</v>
      </c>
      <c r="AJ5" s="17">
        <v>9</v>
      </c>
      <c r="AK5" s="17">
        <v>12</v>
      </c>
      <c r="AL5" s="17">
        <v>7</v>
      </c>
      <c r="AM5" s="17">
        <v>-16</v>
      </c>
      <c r="AN5" s="17">
        <v>8</v>
      </c>
      <c r="AO5" s="17">
        <v>0</v>
      </c>
      <c r="AP5" s="18">
        <v>-18</v>
      </c>
      <c r="AR5" s="14">
        <f>MAX(AU2:AU279)</f>
        <v>8</v>
      </c>
      <c r="AS5" s="8" t="s">
        <v>2771</v>
      </c>
      <c r="AT5" s="8"/>
      <c r="AU5" s="8">
        <f>IF(OR('Anwendung DIAGNOSE'!E9='Anwendung DIAGNOSE'!$C$1,AT5),0,'Anwendung DIAGNOSE'!E9)</f>
        <v>0</v>
      </c>
      <c r="AV5" s="17">
        <v>3</v>
      </c>
      <c r="AW5" s="17"/>
      <c r="AX5" s="15">
        <f t="shared" ca="1" si="0"/>
        <v>5</v>
      </c>
      <c r="AY5" s="4"/>
      <c r="AZ5" s="4">
        <f t="shared" si="1"/>
        <v>0</v>
      </c>
      <c r="BA5" s="496">
        <f t="shared" ca="1" si="2"/>
        <v>0</v>
      </c>
      <c r="BB5" s="40">
        <f t="shared" ca="1" si="4"/>
        <v>0</v>
      </c>
      <c r="BC5" s="3">
        <f t="shared" si="3"/>
        <v>1.8076923076923079</v>
      </c>
      <c r="BD5" s="4"/>
      <c r="BE5" s="4"/>
      <c r="BF5" s="41"/>
      <c r="BG5" s="11"/>
      <c r="BH5" s="492">
        <f ca="1">SUMPRODUCT(E5:AP5,Calcul_correl!E$411:AP$411)*D5</f>
        <v>6.5115384615384558E-3</v>
      </c>
      <c r="BI5" s="493">
        <f t="shared" ca="1" si="5"/>
        <v>-3.3594349762014361E-4</v>
      </c>
      <c r="BJ5" s="493">
        <f t="shared" ca="1" si="8"/>
        <v>1.1285803359325544E-7</v>
      </c>
      <c r="BK5" s="494">
        <f t="shared" ca="1" si="6"/>
        <v>-1.6060141432579736E-3</v>
      </c>
      <c r="BL5" s="495" t="str">
        <f t="shared" ca="1" si="7"/>
        <v>....</v>
      </c>
      <c r="BM5" s="496"/>
    </row>
    <row r="6" spans="1:65">
      <c r="C6" s="42" t="s">
        <v>2772</v>
      </c>
      <c r="D6" s="43">
        <v>2.2779043280182231E-3</v>
      </c>
      <c r="E6" s="44">
        <v>-10</v>
      </c>
      <c r="F6" s="17">
        <v>23</v>
      </c>
      <c r="G6" s="17">
        <v>5</v>
      </c>
      <c r="H6" s="17">
        <v>3</v>
      </c>
      <c r="I6" s="17">
        <v>2</v>
      </c>
      <c r="J6" s="17">
        <v>-1</v>
      </c>
      <c r="K6" s="17">
        <v>-15</v>
      </c>
      <c r="L6" s="17">
        <v>-2</v>
      </c>
      <c r="M6" s="17">
        <v>-11</v>
      </c>
      <c r="N6" s="17">
        <v>1</v>
      </c>
      <c r="O6" s="17">
        <v>18</v>
      </c>
      <c r="P6" s="17">
        <v>-22</v>
      </c>
      <c r="Q6" s="17">
        <v>-24</v>
      </c>
      <c r="R6" s="17">
        <v>-8</v>
      </c>
      <c r="S6" s="17">
        <v>5</v>
      </c>
      <c r="T6" s="17">
        <v>5</v>
      </c>
      <c r="U6" s="17">
        <v>-4</v>
      </c>
      <c r="V6" s="17">
        <v>-19</v>
      </c>
      <c r="W6" s="17">
        <v>0</v>
      </c>
      <c r="X6" s="17">
        <v>-1</v>
      </c>
      <c r="Y6" s="17">
        <v>-8</v>
      </c>
      <c r="Z6" s="17">
        <v>-2</v>
      </c>
      <c r="AA6" s="17">
        <v>12</v>
      </c>
      <c r="AB6" s="17">
        <v>-1</v>
      </c>
      <c r="AC6" s="17">
        <v>-4</v>
      </c>
      <c r="AD6" s="17">
        <v>17</v>
      </c>
      <c r="AE6" s="17">
        <v>10</v>
      </c>
      <c r="AF6" s="17">
        <v>-22</v>
      </c>
      <c r="AG6" s="17">
        <v>2</v>
      </c>
      <c r="AH6" s="17">
        <v>-8</v>
      </c>
      <c r="AI6" s="17">
        <v>-9</v>
      </c>
      <c r="AJ6" s="17">
        <v>-28</v>
      </c>
      <c r="AK6" s="17">
        <v>8</v>
      </c>
      <c r="AL6" s="17">
        <v>-5</v>
      </c>
      <c r="AM6" s="17">
        <v>-1</v>
      </c>
      <c r="AN6" s="17">
        <v>26</v>
      </c>
      <c r="AO6" s="17">
        <v>9</v>
      </c>
      <c r="AP6" s="18">
        <v>10</v>
      </c>
      <c r="AR6" s="14"/>
      <c r="AS6" s="8" t="s">
        <v>2772</v>
      </c>
      <c r="AT6" s="8"/>
      <c r="AU6" s="8">
        <f>IF(OR('Anwendung DIAGNOSE'!E10='Anwendung DIAGNOSE'!$C$1,AT6),0,'Anwendung DIAGNOSE'!E10)</f>
        <v>3</v>
      </c>
      <c r="AV6" s="17">
        <v>6</v>
      </c>
      <c r="AW6" s="17"/>
      <c r="AX6" s="15">
        <f t="shared" ca="1" si="0"/>
        <v>3</v>
      </c>
      <c r="AY6" s="4"/>
      <c r="AZ6" s="4">
        <f t="shared" si="1"/>
        <v>3</v>
      </c>
      <c r="BA6" s="496">
        <f t="shared" ca="1" si="2"/>
        <v>3</v>
      </c>
      <c r="BB6" s="40">
        <f t="shared" ca="1" si="4"/>
        <v>6.8337129840546698E-3</v>
      </c>
      <c r="BC6" s="3">
        <f t="shared" si="3"/>
        <v>0.82232346241457854</v>
      </c>
      <c r="BD6" s="4"/>
      <c r="BE6" s="4"/>
      <c r="BF6" s="41"/>
      <c r="BG6" s="11"/>
      <c r="BH6" s="492">
        <f ca="1">SUMPRODUCT(E6:AP6,Calcul_correl!E$411:AP$411)*D6</f>
        <v>-1.184145785876994E-2</v>
      </c>
      <c r="BI6" s="493">
        <f t="shared" ca="1" si="5"/>
        <v>-3.0768144406336795E-2</v>
      </c>
      <c r="BJ6" s="493">
        <f t="shared" ca="1" si="8"/>
        <v>9.4667871020919425E-4</v>
      </c>
      <c r="BK6" s="494">
        <f t="shared" ca="1" si="6"/>
        <v>-0.14709043463688004</v>
      </c>
      <c r="BL6" s="495" t="str">
        <f t="shared" ca="1" si="7"/>
        <v>....</v>
      </c>
      <c r="BM6" s="496"/>
    </row>
    <row r="7" spans="1:65">
      <c r="A7" s="22" t="s">
        <v>2773</v>
      </c>
      <c r="C7" s="42" t="s">
        <v>2774</v>
      </c>
      <c r="D7" s="43">
        <v>3.4013605442176869E-3</v>
      </c>
      <c r="E7" s="44">
        <v>-28</v>
      </c>
      <c r="F7" s="17">
        <v>-2</v>
      </c>
      <c r="G7" s="17">
        <v>-16</v>
      </c>
      <c r="H7" s="17">
        <v>-8</v>
      </c>
      <c r="I7" s="17">
        <v>-17</v>
      </c>
      <c r="J7" s="17">
        <v>5</v>
      </c>
      <c r="K7" s="17">
        <v>-4</v>
      </c>
      <c r="L7" s="17">
        <v>22</v>
      </c>
      <c r="M7" s="17">
        <v>-8</v>
      </c>
      <c r="N7" s="17">
        <v>-1</v>
      </c>
      <c r="O7" s="17">
        <v>-5</v>
      </c>
      <c r="P7" s="17">
        <v>12</v>
      </c>
      <c r="Q7" s="17">
        <v>5</v>
      </c>
      <c r="R7" s="17">
        <v>18</v>
      </c>
      <c r="S7" s="17">
        <v>-4</v>
      </c>
      <c r="T7" s="17">
        <v>6</v>
      </c>
      <c r="U7" s="17">
        <v>-8</v>
      </c>
      <c r="V7" s="17">
        <v>27</v>
      </c>
      <c r="W7" s="17">
        <v>1</v>
      </c>
      <c r="X7" s="17">
        <v>16</v>
      </c>
      <c r="Y7" s="17">
        <v>2</v>
      </c>
      <c r="Z7" s="17">
        <v>-52</v>
      </c>
      <c r="AA7" s="17">
        <v>-22</v>
      </c>
      <c r="AB7" s="17">
        <v>13</v>
      </c>
      <c r="AC7" s="17">
        <v>-8</v>
      </c>
      <c r="AD7" s="17">
        <v>3</v>
      </c>
      <c r="AE7" s="17">
        <v>-25</v>
      </c>
      <c r="AF7" s="17">
        <v>-22</v>
      </c>
      <c r="AG7" s="17">
        <v>8</v>
      </c>
      <c r="AH7" s="17">
        <v>13</v>
      </c>
      <c r="AI7" s="17">
        <v>19</v>
      </c>
      <c r="AJ7" s="17">
        <v>38</v>
      </c>
      <c r="AK7" s="17">
        <v>12</v>
      </c>
      <c r="AL7" s="17">
        <v>10</v>
      </c>
      <c r="AM7" s="17">
        <v>-32</v>
      </c>
      <c r="AN7" s="17">
        <v>-13</v>
      </c>
      <c r="AO7" s="17">
        <v>-15</v>
      </c>
      <c r="AP7" s="18">
        <v>1</v>
      </c>
      <c r="AR7" s="14"/>
      <c r="AS7" s="8" t="s">
        <v>2774</v>
      </c>
      <c r="AT7" s="8"/>
      <c r="AU7" s="8">
        <f>IF(OR('Anwendung DIAGNOSE'!E11='Anwendung DIAGNOSE'!$C$1,AT7),0,'Anwendung DIAGNOSE'!E11)</f>
        <v>3</v>
      </c>
      <c r="AV7" s="17">
        <v>5</v>
      </c>
      <c r="AW7" s="17"/>
      <c r="AX7" s="15">
        <f t="shared" ca="1" si="0"/>
        <v>3</v>
      </c>
      <c r="AY7" s="4"/>
      <c r="AZ7" s="4">
        <f t="shared" si="1"/>
        <v>3</v>
      </c>
      <c r="BA7" s="496">
        <f t="shared" ca="1" si="2"/>
        <v>3</v>
      </c>
      <c r="BB7" s="40">
        <f t="shared" ca="1" si="4"/>
        <v>1.020408163265306E-2</v>
      </c>
      <c r="BC7" s="3">
        <f t="shared" si="3"/>
        <v>1.7721088435374148</v>
      </c>
      <c r="BD7" s="4"/>
      <c r="BE7" s="4"/>
      <c r="BF7" s="41"/>
      <c r="BG7" s="11"/>
      <c r="BH7" s="492">
        <f ca="1">SUMPRODUCT(E7:AP7,Calcul_correl!E$411:AP$411)*D7</f>
        <v>4.5417687074829925E-2</v>
      </c>
      <c r="BI7" s="493">
        <f t="shared" ca="1" si="5"/>
        <v>0.12705596224838056</v>
      </c>
      <c r="BJ7" s="493">
        <f t="shared" ca="1" si="8"/>
        <v>1.6143217542861906E-2</v>
      </c>
      <c r="BK7" s="494">
        <f t="shared" ca="1" si="6"/>
        <v>0.60740473859945621</v>
      </c>
      <c r="BL7" s="495" t="str">
        <f t="shared" ca="1" si="7"/>
        <v>....</v>
      </c>
      <c r="BM7" s="496"/>
    </row>
    <row r="8" spans="1:65">
      <c r="A8" s="45" t="s">
        <v>2775</v>
      </c>
      <c r="C8" s="42" t="s">
        <v>2776</v>
      </c>
      <c r="D8" s="43">
        <v>5.7803468208092483E-3</v>
      </c>
      <c r="E8" s="44">
        <v>-11</v>
      </c>
      <c r="F8" s="17">
        <v>-5</v>
      </c>
      <c r="G8" s="17">
        <v>-2</v>
      </c>
      <c r="H8" s="17">
        <v>-4</v>
      </c>
      <c r="I8" s="17">
        <v>13</v>
      </c>
      <c r="J8" s="17">
        <v>-1</v>
      </c>
      <c r="K8" s="17">
        <v>-4</v>
      </c>
      <c r="L8" s="17">
        <v>-11</v>
      </c>
      <c r="M8" s="17">
        <v>5</v>
      </c>
      <c r="N8" s="17">
        <v>2</v>
      </c>
      <c r="O8" s="17">
        <v>6</v>
      </c>
      <c r="P8" s="17">
        <v>8</v>
      </c>
      <c r="Q8" s="17">
        <v>-1</v>
      </c>
      <c r="R8" s="17">
        <v>3</v>
      </c>
      <c r="S8" s="17">
        <v>0</v>
      </c>
      <c r="T8" s="17">
        <v>-4</v>
      </c>
      <c r="U8" s="17">
        <v>-7</v>
      </c>
      <c r="V8" s="17">
        <v>-9</v>
      </c>
      <c r="W8" s="17">
        <v>0</v>
      </c>
      <c r="X8" s="17">
        <v>8</v>
      </c>
      <c r="Y8" s="17">
        <v>-1</v>
      </c>
      <c r="Z8" s="17">
        <v>-4</v>
      </c>
      <c r="AA8" s="17">
        <v>-1</v>
      </c>
      <c r="AB8" s="17">
        <v>4</v>
      </c>
      <c r="AC8" s="17">
        <v>-2</v>
      </c>
      <c r="AD8" s="17">
        <v>2</v>
      </c>
      <c r="AE8" s="17">
        <v>5</v>
      </c>
      <c r="AF8" s="17">
        <v>-2</v>
      </c>
      <c r="AG8" s="17">
        <v>-5</v>
      </c>
      <c r="AH8" s="17">
        <v>-10</v>
      </c>
      <c r="AI8" s="17">
        <v>-2</v>
      </c>
      <c r="AJ8" s="17">
        <v>-15</v>
      </c>
      <c r="AK8" s="17">
        <v>8</v>
      </c>
      <c r="AL8" s="17">
        <v>-22</v>
      </c>
      <c r="AM8" s="17">
        <v>-6</v>
      </c>
      <c r="AN8" s="17">
        <v>9</v>
      </c>
      <c r="AO8" s="17">
        <v>-5</v>
      </c>
      <c r="AP8" s="18">
        <v>-2</v>
      </c>
      <c r="AR8" s="14"/>
      <c r="AS8" s="8" t="s">
        <v>2776</v>
      </c>
      <c r="AT8" s="8"/>
      <c r="AU8" s="8">
        <f>IF(OR('Anwendung DIAGNOSE'!E12='Anwendung DIAGNOSE'!$C$1,AT8),0,'Anwendung DIAGNOSE'!E12)</f>
        <v>0</v>
      </c>
      <c r="AV8" s="17"/>
      <c r="AW8" s="17"/>
      <c r="AX8" s="15"/>
      <c r="AY8" s="4"/>
      <c r="AZ8" s="4">
        <f t="shared" si="1"/>
        <v>0</v>
      </c>
      <c r="BA8" s="496">
        <f t="shared" si="2"/>
        <v>0</v>
      </c>
      <c r="BB8" s="40">
        <f t="shared" si="4"/>
        <v>0</v>
      </c>
      <c r="BC8" s="3">
        <f t="shared" si="3"/>
        <v>1.2080924855491328</v>
      </c>
      <c r="BD8" s="4"/>
      <c r="BE8" s="4"/>
      <c r="BF8" s="41"/>
      <c r="BG8" s="11"/>
      <c r="BH8" s="492">
        <f ca="1">SUMPRODUCT(E8:AP8,Calcul_correl!E$411:AP$411)*D8</f>
        <v>9.7329479768786253E-3</v>
      </c>
      <c r="BI8" s="493">
        <f t="shared" ca="1" si="5"/>
        <v>1.4824966482943736E-4</v>
      </c>
      <c r="BJ8" s="493">
        <f t="shared" ca="1" si="8"/>
        <v>2.1977963122040518E-8</v>
      </c>
      <c r="BK8" s="494">
        <f t="shared" ca="1" si="6"/>
        <v>7.0872352087773924E-4</v>
      </c>
      <c r="BL8" s="495" t="str">
        <f t="shared" ca="1" si="7"/>
        <v>....</v>
      </c>
      <c r="BM8" s="496"/>
    </row>
    <row r="9" spans="1:65">
      <c r="A9" t="s">
        <v>2777</v>
      </c>
      <c r="C9" s="42" t="s">
        <v>2778</v>
      </c>
      <c r="D9" s="43">
        <v>4.2918454935622317E-3</v>
      </c>
      <c r="E9" s="44">
        <v>-15</v>
      </c>
      <c r="F9" s="17">
        <v>-1</v>
      </c>
      <c r="G9" s="17">
        <v>-18</v>
      </c>
      <c r="H9" s="17">
        <v>-2</v>
      </c>
      <c r="I9" s="17">
        <v>8</v>
      </c>
      <c r="J9" s="17">
        <v>-1</v>
      </c>
      <c r="K9" s="17">
        <v>-17</v>
      </c>
      <c r="L9" s="17">
        <v>5</v>
      </c>
      <c r="M9" s="17">
        <v>-7</v>
      </c>
      <c r="N9" s="17">
        <v>-3</v>
      </c>
      <c r="O9" s="17">
        <v>0</v>
      </c>
      <c r="P9" s="17">
        <v>14</v>
      </c>
      <c r="Q9" s="17">
        <v>2</v>
      </c>
      <c r="R9" s="17">
        <v>4</v>
      </c>
      <c r="S9" s="17">
        <v>-8</v>
      </c>
      <c r="T9" s="17">
        <v>-6</v>
      </c>
      <c r="U9" s="17">
        <v>0</v>
      </c>
      <c r="V9" s="17">
        <v>7</v>
      </c>
      <c r="W9" s="17">
        <v>-4</v>
      </c>
      <c r="X9" s="17">
        <v>0</v>
      </c>
      <c r="Y9" s="17">
        <v>3</v>
      </c>
      <c r="Z9" s="17">
        <v>-17</v>
      </c>
      <c r="AA9" s="17">
        <v>5</v>
      </c>
      <c r="AB9" s="17">
        <v>3</v>
      </c>
      <c r="AC9" s="17">
        <v>9</v>
      </c>
      <c r="AD9" s="17">
        <v>-9</v>
      </c>
      <c r="AE9" s="17">
        <v>-13</v>
      </c>
      <c r="AF9" s="17">
        <v>-4</v>
      </c>
      <c r="AG9" s="17">
        <v>-4</v>
      </c>
      <c r="AH9" s="17">
        <v>-3</v>
      </c>
      <c r="AI9" s="17">
        <v>8</v>
      </c>
      <c r="AJ9" s="17">
        <v>-3</v>
      </c>
      <c r="AK9" s="17">
        <v>6</v>
      </c>
      <c r="AL9" s="17">
        <v>-15</v>
      </c>
      <c r="AM9" s="17">
        <v>-7</v>
      </c>
      <c r="AN9" s="17">
        <v>5</v>
      </c>
      <c r="AO9" s="17">
        <v>-12</v>
      </c>
      <c r="AP9" s="18">
        <v>-1</v>
      </c>
      <c r="AR9" s="14"/>
      <c r="AS9" s="8" t="s">
        <v>2778</v>
      </c>
      <c r="AT9" s="8"/>
      <c r="AU9" s="8">
        <f>IF(OR('Anwendung DIAGNOSE'!E13='Anwendung DIAGNOSE'!$C$1,AT9),0,'Anwendung DIAGNOSE'!E13)</f>
        <v>0</v>
      </c>
      <c r="AV9" s="17"/>
      <c r="AW9" s="17"/>
      <c r="AX9" s="15"/>
      <c r="AY9" s="4"/>
      <c r="AZ9" s="4">
        <f t="shared" si="1"/>
        <v>0</v>
      </c>
      <c r="BA9" s="496">
        <f t="shared" si="2"/>
        <v>0</v>
      </c>
      <c r="BB9" s="40">
        <f t="shared" si="4"/>
        <v>0</v>
      </c>
      <c r="BC9" s="3">
        <f t="shared" si="3"/>
        <v>1.0686695278969958</v>
      </c>
      <c r="BD9" s="4"/>
      <c r="BE9" s="4"/>
      <c r="BF9" s="41"/>
      <c r="BG9" s="11"/>
      <c r="BH9" s="492">
        <f ca="1">SUMPRODUCT(E9:AP9,Calcul_correl!E$411:AP$411)*D9</f>
        <v>2.9858798283261812E-2</v>
      </c>
      <c r="BI9" s="493">
        <f t="shared" ca="1" si="5"/>
        <v>-7.7100090171325509E-3</v>
      </c>
      <c r="BJ9" s="493">
        <f ca="1">BI9*BI9</f>
        <v>5.9444239044265246E-5</v>
      </c>
      <c r="BK9" s="494">
        <f t="shared" ca="1" si="6"/>
        <v>-3.6858530121521606E-2</v>
      </c>
      <c r="BL9" s="495" t="str">
        <f t="shared" ca="1" si="7"/>
        <v>....</v>
      </c>
      <c r="BM9" s="496"/>
    </row>
    <row r="10" spans="1:65">
      <c r="A10" s="7" t="s">
        <v>2782</v>
      </c>
      <c r="C10" s="42" t="s">
        <v>2783</v>
      </c>
      <c r="D10" s="43">
        <v>1.9305019305019305E-3</v>
      </c>
      <c r="E10" s="44">
        <v>-27</v>
      </c>
      <c r="F10" s="17">
        <v>5</v>
      </c>
      <c r="G10" s="17">
        <v>-24</v>
      </c>
      <c r="H10" s="17">
        <v>4</v>
      </c>
      <c r="I10" s="17">
        <v>-5</v>
      </c>
      <c r="J10" s="17">
        <v>15</v>
      </c>
      <c r="K10" s="17">
        <v>-12</v>
      </c>
      <c r="L10" s="17">
        <v>6</v>
      </c>
      <c r="M10" s="17">
        <v>-13</v>
      </c>
      <c r="N10" s="17">
        <v>4</v>
      </c>
      <c r="O10" s="17">
        <v>-9</v>
      </c>
      <c r="P10" s="17">
        <v>9</v>
      </c>
      <c r="Q10" s="17">
        <v>10</v>
      </c>
      <c r="R10" s="17">
        <v>14</v>
      </c>
      <c r="S10" s="17">
        <v>-2</v>
      </c>
      <c r="T10" s="17">
        <v>12</v>
      </c>
      <c r="U10" s="17">
        <v>6</v>
      </c>
      <c r="V10" s="17">
        <v>21</v>
      </c>
      <c r="W10" s="17">
        <v>15</v>
      </c>
      <c r="X10" s="17">
        <v>14</v>
      </c>
      <c r="Y10" s="17">
        <v>9</v>
      </c>
      <c r="Z10" s="17">
        <v>-30</v>
      </c>
      <c r="AA10" s="17">
        <v>1</v>
      </c>
      <c r="AB10" s="17">
        <v>9</v>
      </c>
      <c r="AC10" s="17">
        <v>4</v>
      </c>
      <c r="AD10" s="17">
        <v>17</v>
      </c>
      <c r="AE10" s="17">
        <v>-32</v>
      </c>
      <c r="AF10" s="17">
        <v>-11</v>
      </c>
      <c r="AG10" s="17">
        <v>-15</v>
      </c>
      <c r="AH10" s="17">
        <v>1</v>
      </c>
      <c r="AI10" s="17">
        <v>24</v>
      </c>
      <c r="AJ10" s="17">
        <v>-1</v>
      </c>
      <c r="AK10" s="17">
        <v>-8</v>
      </c>
      <c r="AL10" s="17">
        <v>15</v>
      </c>
      <c r="AM10" s="17">
        <v>-25</v>
      </c>
      <c r="AN10" s="17">
        <v>-15</v>
      </c>
      <c r="AO10" s="17">
        <v>4</v>
      </c>
      <c r="AP10" s="18">
        <v>4</v>
      </c>
      <c r="AR10" s="14"/>
      <c r="AS10" s="8" t="s">
        <v>2783</v>
      </c>
      <c r="AT10" s="8"/>
      <c r="AU10" s="8">
        <f>IF(OR('Anwendung DIAGNOSE'!E14='Anwendung DIAGNOSE'!$C$1,AT10),0,'Anwendung DIAGNOSE'!E14)</f>
        <v>0</v>
      </c>
      <c r="AV10" s="17"/>
      <c r="AW10" s="17"/>
      <c r="AX10" s="15"/>
      <c r="AY10" s="4"/>
      <c r="AZ10" s="4">
        <f t="shared" si="1"/>
        <v>0</v>
      </c>
      <c r="BA10" s="496">
        <f t="shared" si="2"/>
        <v>0</v>
      </c>
      <c r="BB10" s="40">
        <f t="shared" si="4"/>
        <v>0</v>
      </c>
      <c r="BC10" s="3">
        <f t="shared" si="3"/>
        <v>0.87258687258687262</v>
      </c>
      <c r="BD10" s="4"/>
      <c r="BE10" s="4"/>
      <c r="BF10" s="41"/>
      <c r="BG10" s="11"/>
      <c r="BH10" s="492">
        <f ca="1">SUMPRODUCT(E10:AP10,Calcul_correl!E$411:AP$411)*D10</f>
        <v>2.1201737451737455E-2</v>
      </c>
      <c r="BI10" s="493">
        <f t="shared" ca="1" si="5"/>
        <v>-1.2106649937264744E-2</v>
      </c>
      <c r="BJ10" s="493">
        <f ca="1">BI10*BI10</f>
        <v>1.4657097270347243E-4</v>
      </c>
      <c r="BK10" s="494">
        <f t="shared" ca="1" si="6"/>
        <v>-5.7877146497728744E-2</v>
      </c>
      <c r="BL10" s="495" t="str">
        <f t="shared" ca="1" si="7"/>
        <v>....</v>
      </c>
      <c r="BM10" s="496"/>
    </row>
    <row r="11" spans="1:65">
      <c r="A11" s="22" t="s">
        <v>2784</v>
      </c>
      <c r="C11" s="42" t="s">
        <v>2785</v>
      </c>
      <c r="D11" s="43">
        <v>2.0408163265306121E-2</v>
      </c>
      <c r="E11" s="44">
        <v>1</v>
      </c>
      <c r="F11" s="17">
        <v>6</v>
      </c>
      <c r="G11" s="17">
        <v>5</v>
      </c>
      <c r="H11" s="17">
        <v>-5</v>
      </c>
      <c r="I11" s="17">
        <v>-1</v>
      </c>
      <c r="J11" s="17">
        <v>16</v>
      </c>
      <c r="K11" s="17">
        <v>-4</v>
      </c>
      <c r="L11" s="17">
        <v>-1</v>
      </c>
      <c r="M11" s="17">
        <v>-21</v>
      </c>
      <c r="N11" s="17">
        <v>6</v>
      </c>
      <c r="O11" s="17">
        <v>11</v>
      </c>
      <c r="P11" s="17">
        <v>-6</v>
      </c>
      <c r="Q11" s="17">
        <v>-3</v>
      </c>
      <c r="R11" s="17">
        <v>-5</v>
      </c>
      <c r="S11" s="17">
        <v>-2</v>
      </c>
      <c r="T11" s="17">
        <v>0</v>
      </c>
      <c r="U11" s="17">
        <v>-7</v>
      </c>
      <c r="V11" s="17">
        <v>13</v>
      </c>
      <c r="W11" s="17">
        <v>-8</v>
      </c>
      <c r="X11" s="17">
        <v>4</v>
      </c>
      <c r="Y11" s="17">
        <v>-7</v>
      </c>
      <c r="Z11" s="17">
        <v>10</v>
      </c>
      <c r="AA11" s="17">
        <v>-3</v>
      </c>
      <c r="AB11" s="17">
        <v>5</v>
      </c>
      <c r="AC11" s="17">
        <v>-5</v>
      </c>
      <c r="AD11" s="17">
        <v>-4</v>
      </c>
      <c r="AE11" s="17">
        <v>8</v>
      </c>
      <c r="AF11" s="17">
        <v>11</v>
      </c>
      <c r="AG11" s="17">
        <v>5</v>
      </c>
      <c r="AH11" s="17">
        <v>1</v>
      </c>
      <c r="AI11" s="17">
        <v>-2</v>
      </c>
      <c r="AJ11" s="17">
        <v>-2</v>
      </c>
      <c r="AK11" s="17">
        <v>-2</v>
      </c>
      <c r="AL11" s="17">
        <v>-1</v>
      </c>
      <c r="AM11" s="17">
        <v>1</v>
      </c>
      <c r="AN11" s="17">
        <v>-2</v>
      </c>
      <c r="AO11" s="17">
        <v>-1</v>
      </c>
      <c r="AP11" s="18">
        <v>-1</v>
      </c>
      <c r="AR11" s="14"/>
      <c r="AS11" s="8" t="s">
        <v>2785</v>
      </c>
      <c r="AT11" s="8"/>
      <c r="AU11" s="8">
        <f>IF(OR('Anwendung DIAGNOSE'!E15='Anwendung DIAGNOSE'!$C$1,AT11),0,'Anwendung DIAGNOSE'!E15)</f>
        <v>3</v>
      </c>
      <c r="AV11" s="17">
        <v>11</v>
      </c>
      <c r="AW11" s="17"/>
      <c r="AX11" s="15">
        <f ca="1">INDIRECT(ADDRESS(AV11+ROW(AV$2)-1,COLUMN(AU11)))</f>
        <v>5</v>
      </c>
      <c r="AY11" s="4"/>
      <c r="AZ11" s="4">
        <f t="shared" si="1"/>
        <v>3</v>
      </c>
      <c r="BA11" s="496">
        <f t="shared" ca="1" si="2"/>
        <v>3</v>
      </c>
      <c r="BB11" s="40">
        <f t="shared" ca="1" si="4"/>
        <v>6.1224489795918366E-2</v>
      </c>
      <c r="BC11" s="3">
        <f t="shared" si="3"/>
        <v>3.9999999999999996</v>
      </c>
      <c r="BD11" s="4"/>
      <c r="BE11" s="4"/>
      <c r="BF11" s="41"/>
      <c r="BG11" s="11"/>
      <c r="BH11" s="492">
        <f ca="1">SUMPRODUCT(E11:AP11,Calcul_correl!E$411:AP$411)*D11</f>
        <v>2.381020408163266E-2</v>
      </c>
      <c r="BI11" s="493">
        <f t="shared" ca="1" si="5"/>
        <v>7.080251430521449E-2</v>
      </c>
      <c r="BJ11" s="493">
        <f t="shared" ca="1" si="8"/>
        <v>5.0129960319401021E-3</v>
      </c>
      <c r="BK11" s="494">
        <f t="shared" ca="1" si="6"/>
        <v>0.33847906019295215</v>
      </c>
      <c r="BL11" s="495" t="str">
        <f t="shared" ca="1" si="7"/>
        <v>....</v>
      </c>
      <c r="BM11" s="496"/>
    </row>
    <row r="12" spans="1:65">
      <c r="C12" s="42" t="s">
        <v>2786</v>
      </c>
      <c r="D12" s="43">
        <v>2.1097046413502108E-3</v>
      </c>
      <c r="E12" s="44">
        <v>-23</v>
      </c>
      <c r="F12" s="17">
        <v>-2</v>
      </c>
      <c r="G12" s="17">
        <v>-28</v>
      </c>
      <c r="H12" s="17">
        <v>-11</v>
      </c>
      <c r="I12" s="17">
        <v>-33</v>
      </c>
      <c r="J12" s="17">
        <v>-4</v>
      </c>
      <c r="K12" s="17">
        <v>12</v>
      </c>
      <c r="L12" s="17">
        <v>18</v>
      </c>
      <c r="M12" s="17">
        <v>-12</v>
      </c>
      <c r="N12" s="17">
        <v>-19</v>
      </c>
      <c r="O12" s="17">
        <v>-13</v>
      </c>
      <c r="P12" s="17">
        <v>15</v>
      </c>
      <c r="Q12" s="17">
        <v>-11</v>
      </c>
      <c r="R12" s="17">
        <v>-10</v>
      </c>
      <c r="S12" s="17">
        <v>14</v>
      </c>
      <c r="T12" s="17">
        <v>-4</v>
      </c>
      <c r="U12" s="17">
        <v>-16</v>
      </c>
      <c r="V12" s="17">
        <v>4</v>
      </c>
      <c r="W12" s="17">
        <v>27</v>
      </c>
      <c r="X12" s="17">
        <v>-37</v>
      </c>
      <c r="Y12" s="17">
        <v>-11</v>
      </c>
      <c r="Z12" s="17">
        <v>-8</v>
      </c>
      <c r="AA12" s="17">
        <v>-18</v>
      </c>
      <c r="AB12" s="17">
        <v>22</v>
      </c>
      <c r="AC12" s="17">
        <v>6</v>
      </c>
      <c r="AD12" s="17">
        <v>26</v>
      </c>
      <c r="AE12" s="17">
        <v>0</v>
      </c>
      <c r="AF12" s="17">
        <v>-8</v>
      </c>
      <c r="AG12" s="17">
        <v>29</v>
      </c>
      <c r="AH12" s="17">
        <v>-1</v>
      </c>
      <c r="AI12" s="17">
        <v>14</v>
      </c>
      <c r="AJ12" s="17">
        <v>6</v>
      </c>
      <c r="AK12" s="17">
        <v>-34</v>
      </c>
      <c r="AL12" s="17">
        <v>12</v>
      </c>
      <c r="AM12" s="17">
        <v>-52</v>
      </c>
      <c r="AN12" s="17">
        <v>-28</v>
      </c>
      <c r="AO12" s="17">
        <v>-24</v>
      </c>
      <c r="AP12" s="18">
        <v>10</v>
      </c>
      <c r="AR12" s="14"/>
      <c r="AS12" s="8" t="s">
        <v>2786</v>
      </c>
      <c r="AT12" s="8"/>
      <c r="AU12" s="8">
        <f>IF(OR('Anwendung DIAGNOSE'!E16='Anwendung DIAGNOSE'!$C$1,AT12),0,'Anwendung DIAGNOSE'!E16)</f>
        <v>5</v>
      </c>
      <c r="AV12" s="17">
        <v>10</v>
      </c>
      <c r="AW12" s="17"/>
      <c r="AX12" s="15">
        <f ca="1">INDIRECT(ADDRESS(AV12+ROW(AV$2)-1,COLUMN(AU12)))</f>
        <v>3</v>
      </c>
      <c r="AY12" s="4"/>
      <c r="AZ12" s="4">
        <f t="shared" si="1"/>
        <v>5</v>
      </c>
      <c r="BA12" s="496">
        <f t="shared" ca="1" si="2"/>
        <v>5</v>
      </c>
      <c r="BB12" s="40">
        <f t="shared" ca="1" si="4"/>
        <v>1.0548523206751054E-2</v>
      </c>
      <c r="BC12" s="3">
        <f t="shared" si="3"/>
        <v>1.3122362869198312</v>
      </c>
      <c r="BD12" s="4"/>
      <c r="BE12" s="4"/>
      <c r="BF12" s="41"/>
      <c r="BG12" s="11"/>
      <c r="BH12" s="492">
        <f ca="1">SUMPRODUCT(E12:AP12,Calcul_correl!E$411:AP$411)*D12</f>
        <v>-2.0942827004219403E-2</v>
      </c>
      <c r="BI12" s="493">
        <f t="shared" ca="1" si="5"/>
        <v>-9.9855942480453083E-2</v>
      </c>
      <c r="BJ12" s="493">
        <f t="shared" ca="1" si="8"/>
        <v>9.9712092486595547E-3</v>
      </c>
      <c r="BK12" s="494">
        <f t="shared" ca="1" si="6"/>
        <v>-0.47737210884580122</v>
      </c>
      <c r="BL12" s="495" t="str">
        <f t="shared" ca="1" si="7"/>
        <v>....</v>
      </c>
      <c r="BM12" s="496"/>
    </row>
    <row r="13" spans="1:65">
      <c r="C13" s="42" t="s">
        <v>2787</v>
      </c>
      <c r="D13" s="43">
        <v>8.9206066012488853E-4</v>
      </c>
      <c r="E13" s="44">
        <v>-2</v>
      </c>
      <c r="F13" s="17">
        <v>44</v>
      </c>
      <c r="G13" s="17">
        <v>-5</v>
      </c>
      <c r="H13" s="17">
        <v>-10</v>
      </c>
      <c r="I13" s="17">
        <v>-48</v>
      </c>
      <c r="J13" s="17">
        <v>-15</v>
      </c>
      <c r="K13" s="17">
        <v>35</v>
      </c>
      <c r="L13" s="17">
        <v>6</v>
      </c>
      <c r="M13" s="17">
        <v>14</v>
      </c>
      <c r="N13" s="17">
        <v>-21</v>
      </c>
      <c r="O13" s="17">
        <v>19</v>
      </c>
      <c r="P13" s="17">
        <v>-19</v>
      </c>
      <c r="Q13" s="17">
        <v>-22</v>
      </c>
      <c r="R13" s="17">
        <v>-39</v>
      </c>
      <c r="S13" s="17">
        <v>26</v>
      </c>
      <c r="T13" s="17">
        <v>18</v>
      </c>
      <c r="U13" s="17">
        <v>12</v>
      </c>
      <c r="V13" s="17">
        <v>-9</v>
      </c>
      <c r="W13" s="17">
        <v>34</v>
      </c>
      <c r="X13" s="17">
        <v>-35</v>
      </c>
      <c r="Y13" s="17">
        <v>9</v>
      </c>
      <c r="Z13" s="17">
        <v>-3</v>
      </c>
      <c r="AA13" s="17">
        <v>-13</v>
      </c>
      <c r="AB13" s="17">
        <v>14</v>
      </c>
      <c r="AC13" s="17">
        <v>-15</v>
      </c>
      <c r="AD13" s="17">
        <v>38</v>
      </c>
      <c r="AE13" s="17">
        <v>29</v>
      </c>
      <c r="AF13" s="17">
        <v>-3</v>
      </c>
      <c r="AG13" s="17">
        <v>-3</v>
      </c>
      <c r="AH13" s="17">
        <v>-2</v>
      </c>
      <c r="AI13" s="17">
        <v>-42</v>
      </c>
      <c r="AJ13" s="17">
        <v>-14</v>
      </c>
      <c r="AK13" s="17">
        <v>-6</v>
      </c>
      <c r="AL13" s="17">
        <v>4</v>
      </c>
      <c r="AM13" s="17">
        <v>-32</v>
      </c>
      <c r="AN13" s="17">
        <v>-22</v>
      </c>
      <c r="AO13" s="17">
        <v>-39</v>
      </c>
      <c r="AP13" s="18">
        <v>-8</v>
      </c>
      <c r="AR13" s="14"/>
      <c r="AS13" s="8" t="s">
        <v>2787</v>
      </c>
      <c r="AT13" s="8"/>
      <c r="AU13" s="8">
        <f>IF(OR('Anwendung DIAGNOSE'!E17='Anwendung DIAGNOSE'!$C$1,AT13),0,'Anwendung DIAGNOSE'!E17)</f>
        <v>0</v>
      </c>
      <c r="AV13" s="17"/>
      <c r="AW13" s="17"/>
      <c r="AX13" s="15"/>
      <c r="AY13" s="4"/>
      <c r="AZ13" s="4">
        <f t="shared" si="1"/>
        <v>0</v>
      </c>
      <c r="BA13" s="496">
        <f t="shared" si="2"/>
        <v>0</v>
      </c>
      <c r="BB13" s="40">
        <f t="shared" si="4"/>
        <v>0</v>
      </c>
      <c r="BC13" s="3">
        <f t="shared" si="3"/>
        <v>0.65031222123104371</v>
      </c>
      <c r="BD13" s="4"/>
      <c r="BE13" s="4"/>
      <c r="BF13" s="41"/>
      <c r="BG13" s="11"/>
      <c r="BH13" s="492">
        <f ca="1">SUMPRODUCT(E13:AP13,Calcul_correl!E$411:AP$411)*D13</f>
        <v>1.5516949152542377E-2</v>
      </c>
      <c r="BI13" s="493">
        <f t="shared" ca="1" si="5"/>
        <v>-2.4232660290471136E-2</v>
      </c>
      <c r="BJ13" s="493">
        <f t="shared" ca="1" si="8"/>
        <v>5.8722182475337667E-4</v>
      </c>
      <c r="BK13" s="494">
        <f t="shared" ca="1" si="6"/>
        <v>-0.11584684755311944</v>
      </c>
      <c r="BL13" s="495" t="str">
        <f t="shared" ca="1" si="7"/>
        <v>....</v>
      </c>
      <c r="BM13" s="496"/>
    </row>
    <row r="14" spans="1:65">
      <c r="C14" s="42" t="s">
        <v>2788</v>
      </c>
      <c r="D14" s="43">
        <v>8.8261253309797002E-4</v>
      </c>
      <c r="E14" s="44">
        <v>0</v>
      </c>
      <c r="F14" s="17">
        <v>40</v>
      </c>
      <c r="G14" s="17">
        <v>3</v>
      </c>
      <c r="H14" s="17">
        <v>-7</v>
      </c>
      <c r="I14" s="17">
        <v>-40</v>
      </c>
      <c r="J14" s="17">
        <v>-27</v>
      </c>
      <c r="K14" s="17">
        <v>21</v>
      </c>
      <c r="L14" s="17">
        <v>7</v>
      </c>
      <c r="M14" s="17">
        <v>10</v>
      </c>
      <c r="N14" s="17">
        <v>-31</v>
      </c>
      <c r="O14" s="17">
        <v>1</v>
      </c>
      <c r="P14" s="17">
        <v>-12</v>
      </c>
      <c r="Q14" s="17">
        <v>-12</v>
      </c>
      <c r="R14" s="17">
        <v>-30</v>
      </c>
      <c r="S14" s="17">
        <v>16</v>
      </c>
      <c r="T14" s="17">
        <v>8</v>
      </c>
      <c r="U14" s="17">
        <v>17</v>
      </c>
      <c r="V14" s="17">
        <v>-4</v>
      </c>
      <c r="W14" s="17">
        <v>43</v>
      </c>
      <c r="X14" s="17">
        <v>-47</v>
      </c>
      <c r="Y14" s="17">
        <v>6</v>
      </c>
      <c r="Z14" s="17">
        <v>6</v>
      </c>
      <c r="AA14" s="17">
        <v>-13</v>
      </c>
      <c r="AB14" s="17">
        <v>13</v>
      </c>
      <c r="AC14" s="17">
        <v>-11</v>
      </c>
      <c r="AD14" s="17">
        <v>52</v>
      </c>
      <c r="AE14" s="17">
        <v>29</v>
      </c>
      <c r="AF14" s="17">
        <v>-9</v>
      </c>
      <c r="AG14" s="17">
        <v>-9</v>
      </c>
      <c r="AH14" s="17">
        <v>-16</v>
      </c>
      <c r="AI14" s="17">
        <v>-32</v>
      </c>
      <c r="AJ14" s="17">
        <v>-14</v>
      </c>
      <c r="AK14" s="17">
        <v>-17</v>
      </c>
      <c r="AL14" s="17">
        <v>12</v>
      </c>
      <c r="AM14" s="17">
        <v>-47</v>
      </c>
      <c r="AN14" s="17">
        <v>-19</v>
      </c>
      <c r="AO14" s="17">
        <v>-43</v>
      </c>
      <c r="AP14" s="18">
        <v>1</v>
      </c>
      <c r="AR14" s="14"/>
      <c r="AS14" s="8" t="s">
        <v>2788</v>
      </c>
      <c r="AT14" s="8"/>
      <c r="AU14" s="8">
        <f>IF(OR('Anwendung DIAGNOSE'!E18='Anwendung DIAGNOSE'!$C$1,AT14),0,'Anwendung DIAGNOSE'!E18)</f>
        <v>0</v>
      </c>
      <c r="AV14" s="17"/>
      <c r="AW14" s="17"/>
      <c r="AX14" s="15"/>
      <c r="AY14" s="4"/>
      <c r="AZ14" s="4">
        <f t="shared" si="1"/>
        <v>0</v>
      </c>
      <c r="BA14" s="496">
        <f t="shared" si="2"/>
        <v>0</v>
      </c>
      <c r="BB14" s="40">
        <f t="shared" si="4"/>
        <v>0</v>
      </c>
      <c r="BC14" s="3">
        <f t="shared" si="3"/>
        <v>0.6398940864960283</v>
      </c>
      <c r="BD14" s="4"/>
      <c r="BE14" s="4"/>
      <c r="BF14" s="41"/>
      <c r="BG14" s="11"/>
      <c r="BH14" s="492">
        <f ca="1">SUMPRODUCT(E14:AP14,Calcul_correl!E$411:AP$411)*D14</f>
        <v>7.0359223300970955E-3</v>
      </c>
      <c r="BI14" s="493">
        <f t="shared" ca="1" si="5"/>
        <v>-1.0129064389896834E-2</v>
      </c>
      <c r="BJ14" s="493">
        <f t="shared" ca="1" si="8"/>
        <v>1.0259794541467612E-4</v>
      </c>
      <c r="BK14" s="494">
        <f t="shared" ca="1" si="6"/>
        <v>-4.8423085380086245E-2</v>
      </c>
      <c r="BL14" s="495" t="str">
        <f t="shared" ca="1" si="7"/>
        <v>....</v>
      </c>
      <c r="BM14" s="496"/>
    </row>
    <row r="15" spans="1:65">
      <c r="C15" s="42" t="s">
        <v>2789</v>
      </c>
      <c r="D15" s="43">
        <v>2.9411764705882353E-2</v>
      </c>
      <c r="E15" s="44">
        <v>1</v>
      </c>
      <c r="F15" s="17">
        <v>7</v>
      </c>
      <c r="G15" s="17">
        <v>-7</v>
      </c>
      <c r="H15" s="17">
        <v>2</v>
      </c>
      <c r="I15" s="17">
        <v>-3</v>
      </c>
      <c r="J15" s="17">
        <v>1</v>
      </c>
      <c r="K15" s="17">
        <v>2</v>
      </c>
      <c r="L15" s="17">
        <v>-4</v>
      </c>
      <c r="M15" s="17">
        <v>4</v>
      </c>
      <c r="N15" s="17">
        <v>0</v>
      </c>
      <c r="O15" s="17">
        <v>5</v>
      </c>
      <c r="P15" s="17">
        <v>-9</v>
      </c>
      <c r="Q15" s="17">
        <v>-12</v>
      </c>
      <c r="R15" s="17">
        <v>-15</v>
      </c>
      <c r="S15" s="17">
        <v>7</v>
      </c>
      <c r="T15" s="17">
        <v>4</v>
      </c>
      <c r="U15" s="17">
        <v>5</v>
      </c>
      <c r="V15" s="17">
        <v>-5</v>
      </c>
      <c r="W15" s="17">
        <v>6</v>
      </c>
      <c r="X15" s="17">
        <v>7</v>
      </c>
      <c r="Y15" s="17">
        <v>3</v>
      </c>
      <c r="Z15" s="17">
        <v>-7</v>
      </c>
      <c r="AA15" s="17">
        <v>2</v>
      </c>
      <c r="AB15" s="17">
        <v>-5</v>
      </c>
      <c r="AC15" s="17">
        <v>-11</v>
      </c>
      <c r="AD15" s="17">
        <v>-17</v>
      </c>
      <c r="AE15" s="17">
        <v>-1</v>
      </c>
      <c r="AF15" s="17">
        <v>-1</v>
      </c>
      <c r="AG15" s="17">
        <v>6</v>
      </c>
      <c r="AH15" s="17">
        <v>0</v>
      </c>
      <c r="AI15" s="17">
        <v>-15</v>
      </c>
      <c r="AJ15" s="17">
        <v>5</v>
      </c>
      <c r="AK15" s="17">
        <v>5</v>
      </c>
      <c r="AL15" s="17">
        <v>-9</v>
      </c>
      <c r="AM15" s="17">
        <v>3</v>
      </c>
      <c r="AN15" s="17">
        <v>-21</v>
      </c>
      <c r="AO15" s="17">
        <v>0</v>
      </c>
      <c r="AP15" s="18">
        <v>1</v>
      </c>
      <c r="AR15" s="14"/>
      <c r="AS15" s="8" t="s">
        <v>2789</v>
      </c>
      <c r="AT15" s="8" t="b">
        <v>1</v>
      </c>
      <c r="AU15" s="8">
        <f>IF(OR('Anwendung DIAGNOSE'!E19='Anwendung DIAGNOSE'!$C$1,AT15),0,'Anwendung DIAGNOSE'!E19)</f>
        <v>0</v>
      </c>
      <c r="AV15" s="17"/>
      <c r="AW15" s="17"/>
      <c r="AX15" s="15"/>
      <c r="AY15" s="4"/>
      <c r="AZ15" s="4">
        <f t="shared" si="1"/>
        <v>0</v>
      </c>
      <c r="BA15" s="496">
        <f t="shared" si="2"/>
        <v>0</v>
      </c>
      <c r="BB15" s="40">
        <f t="shared" si="4"/>
        <v>0</v>
      </c>
      <c r="BC15" s="3">
        <f t="shared" si="3"/>
        <v>6.4117647058823533</v>
      </c>
      <c r="BD15" s="4"/>
      <c r="BE15" s="4"/>
      <c r="BF15" s="41"/>
      <c r="BG15" s="11"/>
      <c r="BH15" s="492">
        <f ca="1">SUMPRODUCT(E15:AP15,Calcul_correl!E$411:AP$411)*D15</f>
        <v>9.2817647058823519E-2</v>
      </c>
      <c r="BI15" s="493">
        <f t="shared" ca="1" si="5"/>
        <v>0</v>
      </c>
      <c r="BJ15" s="493">
        <f t="shared" ca="1" si="8"/>
        <v>0</v>
      </c>
      <c r="BK15" s="494">
        <f t="shared" ca="1" si="6"/>
        <v>0</v>
      </c>
      <c r="BL15" s="495" t="str">
        <f t="shared" ca="1" si="7"/>
        <v>....</v>
      </c>
      <c r="BM15" s="496"/>
    </row>
    <row r="16" spans="1:65">
      <c r="C16" s="42" t="s">
        <v>2790</v>
      </c>
      <c r="D16" s="43">
        <v>6.6979236436704619E-4</v>
      </c>
      <c r="E16" s="44">
        <v>-14</v>
      </c>
      <c r="F16" s="17">
        <v>65</v>
      </c>
      <c r="G16" s="17">
        <v>-8</v>
      </c>
      <c r="H16" s="17">
        <v>9</v>
      </c>
      <c r="I16" s="17">
        <v>-13</v>
      </c>
      <c r="J16" s="17">
        <v>26</v>
      </c>
      <c r="K16" s="17">
        <v>14</v>
      </c>
      <c r="L16" s="17">
        <v>-4</v>
      </c>
      <c r="M16" s="17">
        <v>42</v>
      </c>
      <c r="N16" s="17">
        <v>8</v>
      </c>
      <c r="O16" s="17">
        <v>44</v>
      </c>
      <c r="P16" s="17">
        <v>6</v>
      </c>
      <c r="Q16" s="17">
        <v>-12</v>
      </c>
      <c r="R16" s="17">
        <v>6</v>
      </c>
      <c r="S16" s="17">
        <v>1</v>
      </c>
      <c r="T16" s="17">
        <v>16</v>
      </c>
      <c r="U16" s="17">
        <v>5</v>
      </c>
      <c r="V16" s="17">
        <v>-47</v>
      </c>
      <c r="W16" s="17">
        <v>21</v>
      </c>
      <c r="X16" s="17">
        <v>-8</v>
      </c>
      <c r="Y16" s="17">
        <v>16</v>
      </c>
      <c r="Z16" s="17">
        <v>-12</v>
      </c>
      <c r="AA16" s="17">
        <v>3</v>
      </c>
      <c r="AB16" s="17">
        <v>-4</v>
      </c>
      <c r="AC16" s="17">
        <v>-11</v>
      </c>
      <c r="AD16" s="17">
        <v>51</v>
      </c>
      <c r="AE16" s="17">
        <v>-7</v>
      </c>
      <c r="AF16" s="17">
        <v>0</v>
      </c>
      <c r="AG16" s="17">
        <v>7</v>
      </c>
      <c r="AH16" s="17">
        <v>-19</v>
      </c>
      <c r="AI16" s="17">
        <v>-18</v>
      </c>
      <c r="AJ16" s="17">
        <v>-38</v>
      </c>
      <c r="AK16" s="17">
        <v>-5</v>
      </c>
      <c r="AL16" s="17">
        <v>13</v>
      </c>
      <c r="AM16" s="17">
        <v>-7</v>
      </c>
      <c r="AN16" s="17">
        <v>10</v>
      </c>
      <c r="AO16" s="17">
        <v>19</v>
      </c>
      <c r="AP16" s="18">
        <v>-7</v>
      </c>
      <c r="AR16" s="14"/>
      <c r="AS16" s="8" t="s">
        <v>2790</v>
      </c>
      <c r="AT16" s="8"/>
      <c r="AU16" s="8">
        <f>IF(OR('Anwendung DIAGNOSE'!E20='Anwendung DIAGNOSE'!$C$1,AT16),0,'Anwendung DIAGNOSE'!E20)</f>
        <v>4</v>
      </c>
      <c r="AV16" s="17">
        <v>16</v>
      </c>
      <c r="AW16" s="17"/>
      <c r="AX16" s="15">
        <f ca="1">INDIRECT(ADDRESS(AV16+ROW(AV$2)-1,COLUMN(AU16)))</f>
        <v>0</v>
      </c>
      <c r="AY16" s="4"/>
      <c r="AZ16" s="4">
        <f t="shared" si="1"/>
        <v>4</v>
      </c>
      <c r="BA16" s="496">
        <f t="shared" ca="1" si="2"/>
        <v>4</v>
      </c>
      <c r="BB16" s="40">
        <f t="shared" ca="1" si="4"/>
        <v>2.6791694574681848E-3</v>
      </c>
      <c r="BC16" s="3">
        <f t="shared" si="3"/>
        <v>0.41259209645010048</v>
      </c>
      <c r="BD16" s="4"/>
      <c r="BE16" s="4"/>
      <c r="BF16" s="41"/>
      <c r="BG16" s="11"/>
      <c r="BH16" s="492">
        <f ca="1">SUMPRODUCT(E16:AP16,Calcul_correl!E$411:AP$411)*D16</f>
        <v>1.6943201607501675E-2</v>
      </c>
      <c r="BI16" s="493">
        <f t="shared" ca="1" si="5"/>
        <v>4.8565286490773893E-2</v>
      </c>
      <c r="BJ16" s="493">
        <f t="shared" ca="1" si="8"/>
        <v>2.3585870519309453E-3</v>
      </c>
      <c r="BK16" s="494">
        <f t="shared" ca="1" si="6"/>
        <v>0.23217159292587392</v>
      </c>
      <c r="BL16" s="495" t="str">
        <f t="shared" ca="1" si="7"/>
        <v>....</v>
      </c>
      <c r="BM16" s="496"/>
    </row>
    <row r="17" spans="3:65">
      <c r="C17" s="42" t="s">
        <v>2791</v>
      </c>
      <c r="D17" s="43">
        <v>2.9940119760479044E-3</v>
      </c>
      <c r="E17" s="44">
        <v>-26</v>
      </c>
      <c r="F17" s="17">
        <v>9</v>
      </c>
      <c r="G17" s="17">
        <v>-17</v>
      </c>
      <c r="H17" s="17">
        <v>-4</v>
      </c>
      <c r="I17" s="17">
        <v>-18</v>
      </c>
      <c r="J17" s="17">
        <v>17</v>
      </c>
      <c r="K17" s="17">
        <v>0</v>
      </c>
      <c r="L17" s="17">
        <v>17</v>
      </c>
      <c r="M17" s="17">
        <v>-4</v>
      </c>
      <c r="N17" s="17">
        <v>-11</v>
      </c>
      <c r="O17" s="17">
        <v>-10</v>
      </c>
      <c r="P17" s="17">
        <v>-3</v>
      </c>
      <c r="Q17" s="17">
        <v>24</v>
      </c>
      <c r="R17" s="17">
        <v>4</v>
      </c>
      <c r="S17" s="17">
        <v>-2</v>
      </c>
      <c r="T17" s="17">
        <v>15</v>
      </c>
      <c r="U17" s="17">
        <v>-17</v>
      </c>
      <c r="V17" s="17">
        <v>22</v>
      </c>
      <c r="W17" s="17">
        <v>5</v>
      </c>
      <c r="X17" s="17">
        <v>-4</v>
      </c>
      <c r="Y17" s="17">
        <v>3</v>
      </c>
      <c r="Z17" s="17">
        <v>-23</v>
      </c>
      <c r="AA17" s="17">
        <v>-1</v>
      </c>
      <c r="AB17" s="17">
        <v>15</v>
      </c>
      <c r="AC17" s="17">
        <v>-1</v>
      </c>
      <c r="AD17" s="17">
        <v>-5</v>
      </c>
      <c r="AE17" s="17">
        <v>-20</v>
      </c>
      <c r="AF17" s="17">
        <v>-7</v>
      </c>
      <c r="AG17" s="17">
        <v>-6</v>
      </c>
      <c r="AH17" s="17">
        <v>-15</v>
      </c>
      <c r="AI17" s="17">
        <v>26</v>
      </c>
      <c r="AJ17" s="17">
        <v>-22</v>
      </c>
      <c r="AK17" s="17">
        <v>-2</v>
      </c>
      <c r="AL17" s="17">
        <v>11</v>
      </c>
      <c r="AM17" s="17">
        <v>29</v>
      </c>
      <c r="AN17" s="17">
        <v>-18</v>
      </c>
      <c r="AO17" s="17">
        <v>-12</v>
      </c>
      <c r="AP17" s="18">
        <v>12</v>
      </c>
      <c r="AR17" s="14"/>
      <c r="AS17" s="8" t="s">
        <v>2791</v>
      </c>
      <c r="AT17" s="8"/>
      <c r="AU17" s="8">
        <f>IF(OR('Anwendung DIAGNOSE'!E21='Anwendung DIAGNOSE'!$C$1,AT17),0,'Anwendung DIAGNOSE'!E21)</f>
        <v>0</v>
      </c>
      <c r="AV17" s="17">
        <v>15</v>
      </c>
      <c r="AW17" s="17"/>
      <c r="AX17" s="15">
        <f ca="1">INDIRECT(ADDRESS(AV17+ROW(AV$2)-1,COLUMN(AU17)))</f>
        <v>4</v>
      </c>
      <c r="AY17" s="4"/>
      <c r="AZ17" s="4">
        <f t="shared" si="1"/>
        <v>0</v>
      </c>
      <c r="BA17" s="496">
        <f t="shared" ca="1" si="2"/>
        <v>0</v>
      </c>
      <c r="BB17" s="40">
        <f t="shared" ca="1" si="4"/>
        <v>0</v>
      </c>
      <c r="BC17" s="3">
        <f t="shared" si="3"/>
        <v>1.3682634730538923</v>
      </c>
      <c r="BD17" s="4"/>
      <c r="BE17" s="4"/>
      <c r="BF17" s="41"/>
      <c r="BG17" s="11"/>
      <c r="BH17" s="492">
        <f ca="1">SUMPRODUCT(E17:AP17,Calcul_correl!E$411:AP$411)*D17</f>
        <v>0.10179820359281436</v>
      </c>
      <c r="BI17" s="493">
        <f t="shared" ca="1" si="5"/>
        <v>-4.2050490272373543E-2</v>
      </c>
      <c r="BJ17" s="493">
        <f ca="1">BI17*BI17</f>
        <v>1.768243732146982E-3</v>
      </c>
      <c r="BK17" s="494">
        <f t="shared" ca="1" si="6"/>
        <v>-0.20102690656845251</v>
      </c>
      <c r="BL17" s="495" t="str">
        <f t="shared" ca="1" si="7"/>
        <v>....</v>
      </c>
      <c r="BM17" s="496"/>
    </row>
    <row r="18" spans="3:65">
      <c r="C18" s="42" t="s">
        <v>3220</v>
      </c>
      <c r="D18" s="43">
        <v>2.4449877750611247E-3</v>
      </c>
      <c r="E18" s="44">
        <v>-18</v>
      </c>
      <c r="F18" s="17">
        <v>31</v>
      </c>
      <c r="G18" s="17">
        <v>-3</v>
      </c>
      <c r="H18" s="17">
        <v>-22</v>
      </c>
      <c r="I18" s="17">
        <v>-31</v>
      </c>
      <c r="J18" s="17">
        <v>43</v>
      </c>
      <c r="K18" s="17">
        <v>7</v>
      </c>
      <c r="L18" s="17">
        <v>1</v>
      </c>
      <c r="M18" s="17">
        <v>-12</v>
      </c>
      <c r="N18" s="17">
        <v>2</v>
      </c>
      <c r="O18" s="17">
        <v>15</v>
      </c>
      <c r="P18" s="17">
        <v>-11</v>
      </c>
      <c r="Q18" s="17">
        <v>4</v>
      </c>
      <c r="R18" s="17">
        <v>-4</v>
      </c>
      <c r="S18" s="17">
        <v>1</v>
      </c>
      <c r="T18" s="17">
        <v>11</v>
      </c>
      <c r="U18" s="17">
        <v>-24</v>
      </c>
      <c r="V18" s="17">
        <v>13</v>
      </c>
      <c r="W18" s="17">
        <v>-8</v>
      </c>
      <c r="X18" s="17">
        <v>16</v>
      </c>
      <c r="Y18" s="17">
        <v>7</v>
      </c>
      <c r="Z18" s="17">
        <v>-18</v>
      </c>
      <c r="AA18" s="17">
        <v>-2</v>
      </c>
      <c r="AB18" s="17">
        <v>12</v>
      </c>
      <c r="AC18" s="17">
        <v>-28</v>
      </c>
      <c r="AD18" s="17">
        <v>8</v>
      </c>
      <c r="AE18" s="17">
        <v>-13</v>
      </c>
      <c r="AF18" s="17">
        <v>10</v>
      </c>
      <c r="AG18" s="17">
        <v>-9</v>
      </c>
      <c r="AH18" s="17">
        <v>-18</v>
      </c>
      <c r="AI18" s="17">
        <v>25</v>
      </c>
      <c r="AJ18" s="17">
        <v>-32</v>
      </c>
      <c r="AK18" s="17">
        <v>3</v>
      </c>
      <c r="AL18" s="17">
        <v>12</v>
      </c>
      <c r="AM18" s="17">
        <v>64</v>
      </c>
      <c r="AN18" s="17">
        <v>-6</v>
      </c>
      <c r="AO18" s="17">
        <v>5</v>
      </c>
      <c r="AP18" s="18">
        <v>14</v>
      </c>
      <c r="AR18" s="14"/>
      <c r="AS18" s="8" t="s">
        <v>3220</v>
      </c>
      <c r="AT18" s="8"/>
      <c r="AU18" s="8">
        <f>IF(OR('Anwendung DIAGNOSE'!E22='Anwendung DIAGNOSE'!$C$1,AT18),0,'Anwendung DIAGNOSE'!E22)</f>
        <v>0</v>
      </c>
      <c r="AV18" s="17"/>
      <c r="AW18" s="17"/>
      <c r="AX18" s="15"/>
      <c r="AY18" s="4"/>
      <c r="AZ18" s="4">
        <f t="shared" si="1"/>
        <v>0</v>
      </c>
      <c r="BA18" s="496">
        <f t="shared" si="2"/>
        <v>0</v>
      </c>
      <c r="BB18" s="40">
        <f t="shared" si="4"/>
        <v>0</v>
      </c>
      <c r="BC18" s="3">
        <f t="shared" si="3"/>
        <v>1.3765281173594133</v>
      </c>
      <c r="BD18" s="4"/>
      <c r="BE18" s="4"/>
      <c r="BF18" s="41"/>
      <c r="BG18" s="11"/>
      <c r="BH18" s="492">
        <f ca="1">SUMPRODUCT(E18:AP18,Calcul_correl!E$411:AP$411)*D18</f>
        <v>0.11173154034229828</v>
      </c>
      <c r="BI18" s="493">
        <f t="shared" ca="1" si="5"/>
        <v>-5.6359121781709036E-2</v>
      </c>
      <c r="BJ18" s="493">
        <f t="shared" ca="1" si="8"/>
        <v>3.1763506080055097E-3</v>
      </c>
      <c r="BK18" s="494">
        <f t="shared" ca="1" si="6"/>
        <v>-0.26943086359530699</v>
      </c>
      <c r="BL18" s="495" t="str">
        <f t="shared" ca="1" si="7"/>
        <v>....</v>
      </c>
      <c r="BM18" s="496"/>
    </row>
    <row r="19" spans="3:65">
      <c r="C19" s="42" t="s">
        <v>3221</v>
      </c>
      <c r="D19" s="43">
        <v>3.5335689045936395E-3</v>
      </c>
      <c r="E19" s="44">
        <v>0</v>
      </c>
      <c r="F19" s="17">
        <v>-3</v>
      </c>
      <c r="G19" s="17">
        <v>-5</v>
      </c>
      <c r="H19" s="17">
        <v>-2</v>
      </c>
      <c r="I19" s="17">
        <v>-15</v>
      </c>
      <c r="J19" s="17">
        <v>8</v>
      </c>
      <c r="K19" s="17">
        <v>4</v>
      </c>
      <c r="L19" s="17">
        <v>7</v>
      </c>
      <c r="M19" s="17">
        <v>17</v>
      </c>
      <c r="N19" s="17">
        <v>11</v>
      </c>
      <c r="O19" s="17">
        <v>17</v>
      </c>
      <c r="P19" s="17">
        <v>19</v>
      </c>
      <c r="Q19" s="17">
        <v>-22</v>
      </c>
      <c r="R19" s="17">
        <v>-18</v>
      </c>
      <c r="S19" s="17">
        <v>2</v>
      </c>
      <c r="T19" s="17">
        <v>14</v>
      </c>
      <c r="U19" s="17">
        <v>9</v>
      </c>
      <c r="V19" s="17">
        <v>4</v>
      </c>
      <c r="W19" s="17">
        <v>-9</v>
      </c>
      <c r="X19" s="17">
        <v>-9</v>
      </c>
      <c r="Y19" s="17">
        <v>9</v>
      </c>
      <c r="Z19" s="17">
        <v>11</v>
      </c>
      <c r="AA19" s="17">
        <v>-4</v>
      </c>
      <c r="AB19" s="17">
        <v>3</v>
      </c>
      <c r="AC19" s="17">
        <v>-7</v>
      </c>
      <c r="AD19" s="17">
        <v>29</v>
      </c>
      <c r="AE19" s="17">
        <v>-1</v>
      </c>
      <c r="AF19" s="17">
        <v>-18</v>
      </c>
      <c r="AG19" s="17">
        <v>20</v>
      </c>
      <c r="AH19" s="17">
        <v>-4</v>
      </c>
      <c r="AI19" s="17">
        <v>-6</v>
      </c>
      <c r="AJ19" s="17">
        <v>11</v>
      </c>
      <c r="AK19" s="17">
        <v>-9</v>
      </c>
      <c r="AL19" s="17">
        <v>16</v>
      </c>
      <c r="AM19" s="17">
        <v>-13</v>
      </c>
      <c r="AN19" s="17">
        <v>17</v>
      </c>
      <c r="AO19" s="17">
        <v>12</v>
      </c>
      <c r="AP19" s="18">
        <v>5</v>
      </c>
      <c r="AR19" s="14"/>
      <c r="AS19" s="8" t="s">
        <v>3221</v>
      </c>
      <c r="AT19" s="8"/>
      <c r="AU19" s="8">
        <f>IF(OR('Anwendung DIAGNOSE'!E23='Anwendung DIAGNOSE'!$C$1,AT19),0,'Anwendung DIAGNOSE'!E23)</f>
        <v>0</v>
      </c>
      <c r="AV19" s="17"/>
      <c r="AW19" s="17"/>
      <c r="AX19" s="15"/>
      <c r="AY19" s="4"/>
      <c r="AZ19" s="4">
        <f t="shared" si="1"/>
        <v>0</v>
      </c>
      <c r="BA19" s="496">
        <f t="shared" si="2"/>
        <v>0</v>
      </c>
      <c r="BB19" s="40">
        <f t="shared" si="4"/>
        <v>0</v>
      </c>
      <c r="BC19" s="3">
        <f t="shared" si="3"/>
        <v>1.3780918727915195</v>
      </c>
      <c r="BD19" s="4"/>
      <c r="BE19" s="4"/>
      <c r="BF19" s="41"/>
      <c r="BG19" s="11"/>
      <c r="BH19" s="492">
        <f ca="1">SUMPRODUCT(E19:AP19,Calcul_correl!E$411:AP$411)*D19</f>
        <v>-1.6463250883392226E-2</v>
      </c>
      <c r="BI19" s="493">
        <f t="shared" ca="1" si="5"/>
        <v>7.5768850432632873E-3</v>
      </c>
      <c r="BJ19" s="493">
        <f t="shared" ca="1" si="8"/>
        <v>5.7409186958826904E-5</v>
      </c>
      <c r="BK19" s="494">
        <f t="shared" ca="1" si="6"/>
        <v>3.6222116598547315E-2</v>
      </c>
      <c r="BL19" s="495" t="str">
        <f t="shared" ca="1" si="7"/>
        <v>....</v>
      </c>
      <c r="BM19" s="496"/>
    </row>
    <row r="20" spans="3:65">
      <c r="C20" s="42" t="s">
        <v>3222</v>
      </c>
      <c r="D20" s="43">
        <v>8.3682008368200832E-4</v>
      </c>
      <c r="E20" s="44">
        <v>-36</v>
      </c>
      <c r="F20" s="17">
        <v>-11</v>
      </c>
      <c r="G20" s="17">
        <v>-35</v>
      </c>
      <c r="H20" s="17">
        <v>-22</v>
      </c>
      <c r="I20" s="17">
        <v>-66</v>
      </c>
      <c r="J20" s="17">
        <v>13</v>
      </c>
      <c r="K20" s="17">
        <v>41</v>
      </c>
      <c r="L20" s="17">
        <v>32</v>
      </c>
      <c r="M20" s="17">
        <v>32</v>
      </c>
      <c r="N20" s="17">
        <v>-7</v>
      </c>
      <c r="O20" s="17">
        <v>-18</v>
      </c>
      <c r="P20" s="17">
        <v>-12</v>
      </c>
      <c r="Q20" s="17">
        <v>2</v>
      </c>
      <c r="R20" s="17">
        <v>37</v>
      </c>
      <c r="S20" s="17">
        <v>-22</v>
      </c>
      <c r="T20" s="17">
        <v>-16</v>
      </c>
      <c r="U20" s="17">
        <v>21</v>
      </c>
      <c r="V20" s="17">
        <v>45</v>
      </c>
      <c r="W20" s="17">
        <v>8</v>
      </c>
      <c r="X20" s="17">
        <v>-29</v>
      </c>
      <c r="Y20" s="17">
        <v>2</v>
      </c>
      <c r="Z20" s="17">
        <v>5</v>
      </c>
      <c r="AA20" s="17">
        <v>40</v>
      </c>
      <c r="AB20" s="17">
        <v>23</v>
      </c>
      <c r="AC20" s="17">
        <v>-17</v>
      </c>
      <c r="AD20" s="17">
        <v>-11</v>
      </c>
      <c r="AE20" s="17">
        <v>4</v>
      </c>
      <c r="AF20" s="17">
        <v>9</v>
      </c>
      <c r="AG20" s="17">
        <v>-3</v>
      </c>
      <c r="AH20" s="17">
        <v>-4</v>
      </c>
      <c r="AI20" s="17">
        <v>15</v>
      </c>
      <c r="AJ20" s="17">
        <v>4</v>
      </c>
      <c r="AK20" s="17">
        <v>25</v>
      </c>
      <c r="AL20" s="17">
        <v>46</v>
      </c>
      <c r="AM20" s="17">
        <v>8</v>
      </c>
      <c r="AN20" s="17">
        <v>-15</v>
      </c>
      <c r="AO20" s="17">
        <v>-13</v>
      </c>
      <c r="AP20" s="18">
        <v>-33</v>
      </c>
      <c r="AR20" s="14"/>
      <c r="AS20" s="8" t="s">
        <v>3222</v>
      </c>
      <c r="AT20" s="8"/>
      <c r="AU20" s="8">
        <f>IF(OR('Anwendung DIAGNOSE'!E24='Anwendung DIAGNOSE'!$C$1,AT20),0,'Anwendung DIAGNOSE'!E24)</f>
        <v>6</v>
      </c>
      <c r="AV20" s="17"/>
      <c r="AW20" s="17"/>
      <c r="AX20" s="15"/>
      <c r="AY20" s="4"/>
      <c r="AZ20" s="4">
        <f t="shared" si="1"/>
        <v>6</v>
      </c>
      <c r="BA20" s="496">
        <f t="shared" si="2"/>
        <v>6</v>
      </c>
      <c r="BB20" s="40">
        <f t="shared" si="4"/>
        <v>5.0209205020920501E-3</v>
      </c>
      <c r="BC20" s="3">
        <f t="shared" si="3"/>
        <v>0.6543933054393305</v>
      </c>
      <c r="BD20" s="4"/>
      <c r="BE20" s="4"/>
      <c r="BF20" s="41"/>
      <c r="BG20" s="11"/>
      <c r="BH20" s="492">
        <f ca="1">SUMPRODUCT(E20:AP20,Calcul_correl!E$411:AP$411)*D20</f>
        <v>6.1970627615062751E-2</v>
      </c>
      <c r="BI20" s="493">
        <f t="shared" ca="1" si="5"/>
        <v>0.34583312262046234</v>
      </c>
      <c r="BJ20" s="493">
        <f t="shared" ca="1" si="8"/>
        <v>0.11960054870141974</v>
      </c>
      <c r="BK20" s="494">
        <f t="shared" ca="1" si="6"/>
        <v>1.6532925627974062</v>
      </c>
      <c r="BL20" s="495" t="str">
        <f t="shared" ca="1" si="7"/>
        <v>+</v>
      </c>
      <c r="BM20" s="496"/>
    </row>
    <row r="21" spans="3:65">
      <c r="C21" s="42" t="s">
        <v>3223</v>
      </c>
      <c r="D21" s="43">
        <v>8.7183958151700091E-4</v>
      </c>
      <c r="E21" s="44">
        <v>-31</v>
      </c>
      <c r="F21" s="17">
        <v>14</v>
      </c>
      <c r="G21" s="17">
        <v>-41</v>
      </c>
      <c r="H21" s="17">
        <v>43</v>
      </c>
      <c r="I21" s="17">
        <v>73</v>
      </c>
      <c r="J21" s="17">
        <v>-2</v>
      </c>
      <c r="K21" s="17">
        <v>-29</v>
      </c>
      <c r="L21" s="17">
        <v>24</v>
      </c>
      <c r="M21" s="17">
        <v>-28</v>
      </c>
      <c r="N21" s="17">
        <v>0</v>
      </c>
      <c r="O21" s="17">
        <v>-13</v>
      </c>
      <c r="P21" s="17">
        <v>9</v>
      </c>
      <c r="Q21" s="17">
        <v>-19</v>
      </c>
      <c r="R21" s="17">
        <v>33</v>
      </c>
      <c r="S21" s="17">
        <v>-10</v>
      </c>
      <c r="T21" s="17">
        <v>40</v>
      </c>
      <c r="U21" s="17">
        <v>49</v>
      </c>
      <c r="V21" s="17">
        <v>-8</v>
      </c>
      <c r="W21" s="17">
        <v>3</v>
      </c>
      <c r="X21" s="17">
        <v>10</v>
      </c>
      <c r="Y21" s="17">
        <v>4</v>
      </c>
      <c r="Z21" s="17">
        <v>-7</v>
      </c>
      <c r="AA21" s="17">
        <v>18</v>
      </c>
      <c r="AB21" s="17">
        <v>-12</v>
      </c>
      <c r="AC21" s="17">
        <v>-15</v>
      </c>
      <c r="AD21" s="17">
        <v>12</v>
      </c>
      <c r="AE21" s="17">
        <v>-30</v>
      </c>
      <c r="AF21" s="17">
        <v>6</v>
      </c>
      <c r="AG21" s="17">
        <v>-11</v>
      </c>
      <c r="AH21" s="17">
        <v>1</v>
      </c>
      <c r="AI21" s="17">
        <v>-15</v>
      </c>
      <c r="AJ21" s="17">
        <v>-20</v>
      </c>
      <c r="AK21" s="17">
        <v>-32</v>
      </c>
      <c r="AL21" s="17">
        <v>6</v>
      </c>
      <c r="AM21" s="17">
        <v>12</v>
      </c>
      <c r="AN21" s="17">
        <v>20</v>
      </c>
      <c r="AO21" s="17">
        <v>-25</v>
      </c>
      <c r="AP21" s="18">
        <v>0</v>
      </c>
      <c r="AR21" s="14"/>
      <c r="AS21" s="8" t="s">
        <v>3223</v>
      </c>
      <c r="AT21" s="8"/>
      <c r="AU21" s="8">
        <f>IF(OR('Anwendung DIAGNOSE'!E25='Anwendung DIAGNOSE'!$C$1,AT21),0,'Anwendung DIAGNOSE'!E25)</f>
        <v>0</v>
      </c>
      <c r="AV21" s="17"/>
      <c r="AW21" s="17"/>
      <c r="AX21" s="15"/>
      <c r="AY21" s="4"/>
      <c r="AZ21" s="4">
        <f t="shared" si="1"/>
        <v>0</v>
      </c>
      <c r="BA21" s="496">
        <f t="shared" si="2"/>
        <v>0</v>
      </c>
      <c r="BB21" s="40">
        <f t="shared" si="4"/>
        <v>0</v>
      </c>
      <c r="BC21" s="3">
        <f t="shared" si="3"/>
        <v>0.63208369659982566</v>
      </c>
      <c r="BD21" s="4"/>
      <c r="BE21" s="4"/>
      <c r="BF21" s="41"/>
      <c r="BG21" s="11"/>
      <c r="BH21" s="492">
        <f ca="1">SUMPRODUCT(E21:AP21,Calcul_correl!E$411:AP$411)*D21</f>
        <v>-2.810549258936364E-3</v>
      </c>
      <c r="BI21" s="493">
        <f t="shared" ca="1" si="5"/>
        <v>6.7510701235427321E-3</v>
      </c>
      <c r="BJ21" s="493">
        <f t="shared" ca="1" si="8"/>
        <v>4.5576947812991278E-5</v>
      </c>
      <c r="BK21" s="494">
        <f t="shared" ca="1" si="6"/>
        <v>3.2274219258131176E-2</v>
      </c>
      <c r="BL21" s="495" t="str">
        <f t="shared" ca="1" si="7"/>
        <v>....</v>
      </c>
      <c r="BM21" s="496"/>
    </row>
    <row r="22" spans="3:65">
      <c r="C22" s="42" t="s">
        <v>3224</v>
      </c>
      <c r="D22" s="43">
        <v>1.876172607879925E-3</v>
      </c>
      <c r="E22" s="44">
        <v>7</v>
      </c>
      <c r="F22" s="17">
        <v>39</v>
      </c>
      <c r="G22" s="17">
        <v>-9</v>
      </c>
      <c r="H22" s="17">
        <v>-4</v>
      </c>
      <c r="I22" s="17">
        <v>14</v>
      </c>
      <c r="J22" s="17">
        <v>28</v>
      </c>
      <c r="K22" s="17">
        <v>-19</v>
      </c>
      <c r="L22" s="17">
        <v>-2</v>
      </c>
      <c r="M22" s="17">
        <v>-15</v>
      </c>
      <c r="N22" s="17">
        <v>25</v>
      </c>
      <c r="O22" s="17">
        <v>28</v>
      </c>
      <c r="P22" s="17">
        <v>16</v>
      </c>
      <c r="Q22" s="17">
        <v>-14</v>
      </c>
      <c r="R22" s="17">
        <v>8</v>
      </c>
      <c r="S22" s="17">
        <v>17</v>
      </c>
      <c r="T22" s="17">
        <v>13</v>
      </c>
      <c r="U22" s="17">
        <v>18</v>
      </c>
      <c r="V22" s="17">
        <v>15</v>
      </c>
      <c r="W22" s="17">
        <v>4</v>
      </c>
      <c r="X22" s="17">
        <v>-3</v>
      </c>
      <c r="Y22" s="17">
        <v>-23</v>
      </c>
      <c r="Z22" s="17">
        <v>15</v>
      </c>
      <c r="AA22" s="17">
        <v>10</v>
      </c>
      <c r="AB22" s="17">
        <v>-1</v>
      </c>
      <c r="AC22" s="17">
        <v>-26</v>
      </c>
      <c r="AD22" s="17">
        <v>17</v>
      </c>
      <c r="AE22" s="17">
        <v>19</v>
      </c>
      <c r="AF22" s="17">
        <v>-11</v>
      </c>
      <c r="AG22" s="17">
        <v>-8</v>
      </c>
      <c r="AH22" s="17">
        <v>-30</v>
      </c>
      <c r="AI22" s="17">
        <v>11</v>
      </c>
      <c r="AJ22" s="17">
        <v>24</v>
      </c>
      <c r="AK22" s="17">
        <v>-17</v>
      </c>
      <c r="AL22" s="17">
        <v>1</v>
      </c>
      <c r="AM22" s="17">
        <v>-15</v>
      </c>
      <c r="AN22" s="17">
        <v>-12</v>
      </c>
      <c r="AO22" s="17">
        <v>3</v>
      </c>
      <c r="AP22" s="18">
        <v>-14</v>
      </c>
      <c r="AR22" s="14"/>
      <c r="AS22" s="8" t="s">
        <v>3224</v>
      </c>
      <c r="AT22" s="8"/>
      <c r="AU22" s="8">
        <f>IF(OR('Anwendung DIAGNOSE'!E26='Anwendung DIAGNOSE'!$C$1,AT22),0,'Anwendung DIAGNOSE'!E26)</f>
        <v>2</v>
      </c>
      <c r="AV22" s="17"/>
      <c r="AW22" s="17"/>
      <c r="AX22" s="15"/>
      <c r="AY22" s="4"/>
      <c r="AZ22" s="4">
        <f t="shared" si="1"/>
        <v>2</v>
      </c>
      <c r="BA22" s="496">
        <f t="shared" si="2"/>
        <v>2</v>
      </c>
      <c r="BB22" s="40">
        <f t="shared" si="4"/>
        <v>3.7523452157598499E-3</v>
      </c>
      <c r="BC22" s="3">
        <f t="shared" si="3"/>
        <v>1.0412757973733584</v>
      </c>
      <c r="BD22" s="4"/>
      <c r="BE22" s="4"/>
      <c r="BF22" s="41"/>
      <c r="BG22" s="11"/>
      <c r="BH22" s="492">
        <f ca="1">SUMPRODUCT(E22:AP22,Calcul_correl!E$411:AP$411)*D22</f>
        <v>-3.3314446529080673E-2</v>
      </c>
      <c r="BI22" s="493">
        <f t="shared" ca="1" si="5"/>
        <v>-4.8615389753156629E-2</v>
      </c>
      <c r="BJ22" s="493">
        <f t="shared" ca="1" si="8"/>
        <v>2.3634561208513267E-3</v>
      </c>
      <c r="BK22" s="494">
        <f t="shared" ca="1" si="6"/>
        <v>-0.2324111169785199</v>
      </c>
      <c r="BL22" s="495" t="str">
        <f t="shared" ca="1" si="7"/>
        <v>....</v>
      </c>
      <c r="BM22" s="496"/>
    </row>
    <row r="23" spans="3:65">
      <c r="C23" s="42" t="s">
        <v>3225</v>
      </c>
      <c r="D23" s="43">
        <v>1.0917030567685589E-3</v>
      </c>
      <c r="E23" s="44">
        <v>-19</v>
      </c>
      <c r="F23" s="17">
        <v>51</v>
      </c>
      <c r="G23" s="17">
        <v>-35</v>
      </c>
      <c r="H23" s="17">
        <v>18</v>
      </c>
      <c r="I23" s="17">
        <v>33</v>
      </c>
      <c r="J23" s="17">
        <v>-11</v>
      </c>
      <c r="K23" s="17">
        <v>-16</v>
      </c>
      <c r="L23" s="17">
        <v>20</v>
      </c>
      <c r="M23" s="17">
        <v>26</v>
      </c>
      <c r="N23" s="17">
        <v>5</v>
      </c>
      <c r="O23" s="17">
        <v>11</v>
      </c>
      <c r="P23" s="17">
        <v>15</v>
      </c>
      <c r="Q23" s="17">
        <v>3</v>
      </c>
      <c r="R23" s="17">
        <v>33</v>
      </c>
      <c r="S23" s="17">
        <v>-7</v>
      </c>
      <c r="T23" s="17">
        <v>10</v>
      </c>
      <c r="U23" s="17">
        <v>23</v>
      </c>
      <c r="V23" s="17">
        <v>18</v>
      </c>
      <c r="W23" s="17">
        <v>6</v>
      </c>
      <c r="X23" s="17">
        <v>2</v>
      </c>
      <c r="Y23" s="17">
        <v>-14</v>
      </c>
      <c r="Z23" s="17">
        <v>2</v>
      </c>
      <c r="AA23" s="17">
        <v>-2</v>
      </c>
      <c r="AB23" s="17">
        <v>-20</v>
      </c>
      <c r="AC23" s="17">
        <v>-18</v>
      </c>
      <c r="AD23" s="17">
        <v>-6</v>
      </c>
      <c r="AE23" s="17">
        <v>-5</v>
      </c>
      <c r="AF23" s="17">
        <v>20</v>
      </c>
      <c r="AG23" s="17">
        <v>1</v>
      </c>
      <c r="AH23" s="17">
        <v>-12</v>
      </c>
      <c r="AI23" s="17">
        <v>22</v>
      </c>
      <c r="AJ23" s="17">
        <v>3</v>
      </c>
      <c r="AK23" s="17">
        <v>-41</v>
      </c>
      <c r="AL23" s="17">
        <v>-25</v>
      </c>
      <c r="AM23" s="17">
        <v>-19</v>
      </c>
      <c r="AN23" s="17">
        <v>3</v>
      </c>
      <c r="AO23" s="17">
        <v>-23</v>
      </c>
      <c r="AP23" s="18">
        <v>-12</v>
      </c>
      <c r="AR23" s="14"/>
      <c r="AS23" s="8" t="s">
        <v>3225</v>
      </c>
      <c r="AT23" s="8"/>
      <c r="AU23" s="8">
        <f>IF(OR('Anwendung DIAGNOSE'!E27='Anwendung DIAGNOSE'!$C$1,AT23),0,'Anwendung DIAGNOSE'!E27)</f>
        <v>0</v>
      </c>
      <c r="AV23" s="17"/>
      <c r="AW23" s="17"/>
      <c r="AX23" s="15"/>
      <c r="AY23" s="4"/>
      <c r="AZ23" s="4">
        <f t="shared" si="1"/>
        <v>0</v>
      </c>
      <c r="BA23" s="496">
        <f t="shared" si="2"/>
        <v>0</v>
      </c>
      <c r="BB23" s="40">
        <f t="shared" si="4"/>
        <v>0</v>
      </c>
      <c r="BC23" s="3">
        <f t="shared" si="3"/>
        <v>0.6659388646288209</v>
      </c>
      <c r="BD23" s="4"/>
      <c r="BE23" s="4"/>
      <c r="BF23" s="41"/>
      <c r="BG23" s="11"/>
      <c r="BH23" s="492">
        <f ca="1">SUMPRODUCT(E23:AP23,Calcul_correl!E$411:AP$411)*D23</f>
        <v>2.5751965065502189E-2</v>
      </c>
      <c r="BI23" s="493">
        <f t="shared" ca="1" si="5"/>
        <v>-2.9031870820420819E-2</v>
      </c>
      <c r="BJ23" s="493">
        <f ca="1">BI23*BI23</f>
        <v>8.4284952333360183E-4</v>
      </c>
      <c r="BK23" s="494">
        <f t="shared" ca="1" si="6"/>
        <v>-0.13878999139181011</v>
      </c>
      <c r="BL23" s="495" t="str">
        <f t="shared" ca="1" si="7"/>
        <v>....</v>
      </c>
      <c r="BM23" s="496"/>
    </row>
    <row r="24" spans="3:65">
      <c r="C24" s="42" t="s">
        <v>3226</v>
      </c>
      <c r="D24" s="43">
        <v>1.9342359767891683E-3</v>
      </c>
      <c r="E24" s="44">
        <v>-4</v>
      </c>
      <c r="F24" s="17">
        <v>19</v>
      </c>
      <c r="G24" s="17">
        <v>3</v>
      </c>
      <c r="H24" s="17">
        <v>12</v>
      </c>
      <c r="I24" s="17">
        <v>14</v>
      </c>
      <c r="J24" s="17">
        <v>-18</v>
      </c>
      <c r="K24" s="17">
        <v>-19</v>
      </c>
      <c r="L24" s="17">
        <v>16</v>
      </c>
      <c r="M24" s="17">
        <v>10</v>
      </c>
      <c r="N24" s="17">
        <v>-1</v>
      </c>
      <c r="O24" s="17">
        <v>3</v>
      </c>
      <c r="P24" s="17">
        <v>2</v>
      </c>
      <c r="Q24" s="17">
        <v>1</v>
      </c>
      <c r="R24" s="17">
        <v>17</v>
      </c>
      <c r="S24" s="17">
        <v>-5</v>
      </c>
      <c r="T24" s="17">
        <v>8</v>
      </c>
      <c r="U24" s="17">
        <v>18</v>
      </c>
      <c r="V24" s="17">
        <v>8</v>
      </c>
      <c r="W24" s="17">
        <v>4</v>
      </c>
      <c r="X24" s="17">
        <v>14</v>
      </c>
      <c r="Y24" s="17">
        <v>-11</v>
      </c>
      <c r="Z24" s="17">
        <v>16</v>
      </c>
      <c r="AA24" s="17">
        <v>-8</v>
      </c>
      <c r="AB24" s="17">
        <v>-14</v>
      </c>
      <c r="AC24" s="17">
        <v>-9</v>
      </c>
      <c r="AD24" s="17">
        <v>-6</v>
      </c>
      <c r="AE24" s="17">
        <v>15</v>
      </c>
      <c r="AF24" s="17">
        <v>0</v>
      </c>
      <c r="AG24" s="17">
        <v>10</v>
      </c>
      <c r="AH24" s="17">
        <v>3</v>
      </c>
      <c r="AI24" s="17">
        <v>1</v>
      </c>
      <c r="AJ24" s="17">
        <v>6</v>
      </c>
      <c r="AK24" s="17">
        <v>-9</v>
      </c>
      <c r="AL24" s="17">
        <v>25</v>
      </c>
      <c r="AM24" s="17">
        <v>0</v>
      </c>
      <c r="AN24" s="17">
        <v>8</v>
      </c>
      <c r="AO24" s="17">
        <v>1</v>
      </c>
      <c r="AP24" s="18">
        <v>-7</v>
      </c>
      <c r="AR24" s="14"/>
      <c r="AS24" s="8" t="s">
        <v>3226</v>
      </c>
      <c r="AT24" s="8"/>
      <c r="AU24" s="8">
        <f>IF(OR('Anwendung DIAGNOSE'!E28='Anwendung DIAGNOSE'!$C$1,AT24),0,'Anwendung DIAGNOSE'!E28)</f>
        <v>0</v>
      </c>
      <c r="AV24" s="17"/>
      <c r="AW24" s="17"/>
      <c r="AX24" s="15"/>
      <c r="AY24" s="4"/>
      <c r="AZ24" s="4">
        <f t="shared" si="1"/>
        <v>0</v>
      </c>
      <c r="BA24" s="496">
        <f t="shared" si="2"/>
        <v>0</v>
      </c>
      <c r="BB24" s="40">
        <f t="shared" si="4"/>
        <v>0</v>
      </c>
      <c r="BC24" s="3">
        <f t="shared" si="3"/>
        <v>0.66731141199226307</v>
      </c>
      <c r="BD24" s="4"/>
      <c r="BE24" s="4"/>
      <c r="BF24" s="41"/>
      <c r="BG24" s="11"/>
      <c r="BH24" s="492">
        <f ca="1">SUMPRODUCT(E24:AP24,Calcul_correl!E$411:AP$411)*D24</f>
        <v>-3.718762088974854E-3</v>
      </c>
      <c r="BI24" s="493">
        <f t="shared" ca="1" si="5"/>
        <v>4.5702995138779999E-3</v>
      </c>
      <c r="BJ24" s="493">
        <f t="shared" ca="1" si="8"/>
        <v>2.0887637646553484E-5</v>
      </c>
      <c r="BK24" s="494">
        <f t="shared" ca="1" si="6"/>
        <v>2.1848810023739527E-2</v>
      </c>
      <c r="BL24" s="495" t="str">
        <f t="shared" ca="1" si="7"/>
        <v>....</v>
      </c>
      <c r="BM24" s="496"/>
    </row>
    <row r="25" spans="3:65">
      <c r="C25" s="42" t="s">
        <v>3227</v>
      </c>
      <c r="D25" s="43">
        <v>2.3364485981308409E-3</v>
      </c>
      <c r="E25" s="44">
        <v>-5</v>
      </c>
      <c r="F25" s="17">
        <v>20</v>
      </c>
      <c r="G25" s="17">
        <v>-23</v>
      </c>
      <c r="H25" s="17">
        <v>-2</v>
      </c>
      <c r="I25" s="17">
        <v>-18</v>
      </c>
      <c r="J25" s="17">
        <v>19</v>
      </c>
      <c r="K25" s="17">
        <v>8</v>
      </c>
      <c r="L25" s="17">
        <v>-14</v>
      </c>
      <c r="M25" s="17">
        <v>20</v>
      </c>
      <c r="N25" s="17">
        <v>3</v>
      </c>
      <c r="O25" s="17">
        <v>12</v>
      </c>
      <c r="P25" s="17">
        <v>11</v>
      </c>
      <c r="Q25" s="17">
        <v>-27</v>
      </c>
      <c r="R25" s="17">
        <v>-8</v>
      </c>
      <c r="S25" s="17">
        <v>3</v>
      </c>
      <c r="T25" s="17">
        <v>20</v>
      </c>
      <c r="U25" s="17">
        <v>10</v>
      </c>
      <c r="V25" s="17">
        <v>22</v>
      </c>
      <c r="W25" s="17">
        <v>7</v>
      </c>
      <c r="X25" s="17">
        <v>10</v>
      </c>
      <c r="Y25" s="17">
        <v>9</v>
      </c>
      <c r="Z25" s="17">
        <v>-1</v>
      </c>
      <c r="AA25" s="17">
        <v>6</v>
      </c>
      <c r="AB25" s="17">
        <v>-5</v>
      </c>
      <c r="AC25" s="17">
        <v>16</v>
      </c>
      <c r="AD25" s="17">
        <v>25</v>
      </c>
      <c r="AE25" s="17">
        <v>-13</v>
      </c>
      <c r="AF25" s="17">
        <v>-23</v>
      </c>
      <c r="AG25" s="17">
        <v>-11</v>
      </c>
      <c r="AH25" s="17">
        <v>-5</v>
      </c>
      <c r="AI25" s="17">
        <v>-1</v>
      </c>
      <c r="AJ25" s="17">
        <v>12</v>
      </c>
      <c r="AK25" s="17">
        <v>20</v>
      </c>
      <c r="AL25" s="17">
        <v>-11</v>
      </c>
      <c r="AM25" s="17">
        <v>-1</v>
      </c>
      <c r="AN25" s="17">
        <v>-8</v>
      </c>
      <c r="AO25" s="17">
        <v>18</v>
      </c>
      <c r="AP25" s="18">
        <v>-6</v>
      </c>
      <c r="AR25" s="14"/>
      <c r="AS25" s="8" t="s">
        <v>3227</v>
      </c>
      <c r="AT25" s="8"/>
      <c r="AU25" s="8">
        <f>IF(OR('Anwendung DIAGNOSE'!E29='Anwendung DIAGNOSE'!$C$1,AT25),0,'Anwendung DIAGNOSE'!E29)</f>
        <v>2</v>
      </c>
      <c r="AV25" s="17"/>
      <c r="AW25" s="17"/>
      <c r="AX25" s="15"/>
      <c r="AY25" s="4"/>
      <c r="AZ25" s="4">
        <f t="shared" si="1"/>
        <v>2</v>
      </c>
      <c r="BA25" s="496">
        <f t="shared" si="2"/>
        <v>2</v>
      </c>
      <c r="BB25" s="40">
        <f t="shared" si="4"/>
        <v>4.6728971962616819E-3</v>
      </c>
      <c r="BC25" s="3">
        <f t="shared" si="3"/>
        <v>1.058411214953271</v>
      </c>
      <c r="BD25" s="4"/>
      <c r="BE25" s="4"/>
      <c r="BF25" s="41"/>
      <c r="BG25" s="11"/>
      <c r="BH25" s="492">
        <f ca="1">SUMPRODUCT(E25:AP25,Calcul_correl!E$411:AP$411)*D25</f>
        <v>3.223037383177569E-2</v>
      </c>
      <c r="BI25" s="493">
        <f t="shared" ca="1" si="5"/>
        <v>5.2395079247373542E-2</v>
      </c>
      <c r="BJ25" s="493">
        <f ca="1">BI25*BI25</f>
        <v>2.7452443293385538E-3</v>
      </c>
      <c r="BK25" s="494">
        <f t="shared" ca="1" si="6"/>
        <v>0.25048033048566642</v>
      </c>
      <c r="BL25" s="495" t="str">
        <f t="shared" ca="1" si="7"/>
        <v>....</v>
      </c>
      <c r="BM25" s="496"/>
    </row>
    <row r="26" spans="3:65">
      <c r="C26" s="42" t="s">
        <v>3228</v>
      </c>
      <c r="D26" s="43">
        <v>2.257336343115124E-3</v>
      </c>
      <c r="E26" s="44">
        <v>-19</v>
      </c>
      <c r="F26" s="17">
        <v>6</v>
      </c>
      <c r="G26" s="17">
        <v>-21</v>
      </c>
      <c r="H26" s="17">
        <v>-10</v>
      </c>
      <c r="I26" s="17">
        <v>2</v>
      </c>
      <c r="J26" s="17">
        <v>0</v>
      </c>
      <c r="K26" s="17">
        <v>10</v>
      </c>
      <c r="L26" s="17">
        <v>-1</v>
      </c>
      <c r="M26" s="17">
        <v>-5</v>
      </c>
      <c r="N26" s="17">
        <v>-2</v>
      </c>
      <c r="O26" s="17">
        <v>0</v>
      </c>
      <c r="P26" s="17">
        <v>-13</v>
      </c>
      <c r="Q26" s="17">
        <v>3</v>
      </c>
      <c r="R26" s="17">
        <v>11</v>
      </c>
      <c r="S26" s="17">
        <v>6</v>
      </c>
      <c r="T26" s="17">
        <v>-17</v>
      </c>
      <c r="U26" s="17">
        <v>-11</v>
      </c>
      <c r="V26" s="17">
        <v>9</v>
      </c>
      <c r="W26" s="17">
        <v>19</v>
      </c>
      <c r="X26" s="17">
        <v>-17</v>
      </c>
      <c r="Y26" s="17">
        <v>-1</v>
      </c>
      <c r="Z26" s="17">
        <v>5</v>
      </c>
      <c r="AA26" s="17">
        <v>-20</v>
      </c>
      <c r="AB26" s="17">
        <v>-23</v>
      </c>
      <c r="AC26" s="17">
        <v>-13</v>
      </c>
      <c r="AD26" s="17">
        <v>-17</v>
      </c>
      <c r="AE26" s="17">
        <v>0</v>
      </c>
      <c r="AF26" s="17">
        <v>10</v>
      </c>
      <c r="AG26" s="17">
        <v>-29</v>
      </c>
      <c r="AH26" s="17">
        <v>2</v>
      </c>
      <c r="AI26" s="17">
        <v>-12</v>
      </c>
      <c r="AJ26" s="17">
        <v>-10</v>
      </c>
      <c r="AK26" s="17">
        <v>9</v>
      </c>
      <c r="AL26" s="17">
        <v>1</v>
      </c>
      <c r="AM26" s="17">
        <v>15</v>
      </c>
      <c r="AN26" s="17">
        <v>14</v>
      </c>
      <c r="AO26" s="17">
        <v>-1</v>
      </c>
      <c r="AP26" s="18">
        <v>-15</v>
      </c>
      <c r="AR26" s="14"/>
      <c r="AS26" s="8" t="s">
        <v>3228</v>
      </c>
      <c r="AT26" s="8"/>
      <c r="AU26" s="8">
        <f>IF(OR('Anwendung DIAGNOSE'!E30='Anwendung DIAGNOSE'!$C$1,AT26),0,'Anwendung DIAGNOSE'!E30)</f>
        <v>0</v>
      </c>
      <c r="AV26" s="17"/>
      <c r="AW26" s="46"/>
      <c r="AX26" s="15"/>
      <c r="AY26" s="4"/>
      <c r="AZ26" s="4">
        <f t="shared" si="1"/>
        <v>0</v>
      </c>
      <c r="BA26" s="496">
        <f t="shared" si="2"/>
        <v>0</v>
      </c>
      <c r="BB26" s="40">
        <f t="shared" si="4"/>
        <v>0</v>
      </c>
      <c r="BC26" s="3">
        <f t="shared" si="3"/>
        <v>0.85553047404063198</v>
      </c>
      <c r="BD26" s="4"/>
      <c r="BE26" s="4"/>
      <c r="BF26" s="41"/>
      <c r="BG26" s="11"/>
      <c r="BH26" s="492">
        <f ca="1">SUMPRODUCT(E26:AP26,Calcul_correl!E$411:AP$411)*D26</f>
        <v>2.461196388261851E-2</v>
      </c>
      <c r="BI26" s="493">
        <f t="shared" ca="1" si="5"/>
        <v>-1.3097215189873418E-2</v>
      </c>
      <c r="BJ26" s="493">
        <f t="shared" ca="1" si="8"/>
        <v>1.7153704572985098E-4</v>
      </c>
      <c r="BK26" s="494">
        <f t="shared" ca="1" si="6"/>
        <v>-6.2612650583324256E-2</v>
      </c>
      <c r="BL26" s="495" t="str">
        <f t="shared" ca="1" si="7"/>
        <v>....</v>
      </c>
      <c r="BM26" s="496"/>
    </row>
    <row r="27" spans="3:65">
      <c r="C27" s="42" t="s">
        <v>3229</v>
      </c>
      <c r="D27" s="43">
        <v>9.6805421103581804E-4</v>
      </c>
      <c r="E27" s="44">
        <v>-48</v>
      </c>
      <c r="F27" s="17">
        <v>-25</v>
      </c>
      <c r="G27" s="17">
        <v>-15</v>
      </c>
      <c r="H27" s="17">
        <v>-18</v>
      </c>
      <c r="I27" s="17">
        <v>-6</v>
      </c>
      <c r="J27" s="17">
        <v>29</v>
      </c>
      <c r="K27" s="17">
        <v>1</v>
      </c>
      <c r="L27" s="17">
        <v>-5</v>
      </c>
      <c r="M27" s="17">
        <v>28</v>
      </c>
      <c r="N27" s="17">
        <v>2</v>
      </c>
      <c r="O27" s="17">
        <v>1</v>
      </c>
      <c r="P27" s="17">
        <v>-7</v>
      </c>
      <c r="Q27" s="17">
        <v>7</v>
      </c>
      <c r="R27" s="17">
        <v>10</v>
      </c>
      <c r="S27" s="17">
        <v>0</v>
      </c>
      <c r="T27" s="17">
        <v>-31</v>
      </c>
      <c r="U27" s="17">
        <v>-2</v>
      </c>
      <c r="V27" s="17">
        <v>11</v>
      </c>
      <c r="W27" s="17">
        <v>9</v>
      </c>
      <c r="X27" s="17">
        <v>-11</v>
      </c>
      <c r="Y27" s="17">
        <v>-8</v>
      </c>
      <c r="Z27" s="17">
        <v>13</v>
      </c>
      <c r="AA27" s="17">
        <v>11</v>
      </c>
      <c r="AB27" s="17">
        <v>-24</v>
      </c>
      <c r="AC27" s="17">
        <v>-34</v>
      </c>
      <c r="AD27" s="17">
        <v>-9</v>
      </c>
      <c r="AE27" s="17">
        <v>-19</v>
      </c>
      <c r="AF27" s="17">
        <v>18</v>
      </c>
      <c r="AG27" s="17">
        <v>-43</v>
      </c>
      <c r="AH27" s="17">
        <v>-6</v>
      </c>
      <c r="AI27" s="17">
        <v>14</v>
      </c>
      <c r="AJ27" s="17">
        <v>-8</v>
      </c>
      <c r="AK27" s="17">
        <v>7</v>
      </c>
      <c r="AL27" s="17">
        <v>-2</v>
      </c>
      <c r="AM27" s="17">
        <v>-16</v>
      </c>
      <c r="AN27" s="17">
        <v>-7</v>
      </c>
      <c r="AO27" s="17">
        <v>21</v>
      </c>
      <c r="AP27" s="18">
        <v>-18</v>
      </c>
      <c r="AR27" s="14"/>
      <c r="AS27" s="8" t="s">
        <v>3229</v>
      </c>
      <c r="AT27" s="8"/>
      <c r="AU27" s="8">
        <f>IF(OR('Anwendung DIAGNOSE'!E31='Anwendung DIAGNOSE'!$C$1,AT27),0,'Anwendung DIAGNOSE'!E31)</f>
        <v>0</v>
      </c>
      <c r="AV27" s="17"/>
      <c r="AW27" s="17"/>
      <c r="AX27" s="15"/>
      <c r="AY27" s="4"/>
      <c r="AZ27" s="4">
        <f t="shared" si="1"/>
        <v>0</v>
      </c>
      <c r="BA27" s="496">
        <f t="shared" si="2"/>
        <v>0</v>
      </c>
      <c r="BB27" s="40">
        <f t="shared" si="4"/>
        <v>0</v>
      </c>
      <c r="BC27" s="3">
        <f t="shared" si="3"/>
        <v>0.52662149080348497</v>
      </c>
      <c r="BD27" s="4"/>
      <c r="BE27" s="4"/>
      <c r="BF27" s="41"/>
      <c r="BG27" s="11"/>
      <c r="BH27" s="492">
        <f ca="1">SUMPRODUCT(E27:AP27,Calcul_correl!E$411:AP$411)*D27</f>
        <v>2.1105033881897377E-2</v>
      </c>
      <c r="BI27" s="493">
        <f t="shared" ca="1" si="5"/>
        <v>-3.1163997906855038E-2</v>
      </c>
      <c r="BJ27" s="493">
        <f t="shared" ca="1" si="8"/>
        <v>9.7119476553846518E-4</v>
      </c>
      <c r="BK27" s="494">
        <f t="shared" ca="1" si="6"/>
        <v>-0.14898285501409875</v>
      </c>
      <c r="BL27" s="495" t="str">
        <f t="shared" ca="1" si="7"/>
        <v>....</v>
      </c>
      <c r="BM27" s="496"/>
    </row>
    <row r="28" spans="3:65">
      <c r="C28" s="42" t="s">
        <v>3230</v>
      </c>
      <c r="D28" s="43">
        <v>1.0141987829614604E-3</v>
      </c>
      <c r="E28" s="44">
        <v>-13</v>
      </c>
      <c r="F28" s="17">
        <v>8</v>
      </c>
      <c r="G28" s="17">
        <v>-13</v>
      </c>
      <c r="H28" s="17">
        <v>-10</v>
      </c>
      <c r="I28" s="17">
        <v>-4</v>
      </c>
      <c r="J28" s="17">
        <v>27</v>
      </c>
      <c r="K28" s="17">
        <v>30</v>
      </c>
      <c r="L28" s="17">
        <v>-15</v>
      </c>
      <c r="M28" s="17">
        <v>24</v>
      </c>
      <c r="N28" s="17">
        <v>28</v>
      </c>
      <c r="O28" s="17">
        <v>36</v>
      </c>
      <c r="P28" s="17">
        <v>17</v>
      </c>
      <c r="Q28" s="17">
        <v>-13</v>
      </c>
      <c r="R28" s="17">
        <v>28</v>
      </c>
      <c r="S28" s="17">
        <v>-15</v>
      </c>
      <c r="T28" s="17">
        <v>-7</v>
      </c>
      <c r="U28" s="17">
        <v>6</v>
      </c>
      <c r="V28" s="17">
        <v>18</v>
      </c>
      <c r="W28" s="17">
        <v>12</v>
      </c>
      <c r="X28" s="17">
        <v>-13</v>
      </c>
      <c r="Y28" s="17">
        <v>30</v>
      </c>
      <c r="Z28" s="17">
        <v>7</v>
      </c>
      <c r="AA28" s="17">
        <v>5</v>
      </c>
      <c r="AB28" s="17">
        <v>9</v>
      </c>
      <c r="AC28" s="17">
        <v>12</v>
      </c>
      <c r="AD28" s="17">
        <v>0</v>
      </c>
      <c r="AE28" s="17">
        <v>-2</v>
      </c>
      <c r="AF28" s="17">
        <v>-27</v>
      </c>
      <c r="AG28" s="17">
        <v>-32</v>
      </c>
      <c r="AH28" s="17">
        <v>10</v>
      </c>
      <c r="AI28" s="17">
        <v>20</v>
      </c>
      <c r="AJ28" s="17">
        <v>5</v>
      </c>
      <c r="AK28" s="17">
        <v>23</v>
      </c>
      <c r="AL28" s="17">
        <v>-1</v>
      </c>
      <c r="AM28" s="17">
        <v>-23</v>
      </c>
      <c r="AN28" s="17">
        <v>-31</v>
      </c>
      <c r="AO28" s="17">
        <v>7</v>
      </c>
      <c r="AP28" s="18">
        <v>-33</v>
      </c>
      <c r="AR28" s="14"/>
      <c r="AS28" s="8" t="s">
        <v>3230</v>
      </c>
      <c r="AT28" s="8"/>
      <c r="AU28" s="8">
        <f>IF(OR('Anwendung DIAGNOSE'!E32='Anwendung DIAGNOSE'!$C$1,AT28),0,'Anwendung DIAGNOSE'!E32)</f>
        <v>4</v>
      </c>
      <c r="AV28" s="17"/>
      <c r="AW28" s="17"/>
      <c r="AX28" s="15"/>
      <c r="AY28" s="4"/>
      <c r="AZ28" s="4">
        <f t="shared" si="1"/>
        <v>4</v>
      </c>
      <c r="BA28" s="496">
        <f t="shared" si="2"/>
        <v>4</v>
      </c>
      <c r="BB28" s="40">
        <f t="shared" si="4"/>
        <v>4.0567951318458417E-3</v>
      </c>
      <c r="BC28" s="3">
        <f t="shared" si="3"/>
        <v>0.62271805273833669</v>
      </c>
      <c r="BD28" s="4"/>
      <c r="BE28" s="4"/>
      <c r="BF28" s="41"/>
      <c r="BG28" s="11"/>
      <c r="BH28" s="492">
        <f ca="1">SUMPRODUCT(E28:AP28,Calcul_correl!E$411:AP$411)*D28</f>
        <v>1.9568965517241443E-3</v>
      </c>
      <c r="BI28" s="493">
        <f t="shared" ca="1" si="5"/>
        <v>6.8010810165851626E-3</v>
      </c>
      <c r="BJ28" s="493">
        <f t="shared" ca="1" si="8"/>
        <v>4.6254702994155071E-5</v>
      </c>
      <c r="BK28" s="494">
        <f t="shared" ca="1" si="6"/>
        <v>3.2513301729177907E-2</v>
      </c>
      <c r="BL28" s="495" t="str">
        <f t="shared" ca="1" si="7"/>
        <v>....</v>
      </c>
      <c r="BM28" s="496"/>
    </row>
    <row r="29" spans="3:65">
      <c r="C29" s="42" t="s">
        <v>3231</v>
      </c>
      <c r="D29" s="43">
        <v>1.6207455429497568E-3</v>
      </c>
      <c r="E29" s="44">
        <v>-14</v>
      </c>
      <c r="F29" s="17">
        <v>5</v>
      </c>
      <c r="G29" s="17">
        <v>-2</v>
      </c>
      <c r="H29" s="17">
        <v>-6</v>
      </c>
      <c r="I29" s="17">
        <v>-13</v>
      </c>
      <c r="J29" s="17">
        <v>5</v>
      </c>
      <c r="K29" s="17">
        <v>-4</v>
      </c>
      <c r="L29" s="17">
        <v>20</v>
      </c>
      <c r="M29" s="17">
        <v>-1</v>
      </c>
      <c r="N29" s="17">
        <v>-2</v>
      </c>
      <c r="O29" s="17">
        <v>2</v>
      </c>
      <c r="P29" s="17">
        <v>-15</v>
      </c>
      <c r="Q29" s="17">
        <v>-3</v>
      </c>
      <c r="R29" s="17">
        <v>8</v>
      </c>
      <c r="S29" s="17">
        <v>6</v>
      </c>
      <c r="T29" s="17">
        <v>9</v>
      </c>
      <c r="U29" s="17">
        <v>1</v>
      </c>
      <c r="V29" s="17">
        <v>-1</v>
      </c>
      <c r="W29" s="17">
        <v>-1</v>
      </c>
      <c r="X29" s="17">
        <v>-1</v>
      </c>
      <c r="Y29" s="17">
        <v>-13</v>
      </c>
      <c r="Z29" s="17">
        <v>5</v>
      </c>
      <c r="AA29" s="17">
        <v>8</v>
      </c>
      <c r="AB29" s="17">
        <v>5</v>
      </c>
      <c r="AC29" s="17">
        <v>-1</v>
      </c>
      <c r="AD29" s="17">
        <v>-6</v>
      </c>
      <c r="AE29" s="17">
        <v>-13</v>
      </c>
      <c r="AF29" s="17">
        <v>15</v>
      </c>
      <c r="AG29" s="17">
        <v>-13</v>
      </c>
      <c r="AH29" s="17">
        <v>1</v>
      </c>
      <c r="AI29" s="17">
        <v>9</v>
      </c>
      <c r="AJ29" s="17">
        <v>5</v>
      </c>
      <c r="AK29" s="17">
        <v>11</v>
      </c>
      <c r="AL29" s="17">
        <v>7</v>
      </c>
      <c r="AM29" s="17">
        <v>5</v>
      </c>
      <c r="AN29" s="17">
        <v>6</v>
      </c>
      <c r="AO29" s="17">
        <v>3</v>
      </c>
      <c r="AP29" s="18">
        <v>6</v>
      </c>
      <c r="AR29" s="14"/>
      <c r="AS29" s="8" t="s">
        <v>3231</v>
      </c>
      <c r="AT29" s="8"/>
      <c r="AU29" s="8">
        <f>IF(OR('Anwendung DIAGNOSE'!E33='Anwendung DIAGNOSE'!$C$1,AT29),0,'Anwendung DIAGNOSE'!E33)</f>
        <v>3</v>
      </c>
      <c r="AV29" s="17"/>
      <c r="AW29" s="17"/>
      <c r="AX29" s="15"/>
      <c r="AY29" s="4"/>
      <c r="AZ29" s="4">
        <f t="shared" si="1"/>
        <v>3</v>
      </c>
      <c r="BA29" s="496">
        <f t="shared" si="2"/>
        <v>3</v>
      </c>
      <c r="BB29" s="40">
        <f t="shared" si="4"/>
        <v>4.8622366288492702E-3</v>
      </c>
      <c r="BC29" s="3">
        <f t="shared" si="3"/>
        <v>0.40680713128038898</v>
      </c>
      <c r="BD29" s="4"/>
      <c r="BE29" s="4"/>
      <c r="BF29" s="41"/>
      <c r="BG29" s="11"/>
      <c r="BH29" s="492">
        <f ca="1">SUMPRODUCT(E29:AP29,Calcul_correl!E$411:AP$411)*D29</f>
        <v>1.3380875202593196E-2</v>
      </c>
      <c r="BI29" s="493">
        <f t="shared" ca="1" si="5"/>
        <v>3.5362459460323722E-2</v>
      </c>
      <c r="BJ29" s="493">
        <f t="shared" ca="1" si="8"/>
        <v>1.2505035390830387E-3</v>
      </c>
      <c r="BK29" s="494">
        <f t="shared" ca="1" si="6"/>
        <v>0.1690540535417146</v>
      </c>
      <c r="BL29" s="495" t="str">
        <f t="shared" ca="1" si="7"/>
        <v>....</v>
      </c>
      <c r="BM29" s="496"/>
    </row>
    <row r="30" spans="3:65">
      <c r="C30" s="42" t="s">
        <v>3232</v>
      </c>
      <c r="D30" s="43">
        <v>6.7567567567567571E-3</v>
      </c>
      <c r="E30" s="44">
        <v>-1</v>
      </c>
      <c r="F30" s="17">
        <v>3</v>
      </c>
      <c r="G30" s="17">
        <v>2</v>
      </c>
      <c r="H30" s="17">
        <v>-1</v>
      </c>
      <c r="I30" s="17">
        <v>-10</v>
      </c>
      <c r="J30" s="17">
        <v>7</v>
      </c>
      <c r="K30" s="17">
        <v>1</v>
      </c>
      <c r="L30" s="17">
        <v>6</v>
      </c>
      <c r="M30" s="17">
        <v>4</v>
      </c>
      <c r="N30" s="17">
        <v>-1</v>
      </c>
      <c r="O30" s="17">
        <v>2</v>
      </c>
      <c r="P30" s="17">
        <v>-3</v>
      </c>
      <c r="Q30" s="17">
        <v>1</v>
      </c>
      <c r="R30" s="17">
        <v>9</v>
      </c>
      <c r="S30" s="17">
        <v>-13</v>
      </c>
      <c r="T30" s="17">
        <v>-3</v>
      </c>
      <c r="U30" s="17">
        <v>-6</v>
      </c>
      <c r="V30" s="17">
        <v>20</v>
      </c>
      <c r="W30" s="17">
        <v>1</v>
      </c>
      <c r="X30" s="17">
        <v>13</v>
      </c>
      <c r="Y30" s="17">
        <v>5</v>
      </c>
      <c r="Z30" s="17">
        <v>-7</v>
      </c>
      <c r="AA30" s="17">
        <v>15</v>
      </c>
      <c r="AB30" s="17">
        <v>7</v>
      </c>
      <c r="AC30" s="17">
        <v>-12</v>
      </c>
      <c r="AD30" s="17">
        <v>0</v>
      </c>
      <c r="AE30" s="17">
        <v>5</v>
      </c>
      <c r="AF30" s="17">
        <v>16</v>
      </c>
      <c r="AG30" s="17">
        <v>-3</v>
      </c>
      <c r="AH30" s="17">
        <v>-4</v>
      </c>
      <c r="AI30" s="17">
        <v>-12</v>
      </c>
      <c r="AJ30" s="17">
        <v>-5</v>
      </c>
      <c r="AK30" s="17">
        <v>-3</v>
      </c>
      <c r="AL30" s="17">
        <v>-20</v>
      </c>
      <c r="AM30" s="17">
        <v>10</v>
      </c>
      <c r="AN30" s="17">
        <v>16</v>
      </c>
      <c r="AO30" s="17">
        <v>0</v>
      </c>
      <c r="AP30" s="18">
        <v>-2</v>
      </c>
      <c r="AR30" s="14"/>
      <c r="AS30" s="8" t="s">
        <v>3232</v>
      </c>
      <c r="AT30" s="8"/>
      <c r="AU30" s="8">
        <f>IF(OR('Anwendung DIAGNOSE'!E34='Anwendung DIAGNOSE'!$C$1,AT30),0,'Anwendung DIAGNOSE'!E34)</f>
        <v>8</v>
      </c>
      <c r="AV30" s="17"/>
      <c r="AW30" s="17"/>
      <c r="AX30" s="15"/>
      <c r="AY30" s="4"/>
      <c r="AZ30" s="4">
        <f t="shared" si="1"/>
        <v>8</v>
      </c>
      <c r="BA30" s="496">
        <f t="shared" si="2"/>
        <v>8</v>
      </c>
      <c r="BB30" s="40">
        <f t="shared" si="4"/>
        <v>5.4054054054054057E-2</v>
      </c>
      <c r="BC30" s="3">
        <f t="shared" si="3"/>
        <v>1.6824324324324325</v>
      </c>
      <c r="BD30" s="4"/>
      <c r="BE30" s="4"/>
      <c r="BF30" s="41"/>
      <c r="BG30" s="11"/>
      <c r="BH30" s="492">
        <f ca="1">SUMPRODUCT(E30:AP30,Calcul_correl!E$411:AP$411)*D30</f>
        <v>0.29276689189189187</v>
      </c>
      <c r="BI30" s="493">
        <f t="shared" ca="1" si="5"/>
        <v>2.3421351351351349</v>
      </c>
      <c r="BJ30" s="493">
        <f t="shared" ca="1" si="8"/>
        <v>5.4855969912344769</v>
      </c>
      <c r="BK30" s="494">
        <f t="shared" ca="1" si="6"/>
        <v>11.196829761835842</v>
      </c>
      <c r="BL30" s="495" t="str">
        <f t="shared" ca="1" si="7"/>
        <v>++++</v>
      </c>
      <c r="BM30" s="496"/>
    </row>
    <row r="31" spans="3:65">
      <c r="C31" s="42" t="s">
        <v>3233</v>
      </c>
      <c r="D31" s="43">
        <v>7.6277650648360034E-4</v>
      </c>
      <c r="E31" s="44">
        <v>-26</v>
      </c>
      <c r="F31" s="17">
        <v>3</v>
      </c>
      <c r="G31" s="17">
        <v>-19</v>
      </c>
      <c r="H31" s="17">
        <v>-6</v>
      </c>
      <c r="I31" s="17">
        <v>-8</v>
      </c>
      <c r="J31" s="17">
        <v>0</v>
      </c>
      <c r="K31" s="17">
        <v>10</v>
      </c>
      <c r="L31" s="17">
        <v>16</v>
      </c>
      <c r="M31" s="17">
        <v>0</v>
      </c>
      <c r="N31" s="17">
        <v>-2</v>
      </c>
      <c r="O31" s="17">
        <v>-8</v>
      </c>
      <c r="P31" s="17">
        <v>-2</v>
      </c>
      <c r="Q31" s="17">
        <v>2</v>
      </c>
      <c r="R31" s="17">
        <v>21</v>
      </c>
      <c r="S31" s="17">
        <v>-7</v>
      </c>
      <c r="T31" s="17">
        <v>8</v>
      </c>
      <c r="U31" s="17">
        <v>5</v>
      </c>
      <c r="V31" s="17">
        <v>-5</v>
      </c>
      <c r="W31" s="17">
        <v>23</v>
      </c>
      <c r="X31" s="17">
        <v>-7</v>
      </c>
      <c r="Y31" s="17">
        <v>-3</v>
      </c>
      <c r="Z31" s="17">
        <v>-10</v>
      </c>
      <c r="AA31" s="17">
        <v>-3</v>
      </c>
      <c r="AB31" s="17">
        <v>11</v>
      </c>
      <c r="AC31" s="17">
        <v>12</v>
      </c>
      <c r="AD31" s="17">
        <v>-5</v>
      </c>
      <c r="AE31" s="17">
        <v>1</v>
      </c>
      <c r="AF31" s="17">
        <v>17</v>
      </c>
      <c r="AG31" s="17">
        <v>-15</v>
      </c>
      <c r="AH31" s="17">
        <v>-5</v>
      </c>
      <c r="AI31" s="17">
        <v>17</v>
      </c>
      <c r="AJ31" s="17">
        <v>5</v>
      </c>
      <c r="AK31" s="17">
        <v>6</v>
      </c>
      <c r="AL31" s="17">
        <v>27</v>
      </c>
      <c r="AM31" s="17">
        <v>-25</v>
      </c>
      <c r="AN31" s="17">
        <v>1</v>
      </c>
      <c r="AO31" s="17">
        <v>10</v>
      </c>
      <c r="AP31" s="18">
        <v>-39</v>
      </c>
      <c r="AR31" s="14"/>
      <c r="AS31" s="8" t="s">
        <v>3233</v>
      </c>
      <c r="AT31" s="8"/>
      <c r="AU31" s="8">
        <f>IF(OR('Anwendung DIAGNOSE'!E35='Anwendung DIAGNOSE'!$C$1,AT31),0,'Anwendung DIAGNOSE'!E35)</f>
        <v>0</v>
      </c>
      <c r="AV31" s="17"/>
      <c r="AW31" s="17"/>
      <c r="AX31" s="15"/>
      <c r="AY31" s="4"/>
      <c r="AZ31" s="4">
        <f t="shared" si="1"/>
        <v>0</v>
      </c>
      <c r="BA31" s="496">
        <f t="shared" si="2"/>
        <v>0</v>
      </c>
      <c r="BB31" s="40">
        <f t="shared" si="4"/>
        <v>0</v>
      </c>
      <c r="BC31" s="3">
        <f t="shared" si="3"/>
        <v>0.29748283752860416</v>
      </c>
      <c r="BD31" s="4"/>
      <c r="BE31" s="4"/>
      <c r="BF31" s="41"/>
      <c r="BG31" s="11"/>
      <c r="BH31" s="492">
        <f ca="1">SUMPRODUCT(E31:AP31,Calcul_correl!E$411:AP$411)*D31</f>
        <v>2.8221205186880261E-3</v>
      </c>
      <c r="BI31" s="493">
        <f t="shared" ca="1" si="5"/>
        <v>-2.4993961082531912E-3</v>
      </c>
      <c r="BJ31" s="493">
        <f t="shared" ca="1" si="8"/>
        <v>6.2469809059511978E-6</v>
      </c>
      <c r="BK31" s="494">
        <f t="shared" ca="1" si="6"/>
        <v>-1.1948632814430381E-2</v>
      </c>
      <c r="BL31" s="495" t="str">
        <f t="shared" ca="1" si="7"/>
        <v>....</v>
      </c>
      <c r="BM31" s="496"/>
    </row>
    <row r="32" spans="3:65">
      <c r="C32" s="42" t="s">
        <v>3234</v>
      </c>
      <c r="D32" s="43">
        <v>1.2500000000000001E-2</v>
      </c>
      <c r="E32" s="44">
        <v>-3</v>
      </c>
      <c r="F32" s="17">
        <v>6</v>
      </c>
      <c r="G32" s="17">
        <v>-6</v>
      </c>
      <c r="H32" s="17">
        <v>-1</v>
      </c>
      <c r="I32" s="17">
        <v>3</v>
      </c>
      <c r="J32" s="17">
        <v>-3</v>
      </c>
      <c r="K32" s="17">
        <v>0</v>
      </c>
      <c r="L32" s="17">
        <v>5</v>
      </c>
      <c r="M32" s="17">
        <v>0</v>
      </c>
      <c r="N32" s="17">
        <v>1</v>
      </c>
      <c r="O32" s="17">
        <v>3</v>
      </c>
      <c r="P32" s="17">
        <v>-3</v>
      </c>
      <c r="Q32" s="17">
        <v>-4</v>
      </c>
      <c r="R32" s="17">
        <v>9</v>
      </c>
      <c r="S32" s="17">
        <v>0</v>
      </c>
      <c r="T32" s="17">
        <v>-4</v>
      </c>
      <c r="U32" s="17">
        <v>-5</v>
      </c>
      <c r="V32" s="17">
        <v>7</v>
      </c>
      <c r="W32" s="17">
        <v>5</v>
      </c>
      <c r="X32" s="17">
        <v>-2</v>
      </c>
      <c r="Y32" s="17">
        <v>-3</v>
      </c>
      <c r="Z32" s="17">
        <v>5</v>
      </c>
      <c r="AA32" s="17">
        <v>1</v>
      </c>
      <c r="AB32" s="17">
        <v>-11</v>
      </c>
      <c r="AC32" s="17">
        <v>-3</v>
      </c>
      <c r="AD32" s="17">
        <v>4</v>
      </c>
      <c r="AE32" s="17">
        <v>17</v>
      </c>
      <c r="AF32" s="17">
        <v>-1</v>
      </c>
      <c r="AG32" s="17">
        <v>-10</v>
      </c>
      <c r="AH32" s="17">
        <v>-6</v>
      </c>
      <c r="AI32" s="17">
        <v>4</v>
      </c>
      <c r="AJ32" s="17">
        <v>6</v>
      </c>
      <c r="AK32" s="17">
        <v>1</v>
      </c>
      <c r="AL32" s="17">
        <v>10</v>
      </c>
      <c r="AM32" s="17">
        <v>1</v>
      </c>
      <c r="AN32" s="17">
        <v>8</v>
      </c>
      <c r="AO32" s="17">
        <v>-2</v>
      </c>
      <c r="AP32" s="18">
        <v>-7</v>
      </c>
      <c r="AR32" s="14"/>
      <c r="AS32" s="8" t="s">
        <v>3234</v>
      </c>
      <c r="AT32" s="8"/>
      <c r="AU32" s="8">
        <f>IF(OR('Anwendung DIAGNOSE'!E36='Anwendung DIAGNOSE'!$C$1,AT32),0,'Anwendung DIAGNOSE'!E36)</f>
        <v>0</v>
      </c>
      <c r="AV32" s="17"/>
      <c r="AW32" s="17"/>
      <c r="AX32" s="15"/>
      <c r="AY32" s="4"/>
      <c r="AZ32" s="4">
        <f t="shared" si="1"/>
        <v>0</v>
      </c>
      <c r="BA32" s="496">
        <f t="shared" si="2"/>
        <v>0</v>
      </c>
      <c r="BB32" s="40">
        <f t="shared" si="4"/>
        <v>0</v>
      </c>
      <c r="BC32" s="3">
        <f t="shared" si="3"/>
        <v>2.125</v>
      </c>
      <c r="BD32" s="4"/>
      <c r="BE32" s="4"/>
      <c r="BF32" s="41"/>
      <c r="BG32" s="11"/>
      <c r="BH32" s="492">
        <f ca="1">SUMPRODUCT(E32:AP32,Calcul_correl!E$411:AP$411)*D32</f>
        <v>-2.1875000000000366E-4</v>
      </c>
      <c r="BI32" s="493">
        <f t="shared" ca="1" si="5"/>
        <v>8.6580670768009454E-4</v>
      </c>
      <c r="BJ32" s="493">
        <f t="shared" ca="1" si="8"/>
        <v>7.496212550638447E-7</v>
      </c>
      <c r="BK32" s="494">
        <f t="shared" ca="1" si="6"/>
        <v>4.1390823984160299E-3</v>
      </c>
      <c r="BL32" s="495" t="str">
        <f t="shared" ca="1" si="7"/>
        <v>....</v>
      </c>
      <c r="BM32" s="496"/>
    </row>
    <row r="33" spans="3:65">
      <c r="C33" s="42" t="s">
        <v>3235</v>
      </c>
      <c r="D33" s="43">
        <v>2.4154589371980675E-3</v>
      </c>
      <c r="E33" s="44">
        <v>-26</v>
      </c>
      <c r="F33" s="17">
        <v>-7</v>
      </c>
      <c r="G33" s="17">
        <v>-13</v>
      </c>
      <c r="H33" s="17">
        <v>13</v>
      </c>
      <c r="I33" s="17">
        <v>12</v>
      </c>
      <c r="J33" s="17">
        <v>6</v>
      </c>
      <c r="K33" s="17">
        <v>-9</v>
      </c>
      <c r="L33" s="17">
        <v>8</v>
      </c>
      <c r="M33" s="17">
        <v>-18</v>
      </c>
      <c r="N33" s="17">
        <v>-9</v>
      </c>
      <c r="O33" s="17">
        <v>-7</v>
      </c>
      <c r="P33" s="17">
        <v>-5</v>
      </c>
      <c r="Q33" s="17">
        <v>1</v>
      </c>
      <c r="R33" s="17">
        <v>-2</v>
      </c>
      <c r="S33" s="17">
        <v>4</v>
      </c>
      <c r="T33" s="17">
        <v>4</v>
      </c>
      <c r="U33" s="17">
        <v>2</v>
      </c>
      <c r="V33" s="17">
        <v>4</v>
      </c>
      <c r="W33" s="17">
        <v>10</v>
      </c>
      <c r="X33" s="17">
        <v>-11</v>
      </c>
      <c r="Y33" s="17">
        <v>-8</v>
      </c>
      <c r="Z33" s="17">
        <v>-8</v>
      </c>
      <c r="AA33" s="17">
        <v>3</v>
      </c>
      <c r="AB33" s="17">
        <v>-5</v>
      </c>
      <c r="AC33" s="17">
        <v>9</v>
      </c>
      <c r="AD33" s="17">
        <v>10</v>
      </c>
      <c r="AE33" s="17">
        <v>-7</v>
      </c>
      <c r="AF33" s="17">
        <v>-6</v>
      </c>
      <c r="AG33" s="17">
        <v>-8</v>
      </c>
      <c r="AH33" s="17">
        <v>-2</v>
      </c>
      <c r="AI33" s="17">
        <v>-4</v>
      </c>
      <c r="AJ33" s="17">
        <v>-18</v>
      </c>
      <c r="AK33" s="17">
        <v>0</v>
      </c>
      <c r="AL33" s="17">
        <v>12</v>
      </c>
      <c r="AM33" s="17">
        <v>5</v>
      </c>
      <c r="AN33" s="17">
        <v>12</v>
      </c>
      <c r="AO33" s="17">
        <v>-12</v>
      </c>
      <c r="AP33" s="18">
        <v>9</v>
      </c>
      <c r="AR33" s="14"/>
      <c r="AS33" s="8" t="s">
        <v>3235</v>
      </c>
      <c r="AT33" s="8"/>
      <c r="AU33" s="8">
        <f>IF(OR('Anwendung DIAGNOSE'!E37='Anwendung DIAGNOSE'!$C$1,AT33),0,'Anwendung DIAGNOSE'!E37)</f>
        <v>2</v>
      </c>
      <c r="AV33" s="17"/>
      <c r="AW33" s="17"/>
      <c r="AX33" s="15"/>
      <c r="AY33" s="4"/>
      <c r="AZ33" s="4">
        <f t="shared" si="1"/>
        <v>2</v>
      </c>
      <c r="BA33" s="496">
        <f t="shared" si="2"/>
        <v>2</v>
      </c>
      <c r="BB33" s="40">
        <f t="shared" si="4"/>
        <v>4.830917874396135E-3</v>
      </c>
      <c r="BC33" s="3">
        <f t="shared" si="3"/>
        <v>0.74637681159420288</v>
      </c>
      <c r="BD33" s="4"/>
      <c r="BE33" s="4"/>
      <c r="BF33" s="41"/>
      <c r="BG33" s="11"/>
      <c r="BH33" s="492">
        <f ca="1">SUMPRODUCT(E33:AP33,Calcul_correl!E$411:AP$411)*D33</f>
        <v>-1.3553864734299516E-2</v>
      </c>
      <c r="BI33" s="493">
        <f t="shared" ca="1" si="5"/>
        <v>-2.2729516494302826E-2</v>
      </c>
      <c r="BJ33" s="493">
        <f t="shared" ca="1" si="8"/>
        <v>5.1663092006478425E-4</v>
      </c>
      <c r="BK33" s="494">
        <f t="shared" ca="1" si="6"/>
        <v>-0.10866090642582187</v>
      </c>
      <c r="BL33" s="495" t="str">
        <f t="shared" ca="1" si="7"/>
        <v>....</v>
      </c>
      <c r="BM33" s="496"/>
    </row>
    <row r="34" spans="3:65">
      <c r="C34" s="42" t="s">
        <v>3236</v>
      </c>
      <c r="D34" s="43">
        <v>7.4349442379182155E-4</v>
      </c>
      <c r="E34" s="44">
        <v>-26</v>
      </c>
      <c r="F34" s="17">
        <v>10</v>
      </c>
      <c r="G34" s="17">
        <v>-10</v>
      </c>
      <c r="H34" s="17">
        <v>-7</v>
      </c>
      <c r="I34" s="17">
        <v>-19</v>
      </c>
      <c r="J34" s="17">
        <v>-5</v>
      </c>
      <c r="K34" s="17">
        <v>4</v>
      </c>
      <c r="L34" s="17">
        <v>10</v>
      </c>
      <c r="M34" s="17">
        <v>14</v>
      </c>
      <c r="N34" s="17">
        <v>-10</v>
      </c>
      <c r="O34" s="17">
        <v>5</v>
      </c>
      <c r="P34" s="17">
        <v>-10</v>
      </c>
      <c r="Q34" s="17">
        <v>1</v>
      </c>
      <c r="R34" s="17">
        <v>-2</v>
      </c>
      <c r="S34" s="17">
        <v>-9</v>
      </c>
      <c r="T34" s="17">
        <v>44</v>
      </c>
      <c r="U34" s="17">
        <v>8</v>
      </c>
      <c r="V34" s="17">
        <v>-1</v>
      </c>
      <c r="W34" s="17">
        <v>4</v>
      </c>
      <c r="X34" s="17">
        <v>-33</v>
      </c>
      <c r="Y34" s="17">
        <v>-8</v>
      </c>
      <c r="Z34" s="17">
        <v>-6</v>
      </c>
      <c r="AA34" s="17">
        <v>15</v>
      </c>
      <c r="AB34" s="17">
        <v>29</v>
      </c>
      <c r="AC34" s="17">
        <v>17</v>
      </c>
      <c r="AD34" s="17">
        <v>-5</v>
      </c>
      <c r="AE34" s="17">
        <v>6</v>
      </c>
      <c r="AF34" s="17">
        <v>3</v>
      </c>
      <c r="AG34" s="17">
        <v>-18</v>
      </c>
      <c r="AH34" s="17">
        <v>2</v>
      </c>
      <c r="AI34" s="17">
        <v>30</v>
      </c>
      <c r="AJ34" s="17">
        <v>-1</v>
      </c>
      <c r="AK34" s="17">
        <v>12</v>
      </c>
      <c r="AL34" s="17">
        <v>13</v>
      </c>
      <c r="AM34" s="17">
        <v>8</v>
      </c>
      <c r="AN34" s="17">
        <v>14</v>
      </c>
      <c r="AO34" s="17">
        <v>-7</v>
      </c>
      <c r="AP34" s="18">
        <v>-5</v>
      </c>
      <c r="AR34" s="14"/>
      <c r="AS34" s="8" t="s">
        <v>3236</v>
      </c>
      <c r="AT34" s="8"/>
      <c r="AU34" s="8">
        <f>IF(OR('Anwendung DIAGNOSE'!E38='Anwendung DIAGNOSE'!$C$1,AT34),0,'Anwendung DIAGNOSE'!E38)</f>
        <v>0</v>
      </c>
      <c r="AV34" s="17"/>
      <c r="AW34" s="17"/>
      <c r="AX34" s="15"/>
      <c r="AY34" s="4"/>
      <c r="AZ34" s="4">
        <f t="shared" si="1"/>
        <v>0</v>
      </c>
      <c r="BA34" s="496">
        <f t="shared" si="2"/>
        <v>0</v>
      </c>
      <c r="BB34" s="40">
        <f t="shared" si="4"/>
        <v>0</v>
      </c>
      <c r="BC34" s="3">
        <f t="shared" si="3"/>
        <v>0.32044609665427509</v>
      </c>
      <c r="BD34" s="4"/>
      <c r="BE34" s="4"/>
      <c r="BF34" s="41"/>
      <c r="BG34" s="11"/>
      <c r="BH34" s="492">
        <f ca="1">SUMPRODUCT(E34:AP34,Calcul_correl!E$411:AP$411)*D34</f>
        <v>4.1830483271375505E-3</v>
      </c>
      <c r="BI34" s="493">
        <f t="shared" ca="1" si="5"/>
        <v>-3.6914350028137356E-3</v>
      </c>
      <c r="BJ34" s="493">
        <f t="shared" ca="1" si="8"/>
        <v>1.3626692379998444E-5</v>
      </c>
      <c r="BK34" s="494">
        <f t="shared" ca="1" si="6"/>
        <v>-1.7647303387130411E-2</v>
      </c>
      <c r="BL34" s="495" t="str">
        <f t="shared" ca="1" si="7"/>
        <v>....</v>
      </c>
      <c r="BM34" s="496"/>
    </row>
    <row r="35" spans="3:65">
      <c r="C35" s="42" t="s">
        <v>3237</v>
      </c>
      <c r="D35" s="43">
        <v>1.2062726176115801E-3</v>
      </c>
      <c r="E35" s="44">
        <v>-8</v>
      </c>
      <c r="F35" s="17">
        <v>14</v>
      </c>
      <c r="G35" s="17">
        <v>17</v>
      </c>
      <c r="H35" s="17">
        <v>5</v>
      </c>
      <c r="I35" s="17">
        <v>-5</v>
      </c>
      <c r="J35" s="17">
        <v>10</v>
      </c>
      <c r="K35" s="17">
        <v>-5</v>
      </c>
      <c r="L35" s="17">
        <v>27</v>
      </c>
      <c r="M35" s="17">
        <v>17</v>
      </c>
      <c r="N35" s="17">
        <v>-5</v>
      </c>
      <c r="O35" s="17">
        <v>-7</v>
      </c>
      <c r="P35" s="17">
        <v>6</v>
      </c>
      <c r="Q35" s="17">
        <v>18</v>
      </c>
      <c r="R35" s="17">
        <v>-10</v>
      </c>
      <c r="S35" s="17">
        <v>-7</v>
      </c>
      <c r="T35" s="17">
        <v>-2</v>
      </c>
      <c r="U35" s="17">
        <v>12</v>
      </c>
      <c r="V35" s="17">
        <v>-9</v>
      </c>
      <c r="W35" s="17">
        <v>-6</v>
      </c>
      <c r="X35" s="17">
        <v>22</v>
      </c>
      <c r="Y35" s="17">
        <v>-15</v>
      </c>
      <c r="Z35" s="17">
        <v>-8</v>
      </c>
      <c r="AA35" s="17">
        <v>-2</v>
      </c>
      <c r="AB35" s="17">
        <v>14</v>
      </c>
      <c r="AC35" s="17">
        <v>26</v>
      </c>
      <c r="AD35" s="17">
        <v>11</v>
      </c>
      <c r="AE35" s="17">
        <v>-4</v>
      </c>
      <c r="AF35" s="17">
        <v>14</v>
      </c>
      <c r="AG35" s="17">
        <v>4</v>
      </c>
      <c r="AH35" s="17">
        <v>7</v>
      </c>
      <c r="AI35" s="17">
        <v>-13</v>
      </c>
      <c r="AJ35" s="17">
        <v>24</v>
      </c>
      <c r="AK35" s="17">
        <v>-2</v>
      </c>
      <c r="AL35" s="17">
        <v>9</v>
      </c>
      <c r="AM35" s="17">
        <v>-25</v>
      </c>
      <c r="AN35" s="17">
        <v>9</v>
      </c>
      <c r="AO35" s="17">
        <v>0</v>
      </c>
      <c r="AP35" s="18">
        <v>2</v>
      </c>
      <c r="AR35" s="14"/>
      <c r="AS35" s="8" t="s">
        <v>3237</v>
      </c>
      <c r="AT35" s="8"/>
      <c r="AU35" s="8">
        <f>IF(OR('Anwendung DIAGNOSE'!E39='Anwendung DIAGNOSE'!$C$1,AT35),0,'Anwendung DIAGNOSE'!E39)</f>
        <v>5</v>
      </c>
      <c r="AV35" s="17"/>
      <c r="AW35" s="17"/>
      <c r="AX35" s="15"/>
      <c r="AY35" s="4"/>
      <c r="AZ35" s="4">
        <f t="shared" si="1"/>
        <v>5</v>
      </c>
      <c r="BA35" s="496">
        <f t="shared" si="2"/>
        <v>5</v>
      </c>
      <c r="BB35" s="40">
        <f t="shared" si="4"/>
        <v>6.0313630880579009E-3</v>
      </c>
      <c r="BC35" s="3">
        <f t="shared" si="3"/>
        <v>0.48371531966224363</v>
      </c>
      <c r="BD35" s="4"/>
      <c r="BE35" s="4"/>
      <c r="BF35" s="41"/>
      <c r="BG35" s="11"/>
      <c r="BH35" s="492">
        <f ca="1">SUMPRODUCT(E35:AP35,Calcul_correl!E$411:AP$411)*D35</f>
        <v>6.6734620024125439E-3</v>
      </c>
      <c r="BI35" s="493">
        <f t="shared" ca="1" si="5"/>
        <v>3.2078640484165727E-2</v>
      </c>
      <c r="BJ35" s="493">
        <f t="shared" ca="1" si="8"/>
        <v>1.0290391753123563E-3</v>
      </c>
      <c r="BK35" s="494">
        <f t="shared" ca="1" si="6"/>
        <v>0.15335540255734018</v>
      </c>
      <c r="BL35" s="495" t="str">
        <f t="shared" ca="1" si="7"/>
        <v>....</v>
      </c>
      <c r="BM35" s="496"/>
    </row>
    <row r="36" spans="3:65">
      <c r="C36" s="42" t="s">
        <v>3238</v>
      </c>
      <c r="D36" s="43">
        <v>6.7159167226326397E-4</v>
      </c>
      <c r="E36" s="44">
        <v>-26</v>
      </c>
      <c r="F36" s="17">
        <v>16</v>
      </c>
      <c r="G36" s="17">
        <v>2</v>
      </c>
      <c r="H36" s="17">
        <v>13</v>
      </c>
      <c r="I36" s="17">
        <v>30</v>
      </c>
      <c r="J36" s="17">
        <v>-12</v>
      </c>
      <c r="K36" s="17">
        <v>-6</v>
      </c>
      <c r="L36" s="17">
        <v>26</v>
      </c>
      <c r="M36" s="17">
        <v>-30</v>
      </c>
      <c r="N36" s="17">
        <v>-22</v>
      </c>
      <c r="O36" s="17">
        <v>21</v>
      </c>
      <c r="P36" s="17">
        <v>-14</v>
      </c>
      <c r="Q36" s="17">
        <v>4</v>
      </c>
      <c r="R36" s="17">
        <v>-7</v>
      </c>
      <c r="S36" s="17">
        <v>15</v>
      </c>
      <c r="T36" s="17">
        <v>31</v>
      </c>
      <c r="U36" s="17">
        <v>31</v>
      </c>
      <c r="V36" s="17">
        <v>-33</v>
      </c>
      <c r="W36" s="17">
        <v>-10</v>
      </c>
      <c r="X36" s="17">
        <v>-3</v>
      </c>
      <c r="Y36" s="17">
        <v>-2</v>
      </c>
      <c r="Z36" s="17">
        <v>-14</v>
      </c>
      <c r="AA36" s="17">
        <v>14</v>
      </c>
      <c r="AB36" s="17">
        <v>-8</v>
      </c>
      <c r="AC36" s="17">
        <v>16</v>
      </c>
      <c r="AD36" s="17">
        <v>-13</v>
      </c>
      <c r="AE36" s="17">
        <v>-22</v>
      </c>
      <c r="AF36" s="17">
        <v>-5</v>
      </c>
      <c r="AG36" s="17">
        <v>-14</v>
      </c>
      <c r="AH36" s="17">
        <v>34</v>
      </c>
      <c r="AI36" s="17">
        <v>15</v>
      </c>
      <c r="AJ36" s="17">
        <v>-30</v>
      </c>
      <c r="AK36" s="17">
        <v>-8</v>
      </c>
      <c r="AL36" s="17">
        <v>-2</v>
      </c>
      <c r="AM36" s="17">
        <v>21</v>
      </c>
      <c r="AN36" s="17">
        <v>-6</v>
      </c>
      <c r="AO36" s="17">
        <v>-2</v>
      </c>
      <c r="AP36" s="18">
        <v>24</v>
      </c>
      <c r="AR36" s="14"/>
      <c r="AS36" s="8" t="s">
        <v>3238</v>
      </c>
      <c r="AT36" s="8"/>
      <c r="AU36" s="8">
        <f>IF(OR('Anwendung DIAGNOSE'!E40='Anwendung DIAGNOSE'!$C$1,AT36),0,'Anwendung DIAGNOSE'!E40)</f>
        <v>4</v>
      </c>
      <c r="AV36" s="17"/>
      <c r="AW36" s="17"/>
      <c r="AX36" s="15"/>
      <c r="AY36" s="4"/>
      <c r="AZ36" s="4">
        <f t="shared" si="1"/>
        <v>4</v>
      </c>
      <c r="BA36" s="496">
        <f t="shared" si="2"/>
        <v>4</v>
      </c>
      <c r="BB36" s="40">
        <f t="shared" si="4"/>
        <v>2.6863666890530559E-3</v>
      </c>
      <c r="BC36" s="3">
        <f t="shared" si="3"/>
        <v>0.40429818670248491</v>
      </c>
      <c r="BD36" s="4"/>
      <c r="BE36" s="4"/>
      <c r="BF36" s="41"/>
      <c r="BG36" s="11"/>
      <c r="BH36" s="492">
        <f ca="1">SUMPRODUCT(E36:AP36,Calcul_correl!E$411:AP$411)*D36</f>
        <v>-1.7198992612491609E-2</v>
      </c>
      <c r="BI36" s="493">
        <f t="shared" ca="1" si="5"/>
        <v>-5.6284996795900002E-2</v>
      </c>
      <c r="BJ36" s="493">
        <f t="shared" ca="1" si="8"/>
        <v>3.1680008643144735E-3</v>
      </c>
      <c r="BK36" s="494">
        <f t="shared" ca="1" si="6"/>
        <v>-0.26907650110155001</v>
      </c>
      <c r="BL36" s="495" t="str">
        <f t="shared" ca="1" si="7"/>
        <v>....</v>
      </c>
      <c r="BM36" s="496"/>
    </row>
    <row r="37" spans="3:65">
      <c r="C37" s="42" t="s">
        <v>3239</v>
      </c>
      <c r="D37" s="43">
        <v>6.4935064935064939E-3</v>
      </c>
      <c r="E37" s="44">
        <v>-7</v>
      </c>
      <c r="F37" s="17">
        <v>8</v>
      </c>
      <c r="G37" s="17">
        <v>-10</v>
      </c>
      <c r="H37" s="17">
        <v>0</v>
      </c>
      <c r="I37" s="17">
        <v>-19</v>
      </c>
      <c r="J37" s="17">
        <v>4</v>
      </c>
      <c r="K37" s="17">
        <v>4</v>
      </c>
      <c r="L37" s="17">
        <v>8</v>
      </c>
      <c r="M37" s="17">
        <v>11</v>
      </c>
      <c r="N37" s="17">
        <v>-19</v>
      </c>
      <c r="O37" s="17">
        <v>6</v>
      </c>
      <c r="P37" s="17">
        <v>12</v>
      </c>
      <c r="Q37" s="17">
        <v>24</v>
      </c>
      <c r="R37" s="17">
        <v>18</v>
      </c>
      <c r="S37" s="17">
        <v>-5</v>
      </c>
      <c r="T37" s="17">
        <v>9</v>
      </c>
      <c r="U37" s="17">
        <v>1</v>
      </c>
      <c r="V37" s="17">
        <v>35</v>
      </c>
      <c r="W37" s="17">
        <v>-3</v>
      </c>
      <c r="X37" s="17">
        <v>13</v>
      </c>
      <c r="Y37" s="17">
        <v>24</v>
      </c>
      <c r="Z37" s="17">
        <v>7</v>
      </c>
      <c r="AA37" s="17">
        <v>21</v>
      </c>
      <c r="AB37" s="17">
        <v>4</v>
      </c>
      <c r="AC37" s="17">
        <v>-11</v>
      </c>
      <c r="AD37" s="17">
        <v>4</v>
      </c>
      <c r="AE37" s="17">
        <v>-18</v>
      </c>
      <c r="AF37" s="17">
        <v>-3</v>
      </c>
      <c r="AG37" s="17">
        <v>0</v>
      </c>
      <c r="AH37" s="17">
        <v>-1</v>
      </c>
      <c r="AI37" s="17">
        <v>-5</v>
      </c>
      <c r="AJ37" s="17">
        <v>-6</v>
      </c>
      <c r="AK37" s="17">
        <v>10</v>
      </c>
      <c r="AL37" s="17">
        <v>-22</v>
      </c>
      <c r="AM37" s="17">
        <v>-6</v>
      </c>
      <c r="AN37" s="17">
        <v>-9</v>
      </c>
      <c r="AO37" s="17">
        <v>11</v>
      </c>
      <c r="AP37" s="18">
        <v>9</v>
      </c>
      <c r="AR37" s="14"/>
      <c r="AS37" s="8" t="s">
        <v>3239</v>
      </c>
      <c r="AT37" s="8"/>
      <c r="AU37" s="8">
        <f>IF(OR('Anwendung DIAGNOSE'!E41='Anwendung DIAGNOSE'!$C$1,AT37),0,'Anwendung DIAGNOSE'!E41)</f>
        <v>6</v>
      </c>
      <c r="AV37" s="17"/>
      <c r="AW37" s="17"/>
      <c r="AX37" s="15"/>
      <c r="AY37" s="4"/>
      <c r="AZ37" s="4">
        <f t="shared" si="1"/>
        <v>6</v>
      </c>
      <c r="BA37" s="496">
        <f t="shared" si="2"/>
        <v>6</v>
      </c>
      <c r="BB37" s="40">
        <f t="shared" si="4"/>
        <v>3.896103896103896E-2</v>
      </c>
      <c r="BC37" s="3">
        <f t="shared" si="3"/>
        <v>2.5129870129870131</v>
      </c>
      <c r="BD37" s="4"/>
      <c r="BE37" s="4"/>
      <c r="BF37" s="41"/>
      <c r="BG37" s="11"/>
      <c r="BH37" s="492">
        <f ca="1">SUMPRODUCT(E37:AP37,Calcul_correl!E$411:AP$411)*D37</f>
        <v>0.37615454545454541</v>
      </c>
      <c r="BI37" s="493">
        <f t="shared" ca="1" si="5"/>
        <v>2.2457689021361151</v>
      </c>
      <c r="BJ37" s="493">
        <f t="shared" ca="1" si="8"/>
        <v>5.0434779618016519</v>
      </c>
      <c r="BK37" s="494">
        <f t="shared" ca="1" si="6"/>
        <v>10.736140585753276</v>
      </c>
      <c r="BL37" s="495" t="str">
        <f t="shared" ca="1" si="7"/>
        <v>++++</v>
      </c>
      <c r="BM37" s="496"/>
    </row>
    <row r="38" spans="3:65">
      <c r="C38" s="42" t="s">
        <v>3240</v>
      </c>
      <c r="D38" s="43">
        <v>9.8039215686274508E-4</v>
      </c>
      <c r="E38" s="44">
        <v>-42</v>
      </c>
      <c r="F38" s="17">
        <v>-15</v>
      </c>
      <c r="G38" s="17">
        <v>-42</v>
      </c>
      <c r="H38" s="17">
        <v>6</v>
      </c>
      <c r="I38" s="17">
        <v>-14</v>
      </c>
      <c r="J38" s="17">
        <v>10</v>
      </c>
      <c r="K38" s="17">
        <v>-1</v>
      </c>
      <c r="L38" s="17">
        <v>30</v>
      </c>
      <c r="M38" s="17">
        <v>-34</v>
      </c>
      <c r="N38" s="17">
        <v>-2</v>
      </c>
      <c r="O38" s="17">
        <v>-12</v>
      </c>
      <c r="P38" s="17">
        <v>6</v>
      </c>
      <c r="Q38" s="17">
        <v>8</v>
      </c>
      <c r="R38" s="17">
        <v>42</v>
      </c>
      <c r="S38" s="17">
        <v>1</v>
      </c>
      <c r="T38" s="17">
        <v>22</v>
      </c>
      <c r="U38" s="17">
        <v>-3</v>
      </c>
      <c r="V38" s="17">
        <v>24</v>
      </c>
      <c r="W38" s="17">
        <v>44</v>
      </c>
      <c r="X38" s="17">
        <v>30</v>
      </c>
      <c r="Y38" s="17">
        <v>-2</v>
      </c>
      <c r="Z38" s="17">
        <v>-31</v>
      </c>
      <c r="AA38" s="17">
        <v>-34</v>
      </c>
      <c r="AB38" s="17">
        <v>22</v>
      </c>
      <c r="AC38" s="17">
        <v>2</v>
      </c>
      <c r="AD38" s="17">
        <v>19</v>
      </c>
      <c r="AE38" s="17">
        <v>-38</v>
      </c>
      <c r="AF38" s="17">
        <v>-14</v>
      </c>
      <c r="AG38" s="17">
        <v>-19</v>
      </c>
      <c r="AH38" s="17">
        <v>11</v>
      </c>
      <c r="AI38" s="17">
        <v>14</v>
      </c>
      <c r="AJ38" s="17">
        <v>-11</v>
      </c>
      <c r="AK38" s="17">
        <v>-7</v>
      </c>
      <c r="AL38" s="17">
        <v>0</v>
      </c>
      <c r="AM38" s="17">
        <v>-43</v>
      </c>
      <c r="AN38" s="17">
        <v>-22</v>
      </c>
      <c r="AO38" s="17">
        <v>0</v>
      </c>
      <c r="AP38" s="18">
        <v>-9</v>
      </c>
      <c r="AR38" s="14"/>
      <c r="AS38" s="8" t="s">
        <v>3240</v>
      </c>
      <c r="AT38" s="8"/>
      <c r="AU38" s="8">
        <f>IF(OR('Anwendung DIAGNOSE'!E42='Anwendung DIAGNOSE'!$C$1,AT38),0,'Anwendung DIAGNOSE'!E42)</f>
        <v>0</v>
      </c>
      <c r="AV38" s="17"/>
      <c r="AW38" s="17"/>
      <c r="AX38" s="15"/>
      <c r="AY38" s="4"/>
      <c r="AZ38" s="4">
        <f t="shared" si="1"/>
        <v>0</v>
      </c>
      <c r="BA38" s="496">
        <f t="shared" si="2"/>
        <v>0</v>
      </c>
      <c r="BB38" s="40">
        <f t="shared" si="4"/>
        <v>0</v>
      </c>
      <c r="BC38" s="3">
        <f t="shared" si="3"/>
        <v>0.67254901960784308</v>
      </c>
      <c r="BD38" s="4"/>
      <c r="BE38" s="4"/>
      <c r="BF38" s="41"/>
      <c r="BG38" s="11"/>
      <c r="BH38" s="492">
        <f ca="1">SUMPRODUCT(E38:AP38,Calcul_correl!E$411:AP$411)*D38</f>
        <v>2.0388823529411761E-2</v>
      </c>
      <c r="BI38" s="493">
        <f t="shared" ca="1" si="5"/>
        <v>-1.9141350668111234E-2</v>
      </c>
      <c r="BJ38" s="493">
        <f t="shared" ca="1" si="8"/>
        <v>3.663913053996024E-4</v>
      </c>
      <c r="BK38" s="494">
        <f t="shared" ca="1" si="6"/>
        <v>-9.1507292481686126E-2</v>
      </c>
      <c r="BL38" s="495" t="str">
        <f t="shared" ca="1" si="7"/>
        <v>....</v>
      </c>
      <c r="BM38" s="496"/>
    </row>
    <row r="39" spans="3:65">
      <c r="C39" s="42" t="s">
        <v>3241</v>
      </c>
      <c r="D39" s="43">
        <v>1.652892561983471E-3</v>
      </c>
      <c r="E39" s="44">
        <v>-34</v>
      </c>
      <c r="F39" s="17">
        <v>7</v>
      </c>
      <c r="G39" s="17">
        <v>-22</v>
      </c>
      <c r="H39" s="17">
        <v>-6</v>
      </c>
      <c r="I39" s="17">
        <v>17</v>
      </c>
      <c r="J39" s="17">
        <v>-7</v>
      </c>
      <c r="K39" s="17">
        <v>0</v>
      </c>
      <c r="L39" s="17">
        <v>-13</v>
      </c>
      <c r="M39" s="17">
        <v>-29</v>
      </c>
      <c r="N39" s="17">
        <v>4</v>
      </c>
      <c r="O39" s="17">
        <v>-22</v>
      </c>
      <c r="P39" s="17">
        <v>32</v>
      </c>
      <c r="Q39" s="17">
        <v>12</v>
      </c>
      <c r="R39" s="17">
        <v>-12</v>
      </c>
      <c r="S39" s="17">
        <v>-17</v>
      </c>
      <c r="T39" s="17">
        <v>-16</v>
      </c>
      <c r="U39" s="17">
        <v>-21</v>
      </c>
      <c r="V39" s="17">
        <v>34</v>
      </c>
      <c r="W39" s="17">
        <v>20</v>
      </c>
      <c r="X39" s="17">
        <v>-22</v>
      </c>
      <c r="Y39" s="17">
        <v>14</v>
      </c>
      <c r="Z39" s="17">
        <v>22</v>
      </c>
      <c r="AA39" s="17">
        <v>-28</v>
      </c>
      <c r="AB39" s="17">
        <v>7</v>
      </c>
      <c r="AC39" s="17">
        <v>13</v>
      </c>
      <c r="AD39" s="17">
        <v>-12</v>
      </c>
      <c r="AE39" s="17">
        <v>3</v>
      </c>
      <c r="AF39" s="17">
        <v>2</v>
      </c>
      <c r="AG39" s="17">
        <v>12</v>
      </c>
      <c r="AH39" s="17">
        <v>-5</v>
      </c>
      <c r="AI39" s="17">
        <v>-33</v>
      </c>
      <c r="AJ39" s="17">
        <v>-39</v>
      </c>
      <c r="AK39" s="17">
        <v>-7</v>
      </c>
      <c r="AL39" s="17">
        <v>6</v>
      </c>
      <c r="AM39" s="17">
        <v>9</v>
      </c>
      <c r="AN39" s="17">
        <v>19</v>
      </c>
      <c r="AO39" s="17">
        <v>-7</v>
      </c>
      <c r="AP39" s="18">
        <v>5</v>
      </c>
      <c r="AR39" s="14"/>
      <c r="AS39" s="8" t="s">
        <v>3241</v>
      </c>
      <c r="AT39" s="8"/>
      <c r="AU39" s="8">
        <f>IF(OR('Anwendung DIAGNOSE'!E43='Anwendung DIAGNOSE'!$C$1,AT39),0,'Anwendung DIAGNOSE'!E43)</f>
        <v>0</v>
      </c>
      <c r="AV39" s="17"/>
      <c r="AW39" s="17"/>
      <c r="AX39" s="15"/>
      <c r="AY39" s="4"/>
      <c r="AZ39" s="4">
        <f t="shared" si="1"/>
        <v>0</v>
      </c>
      <c r="BA39" s="496">
        <f t="shared" si="2"/>
        <v>0</v>
      </c>
      <c r="BB39" s="40">
        <f t="shared" si="4"/>
        <v>0</v>
      </c>
      <c r="BC39" s="3">
        <f t="shared" si="3"/>
        <v>0.97520661157024791</v>
      </c>
      <c r="BD39" s="4"/>
      <c r="BE39" s="4"/>
      <c r="BF39" s="41"/>
      <c r="BG39" s="11"/>
      <c r="BH39" s="492">
        <f ca="1">SUMPRODUCT(E39:AP39,Calcul_correl!E$411:AP$411)*D39</f>
        <v>1.6558842975206611E-2</v>
      </c>
      <c r="BI39" s="493">
        <f t="shared" ca="1" si="5"/>
        <v>-1.6314271938283512E-2</v>
      </c>
      <c r="BJ39" s="493">
        <f t="shared" ca="1" si="8"/>
        <v>2.6615546887626487E-4</v>
      </c>
      <c r="BK39" s="494">
        <f t="shared" ca="1" si="6"/>
        <v>-7.7992137533394998E-2</v>
      </c>
      <c r="BL39" s="495" t="str">
        <f t="shared" ca="1" si="7"/>
        <v>....</v>
      </c>
      <c r="BM39" s="496"/>
    </row>
    <row r="40" spans="3:65">
      <c r="C40" s="42" t="s">
        <v>3242</v>
      </c>
      <c r="D40" s="43">
        <v>8.6058519793459555E-4</v>
      </c>
      <c r="E40" s="44">
        <v>-53</v>
      </c>
      <c r="F40" s="17">
        <v>-14</v>
      </c>
      <c r="G40" s="17">
        <v>17</v>
      </c>
      <c r="H40" s="17">
        <v>23</v>
      </c>
      <c r="I40" s="17">
        <v>36</v>
      </c>
      <c r="J40" s="17">
        <v>20</v>
      </c>
      <c r="K40" s="17">
        <v>9</v>
      </c>
      <c r="L40" s="17">
        <v>-4</v>
      </c>
      <c r="M40" s="17">
        <v>-10</v>
      </c>
      <c r="N40" s="17">
        <v>-13</v>
      </c>
      <c r="O40" s="17">
        <v>-31</v>
      </c>
      <c r="P40" s="17">
        <v>12</v>
      </c>
      <c r="Q40" s="17">
        <v>-7</v>
      </c>
      <c r="R40" s="17">
        <v>-33</v>
      </c>
      <c r="S40" s="17">
        <v>4</v>
      </c>
      <c r="T40" s="17">
        <v>7</v>
      </c>
      <c r="U40" s="17">
        <v>-11</v>
      </c>
      <c r="V40" s="17">
        <v>11</v>
      </c>
      <c r="W40" s="17">
        <v>-1</v>
      </c>
      <c r="X40" s="17">
        <v>15</v>
      </c>
      <c r="Y40" s="17">
        <v>-5</v>
      </c>
      <c r="Z40" s="17">
        <v>-19</v>
      </c>
      <c r="AA40" s="17">
        <v>10</v>
      </c>
      <c r="AB40" s="17">
        <v>0</v>
      </c>
      <c r="AC40" s="17">
        <v>-10</v>
      </c>
      <c r="AD40" s="17">
        <v>21</v>
      </c>
      <c r="AE40" s="17">
        <v>-44</v>
      </c>
      <c r="AF40" s="17">
        <v>16</v>
      </c>
      <c r="AG40" s="17">
        <v>-5</v>
      </c>
      <c r="AH40" s="17">
        <v>-6</v>
      </c>
      <c r="AI40" s="17">
        <v>-15</v>
      </c>
      <c r="AJ40" s="17">
        <v>-19</v>
      </c>
      <c r="AK40" s="17">
        <v>-23</v>
      </c>
      <c r="AL40" s="17">
        <v>5</v>
      </c>
      <c r="AM40" s="17">
        <v>12</v>
      </c>
      <c r="AN40" s="17">
        <v>-4</v>
      </c>
      <c r="AO40" s="17">
        <v>-7</v>
      </c>
      <c r="AP40" s="18">
        <v>37</v>
      </c>
      <c r="AR40" s="14"/>
      <c r="AS40" s="8" t="s">
        <v>3242</v>
      </c>
      <c r="AT40" s="8"/>
      <c r="AU40" s="8">
        <f>IF(OR('Anwendung DIAGNOSE'!E44='Anwendung DIAGNOSE'!$C$1,AT40),0,'Anwendung DIAGNOSE'!E44)</f>
        <v>0</v>
      </c>
      <c r="AV40" s="17"/>
      <c r="AW40" s="17"/>
      <c r="AX40" s="15"/>
      <c r="AY40" s="4"/>
      <c r="AZ40" s="4">
        <f t="shared" si="1"/>
        <v>0</v>
      </c>
      <c r="BA40" s="496">
        <f t="shared" si="2"/>
        <v>0</v>
      </c>
      <c r="BB40" s="40">
        <f t="shared" si="4"/>
        <v>0</v>
      </c>
      <c r="BC40" s="3">
        <f t="shared" si="3"/>
        <v>0.50688468158347677</v>
      </c>
      <c r="BD40" s="4"/>
      <c r="BE40" s="4"/>
      <c r="BF40" s="41"/>
      <c r="BG40" s="11"/>
      <c r="BH40" s="492">
        <f ca="1">SUMPRODUCT(E40:AP40,Calcul_correl!E$411:AP$411)*D40</f>
        <v>1.9788296041308041E-3</v>
      </c>
      <c r="BI40" s="493">
        <f t="shared" ca="1" si="5"/>
        <v>-7.456529736358014E-4</v>
      </c>
      <c r="BJ40" s="493">
        <f t="shared" ca="1" si="8"/>
        <v>5.5599835709191316E-7</v>
      </c>
      <c r="BK40" s="494">
        <f t="shared" ca="1" si="6"/>
        <v>-3.5646745065907675E-3</v>
      </c>
      <c r="BL40" s="495" t="str">
        <f t="shared" ca="1" si="7"/>
        <v>....</v>
      </c>
      <c r="BM40" s="496"/>
    </row>
    <row r="41" spans="3:65">
      <c r="C41" s="42" t="s">
        <v>3243</v>
      </c>
      <c r="D41" s="43">
        <v>1.2531328320802004E-3</v>
      </c>
      <c r="E41" s="44">
        <v>14</v>
      </c>
      <c r="F41" s="17">
        <v>33</v>
      </c>
      <c r="G41" s="17">
        <v>1</v>
      </c>
      <c r="H41" s="17">
        <v>-10</v>
      </c>
      <c r="I41" s="17">
        <v>10</v>
      </c>
      <c r="J41" s="17">
        <v>0</v>
      </c>
      <c r="K41" s="17">
        <v>12</v>
      </c>
      <c r="L41" s="17">
        <v>27</v>
      </c>
      <c r="M41" s="17">
        <v>38</v>
      </c>
      <c r="N41" s="17">
        <v>-13</v>
      </c>
      <c r="O41" s="17">
        <v>-31</v>
      </c>
      <c r="P41" s="17">
        <v>-34</v>
      </c>
      <c r="Q41" s="17">
        <v>-6</v>
      </c>
      <c r="R41" s="17">
        <v>-3</v>
      </c>
      <c r="S41" s="17">
        <v>12</v>
      </c>
      <c r="T41" s="17">
        <v>-37</v>
      </c>
      <c r="U41" s="17">
        <v>5</v>
      </c>
      <c r="V41" s="17">
        <v>17</v>
      </c>
      <c r="W41" s="17">
        <v>9</v>
      </c>
      <c r="X41" s="17">
        <v>22</v>
      </c>
      <c r="Y41" s="17">
        <v>3</v>
      </c>
      <c r="Z41" s="17">
        <v>-4</v>
      </c>
      <c r="AA41" s="17">
        <v>0</v>
      </c>
      <c r="AB41" s="17">
        <v>19</v>
      </c>
      <c r="AC41" s="17">
        <v>11</v>
      </c>
      <c r="AD41" s="17">
        <v>21</v>
      </c>
      <c r="AE41" s="17">
        <v>38</v>
      </c>
      <c r="AF41" s="17">
        <v>-17</v>
      </c>
      <c r="AG41" s="17">
        <v>40</v>
      </c>
      <c r="AH41" s="17">
        <v>3</v>
      </c>
      <c r="AI41" s="17">
        <v>26</v>
      </c>
      <c r="AJ41" s="17">
        <v>-20</v>
      </c>
      <c r="AK41" s="17">
        <v>-5</v>
      </c>
      <c r="AL41" s="17">
        <v>21</v>
      </c>
      <c r="AM41" s="17">
        <v>10</v>
      </c>
      <c r="AN41" s="17">
        <v>-48</v>
      </c>
      <c r="AO41" s="17">
        <v>14</v>
      </c>
      <c r="AP41" s="18">
        <v>-38</v>
      </c>
      <c r="AR41" s="14"/>
      <c r="AS41" s="8" t="s">
        <v>3243</v>
      </c>
      <c r="AT41" s="8"/>
      <c r="AU41" s="8">
        <f>IF(OR('Anwendung DIAGNOSE'!E45='Anwendung DIAGNOSE'!$C$1,AT41),0,'Anwendung DIAGNOSE'!E45)</f>
        <v>5</v>
      </c>
      <c r="AV41" s="17">
        <v>41</v>
      </c>
      <c r="AW41" s="17"/>
      <c r="AX41" s="15">
        <f ca="1">INDIRECT(ADDRESS(AV41+ROW(AV$2)-1,COLUMN(AU41)))</f>
        <v>0</v>
      </c>
      <c r="AY41" s="4"/>
      <c r="AZ41" s="4">
        <f t="shared" si="1"/>
        <v>5</v>
      </c>
      <c r="BA41" s="496">
        <f t="shared" ca="1" si="2"/>
        <v>5</v>
      </c>
      <c r="BB41" s="40">
        <f t="shared" ca="1" si="4"/>
        <v>6.2656641604010022E-3</v>
      </c>
      <c r="BC41" s="3">
        <f t="shared" si="3"/>
        <v>0.84210526315789469</v>
      </c>
      <c r="BD41" s="4"/>
      <c r="BE41" s="4"/>
      <c r="BF41" s="41"/>
      <c r="BG41" s="11"/>
      <c r="BH41" s="492">
        <f ca="1">SUMPRODUCT(E41:AP41,Calcul_correl!E$411:AP$411)*D41</f>
        <v>2.292832080200501E-2</v>
      </c>
      <c r="BI41" s="493">
        <f t="shared" ca="1" si="5"/>
        <v>0.10770315879909376</v>
      </c>
      <c r="BJ41" s="493">
        <f t="shared" ca="1" si="8"/>
        <v>1.1599970415302807E-2</v>
      </c>
      <c r="BK41" s="494">
        <f t="shared" ca="1" si="6"/>
        <v>0.51488657327872145</v>
      </c>
      <c r="BL41" s="495" t="str">
        <f t="shared" ca="1" si="7"/>
        <v>....</v>
      </c>
      <c r="BM41" s="496"/>
    </row>
    <row r="42" spans="3:65">
      <c r="C42" s="42" t="s">
        <v>3244</v>
      </c>
      <c r="D42" s="43">
        <v>1.3315579227696406E-3</v>
      </c>
      <c r="E42" s="44">
        <v>-1</v>
      </c>
      <c r="F42" s="17">
        <v>-3</v>
      </c>
      <c r="G42" s="17">
        <v>27</v>
      </c>
      <c r="H42" s="17">
        <v>12</v>
      </c>
      <c r="I42" s="17">
        <v>13</v>
      </c>
      <c r="J42" s="17">
        <v>-5</v>
      </c>
      <c r="K42" s="17">
        <v>-6</v>
      </c>
      <c r="L42" s="17">
        <v>5</v>
      </c>
      <c r="M42" s="17">
        <v>-4</v>
      </c>
      <c r="N42" s="17">
        <v>-13</v>
      </c>
      <c r="O42" s="17">
        <v>-3</v>
      </c>
      <c r="P42" s="17">
        <v>10</v>
      </c>
      <c r="Q42" s="17">
        <v>7</v>
      </c>
      <c r="R42" s="17">
        <v>13</v>
      </c>
      <c r="S42" s="17">
        <v>14</v>
      </c>
      <c r="T42" s="17">
        <v>15</v>
      </c>
      <c r="U42" s="17">
        <v>-5</v>
      </c>
      <c r="V42" s="17">
        <v>-6</v>
      </c>
      <c r="W42" s="17">
        <v>-2</v>
      </c>
      <c r="X42" s="17">
        <v>-11</v>
      </c>
      <c r="Y42" s="17">
        <v>7</v>
      </c>
      <c r="Z42" s="17">
        <v>-4</v>
      </c>
      <c r="AA42" s="17">
        <v>12</v>
      </c>
      <c r="AB42" s="17">
        <v>18</v>
      </c>
      <c r="AC42" s="17">
        <v>11</v>
      </c>
      <c r="AD42" s="17">
        <v>-12</v>
      </c>
      <c r="AE42" s="17">
        <v>7</v>
      </c>
      <c r="AF42" s="17">
        <v>5</v>
      </c>
      <c r="AG42" s="17">
        <v>18</v>
      </c>
      <c r="AH42" s="17">
        <v>15</v>
      </c>
      <c r="AI42" s="17">
        <v>-5</v>
      </c>
      <c r="AJ42" s="17">
        <v>-8</v>
      </c>
      <c r="AK42" s="17">
        <v>18</v>
      </c>
      <c r="AL42" s="17">
        <v>8</v>
      </c>
      <c r="AM42" s="17">
        <v>11</v>
      </c>
      <c r="AN42" s="17">
        <v>-5</v>
      </c>
      <c r="AO42" s="17">
        <v>-23</v>
      </c>
      <c r="AP42" s="18">
        <v>-13</v>
      </c>
      <c r="AR42" s="14"/>
      <c r="AS42" s="8" t="s">
        <v>3244</v>
      </c>
      <c r="AT42" s="8"/>
      <c r="AU42" s="8">
        <f>IF(OR('Anwendung DIAGNOSE'!E46='Anwendung DIAGNOSE'!$C$1,AT42),0,'Anwendung DIAGNOSE'!E46)</f>
        <v>0</v>
      </c>
      <c r="AV42" s="17">
        <v>40</v>
      </c>
      <c r="AW42" s="17"/>
      <c r="AX42" s="15">
        <f ca="1">INDIRECT(ADDRESS(AV42+ROW(AV$2)-1,COLUMN(AU42)))</f>
        <v>5</v>
      </c>
      <c r="AY42" s="4"/>
      <c r="AZ42" s="4">
        <f t="shared" si="1"/>
        <v>0</v>
      </c>
      <c r="BA42" s="496">
        <f t="shared" ca="1" si="2"/>
        <v>0</v>
      </c>
      <c r="BB42" s="40">
        <f t="shared" ca="1" si="4"/>
        <v>0</v>
      </c>
      <c r="BC42" s="3">
        <f t="shared" si="3"/>
        <v>0.49933422103861519</v>
      </c>
      <c r="BD42" s="4"/>
      <c r="BE42" s="4"/>
      <c r="BF42" s="41"/>
      <c r="BG42" s="11"/>
      <c r="BH42" s="492">
        <f ca="1">SUMPRODUCT(E42:AP42,Calcul_correl!E$411:AP$411)*D42</f>
        <v>-9.5318242343541935E-3</v>
      </c>
      <c r="BI42" s="493">
        <f t="shared" ca="1" si="5"/>
        <v>7.9353460777851006E-3</v>
      </c>
      <c r="BJ42" s="493">
        <f t="shared" ca="1" si="8"/>
        <v>6.2969717374219381E-5</v>
      </c>
      <c r="BK42" s="494">
        <f t="shared" ca="1" si="6"/>
        <v>3.7935778256913036E-2</v>
      </c>
      <c r="BL42" s="495" t="str">
        <f t="shared" ca="1" si="7"/>
        <v>....</v>
      </c>
      <c r="BM42" s="496"/>
    </row>
    <row r="43" spans="3:65">
      <c r="C43" s="42" t="s">
        <v>3245</v>
      </c>
      <c r="D43" s="43">
        <v>4.7393364928909956E-3</v>
      </c>
      <c r="E43" s="44">
        <v>3</v>
      </c>
      <c r="F43" s="17">
        <v>9</v>
      </c>
      <c r="G43" s="17">
        <v>8</v>
      </c>
      <c r="H43" s="17">
        <v>3</v>
      </c>
      <c r="I43" s="17">
        <v>-2</v>
      </c>
      <c r="J43" s="17">
        <v>5</v>
      </c>
      <c r="K43" s="17">
        <v>0</v>
      </c>
      <c r="L43" s="17">
        <v>7</v>
      </c>
      <c r="M43" s="17">
        <v>1</v>
      </c>
      <c r="N43" s="17">
        <v>2</v>
      </c>
      <c r="O43" s="17">
        <v>3</v>
      </c>
      <c r="P43" s="17">
        <v>1</v>
      </c>
      <c r="Q43" s="17">
        <v>14</v>
      </c>
      <c r="R43" s="17">
        <v>-7</v>
      </c>
      <c r="S43" s="17">
        <v>2</v>
      </c>
      <c r="T43" s="17">
        <v>-2</v>
      </c>
      <c r="U43" s="17">
        <v>5</v>
      </c>
      <c r="V43" s="17">
        <v>-3</v>
      </c>
      <c r="W43" s="17">
        <v>11</v>
      </c>
      <c r="X43" s="17">
        <v>-11</v>
      </c>
      <c r="Y43" s="17">
        <v>-13</v>
      </c>
      <c r="Z43" s="17">
        <v>-8</v>
      </c>
      <c r="AA43" s="17">
        <v>-7</v>
      </c>
      <c r="AB43" s="17">
        <v>20</v>
      </c>
      <c r="AC43" s="17">
        <v>19</v>
      </c>
      <c r="AD43" s="17">
        <v>-8</v>
      </c>
      <c r="AE43" s="17">
        <v>6</v>
      </c>
      <c r="AF43" s="17">
        <v>-18</v>
      </c>
      <c r="AG43" s="17">
        <v>0</v>
      </c>
      <c r="AH43" s="17">
        <v>-19</v>
      </c>
      <c r="AI43" s="17">
        <v>-12</v>
      </c>
      <c r="AJ43" s="17">
        <v>-2</v>
      </c>
      <c r="AK43" s="17">
        <v>-11</v>
      </c>
      <c r="AL43" s="17">
        <v>-13</v>
      </c>
      <c r="AM43" s="17">
        <v>-2</v>
      </c>
      <c r="AN43" s="17">
        <v>16</v>
      </c>
      <c r="AO43" s="17">
        <v>-2</v>
      </c>
      <c r="AP43" s="18">
        <v>-5</v>
      </c>
      <c r="AR43" s="14"/>
      <c r="AS43" s="8" t="s">
        <v>3245</v>
      </c>
      <c r="AT43" s="8"/>
      <c r="AU43" s="8">
        <f>IF(OR('Anwendung DIAGNOSE'!E47='Anwendung DIAGNOSE'!$C$1,AT43),0,'Anwendung DIAGNOSE'!E47)</f>
        <v>0</v>
      </c>
      <c r="AV43" s="17"/>
      <c r="AW43" s="17"/>
      <c r="AX43" s="15"/>
      <c r="AY43" s="4"/>
      <c r="AZ43" s="4">
        <f t="shared" si="1"/>
        <v>0</v>
      </c>
      <c r="BA43" s="496">
        <f t="shared" si="2"/>
        <v>0</v>
      </c>
      <c r="BB43" s="40">
        <f t="shared" si="4"/>
        <v>0</v>
      </c>
      <c r="BC43" s="3">
        <f t="shared" si="3"/>
        <v>1.3270142180094788</v>
      </c>
      <c r="BD43" s="4"/>
      <c r="BE43" s="4"/>
      <c r="BF43" s="41"/>
      <c r="BG43" s="11"/>
      <c r="BH43" s="492">
        <f ca="1">SUMPRODUCT(E43:AP43,Calcul_correl!E$411:AP$411)*D43</f>
        <v>-8.602843601895737E-3</v>
      </c>
      <c r="BI43" s="493">
        <f t="shared" ca="1" si="5"/>
        <v>3.0573292307692289E-3</v>
      </c>
      <c r="BJ43" s="493">
        <f t="shared" ca="1" si="8"/>
        <v>9.3472620253159654E-6</v>
      </c>
      <c r="BK43" s="494">
        <f t="shared" ca="1" si="6"/>
        <v>1.4615892315211123E-2</v>
      </c>
      <c r="BL43" s="495" t="str">
        <f t="shared" ca="1" si="7"/>
        <v>....</v>
      </c>
      <c r="BM43" s="496"/>
    </row>
    <row r="44" spans="3:65">
      <c r="C44" s="42" t="s">
        <v>3246</v>
      </c>
      <c r="D44" s="43">
        <v>5.2910052910052907E-3</v>
      </c>
      <c r="E44" s="44">
        <v>1</v>
      </c>
      <c r="F44" s="17">
        <v>16</v>
      </c>
      <c r="G44" s="17">
        <v>-5</v>
      </c>
      <c r="H44" s="17">
        <v>-2</v>
      </c>
      <c r="I44" s="17">
        <v>0</v>
      </c>
      <c r="J44" s="17">
        <v>-12</v>
      </c>
      <c r="K44" s="17">
        <v>5</v>
      </c>
      <c r="L44" s="17">
        <v>11</v>
      </c>
      <c r="M44" s="17">
        <v>17</v>
      </c>
      <c r="N44" s="17">
        <v>-14</v>
      </c>
      <c r="O44" s="17">
        <v>-10</v>
      </c>
      <c r="P44" s="17">
        <v>-24</v>
      </c>
      <c r="Q44" s="17">
        <v>-6</v>
      </c>
      <c r="R44" s="17">
        <v>3</v>
      </c>
      <c r="S44" s="17">
        <v>-13</v>
      </c>
      <c r="T44" s="17">
        <v>-31</v>
      </c>
      <c r="U44" s="17">
        <v>-16</v>
      </c>
      <c r="V44" s="17">
        <v>6</v>
      </c>
      <c r="W44" s="17">
        <v>-4</v>
      </c>
      <c r="X44" s="17">
        <v>49</v>
      </c>
      <c r="Y44" s="17">
        <v>11</v>
      </c>
      <c r="Z44" s="17">
        <v>13</v>
      </c>
      <c r="AA44" s="17">
        <v>-3</v>
      </c>
      <c r="AB44" s="17">
        <v>10</v>
      </c>
      <c r="AC44" s="17">
        <v>27</v>
      </c>
      <c r="AD44" s="17">
        <v>18</v>
      </c>
      <c r="AE44" s="17">
        <v>-12</v>
      </c>
      <c r="AF44" s="17">
        <v>20</v>
      </c>
      <c r="AG44" s="17">
        <v>-6</v>
      </c>
      <c r="AH44" s="17">
        <v>13</v>
      </c>
      <c r="AI44" s="17">
        <v>-9</v>
      </c>
      <c r="AJ44" s="17">
        <v>8</v>
      </c>
      <c r="AK44" s="17">
        <v>-17</v>
      </c>
      <c r="AL44" s="17">
        <v>11</v>
      </c>
      <c r="AM44" s="17">
        <v>9</v>
      </c>
      <c r="AN44" s="17">
        <v>12</v>
      </c>
      <c r="AO44" s="17">
        <v>23</v>
      </c>
      <c r="AP44" s="18">
        <v>4</v>
      </c>
      <c r="AR44" s="14"/>
      <c r="AS44" s="8" t="s">
        <v>3246</v>
      </c>
      <c r="AT44" s="8"/>
      <c r="AU44" s="8">
        <f>IF(OR('Anwendung DIAGNOSE'!E48='Anwendung DIAGNOSE'!$C$1,AT44),0,'Anwendung DIAGNOSE'!E48)</f>
        <v>0</v>
      </c>
      <c r="AV44" s="17"/>
      <c r="AW44" s="17"/>
      <c r="AX44" s="15"/>
      <c r="AY44" s="4"/>
      <c r="AZ44" s="4">
        <f t="shared" si="1"/>
        <v>0</v>
      </c>
      <c r="BA44" s="496">
        <f t="shared" si="2"/>
        <v>0</v>
      </c>
      <c r="BB44" s="40">
        <f t="shared" si="4"/>
        <v>0</v>
      </c>
      <c r="BC44" s="3">
        <f t="shared" si="3"/>
        <v>2.4920634920634921</v>
      </c>
      <c r="BD44" s="4"/>
      <c r="BE44" s="4"/>
      <c r="BF44" s="41"/>
      <c r="BG44" s="11"/>
      <c r="BH44" s="492">
        <f ca="1">SUMPRODUCT(E44:AP44,Calcul_correl!E$411:AP$411)*D44</f>
        <v>0.14766878306878309</v>
      </c>
      <c r="BI44" s="493">
        <f t="shared" ca="1" si="5"/>
        <v>-2.3586278492439629E-2</v>
      </c>
      <c r="BJ44" s="493">
        <f t="shared" ca="1" si="8"/>
        <v>5.5631253312292026E-4</v>
      </c>
      <c r="BK44" s="494">
        <f t="shared" ca="1" si="6"/>
        <v>-0.11275674961421868</v>
      </c>
      <c r="BL44" s="495" t="str">
        <f t="shared" ca="1" si="7"/>
        <v>....</v>
      </c>
      <c r="BM44" s="496"/>
    </row>
    <row r="45" spans="3:65">
      <c r="C45" s="42" t="s">
        <v>3247</v>
      </c>
      <c r="D45" s="43">
        <v>5.0505050505050509E-3</v>
      </c>
      <c r="E45" s="44">
        <v>4</v>
      </c>
      <c r="F45" s="17">
        <v>8</v>
      </c>
      <c r="G45" s="17">
        <v>14</v>
      </c>
      <c r="H45" s="17">
        <v>-2</v>
      </c>
      <c r="I45" s="17">
        <v>-5</v>
      </c>
      <c r="J45" s="17">
        <v>15</v>
      </c>
      <c r="K45" s="17">
        <v>6</v>
      </c>
      <c r="L45" s="17">
        <v>6</v>
      </c>
      <c r="M45" s="17">
        <v>1</v>
      </c>
      <c r="N45" s="17">
        <v>-9</v>
      </c>
      <c r="O45" s="17">
        <v>-2</v>
      </c>
      <c r="P45" s="17">
        <v>7</v>
      </c>
      <c r="Q45" s="17">
        <v>23</v>
      </c>
      <c r="R45" s="17">
        <v>0</v>
      </c>
      <c r="S45" s="17">
        <v>-6</v>
      </c>
      <c r="T45" s="17">
        <v>-3</v>
      </c>
      <c r="U45" s="17">
        <v>20</v>
      </c>
      <c r="V45" s="17">
        <v>13</v>
      </c>
      <c r="W45" s="17">
        <v>24</v>
      </c>
      <c r="X45" s="17">
        <v>-4</v>
      </c>
      <c r="Y45" s="17">
        <v>4</v>
      </c>
      <c r="Z45" s="17">
        <v>19</v>
      </c>
      <c r="AA45" s="17">
        <v>-21</v>
      </c>
      <c r="AB45" s="17">
        <v>15</v>
      </c>
      <c r="AC45" s="17">
        <v>-8</v>
      </c>
      <c r="AD45" s="17">
        <v>-15</v>
      </c>
      <c r="AE45" s="17">
        <v>13</v>
      </c>
      <c r="AF45" s="17">
        <v>-7</v>
      </c>
      <c r="AG45" s="17">
        <v>-13</v>
      </c>
      <c r="AH45" s="17">
        <v>-14</v>
      </c>
      <c r="AI45" s="17">
        <v>-20</v>
      </c>
      <c r="AJ45" s="17">
        <v>17</v>
      </c>
      <c r="AK45" s="17">
        <v>-20</v>
      </c>
      <c r="AL45" s="17">
        <v>-9</v>
      </c>
      <c r="AM45" s="17">
        <v>-7</v>
      </c>
      <c r="AN45" s="17">
        <v>0</v>
      </c>
      <c r="AO45" s="17">
        <v>15</v>
      </c>
      <c r="AP45" s="18">
        <v>11</v>
      </c>
      <c r="AR45" s="14"/>
      <c r="AS45" s="8" t="s">
        <v>3247</v>
      </c>
      <c r="AT45" s="8"/>
      <c r="AU45" s="8">
        <f>IF(OR('Anwendung DIAGNOSE'!E49='Anwendung DIAGNOSE'!$C$1,AT45),0,'Anwendung DIAGNOSE'!E49)</f>
        <v>0</v>
      </c>
      <c r="AV45" s="17"/>
      <c r="AW45" s="17"/>
      <c r="AX45" s="15"/>
      <c r="AY45" s="4"/>
      <c r="AZ45" s="4">
        <f t="shared" si="1"/>
        <v>0</v>
      </c>
      <c r="BA45" s="496">
        <f t="shared" si="2"/>
        <v>0</v>
      </c>
      <c r="BB45" s="40">
        <f t="shared" si="4"/>
        <v>0</v>
      </c>
      <c r="BC45" s="3">
        <f t="shared" si="3"/>
        <v>2.0202020202020203</v>
      </c>
      <c r="BD45" s="4"/>
      <c r="BE45" s="4"/>
      <c r="BF45" s="41"/>
      <c r="BG45" s="11"/>
      <c r="BH45" s="492">
        <f ca="1">SUMPRODUCT(E45:AP45,Calcul_correl!E$411:AP$411)*D45</f>
        <v>3.8845959595959607E-2</v>
      </c>
      <c r="BI45" s="493">
        <f t="shared" ca="1" si="5"/>
        <v>-5.9028126058963057E-3</v>
      </c>
      <c r="BJ45" s="493">
        <f t="shared" ca="1" si="8"/>
        <v>3.4843196660328333E-5</v>
      </c>
      <c r="BK45" s="494">
        <f t="shared" ca="1" si="6"/>
        <v>-2.8219032656468031E-2</v>
      </c>
      <c r="BL45" s="495" t="str">
        <f t="shared" ca="1" si="7"/>
        <v>....</v>
      </c>
      <c r="BM45" s="496"/>
    </row>
    <row r="46" spans="3:65">
      <c r="C46" s="42" t="s">
        <v>3248</v>
      </c>
      <c r="D46" s="43">
        <v>3.6101083032490976E-3</v>
      </c>
      <c r="E46" s="44">
        <v>3</v>
      </c>
      <c r="F46" s="17">
        <v>-2</v>
      </c>
      <c r="G46" s="17">
        <v>15</v>
      </c>
      <c r="H46" s="17">
        <v>-2</v>
      </c>
      <c r="I46" s="17">
        <v>-4</v>
      </c>
      <c r="J46" s="17">
        <v>5</v>
      </c>
      <c r="K46" s="17">
        <v>11</v>
      </c>
      <c r="L46" s="17">
        <v>-1</v>
      </c>
      <c r="M46" s="17">
        <v>-10</v>
      </c>
      <c r="N46" s="17">
        <v>-8</v>
      </c>
      <c r="O46" s="17">
        <v>5</v>
      </c>
      <c r="P46" s="17">
        <v>-1</v>
      </c>
      <c r="Q46" s="17">
        <v>-6</v>
      </c>
      <c r="R46" s="17">
        <v>11</v>
      </c>
      <c r="S46" s="17">
        <v>14</v>
      </c>
      <c r="T46" s="17">
        <v>0</v>
      </c>
      <c r="U46" s="17">
        <v>-6</v>
      </c>
      <c r="V46" s="17">
        <v>-4</v>
      </c>
      <c r="W46" s="17">
        <v>16</v>
      </c>
      <c r="X46" s="17">
        <v>-5</v>
      </c>
      <c r="Y46" s="17">
        <v>-4</v>
      </c>
      <c r="Z46" s="17">
        <v>-2</v>
      </c>
      <c r="AA46" s="17">
        <v>1</v>
      </c>
      <c r="AB46" s="17">
        <v>-14</v>
      </c>
      <c r="AC46" s="17">
        <v>7</v>
      </c>
      <c r="AD46" s="17">
        <v>-3</v>
      </c>
      <c r="AE46" s="17">
        <v>5</v>
      </c>
      <c r="AF46" s="17">
        <v>18</v>
      </c>
      <c r="AG46" s="17">
        <v>11</v>
      </c>
      <c r="AH46" s="17">
        <v>11</v>
      </c>
      <c r="AI46" s="17">
        <v>-13</v>
      </c>
      <c r="AJ46" s="17">
        <v>-18</v>
      </c>
      <c r="AK46" s="17">
        <v>10</v>
      </c>
      <c r="AL46" s="17">
        <v>7</v>
      </c>
      <c r="AM46" s="17">
        <v>-16</v>
      </c>
      <c r="AN46" s="17">
        <v>-9</v>
      </c>
      <c r="AO46" s="17">
        <v>-11</v>
      </c>
      <c r="AP46" s="18">
        <v>1</v>
      </c>
      <c r="AR46" s="14"/>
      <c r="AS46" s="8" t="s">
        <v>3248</v>
      </c>
      <c r="AT46" s="8"/>
      <c r="AU46" s="8">
        <f>IF(OR('Anwendung DIAGNOSE'!E50='Anwendung DIAGNOSE'!$C$1,AT46),0,'Anwendung DIAGNOSE'!E50)</f>
        <v>0</v>
      </c>
      <c r="AV46" s="17"/>
      <c r="AW46" s="17"/>
      <c r="AX46" s="15"/>
      <c r="AY46" s="4"/>
      <c r="AZ46" s="4">
        <f t="shared" si="1"/>
        <v>0</v>
      </c>
      <c r="BA46" s="496">
        <f t="shared" si="2"/>
        <v>0</v>
      </c>
      <c r="BB46" s="40">
        <f t="shared" si="4"/>
        <v>0</v>
      </c>
      <c r="BC46" s="3">
        <f t="shared" si="3"/>
        <v>1.0469314079422383</v>
      </c>
      <c r="BD46" s="4"/>
      <c r="BE46" s="4"/>
      <c r="BF46" s="41"/>
      <c r="BG46" s="11"/>
      <c r="BH46" s="492">
        <f ca="1">SUMPRODUCT(E46:AP46,Calcul_correl!E$411:AP$411)*D46</f>
        <v>-1.3442238267148007E-2</v>
      </c>
      <c r="BI46" s="493">
        <f t="shared" ca="1" si="5"/>
        <v>4.2344198769090494E-3</v>
      </c>
      <c r="BJ46" s="493">
        <f t="shared" ca="1" si="8"/>
        <v>1.7930311693962449E-5</v>
      </c>
      <c r="BK46" s="494">
        <f t="shared" ca="1" si="6"/>
        <v>2.0243101173216017E-2</v>
      </c>
      <c r="BL46" s="495" t="str">
        <f t="shared" ca="1" si="7"/>
        <v>....</v>
      </c>
      <c r="BM46" s="496"/>
    </row>
    <row r="47" spans="3:65">
      <c r="C47" s="42" t="s">
        <v>1430</v>
      </c>
      <c r="D47" s="43">
        <v>5.263157894736842E-3</v>
      </c>
      <c r="E47" s="44">
        <v>2</v>
      </c>
      <c r="F47" s="17">
        <v>12</v>
      </c>
      <c r="G47" s="17">
        <v>3</v>
      </c>
      <c r="H47" s="17">
        <v>-4</v>
      </c>
      <c r="I47" s="17">
        <v>-9</v>
      </c>
      <c r="J47" s="17">
        <v>-20</v>
      </c>
      <c r="K47" s="17">
        <v>-2</v>
      </c>
      <c r="L47" s="17">
        <v>9</v>
      </c>
      <c r="M47" s="17">
        <v>3</v>
      </c>
      <c r="N47" s="17">
        <v>-12</v>
      </c>
      <c r="O47" s="17">
        <v>-3</v>
      </c>
      <c r="P47" s="17">
        <v>-9</v>
      </c>
      <c r="Q47" s="17">
        <v>12</v>
      </c>
      <c r="R47" s="17">
        <v>-19</v>
      </c>
      <c r="S47" s="17">
        <v>-2</v>
      </c>
      <c r="T47" s="17">
        <v>-13</v>
      </c>
      <c r="U47" s="17">
        <v>-19</v>
      </c>
      <c r="V47" s="17">
        <v>-6</v>
      </c>
      <c r="W47" s="17">
        <v>-28</v>
      </c>
      <c r="X47" s="17">
        <v>8</v>
      </c>
      <c r="Y47" s="17">
        <v>-16</v>
      </c>
      <c r="Z47" s="17">
        <v>7</v>
      </c>
      <c r="AA47" s="17">
        <v>-3</v>
      </c>
      <c r="AB47" s="17">
        <v>16</v>
      </c>
      <c r="AC47" s="17">
        <v>5</v>
      </c>
      <c r="AD47" s="17">
        <v>-11</v>
      </c>
      <c r="AE47" s="17">
        <v>-12</v>
      </c>
      <c r="AF47" s="17">
        <v>19</v>
      </c>
      <c r="AG47" s="17">
        <v>-8</v>
      </c>
      <c r="AH47" s="17">
        <v>-2</v>
      </c>
      <c r="AI47" s="17">
        <v>-11</v>
      </c>
      <c r="AJ47" s="17">
        <v>-1</v>
      </c>
      <c r="AK47" s="17">
        <v>-21</v>
      </c>
      <c r="AL47" s="17">
        <v>12</v>
      </c>
      <c r="AM47" s="17">
        <v>-8</v>
      </c>
      <c r="AN47" s="17">
        <v>4</v>
      </c>
      <c r="AO47" s="17">
        <v>-8</v>
      </c>
      <c r="AP47" s="18">
        <v>-12</v>
      </c>
      <c r="AR47" s="14"/>
      <c r="AS47" s="8" t="s">
        <v>1430</v>
      </c>
      <c r="AT47" s="8"/>
      <c r="AU47" s="8">
        <f>IF(OR('Anwendung DIAGNOSE'!E51='Anwendung DIAGNOSE'!$C$1,AT47),0,'Anwendung DIAGNOSE'!E51)</f>
        <v>0</v>
      </c>
      <c r="AV47" s="17"/>
      <c r="AW47" s="17"/>
      <c r="AX47" s="15"/>
      <c r="AY47" s="4"/>
      <c r="AZ47" s="4">
        <f t="shared" si="1"/>
        <v>0</v>
      </c>
      <c r="BA47" s="496">
        <f t="shared" si="2"/>
        <v>0</v>
      </c>
      <c r="BB47" s="40">
        <f t="shared" si="4"/>
        <v>0</v>
      </c>
      <c r="BC47" s="3">
        <f t="shared" si="3"/>
        <v>1.9526315789473683</v>
      </c>
      <c r="BD47" s="4"/>
      <c r="BE47" s="4"/>
      <c r="BF47" s="41"/>
      <c r="BG47" s="11"/>
      <c r="BH47" s="492">
        <f ca="1">SUMPRODUCT(E47:AP47,Calcul_correl!E$411:AP$411)*D47</f>
        <v>5.7637368421052632E-2</v>
      </c>
      <c r="BI47" s="493">
        <f t="shared" ca="1" si="5"/>
        <v>-8.5358584150603111E-3</v>
      </c>
      <c r="BJ47" s="493">
        <f t="shared" ca="1" si="8"/>
        <v>7.2860878881955931E-5</v>
      </c>
      <c r="BK47" s="494">
        <f t="shared" ca="1" si="6"/>
        <v>-4.0806592288727954E-2</v>
      </c>
      <c r="BL47" s="495" t="str">
        <f t="shared" ca="1" si="7"/>
        <v>....</v>
      </c>
      <c r="BM47" s="496"/>
    </row>
    <row r="48" spans="3:65">
      <c r="C48" s="42" t="s">
        <v>1431</v>
      </c>
      <c r="D48" s="43">
        <v>1.0416666666666666E-2</v>
      </c>
      <c r="E48" s="44">
        <v>4</v>
      </c>
      <c r="F48" s="17">
        <v>3</v>
      </c>
      <c r="G48" s="17">
        <v>4</v>
      </c>
      <c r="H48" s="17">
        <v>-1</v>
      </c>
      <c r="I48" s="17">
        <v>0</v>
      </c>
      <c r="J48" s="17">
        <v>-7</v>
      </c>
      <c r="K48" s="17">
        <v>3</v>
      </c>
      <c r="L48" s="17">
        <v>1</v>
      </c>
      <c r="M48" s="17">
        <v>5</v>
      </c>
      <c r="N48" s="17">
        <v>-5</v>
      </c>
      <c r="O48" s="17">
        <v>-8</v>
      </c>
      <c r="P48" s="17">
        <v>-7</v>
      </c>
      <c r="Q48" s="17">
        <v>-4</v>
      </c>
      <c r="R48" s="17">
        <v>-4</v>
      </c>
      <c r="S48" s="17">
        <v>1</v>
      </c>
      <c r="T48" s="17">
        <v>-2</v>
      </c>
      <c r="U48" s="17">
        <v>-7</v>
      </c>
      <c r="V48" s="17">
        <v>4</v>
      </c>
      <c r="W48" s="17">
        <v>-4</v>
      </c>
      <c r="X48" s="17">
        <v>-3</v>
      </c>
      <c r="Y48" s="17">
        <v>17</v>
      </c>
      <c r="Z48" s="17">
        <v>1</v>
      </c>
      <c r="AA48" s="17">
        <v>-8</v>
      </c>
      <c r="AB48" s="17">
        <v>9</v>
      </c>
      <c r="AC48" s="17">
        <v>11</v>
      </c>
      <c r="AD48" s="17">
        <v>-3</v>
      </c>
      <c r="AE48" s="17">
        <v>-2</v>
      </c>
      <c r="AF48" s="17">
        <v>10</v>
      </c>
      <c r="AG48" s="17">
        <v>-8</v>
      </c>
      <c r="AH48" s="17">
        <v>9</v>
      </c>
      <c r="AI48" s="17">
        <v>0</v>
      </c>
      <c r="AJ48" s="17">
        <v>10</v>
      </c>
      <c r="AK48" s="17">
        <v>-2</v>
      </c>
      <c r="AL48" s="17">
        <v>-1</v>
      </c>
      <c r="AM48" s="17">
        <v>-1</v>
      </c>
      <c r="AN48" s="17">
        <v>-11</v>
      </c>
      <c r="AO48" s="17">
        <v>-15</v>
      </c>
      <c r="AP48" s="18">
        <v>-7</v>
      </c>
      <c r="AR48" s="14"/>
      <c r="AS48" s="8" t="s">
        <v>1431</v>
      </c>
      <c r="AT48" s="8"/>
      <c r="AU48" s="8">
        <f>IF(OR('Anwendung DIAGNOSE'!E52='Anwendung DIAGNOSE'!$C$1,AT48),0,'Anwendung DIAGNOSE'!E52)</f>
        <v>0</v>
      </c>
      <c r="AV48" s="17">
        <v>49</v>
      </c>
      <c r="AW48" s="17"/>
      <c r="AX48" s="15">
        <f ca="1">INDIRECT(ADDRESS(AV48+ROW(AV$2)-1,COLUMN(AU48)))</f>
        <v>0</v>
      </c>
      <c r="AY48" s="4"/>
      <c r="AZ48" s="4">
        <f t="shared" si="1"/>
        <v>0</v>
      </c>
      <c r="BA48" s="496">
        <f t="shared" ca="1" si="2"/>
        <v>0</v>
      </c>
      <c r="BB48" s="40">
        <f t="shared" ca="1" si="4"/>
        <v>0</v>
      </c>
      <c r="BC48" s="3">
        <f t="shared" si="3"/>
        <v>2.1041666666666665</v>
      </c>
      <c r="BD48" s="4"/>
      <c r="BE48" s="4"/>
      <c r="BF48" s="41"/>
      <c r="BG48" s="11"/>
      <c r="BH48" s="492">
        <f ca="1">SUMPRODUCT(E48:AP48,Calcul_correl!E$411:AP$411)*D48</f>
        <v>-1.5864583333333366E-3</v>
      </c>
      <c r="BI48" s="493">
        <f t="shared" ca="1" si="5"/>
        <v>2.0527526521496361E-3</v>
      </c>
      <c r="BJ48" s="493">
        <f t="shared" ca="1" si="8"/>
        <v>4.2137934509073645E-6</v>
      </c>
      <c r="BK48" s="494">
        <f t="shared" ca="1" si="6"/>
        <v>9.8134055736072492E-3</v>
      </c>
      <c r="BL48" s="495" t="str">
        <f t="shared" ca="1" si="7"/>
        <v>....</v>
      </c>
      <c r="BM48" s="496"/>
    </row>
    <row r="49" spans="3:65">
      <c r="C49" s="42" t="s">
        <v>1432</v>
      </c>
      <c r="D49" s="43">
        <v>9.0090090090090089E-3</v>
      </c>
      <c r="E49" s="44">
        <v>2</v>
      </c>
      <c r="F49" s="17">
        <v>9</v>
      </c>
      <c r="G49" s="17">
        <v>2</v>
      </c>
      <c r="H49" s="17">
        <v>-4</v>
      </c>
      <c r="I49" s="17">
        <v>-2</v>
      </c>
      <c r="J49" s="17">
        <v>-13</v>
      </c>
      <c r="K49" s="17">
        <v>4</v>
      </c>
      <c r="L49" s="17">
        <v>-5</v>
      </c>
      <c r="M49" s="17">
        <v>5</v>
      </c>
      <c r="N49" s="17">
        <v>-6</v>
      </c>
      <c r="O49" s="17">
        <v>-7</v>
      </c>
      <c r="P49" s="17">
        <v>-11</v>
      </c>
      <c r="Q49" s="17">
        <v>-5</v>
      </c>
      <c r="R49" s="17">
        <v>-9</v>
      </c>
      <c r="S49" s="17">
        <v>-8</v>
      </c>
      <c r="T49" s="17">
        <v>-25</v>
      </c>
      <c r="U49" s="17">
        <v>4</v>
      </c>
      <c r="V49" s="17">
        <v>-2</v>
      </c>
      <c r="W49" s="17">
        <v>-14</v>
      </c>
      <c r="X49" s="17">
        <v>15</v>
      </c>
      <c r="Y49" s="17">
        <v>-5</v>
      </c>
      <c r="Z49" s="17">
        <v>0</v>
      </c>
      <c r="AA49" s="17">
        <v>-4</v>
      </c>
      <c r="AB49" s="17">
        <v>14</v>
      </c>
      <c r="AC49" s="17">
        <v>11</v>
      </c>
      <c r="AD49" s="17">
        <v>-17</v>
      </c>
      <c r="AE49" s="17">
        <v>-26</v>
      </c>
      <c r="AF49" s="17">
        <v>10</v>
      </c>
      <c r="AG49" s="17">
        <v>-10</v>
      </c>
      <c r="AH49" s="17">
        <v>2</v>
      </c>
      <c r="AI49" s="17">
        <v>-1</v>
      </c>
      <c r="AJ49" s="17">
        <v>-3</v>
      </c>
      <c r="AK49" s="17">
        <v>-21</v>
      </c>
      <c r="AL49" s="17">
        <v>31</v>
      </c>
      <c r="AM49" s="17">
        <v>-11</v>
      </c>
      <c r="AN49" s="17">
        <v>-1</v>
      </c>
      <c r="AO49" s="17">
        <v>-6</v>
      </c>
      <c r="AP49" s="18">
        <v>-18</v>
      </c>
      <c r="AR49" s="14"/>
      <c r="AS49" s="8" t="s">
        <v>1432</v>
      </c>
      <c r="AT49" s="8"/>
      <c r="AU49" s="8">
        <f>IF(OR('Anwendung DIAGNOSE'!E53='Anwendung DIAGNOSE'!$C$1,AT49),0,'Anwendung DIAGNOSE'!E53)</f>
        <v>0</v>
      </c>
      <c r="AV49" s="17"/>
      <c r="AW49" s="17"/>
      <c r="AX49" s="15"/>
      <c r="AY49" s="4"/>
      <c r="AZ49" s="4">
        <f t="shared" si="1"/>
        <v>0</v>
      </c>
      <c r="BA49" s="496">
        <f t="shared" si="2"/>
        <v>0</v>
      </c>
      <c r="BB49" s="40">
        <f t="shared" si="4"/>
        <v>0</v>
      </c>
      <c r="BC49" s="3">
        <f t="shared" si="3"/>
        <v>3.0900900900900901</v>
      </c>
      <c r="BD49" s="4"/>
      <c r="BE49" s="4"/>
      <c r="BF49" s="41"/>
      <c r="BG49" s="11"/>
      <c r="BH49" s="492">
        <f ca="1">SUMPRODUCT(E49:AP49,Calcul_correl!E$411:AP$411)*D49</f>
        <v>-4.6207207207207297E-3</v>
      </c>
      <c r="BI49" s="493">
        <f t="shared" ca="1" si="5"/>
        <v>1.8960178970917221E-3</v>
      </c>
      <c r="BJ49" s="493">
        <f t="shared" ca="1" si="8"/>
        <v>3.5948838660921163E-6</v>
      </c>
      <c r="BK49" s="494">
        <f t="shared" ca="1" si="6"/>
        <v>9.0641181632353258E-3</v>
      </c>
      <c r="BL49" s="495" t="str">
        <f t="shared" ca="1" si="7"/>
        <v>....</v>
      </c>
      <c r="BM49" s="496"/>
    </row>
    <row r="50" spans="3:65">
      <c r="C50" s="42" t="s">
        <v>1433</v>
      </c>
      <c r="D50" s="43">
        <v>6.1349693251533744E-3</v>
      </c>
      <c r="E50" s="44">
        <v>6</v>
      </c>
      <c r="F50" s="17">
        <v>6</v>
      </c>
      <c r="G50" s="17">
        <v>16</v>
      </c>
      <c r="H50" s="17">
        <v>-2</v>
      </c>
      <c r="I50" s="17">
        <v>-1</v>
      </c>
      <c r="J50" s="17">
        <v>19</v>
      </c>
      <c r="K50" s="17">
        <v>2</v>
      </c>
      <c r="L50" s="17">
        <v>3</v>
      </c>
      <c r="M50" s="17">
        <v>-20</v>
      </c>
      <c r="N50" s="17">
        <v>3</v>
      </c>
      <c r="O50" s="17">
        <v>5</v>
      </c>
      <c r="P50" s="17">
        <v>-4</v>
      </c>
      <c r="Q50" s="17">
        <v>-5</v>
      </c>
      <c r="R50" s="17">
        <v>-3</v>
      </c>
      <c r="S50" s="17">
        <v>7</v>
      </c>
      <c r="T50" s="17">
        <v>1</v>
      </c>
      <c r="U50" s="17">
        <v>-13</v>
      </c>
      <c r="V50" s="17">
        <v>2</v>
      </c>
      <c r="W50" s="17">
        <v>-12</v>
      </c>
      <c r="X50" s="17">
        <v>11</v>
      </c>
      <c r="Y50" s="17">
        <v>0</v>
      </c>
      <c r="Z50" s="17">
        <v>4</v>
      </c>
      <c r="AA50" s="17">
        <v>2</v>
      </c>
      <c r="AB50" s="17">
        <v>5</v>
      </c>
      <c r="AC50" s="17">
        <v>5</v>
      </c>
      <c r="AD50" s="17">
        <v>8</v>
      </c>
      <c r="AE50" s="17">
        <v>10</v>
      </c>
      <c r="AF50" s="17">
        <v>20</v>
      </c>
      <c r="AG50" s="17">
        <v>-8</v>
      </c>
      <c r="AH50" s="17">
        <v>-10</v>
      </c>
      <c r="AI50" s="17">
        <v>14</v>
      </c>
      <c r="AJ50" s="17">
        <v>-13</v>
      </c>
      <c r="AK50" s="17">
        <v>-14</v>
      </c>
      <c r="AL50" s="17">
        <v>-11</v>
      </c>
      <c r="AM50" s="17">
        <v>-15</v>
      </c>
      <c r="AN50" s="17">
        <v>-10</v>
      </c>
      <c r="AO50" s="17">
        <v>15</v>
      </c>
      <c r="AP50" s="18">
        <v>-1</v>
      </c>
      <c r="AR50" s="14"/>
      <c r="AS50" s="8" t="s">
        <v>1433</v>
      </c>
      <c r="AT50" s="8"/>
      <c r="AU50" s="8">
        <f>IF(OR('Anwendung DIAGNOSE'!E54='Anwendung DIAGNOSE'!$C$1,AT50),0,'Anwendung DIAGNOSE'!E54)</f>
        <v>0</v>
      </c>
      <c r="AV50" s="17">
        <v>47</v>
      </c>
      <c r="AW50" s="17"/>
      <c r="AX50" s="15">
        <f ca="1">INDIRECT(ADDRESS(AV50+ROW(AV$2)-1,COLUMN(AU50)))</f>
        <v>0</v>
      </c>
      <c r="AY50" s="4"/>
      <c r="AZ50" s="4">
        <f t="shared" si="1"/>
        <v>0</v>
      </c>
      <c r="BA50" s="496">
        <f t="shared" ca="1" si="2"/>
        <v>0</v>
      </c>
      <c r="BB50" s="40">
        <f t="shared" ca="1" si="4"/>
        <v>0</v>
      </c>
      <c r="BC50" s="3">
        <f t="shared" si="3"/>
        <v>1.8773006134969326</v>
      </c>
      <c r="BD50" s="4"/>
      <c r="BE50" s="4"/>
      <c r="BF50" s="41"/>
      <c r="BG50" s="11"/>
      <c r="BH50" s="492">
        <f ca="1">SUMPRODUCT(E50:AP50,Calcul_correl!E$411:AP$411)*D50</f>
        <v>-8.7282208588957116E-3</v>
      </c>
      <c r="BI50" s="493">
        <f t="shared" ca="1" si="5"/>
        <v>2.9272449202534401E-3</v>
      </c>
      <c r="BJ50" s="493">
        <f t="shared" ca="1" si="8"/>
        <v>8.5687628231495686E-6</v>
      </c>
      <c r="BK50" s="494">
        <f t="shared" ca="1" si="6"/>
        <v>1.3994010230919243E-2</v>
      </c>
      <c r="BL50" s="495" t="str">
        <f t="shared" ca="1" si="7"/>
        <v>....</v>
      </c>
      <c r="BM50" s="496"/>
    </row>
    <row r="51" spans="3:65">
      <c r="C51" s="42" t="s">
        <v>1434</v>
      </c>
      <c r="D51" s="43">
        <v>2.8011204481792717E-3</v>
      </c>
      <c r="E51" s="44">
        <v>11</v>
      </c>
      <c r="F51" s="17">
        <v>9</v>
      </c>
      <c r="G51" s="17">
        <v>13</v>
      </c>
      <c r="H51" s="17">
        <v>1</v>
      </c>
      <c r="I51" s="17">
        <v>6</v>
      </c>
      <c r="J51" s="17">
        <v>8</v>
      </c>
      <c r="K51" s="17">
        <v>2</v>
      </c>
      <c r="L51" s="17">
        <v>-2</v>
      </c>
      <c r="M51" s="17">
        <v>-1</v>
      </c>
      <c r="N51" s="17">
        <v>4</v>
      </c>
      <c r="O51" s="17">
        <v>-14</v>
      </c>
      <c r="P51" s="17">
        <v>1</v>
      </c>
      <c r="Q51" s="17">
        <v>9</v>
      </c>
      <c r="R51" s="17">
        <v>0</v>
      </c>
      <c r="S51" s="17">
        <v>13</v>
      </c>
      <c r="T51" s="17">
        <v>14</v>
      </c>
      <c r="U51" s="17">
        <v>-16</v>
      </c>
      <c r="V51" s="17">
        <v>9</v>
      </c>
      <c r="W51" s="17">
        <v>-4</v>
      </c>
      <c r="X51" s="17">
        <v>-16</v>
      </c>
      <c r="Y51" s="17">
        <v>13</v>
      </c>
      <c r="Z51" s="17">
        <v>-4</v>
      </c>
      <c r="AA51" s="17">
        <v>-2</v>
      </c>
      <c r="AB51" s="17">
        <v>2</v>
      </c>
      <c r="AC51" s="17">
        <v>4</v>
      </c>
      <c r="AD51" s="17">
        <v>8</v>
      </c>
      <c r="AE51" s="17">
        <v>4</v>
      </c>
      <c r="AF51" s="17">
        <v>4</v>
      </c>
      <c r="AG51" s="17">
        <v>-3</v>
      </c>
      <c r="AH51" s="17">
        <v>-3</v>
      </c>
      <c r="AI51" s="17">
        <v>11</v>
      </c>
      <c r="AJ51" s="17">
        <v>13</v>
      </c>
      <c r="AK51" s="17">
        <v>1</v>
      </c>
      <c r="AL51" s="17">
        <v>-10</v>
      </c>
      <c r="AM51" s="17">
        <v>4</v>
      </c>
      <c r="AN51" s="17">
        <v>-6</v>
      </c>
      <c r="AO51" s="17">
        <v>6</v>
      </c>
      <c r="AP51" s="18">
        <v>-11</v>
      </c>
      <c r="AR51" s="14"/>
      <c r="AS51" s="8" t="s">
        <v>1434</v>
      </c>
      <c r="AT51" s="8"/>
      <c r="AU51" s="8">
        <f>IF(OR('Anwendung DIAGNOSE'!E55='Anwendung DIAGNOSE'!$C$1,AT51),0,'Anwendung DIAGNOSE'!E55)</f>
        <v>0</v>
      </c>
      <c r="AV51" s="17"/>
      <c r="AW51" s="17"/>
      <c r="AX51" s="15"/>
      <c r="AY51" s="4"/>
      <c r="AZ51" s="4">
        <f t="shared" si="1"/>
        <v>0</v>
      </c>
      <c r="BA51" s="496">
        <f t="shared" si="2"/>
        <v>0</v>
      </c>
      <c r="BB51" s="40">
        <f t="shared" si="4"/>
        <v>0</v>
      </c>
      <c r="BC51" s="3">
        <f t="shared" si="3"/>
        <v>0.73389355742296924</v>
      </c>
      <c r="BD51" s="4"/>
      <c r="BE51" s="4"/>
      <c r="BF51" s="41"/>
      <c r="BG51" s="11"/>
      <c r="BH51" s="492">
        <f ca="1">SUMPRODUCT(E51:AP51,Calcul_correl!E$411:AP$411)*D51</f>
        <v>-1.1677591036414565E-2</v>
      </c>
      <c r="BI51" s="493">
        <f t="shared" ca="1" si="5"/>
        <v>4.7629422926665924E-3</v>
      </c>
      <c r="BJ51" s="493">
        <f t="shared" ca="1" si="8"/>
        <v>2.2685619283272094E-5</v>
      </c>
      <c r="BK51" s="494">
        <f t="shared" ca="1" si="6"/>
        <v>2.2769759616521421E-2</v>
      </c>
      <c r="BL51" s="495" t="str">
        <f t="shared" ca="1" si="7"/>
        <v>....</v>
      </c>
      <c r="BM51" s="496"/>
    </row>
    <row r="52" spans="3:65">
      <c r="C52" s="42" t="s">
        <v>1435</v>
      </c>
      <c r="D52" s="43">
        <v>1.0869565217391304E-2</v>
      </c>
      <c r="E52" s="44">
        <v>2</v>
      </c>
      <c r="F52" s="17">
        <v>5</v>
      </c>
      <c r="G52" s="17">
        <v>7</v>
      </c>
      <c r="H52" s="17">
        <v>-3</v>
      </c>
      <c r="I52" s="17">
        <v>3</v>
      </c>
      <c r="J52" s="17">
        <v>7</v>
      </c>
      <c r="K52" s="17">
        <v>-1</v>
      </c>
      <c r="L52" s="17">
        <v>1</v>
      </c>
      <c r="M52" s="17">
        <v>-12</v>
      </c>
      <c r="N52" s="17">
        <v>4</v>
      </c>
      <c r="O52" s="17">
        <v>5</v>
      </c>
      <c r="P52" s="17">
        <v>-11</v>
      </c>
      <c r="Q52" s="17">
        <v>-6</v>
      </c>
      <c r="R52" s="17">
        <v>2</v>
      </c>
      <c r="S52" s="17">
        <v>2</v>
      </c>
      <c r="T52" s="17">
        <v>0</v>
      </c>
      <c r="U52" s="17">
        <v>-12</v>
      </c>
      <c r="V52" s="17">
        <v>19</v>
      </c>
      <c r="W52" s="17">
        <v>0</v>
      </c>
      <c r="X52" s="17">
        <v>5</v>
      </c>
      <c r="Y52" s="17">
        <v>-6</v>
      </c>
      <c r="Z52" s="17">
        <v>12</v>
      </c>
      <c r="AA52" s="17">
        <v>-2</v>
      </c>
      <c r="AB52" s="17">
        <v>1</v>
      </c>
      <c r="AC52" s="17">
        <v>-10</v>
      </c>
      <c r="AD52" s="17">
        <v>4</v>
      </c>
      <c r="AE52" s="17">
        <v>12</v>
      </c>
      <c r="AF52" s="17">
        <v>1</v>
      </c>
      <c r="AG52" s="17">
        <v>0</v>
      </c>
      <c r="AH52" s="17">
        <v>2</v>
      </c>
      <c r="AI52" s="17">
        <v>2</v>
      </c>
      <c r="AJ52" s="17">
        <v>8</v>
      </c>
      <c r="AK52" s="17">
        <v>5</v>
      </c>
      <c r="AL52" s="17">
        <v>1</v>
      </c>
      <c r="AM52" s="17">
        <v>4</v>
      </c>
      <c r="AN52" s="17">
        <v>3</v>
      </c>
      <c r="AO52" s="17">
        <v>-8</v>
      </c>
      <c r="AP52" s="18">
        <v>0</v>
      </c>
      <c r="AR52" s="14"/>
      <c r="AS52" s="8" t="s">
        <v>1435</v>
      </c>
      <c r="AT52" s="8"/>
      <c r="AU52" s="8">
        <f>IF(OR('Anwendung DIAGNOSE'!E56='Anwendung DIAGNOSE'!$C$1,AT52),0,'Anwendung DIAGNOSE'!E56)</f>
        <v>0</v>
      </c>
      <c r="AV52" s="17"/>
      <c r="AW52" s="17"/>
      <c r="AX52" s="15"/>
      <c r="AY52" s="4"/>
      <c r="AZ52" s="4">
        <f t="shared" si="1"/>
        <v>0</v>
      </c>
      <c r="BA52" s="496">
        <f t="shared" si="2"/>
        <v>0</v>
      </c>
      <c r="BB52" s="40">
        <f t="shared" si="4"/>
        <v>0</v>
      </c>
      <c r="BC52" s="3">
        <f t="shared" si="3"/>
        <v>2.043478260869565</v>
      </c>
      <c r="BD52" s="4"/>
      <c r="BE52" s="4"/>
      <c r="BF52" s="41"/>
      <c r="BG52" s="11"/>
      <c r="BH52" s="492">
        <f ca="1">SUMPRODUCT(E52:AP52,Calcul_correl!E$411:AP$411)*D52</f>
        <v>6.6565217391304464E-3</v>
      </c>
      <c r="BI52" s="493">
        <f t="shared" ca="1" si="5"/>
        <v>-5.921543700340523E-3</v>
      </c>
      <c r="BJ52" s="493">
        <f t="shared" ca="1" si="8"/>
        <v>3.5064679795042532E-5</v>
      </c>
      <c r="BK52" s="494">
        <f t="shared" ca="1" si="6"/>
        <v>-2.8308578674799151E-2</v>
      </c>
      <c r="BL52" s="495" t="str">
        <f t="shared" ca="1" si="7"/>
        <v>....</v>
      </c>
      <c r="BM52" s="496"/>
    </row>
    <row r="53" spans="3:65">
      <c r="C53" s="42" t="s">
        <v>1436</v>
      </c>
      <c r="D53" s="43">
        <v>7.0422535211267607E-3</v>
      </c>
      <c r="E53" s="44">
        <v>-2</v>
      </c>
      <c r="F53" s="17">
        <v>1</v>
      </c>
      <c r="G53" s="17">
        <v>-1</v>
      </c>
      <c r="H53" s="17">
        <v>-4</v>
      </c>
      <c r="I53" s="17">
        <v>-15</v>
      </c>
      <c r="J53" s="17">
        <v>-13</v>
      </c>
      <c r="K53" s="17">
        <v>2</v>
      </c>
      <c r="L53" s="17">
        <v>-3</v>
      </c>
      <c r="M53" s="17">
        <v>-11</v>
      </c>
      <c r="N53" s="17">
        <v>-8</v>
      </c>
      <c r="O53" s="17">
        <v>-6</v>
      </c>
      <c r="P53" s="17">
        <v>-12</v>
      </c>
      <c r="Q53" s="17">
        <v>-19</v>
      </c>
      <c r="R53" s="17">
        <v>-13</v>
      </c>
      <c r="S53" s="17">
        <v>8</v>
      </c>
      <c r="T53" s="17">
        <v>2</v>
      </c>
      <c r="U53" s="17">
        <v>17</v>
      </c>
      <c r="V53" s="17">
        <v>-2</v>
      </c>
      <c r="W53" s="17">
        <v>20</v>
      </c>
      <c r="X53" s="17">
        <v>2</v>
      </c>
      <c r="Y53" s="17">
        <v>1</v>
      </c>
      <c r="Z53" s="17">
        <v>7</v>
      </c>
      <c r="AA53" s="17">
        <v>25</v>
      </c>
      <c r="AB53" s="17">
        <v>2</v>
      </c>
      <c r="AC53" s="17">
        <v>4</v>
      </c>
      <c r="AD53" s="17">
        <v>1</v>
      </c>
      <c r="AE53" s="17">
        <v>15</v>
      </c>
      <c r="AF53" s="17">
        <v>2</v>
      </c>
      <c r="AG53" s="17">
        <v>-3</v>
      </c>
      <c r="AH53" s="17">
        <v>-2</v>
      </c>
      <c r="AI53" s="17">
        <v>-13</v>
      </c>
      <c r="AJ53" s="17">
        <v>2</v>
      </c>
      <c r="AK53" s="17">
        <v>1</v>
      </c>
      <c r="AL53" s="17">
        <v>-6</v>
      </c>
      <c r="AM53" s="17">
        <v>-18</v>
      </c>
      <c r="AN53" s="17">
        <v>-14</v>
      </c>
      <c r="AO53" s="17">
        <v>-10</v>
      </c>
      <c r="AP53" s="18">
        <v>-10</v>
      </c>
      <c r="AR53" s="14"/>
      <c r="AS53" s="8" t="s">
        <v>1436</v>
      </c>
      <c r="AT53" s="8"/>
      <c r="AU53" s="8">
        <f>IF(OR('Anwendung DIAGNOSE'!E57='Anwendung DIAGNOSE'!$C$1,AT53),0,'Anwendung DIAGNOSE'!E57)</f>
        <v>0</v>
      </c>
      <c r="AV53" s="17"/>
      <c r="AW53" s="17"/>
      <c r="AX53" s="15"/>
      <c r="AY53" s="4"/>
      <c r="AZ53" s="4">
        <f t="shared" si="1"/>
        <v>0</v>
      </c>
      <c r="BA53" s="496">
        <f t="shared" si="2"/>
        <v>0</v>
      </c>
      <c r="BB53" s="40">
        <f t="shared" si="4"/>
        <v>0</v>
      </c>
      <c r="BC53" s="3">
        <f t="shared" si="3"/>
        <v>2.091549295774648</v>
      </c>
      <c r="BD53" s="4"/>
      <c r="BE53" s="4"/>
      <c r="BF53" s="41"/>
      <c r="BG53" s="11"/>
      <c r="BH53" s="492">
        <f ca="1">SUMPRODUCT(E53:AP53,Calcul_correl!E$411:AP$411)*D53</f>
        <v>-7.443661971830932E-4</v>
      </c>
      <c r="BI53" s="493">
        <f t="shared" ca="1" si="5"/>
        <v>1.3583892617449668E-3</v>
      </c>
      <c r="BJ53" s="493">
        <f t="shared" ca="1" si="8"/>
        <v>1.8452213864240361E-6</v>
      </c>
      <c r="BK53" s="494">
        <f t="shared" ca="1" si="6"/>
        <v>6.49392645449841E-3</v>
      </c>
      <c r="BL53" s="495" t="str">
        <f t="shared" ca="1" si="7"/>
        <v>....</v>
      </c>
      <c r="BM53" s="496"/>
    </row>
    <row r="54" spans="3:65">
      <c r="C54" s="42" t="s">
        <v>1437</v>
      </c>
      <c r="D54" s="43">
        <v>9.2678405931417981E-4</v>
      </c>
      <c r="E54" s="44">
        <v>-10</v>
      </c>
      <c r="F54" s="17">
        <v>-51</v>
      </c>
      <c r="G54" s="17">
        <v>-13</v>
      </c>
      <c r="H54" s="17">
        <v>24</v>
      </c>
      <c r="I54" s="17">
        <v>-9</v>
      </c>
      <c r="J54" s="17">
        <v>-17</v>
      </c>
      <c r="K54" s="17">
        <v>16</v>
      </c>
      <c r="L54" s="17">
        <v>36</v>
      </c>
      <c r="M54" s="17">
        <v>5</v>
      </c>
      <c r="N54" s="17">
        <v>5</v>
      </c>
      <c r="O54" s="17">
        <v>-10</v>
      </c>
      <c r="P54" s="17">
        <v>-50</v>
      </c>
      <c r="Q54" s="17">
        <v>8</v>
      </c>
      <c r="R54" s="17">
        <v>18</v>
      </c>
      <c r="S54" s="17">
        <v>18</v>
      </c>
      <c r="T54" s="17">
        <v>-26</v>
      </c>
      <c r="U54" s="17">
        <v>6</v>
      </c>
      <c r="V54" s="17">
        <v>12</v>
      </c>
      <c r="W54" s="17">
        <v>1</v>
      </c>
      <c r="X54" s="17">
        <v>21</v>
      </c>
      <c r="Y54" s="17">
        <v>2</v>
      </c>
      <c r="Z54" s="17">
        <v>-10</v>
      </c>
      <c r="AA54" s="17">
        <v>28</v>
      </c>
      <c r="AB54" s="17">
        <v>-11</v>
      </c>
      <c r="AC54" s="17">
        <v>-8</v>
      </c>
      <c r="AD54" s="17">
        <v>33</v>
      </c>
      <c r="AE54" s="17">
        <v>6</v>
      </c>
      <c r="AF54" s="17">
        <v>6</v>
      </c>
      <c r="AG54" s="17">
        <v>41</v>
      </c>
      <c r="AH54" s="17">
        <v>-53</v>
      </c>
      <c r="AI54" s="17">
        <v>-14</v>
      </c>
      <c r="AJ54" s="17">
        <v>1</v>
      </c>
      <c r="AK54" s="17">
        <v>7</v>
      </c>
      <c r="AL54" s="17">
        <v>4</v>
      </c>
      <c r="AM54" s="17">
        <v>18</v>
      </c>
      <c r="AN54" s="17">
        <v>12</v>
      </c>
      <c r="AO54" s="17">
        <v>40</v>
      </c>
      <c r="AP54" s="18">
        <v>10</v>
      </c>
      <c r="AR54" s="14"/>
      <c r="AS54" s="8" t="s">
        <v>1437</v>
      </c>
      <c r="AT54" s="8"/>
      <c r="AU54" s="8">
        <f>IF(OR('Anwendung DIAGNOSE'!E58='Anwendung DIAGNOSE'!$C$1,AT54),0,'Anwendung DIAGNOSE'!E58)</f>
        <v>0</v>
      </c>
      <c r="AV54" s="17">
        <v>66</v>
      </c>
      <c r="AW54" s="17"/>
      <c r="AX54" s="15">
        <f ca="1">INDIRECT(ADDRESS(AV54+ROW(AV$2)-1,COLUMN(AU54)))</f>
        <v>0</v>
      </c>
      <c r="AY54" s="4"/>
      <c r="AZ54" s="4">
        <f t="shared" si="1"/>
        <v>0</v>
      </c>
      <c r="BA54" s="496">
        <f t="shared" ca="1" si="2"/>
        <v>0</v>
      </c>
      <c r="BB54" s="40">
        <f t="shared" ca="1" si="4"/>
        <v>0</v>
      </c>
      <c r="BC54" s="3">
        <f t="shared" si="3"/>
        <v>0.6116774791473587</v>
      </c>
      <c r="BD54" s="4"/>
      <c r="BE54" s="4"/>
      <c r="BF54" s="41"/>
      <c r="BG54" s="11"/>
      <c r="BH54" s="492">
        <f ca="1">SUMPRODUCT(E54:AP54,Calcul_correl!E$411:AP$411)*D54</f>
        <v>3.4966265060240961E-2</v>
      </c>
      <c r="BI54" s="493">
        <f t="shared" ca="1" si="5"/>
        <v>-3.731738261738262E-2</v>
      </c>
      <c r="BJ54" s="493">
        <f t="shared" ca="1" si="8"/>
        <v>1.3925870454121305E-3</v>
      </c>
      <c r="BK54" s="494">
        <f t="shared" ca="1" si="6"/>
        <v>-0.1783997746569039</v>
      </c>
      <c r="BL54" s="495" t="str">
        <f t="shared" ca="1" si="7"/>
        <v>....</v>
      </c>
      <c r="BM54" s="496"/>
    </row>
    <row r="55" spans="3:65">
      <c r="C55" s="42" t="s">
        <v>1438</v>
      </c>
      <c r="D55" s="43">
        <v>1.6051364365971107E-3</v>
      </c>
      <c r="E55" s="44">
        <v>-6</v>
      </c>
      <c r="F55" s="17">
        <v>-23</v>
      </c>
      <c r="G55" s="17">
        <v>0</v>
      </c>
      <c r="H55" s="17">
        <v>12</v>
      </c>
      <c r="I55" s="17">
        <v>-9</v>
      </c>
      <c r="J55" s="17">
        <v>-16</v>
      </c>
      <c r="K55" s="17">
        <v>-18</v>
      </c>
      <c r="L55" s="17">
        <v>23</v>
      </c>
      <c r="M55" s="17">
        <v>3</v>
      </c>
      <c r="N55" s="17">
        <v>-6</v>
      </c>
      <c r="O55" s="17">
        <v>-16</v>
      </c>
      <c r="P55" s="17">
        <v>-37</v>
      </c>
      <c r="Q55" s="17">
        <v>-3</v>
      </c>
      <c r="R55" s="17">
        <v>5</v>
      </c>
      <c r="S55" s="17">
        <v>21</v>
      </c>
      <c r="T55" s="17">
        <v>-32</v>
      </c>
      <c r="U55" s="17">
        <v>1</v>
      </c>
      <c r="V55" s="17">
        <v>11</v>
      </c>
      <c r="W55" s="17">
        <v>16</v>
      </c>
      <c r="X55" s="17">
        <v>25</v>
      </c>
      <c r="Y55" s="17">
        <v>3</v>
      </c>
      <c r="Z55" s="17">
        <v>-4</v>
      </c>
      <c r="AA55" s="17">
        <v>29</v>
      </c>
      <c r="AB55" s="17">
        <v>-12</v>
      </c>
      <c r="AC55" s="17">
        <v>-19</v>
      </c>
      <c r="AD55" s="17">
        <v>47</v>
      </c>
      <c r="AE55" s="17">
        <v>14</v>
      </c>
      <c r="AF55" s="17">
        <v>-6</v>
      </c>
      <c r="AG55" s="17">
        <v>29</v>
      </c>
      <c r="AH55" s="17">
        <v>-37</v>
      </c>
      <c r="AI55" s="17">
        <v>-20</v>
      </c>
      <c r="AJ55" s="17">
        <v>-7</v>
      </c>
      <c r="AK55" s="17">
        <v>4</v>
      </c>
      <c r="AL55" s="17">
        <v>-3</v>
      </c>
      <c r="AM55" s="17">
        <v>-1</v>
      </c>
      <c r="AN55" s="17">
        <v>18</v>
      </c>
      <c r="AO55" s="17">
        <v>19</v>
      </c>
      <c r="AP55" s="18">
        <v>5</v>
      </c>
      <c r="AR55" s="14"/>
      <c r="AS55" s="8" t="s">
        <v>1438</v>
      </c>
      <c r="AT55" s="8"/>
      <c r="AU55" s="8">
        <f>IF(OR('Anwendung DIAGNOSE'!E59='Anwendung DIAGNOSE'!$C$1,AT55),0,'Anwendung DIAGNOSE'!E59)</f>
        <v>5</v>
      </c>
      <c r="AV55" s="17">
        <v>55</v>
      </c>
      <c r="AW55" s="17"/>
      <c r="AX55" s="15">
        <f ca="1">INDIRECT(ADDRESS(AV55+ROW(AV$2)-1,COLUMN(AU55)))</f>
        <v>0</v>
      </c>
      <c r="AY55" s="4"/>
      <c r="AZ55" s="4">
        <f t="shared" si="1"/>
        <v>5</v>
      </c>
      <c r="BA55" s="496">
        <f t="shared" ca="1" si="2"/>
        <v>5</v>
      </c>
      <c r="BB55" s="40">
        <f t="shared" ca="1" si="4"/>
        <v>8.0256821829855531E-3</v>
      </c>
      <c r="BC55" s="3">
        <f t="shared" si="3"/>
        <v>0.898876404494382</v>
      </c>
      <c r="BD55" s="4"/>
      <c r="BE55" s="4"/>
      <c r="BF55" s="41"/>
      <c r="BG55" s="11"/>
      <c r="BH55" s="492">
        <f ca="1">SUMPRODUCT(E55:AP55,Calcul_correl!E$411:AP$411)*D55</f>
        <v>5.3197592295345091E-2</v>
      </c>
      <c r="BI55" s="493">
        <f t="shared" ca="1" si="5"/>
        <v>0.25400447848995794</v>
      </c>
      <c r="BJ55" s="493">
        <f t="shared" ca="1" si="8"/>
        <v>6.4518275092955504E-2</v>
      </c>
      <c r="BK55" s="494">
        <f t="shared" ca="1" si="6"/>
        <v>1.2142958199685003</v>
      </c>
      <c r="BL55" s="495" t="str">
        <f t="shared" ca="1" si="7"/>
        <v>+</v>
      </c>
      <c r="BM55" s="496"/>
    </row>
    <row r="56" spans="3:65">
      <c r="C56" s="42" t="s">
        <v>1439</v>
      </c>
      <c r="D56" s="43">
        <v>7.9365079365079361E-3</v>
      </c>
      <c r="E56" s="44">
        <v>-3</v>
      </c>
      <c r="F56" s="17">
        <v>-29</v>
      </c>
      <c r="G56" s="17">
        <v>-12</v>
      </c>
      <c r="H56" s="17">
        <v>6</v>
      </c>
      <c r="I56" s="17">
        <v>-1</v>
      </c>
      <c r="J56" s="17">
        <v>4</v>
      </c>
      <c r="K56" s="17">
        <v>42</v>
      </c>
      <c r="L56" s="17">
        <v>-2</v>
      </c>
      <c r="M56" s="17">
        <v>0</v>
      </c>
      <c r="N56" s="17">
        <v>23</v>
      </c>
      <c r="O56" s="17">
        <v>16</v>
      </c>
      <c r="P56" s="17">
        <v>-3</v>
      </c>
      <c r="Q56" s="17">
        <v>7</v>
      </c>
      <c r="R56" s="17">
        <v>14</v>
      </c>
      <c r="S56" s="17">
        <v>-1</v>
      </c>
      <c r="T56" s="17">
        <v>4</v>
      </c>
      <c r="U56" s="17">
        <v>-5</v>
      </c>
      <c r="V56" s="17">
        <v>-15</v>
      </c>
      <c r="W56" s="17">
        <v>4</v>
      </c>
      <c r="X56" s="17">
        <v>7</v>
      </c>
      <c r="Y56" s="17">
        <v>-9</v>
      </c>
      <c r="Z56" s="17">
        <v>5</v>
      </c>
      <c r="AA56" s="17">
        <v>-6</v>
      </c>
      <c r="AB56" s="17">
        <v>-6</v>
      </c>
      <c r="AC56" s="17">
        <v>28</v>
      </c>
      <c r="AD56" s="17">
        <v>-19</v>
      </c>
      <c r="AE56" s="17">
        <v>-11</v>
      </c>
      <c r="AF56" s="17">
        <v>0</v>
      </c>
      <c r="AG56" s="17">
        <v>-1</v>
      </c>
      <c r="AH56" s="17">
        <v>0</v>
      </c>
      <c r="AI56" s="17">
        <v>-1</v>
      </c>
      <c r="AJ56" s="17">
        <v>-6</v>
      </c>
      <c r="AK56" s="17">
        <v>8</v>
      </c>
      <c r="AL56" s="17">
        <v>-2</v>
      </c>
      <c r="AM56" s="17">
        <v>5</v>
      </c>
      <c r="AN56" s="17">
        <v>-14</v>
      </c>
      <c r="AO56" s="17">
        <v>-11</v>
      </c>
      <c r="AP56" s="18">
        <v>-8</v>
      </c>
      <c r="AR56" s="14"/>
      <c r="AS56" s="8" t="s">
        <v>1439</v>
      </c>
      <c r="AT56" s="8"/>
      <c r="AU56" s="8">
        <f>IF(OR('Anwendung DIAGNOSE'!E60='Anwendung DIAGNOSE'!$C$1,AT56),0,'Anwendung DIAGNOSE'!E60)</f>
        <v>0</v>
      </c>
      <c r="AV56" s="17">
        <v>54</v>
      </c>
      <c r="AW56" s="17"/>
      <c r="AX56" s="15">
        <f ca="1">INDIRECT(ADDRESS(AV56+ROW(AV$2)-1,COLUMN(AU56)))</f>
        <v>5</v>
      </c>
      <c r="AY56" s="4"/>
      <c r="AZ56" s="4">
        <f t="shared" si="1"/>
        <v>0</v>
      </c>
      <c r="BA56" s="496">
        <f t="shared" ca="1" si="2"/>
        <v>0</v>
      </c>
      <c r="BB56" s="40">
        <f t="shared" ca="1" si="4"/>
        <v>0</v>
      </c>
      <c r="BC56" s="3">
        <f t="shared" si="3"/>
        <v>2.6825396825396823</v>
      </c>
      <c r="BD56" s="4"/>
      <c r="BE56" s="4"/>
      <c r="BF56" s="41"/>
      <c r="BG56" s="11"/>
      <c r="BH56" s="492">
        <f ca="1">SUMPRODUCT(E56:AP56,Calcul_correl!E$411:AP$411)*D56</f>
        <v>-9.501111111111113E-2</v>
      </c>
      <c r="BI56" s="493">
        <f t="shared" ca="1" si="5"/>
        <v>1.0843482142857144E-2</v>
      </c>
      <c r="BJ56" s="493">
        <f t="shared" ca="1" si="8"/>
        <v>1.1758110498246177E-4</v>
      </c>
      <c r="BK56" s="494">
        <f t="shared" ca="1" si="6"/>
        <v>5.1838436543531541E-2</v>
      </c>
      <c r="BL56" s="495" t="str">
        <f t="shared" ca="1" si="7"/>
        <v>....</v>
      </c>
      <c r="BM56" s="496"/>
    </row>
    <row r="57" spans="3:65">
      <c r="C57" s="42" t="s">
        <v>1440</v>
      </c>
      <c r="D57" s="43">
        <v>7.1942446043165471E-3</v>
      </c>
      <c r="E57" s="44">
        <v>0</v>
      </c>
      <c r="F57" s="17">
        <v>-14</v>
      </c>
      <c r="G57" s="17">
        <v>-2</v>
      </c>
      <c r="H57" s="17">
        <v>5</v>
      </c>
      <c r="I57" s="17">
        <v>-1</v>
      </c>
      <c r="J57" s="17">
        <v>0</v>
      </c>
      <c r="K57" s="17">
        <v>25</v>
      </c>
      <c r="L57" s="17">
        <v>4</v>
      </c>
      <c r="M57" s="17">
        <v>2</v>
      </c>
      <c r="N57" s="17">
        <v>18</v>
      </c>
      <c r="O57" s="17">
        <v>16</v>
      </c>
      <c r="P57" s="17">
        <v>3</v>
      </c>
      <c r="Q57" s="17">
        <v>4</v>
      </c>
      <c r="R57" s="17">
        <v>8</v>
      </c>
      <c r="S57" s="17">
        <v>1</v>
      </c>
      <c r="T57" s="17">
        <v>1</v>
      </c>
      <c r="U57" s="17">
        <v>-2</v>
      </c>
      <c r="V57" s="17">
        <v>-10</v>
      </c>
      <c r="W57" s="17">
        <v>9</v>
      </c>
      <c r="X57" s="17">
        <v>8</v>
      </c>
      <c r="Y57" s="17">
        <v>-5</v>
      </c>
      <c r="Z57" s="17">
        <v>6</v>
      </c>
      <c r="AA57" s="17">
        <v>3</v>
      </c>
      <c r="AB57" s="17">
        <v>-3</v>
      </c>
      <c r="AC57" s="17">
        <v>15</v>
      </c>
      <c r="AD57" s="17">
        <v>-14</v>
      </c>
      <c r="AE57" s="17">
        <v>-3</v>
      </c>
      <c r="AF57" s="17">
        <v>-9</v>
      </c>
      <c r="AG57" s="17">
        <v>0</v>
      </c>
      <c r="AH57" s="17">
        <v>-8</v>
      </c>
      <c r="AI57" s="17">
        <v>-9</v>
      </c>
      <c r="AJ57" s="17">
        <v>-1</v>
      </c>
      <c r="AK57" s="17">
        <v>3</v>
      </c>
      <c r="AL57" s="17">
        <v>-6</v>
      </c>
      <c r="AM57" s="17">
        <v>-2</v>
      </c>
      <c r="AN57" s="17">
        <v>-6</v>
      </c>
      <c r="AO57" s="17">
        <v>-8</v>
      </c>
      <c r="AP57" s="18">
        <v>-9</v>
      </c>
      <c r="AR57" s="14"/>
      <c r="AS57" s="8" t="s">
        <v>1440</v>
      </c>
      <c r="AT57" s="8"/>
      <c r="AU57" s="8">
        <f>IF(OR('Anwendung DIAGNOSE'!E61='Anwendung DIAGNOSE'!$C$1,AT57),0,'Anwendung DIAGNOSE'!E61)</f>
        <v>0</v>
      </c>
      <c r="AV57" s="17">
        <v>57</v>
      </c>
      <c r="AW57" s="17"/>
      <c r="AX57" s="15">
        <f ca="1">INDIRECT(ADDRESS(AV57+ROW(AV$2)-1,COLUMN(AU57)))</f>
        <v>0</v>
      </c>
      <c r="AY57" s="4"/>
      <c r="AZ57" s="4">
        <f t="shared" si="1"/>
        <v>0</v>
      </c>
      <c r="BA57" s="496">
        <f t="shared" ca="1" si="2"/>
        <v>0</v>
      </c>
      <c r="BB57" s="40">
        <f t="shared" ca="1" si="4"/>
        <v>0</v>
      </c>
      <c r="BC57" s="3">
        <f t="shared" si="3"/>
        <v>1.7482014388489209</v>
      </c>
      <c r="BD57" s="4"/>
      <c r="BE57" s="4"/>
      <c r="BF57" s="41"/>
      <c r="BG57" s="11"/>
      <c r="BH57" s="492">
        <f ca="1">SUMPRODUCT(E57:AP57,Calcul_correl!E$411:AP$411)*D57</f>
        <v>-3.5123741007194238E-2</v>
      </c>
      <c r="BI57" s="493">
        <f t="shared" ca="1" si="5"/>
        <v>4.0478319177469834E-3</v>
      </c>
      <c r="BJ57" s="493">
        <f t="shared" ca="1" si="8"/>
        <v>1.6384943234331222E-5</v>
      </c>
      <c r="BK57" s="494">
        <f t="shared" ca="1" si="6"/>
        <v>1.9351097299056343E-2</v>
      </c>
      <c r="BL57" s="495" t="str">
        <f t="shared" ca="1" si="7"/>
        <v>....</v>
      </c>
      <c r="BM57" s="496"/>
    </row>
    <row r="58" spans="3:65">
      <c r="C58" s="42" t="s">
        <v>1441</v>
      </c>
      <c r="D58" s="43">
        <v>2.012072434607646E-3</v>
      </c>
      <c r="E58" s="44">
        <v>-8</v>
      </c>
      <c r="F58" s="17">
        <v>-26</v>
      </c>
      <c r="G58" s="17">
        <v>2</v>
      </c>
      <c r="H58" s="17">
        <v>3</v>
      </c>
      <c r="I58" s="17">
        <v>-7</v>
      </c>
      <c r="J58" s="17">
        <v>-13</v>
      </c>
      <c r="K58" s="17">
        <v>6</v>
      </c>
      <c r="L58" s="17">
        <v>15</v>
      </c>
      <c r="M58" s="17">
        <v>-18</v>
      </c>
      <c r="N58" s="17">
        <v>26</v>
      </c>
      <c r="O58" s="17">
        <v>12</v>
      </c>
      <c r="P58" s="17">
        <v>-42</v>
      </c>
      <c r="Q58" s="17">
        <v>-6</v>
      </c>
      <c r="R58" s="17">
        <v>12</v>
      </c>
      <c r="S58" s="17">
        <v>-9</v>
      </c>
      <c r="T58" s="17">
        <v>-16</v>
      </c>
      <c r="U58" s="17">
        <v>-8</v>
      </c>
      <c r="V58" s="17">
        <v>19</v>
      </c>
      <c r="W58" s="17">
        <v>17</v>
      </c>
      <c r="X58" s="17">
        <v>21</v>
      </c>
      <c r="Y58" s="17">
        <v>-12</v>
      </c>
      <c r="Z58" s="17">
        <v>18</v>
      </c>
      <c r="AA58" s="17">
        <v>14</v>
      </c>
      <c r="AB58" s="17">
        <v>-24</v>
      </c>
      <c r="AC58" s="17">
        <v>-30</v>
      </c>
      <c r="AD58" s="17">
        <v>17</v>
      </c>
      <c r="AE58" s="17">
        <v>4</v>
      </c>
      <c r="AF58" s="17">
        <v>4</v>
      </c>
      <c r="AG58" s="17">
        <v>4</v>
      </c>
      <c r="AH58" s="17">
        <v>-13</v>
      </c>
      <c r="AI58" s="17">
        <v>10</v>
      </c>
      <c r="AJ58" s="17">
        <v>6</v>
      </c>
      <c r="AK58" s="17">
        <v>12</v>
      </c>
      <c r="AL58" s="17">
        <v>-12</v>
      </c>
      <c r="AM58" s="17">
        <v>-9</v>
      </c>
      <c r="AN58" s="17">
        <v>2</v>
      </c>
      <c r="AO58" s="17">
        <v>-17</v>
      </c>
      <c r="AP58" s="18">
        <v>26</v>
      </c>
      <c r="AR58" s="14"/>
      <c r="AS58" s="8" t="s">
        <v>1441</v>
      </c>
      <c r="AT58" s="8"/>
      <c r="AU58" s="8">
        <f>IF(OR('Anwendung DIAGNOSE'!E62='Anwendung DIAGNOSE'!$C$1,AT58),0,'Anwendung DIAGNOSE'!E62)</f>
        <v>0</v>
      </c>
      <c r="AV58" s="17">
        <v>56</v>
      </c>
      <c r="AW58" s="17"/>
      <c r="AX58" s="15">
        <f ca="1">INDIRECT(ADDRESS(AV58+ROW(AV$2)-1,COLUMN(AU58)))</f>
        <v>0</v>
      </c>
      <c r="AY58" s="4"/>
      <c r="AZ58" s="4">
        <f t="shared" si="1"/>
        <v>0</v>
      </c>
      <c r="BA58" s="496">
        <f t="shared" ca="1" si="2"/>
        <v>0</v>
      </c>
      <c r="BB58" s="40">
        <f t="shared" ca="1" si="4"/>
        <v>0</v>
      </c>
      <c r="BC58" s="3">
        <f t="shared" si="3"/>
        <v>1.046277665995976</v>
      </c>
      <c r="BD58" s="4"/>
      <c r="BE58" s="4"/>
      <c r="BF58" s="41"/>
      <c r="BG58" s="11"/>
      <c r="BH58" s="492">
        <f ca="1">SUMPRODUCT(E58:AP58,Calcul_correl!E$411:AP$411)*D58</f>
        <v>2.1619315895372242E-2</v>
      </c>
      <c r="BI58" s="493">
        <f t="shared" ca="1" si="5"/>
        <v>-9.5964610011641457E-3</v>
      </c>
      <c r="BJ58" s="493">
        <f t="shared" ca="1" si="8"/>
        <v>9.2092063746864353E-5</v>
      </c>
      <c r="BK58" s="494">
        <f t="shared" ca="1" si="6"/>
        <v>-4.5876917405080521E-2</v>
      </c>
      <c r="BL58" s="495" t="str">
        <f t="shared" ca="1" si="7"/>
        <v>....</v>
      </c>
      <c r="BM58" s="496"/>
    </row>
    <row r="59" spans="3:65">
      <c r="C59" s="42" t="s">
        <v>1561</v>
      </c>
      <c r="D59" s="43">
        <v>2.7322404371584699E-3</v>
      </c>
      <c r="E59" s="44">
        <v>-13</v>
      </c>
      <c r="F59" s="17">
        <v>-38</v>
      </c>
      <c r="G59" s="17">
        <v>0</v>
      </c>
      <c r="H59" s="17">
        <v>6</v>
      </c>
      <c r="I59" s="17">
        <v>-6</v>
      </c>
      <c r="J59" s="17">
        <v>-15</v>
      </c>
      <c r="K59" s="17">
        <v>18</v>
      </c>
      <c r="L59" s="17">
        <v>14</v>
      </c>
      <c r="M59" s="17">
        <v>-6</v>
      </c>
      <c r="N59" s="17">
        <v>25</v>
      </c>
      <c r="O59" s="17">
        <v>3</v>
      </c>
      <c r="P59" s="17">
        <v>-29</v>
      </c>
      <c r="Q59" s="17">
        <v>-2</v>
      </c>
      <c r="R59" s="17">
        <v>14</v>
      </c>
      <c r="S59" s="17">
        <v>1</v>
      </c>
      <c r="T59" s="17">
        <v>-15</v>
      </c>
      <c r="U59" s="17">
        <v>-7</v>
      </c>
      <c r="V59" s="17">
        <v>6</v>
      </c>
      <c r="W59" s="17">
        <v>26</v>
      </c>
      <c r="X59" s="17">
        <v>22</v>
      </c>
      <c r="Y59" s="17">
        <v>-15</v>
      </c>
      <c r="Z59" s="17">
        <v>18</v>
      </c>
      <c r="AA59" s="17">
        <v>20</v>
      </c>
      <c r="AB59" s="17">
        <v>-29</v>
      </c>
      <c r="AC59" s="17">
        <v>-13</v>
      </c>
      <c r="AD59" s="17">
        <v>10</v>
      </c>
      <c r="AE59" s="17">
        <v>1</v>
      </c>
      <c r="AF59" s="17">
        <v>5</v>
      </c>
      <c r="AG59" s="17">
        <v>-2</v>
      </c>
      <c r="AH59" s="17">
        <v>-14</v>
      </c>
      <c r="AI59" s="17">
        <v>4</v>
      </c>
      <c r="AJ59" s="17">
        <v>5</v>
      </c>
      <c r="AK59" s="17">
        <v>12</v>
      </c>
      <c r="AL59" s="17">
        <v>-3</v>
      </c>
      <c r="AM59" s="17">
        <v>-6</v>
      </c>
      <c r="AN59" s="17">
        <v>-12</v>
      </c>
      <c r="AO59" s="17">
        <v>-10</v>
      </c>
      <c r="AP59" s="18">
        <v>12</v>
      </c>
      <c r="AR59" s="14"/>
      <c r="AS59" s="8" t="s">
        <v>1561</v>
      </c>
      <c r="AT59" s="8"/>
      <c r="AU59" s="8">
        <f>IF(OR('Anwendung DIAGNOSE'!E63='Anwendung DIAGNOSE'!$C$1,AT59),0,'Anwendung DIAGNOSE'!E63)</f>
        <v>0</v>
      </c>
      <c r="AV59" s="17"/>
      <c r="AW59" s="17"/>
      <c r="AX59" s="15"/>
      <c r="AY59" s="4"/>
      <c r="AZ59" s="4">
        <f t="shared" si="1"/>
        <v>0</v>
      </c>
      <c r="BA59" s="496">
        <f t="shared" si="2"/>
        <v>0</v>
      </c>
      <c r="BB59" s="40">
        <f t="shared" si="4"/>
        <v>0</v>
      </c>
      <c r="BC59" s="3">
        <f t="shared" si="3"/>
        <v>1.2486338797814207</v>
      </c>
      <c r="BD59" s="4"/>
      <c r="BE59" s="4"/>
      <c r="BF59" s="41"/>
      <c r="BG59" s="11"/>
      <c r="BH59" s="492">
        <f ca="1">SUMPRODUCT(E59:AP59,Calcul_correl!E$411:AP$411)*D59</f>
        <v>7.7778688524590247E-3</v>
      </c>
      <c r="BI59" s="493">
        <f t="shared" ca="1" si="5"/>
        <v>-1.138228545204219E-3</v>
      </c>
      <c r="BJ59" s="493">
        <f t="shared" ca="1" si="8"/>
        <v>1.2955642211177129E-6</v>
      </c>
      <c r="BK59" s="494">
        <f t="shared" ca="1" si="6"/>
        <v>-5.4414243907315732E-3</v>
      </c>
      <c r="BL59" s="495" t="str">
        <f t="shared" ca="1" si="7"/>
        <v>....</v>
      </c>
      <c r="BM59" s="496"/>
    </row>
    <row r="60" spans="3:65">
      <c r="C60" s="42" t="s">
        <v>1562</v>
      </c>
      <c r="D60" s="43">
        <v>8.4745762711864406E-3</v>
      </c>
      <c r="E60" s="44">
        <v>5</v>
      </c>
      <c r="F60" s="17">
        <v>1</v>
      </c>
      <c r="G60" s="17">
        <v>-3</v>
      </c>
      <c r="H60" s="17">
        <v>-3</v>
      </c>
      <c r="I60" s="17">
        <v>-1</v>
      </c>
      <c r="J60" s="17">
        <v>-8</v>
      </c>
      <c r="K60" s="17">
        <v>-3</v>
      </c>
      <c r="L60" s="17">
        <v>4</v>
      </c>
      <c r="M60" s="17">
        <v>-3</v>
      </c>
      <c r="N60" s="17">
        <v>3</v>
      </c>
      <c r="O60" s="17">
        <v>1</v>
      </c>
      <c r="P60" s="17">
        <v>6</v>
      </c>
      <c r="Q60" s="17">
        <v>15</v>
      </c>
      <c r="R60" s="17">
        <v>0</v>
      </c>
      <c r="S60" s="17">
        <v>8</v>
      </c>
      <c r="T60" s="17">
        <v>1</v>
      </c>
      <c r="U60" s="17">
        <v>-7</v>
      </c>
      <c r="V60" s="17">
        <v>0</v>
      </c>
      <c r="W60" s="17">
        <v>-19</v>
      </c>
      <c r="X60" s="17">
        <v>2</v>
      </c>
      <c r="Y60" s="17">
        <v>2</v>
      </c>
      <c r="Z60" s="17">
        <v>-6</v>
      </c>
      <c r="AA60" s="17">
        <v>-3</v>
      </c>
      <c r="AB60" s="17">
        <v>-3</v>
      </c>
      <c r="AC60" s="17">
        <v>-12</v>
      </c>
      <c r="AD60" s="17">
        <v>4</v>
      </c>
      <c r="AE60" s="17">
        <v>2</v>
      </c>
      <c r="AF60" s="17">
        <v>6</v>
      </c>
      <c r="AG60" s="17">
        <v>9</v>
      </c>
      <c r="AH60" s="17">
        <v>-4</v>
      </c>
      <c r="AI60" s="17">
        <v>-1</v>
      </c>
      <c r="AJ60" s="17">
        <v>-20</v>
      </c>
      <c r="AK60" s="17">
        <v>-10</v>
      </c>
      <c r="AL60" s="17">
        <v>-3</v>
      </c>
      <c r="AM60" s="17">
        <v>9</v>
      </c>
      <c r="AN60" s="17">
        <v>-6</v>
      </c>
      <c r="AO60" s="17">
        <v>-4</v>
      </c>
      <c r="AP60" s="18">
        <v>-3</v>
      </c>
      <c r="AR60" s="14"/>
      <c r="AS60" s="8" t="s">
        <v>1562</v>
      </c>
      <c r="AT60" s="8"/>
      <c r="AU60" s="8">
        <f>IF(OR('Anwendung DIAGNOSE'!E64='Anwendung DIAGNOSE'!$C$1,AT60),0,'Anwendung DIAGNOSE'!E64)</f>
        <v>0</v>
      </c>
      <c r="AV60" s="17"/>
      <c r="AW60" s="17"/>
      <c r="AX60" s="15"/>
      <c r="AY60" s="4"/>
      <c r="AZ60" s="4">
        <f t="shared" si="1"/>
        <v>0</v>
      </c>
      <c r="BA60" s="496">
        <f t="shared" si="2"/>
        <v>0</v>
      </c>
      <c r="BB60" s="40">
        <f t="shared" si="4"/>
        <v>0</v>
      </c>
      <c r="BC60" s="3">
        <f t="shared" si="3"/>
        <v>1.6949152542372881</v>
      </c>
      <c r="BD60" s="4"/>
      <c r="BE60" s="4"/>
      <c r="BF60" s="41"/>
      <c r="BG60" s="11"/>
      <c r="BH60" s="492">
        <f ca="1">SUMPRODUCT(E60:AP60,Calcul_correl!E$411:AP$411)*D60</f>
        <v>0.10822203389830509</v>
      </c>
      <c r="BI60" s="493">
        <f t="shared" ca="1" si="5"/>
        <v>-1.7197236210329082E-2</v>
      </c>
      <c r="BJ60" s="493">
        <f t="shared" ca="1" si="8"/>
        <v>2.9574493327385378E-4</v>
      </c>
      <c r="BK60" s="494">
        <f t="shared" ca="1" si="6"/>
        <v>-8.2213243519795365E-2</v>
      </c>
      <c r="BL60" s="495" t="str">
        <f t="shared" ca="1" si="7"/>
        <v>....</v>
      </c>
      <c r="BM60" s="496"/>
    </row>
    <row r="61" spans="3:65">
      <c r="C61" s="42" t="s">
        <v>1563</v>
      </c>
      <c r="D61" s="43">
        <v>3.2362459546925568E-3</v>
      </c>
      <c r="E61" s="44">
        <v>-1</v>
      </c>
      <c r="F61" s="17">
        <v>3</v>
      </c>
      <c r="G61" s="17">
        <v>-7</v>
      </c>
      <c r="H61" s="17">
        <v>3</v>
      </c>
      <c r="I61" s="17">
        <v>-20</v>
      </c>
      <c r="J61" s="17">
        <v>3</v>
      </c>
      <c r="K61" s="17">
        <v>16</v>
      </c>
      <c r="L61" s="17">
        <v>32</v>
      </c>
      <c r="M61" s="17">
        <v>25</v>
      </c>
      <c r="N61" s="17">
        <v>-3</v>
      </c>
      <c r="O61" s="17">
        <v>-2</v>
      </c>
      <c r="P61" s="17">
        <v>5</v>
      </c>
      <c r="Q61" s="17">
        <v>11</v>
      </c>
      <c r="R61" s="17">
        <v>-10</v>
      </c>
      <c r="S61" s="17">
        <v>-5</v>
      </c>
      <c r="T61" s="17">
        <v>41</v>
      </c>
      <c r="U61" s="17">
        <v>-4</v>
      </c>
      <c r="V61" s="17">
        <v>10</v>
      </c>
      <c r="W61" s="17">
        <v>-24</v>
      </c>
      <c r="X61" s="17">
        <v>13</v>
      </c>
      <c r="Y61" s="17">
        <v>2</v>
      </c>
      <c r="Z61" s="17">
        <v>4</v>
      </c>
      <c r="AA61" s="17">
        <v>11</v>
      </c>
      <c r="AB61" s="17">
        <v>9</v>
      </c>
      <c r="AC61" s="17">
        <v>-17</v>
      </c>
      <c r="AD61" s="17">
        <v>-12</v>
      </c>
      <c r="AE61" s="17">
        <v>-1</v>
      </c>
      <c r="AF61" s="17">
        <v>10</v>
      </c>
      <c r="AG61" s="17">
        <v>35</v>
      </c>
      <c r="AH61" s="17">
        <v>10</v>
      </c>
      <c r="AI61" s="17">
        <v>-41</v>
      </c>
      <c r="AJ61" s="17">
        <v>1</v>
      </c>
      <c r="AK61" s="17">
        <v>12</v>
      </c>
      <c r="AL61" s="17">
        <v>2</v>
      </c>
      <c r="AM61" s="17">
        <v>3</v>
      </c>
      <c r="AN61" s="17">
        <v>13</v>
      </c>
      <c r="AO61" s="17">
        <v>14</v>
      </c>
      <c r="AP61" s="18">
        <v>-10</v>
      </c>
      <c r="AR61" s="14"/>
      <c r="AS61" s="8" t="s">
        <v>1563</v>
      </c>
      <c r="AT61" s="8"/>
      <c r="AU61" s="8">
        <f>IF(OR('Anwendung DIAGNOSE'!E65='Anwendung DIAGNOSE'!$C$1,AT61),0,'Anwendung DIAGNOSE'!E65)</f>
        <v>6</v>
      </c>
      <c r="AV61" s="17"/>
      <c r="AW61" s="17"/>
      <c r="AX61" s="15"/>
      <c r="AY61" s="4"/>
      <c r="AZ61" s="4">
        <f t="shared" si="1"/>
        <v>6</v>
      </c>
      <c r="BA61" s="496">
        <f t="shared" si="2"/>
        <v>6</v>
      </c>
      <c r="BB61" s="40">
        <f t="shared" si="4"/>
        <v>1.9417475728155342E-2</v>
      </c>
      <c r="BC61" s="3">
        <f t="shared" si="3"/>
        <v>1.4401294498381878</v>
      </c>
      <c r="BD61" s="4"/>
      <c r="BE61" s="4"/>
      <c r="BF61" s="41"/>
      <c r="BG61" s="11"/>
      <c r="BH61" s="492">
        <f ca="1">SUMPRODUCT(E61:AP61,Calcul_correl!E$411:AP$411)*D61</f>
        <v>0.16889870550161817</v>
      </c>
      <c r="BI61" s="493">
        <f t="shared" ca="1" si="5"/>
        <v>1.0018347832839321</v>
      </c>
      <c r="BJ61" s="493">
        <f t="shared" ca="1" si="8"/>
        <v>1.0036729329975631</v>
      </c>
      <c r="BK61" s="494">
        <f t="shared" ca="1" si="6"/>
        <v>4.7893792931246377</v>
      </c>
      <c r="BL61" s="495" t="str">
        <f t="shared" ca="1" si="7"/>
        <v>++++</v>
      </c>
      <c r="BM61" s="496"/>
    </row>
    <row r="62" spans="3:65">
      <c r="C62" s="42" t="s">
        <v>1564</v>
      </c>
      <c r="D62" s="43">
        <v>9.9009900990099011E-3</v>
      </c>
      <c r="E62" s="44">
        <v>0</v>
      </c>
      <c r="F62" s="17">
        <v>0</v>
      </c>
      <c r="G62" s="17">
        <v>5</v>
      </c>
      <c r="H62" s="17">
        <v>0</v>
      </c>
      <c r="I62" s="17">
        <v>2</v>
      </c>
      <c r="J62" s="17">
        <v>-1</v>
      </c>
      <c r="K62" s="17">
        <v>8</v>
      </c>
      <c r="L62" s="17">
        <v>1</v>
      </c>
      <c r="M62" s="17">
        <v>-1</v>
      </c>
      <c r="N62" s="17">
        <v>2</v>
      </c>
      <c r="O62" s="17">
        <v>4</v>
      </c>
      <c r="P62" s="17">
        <v>-9</v>
      </c>
      <c r="Q62" s="17">
        <v>3</v>
      </c>
      <c r="R62" s="17">
        <v>5</v>
      </c>
      <c r="S62" s="17">
        <v>-1</v>
      </c>
      <c r="T62" s="17">
        <v>4</v>
      </c>
      <c r="U62" s="17">
        <v>2</v>
      </c>
      <c r="V62" s="17">
        <v>3</v>
      </c>
      <c r="W62" s="17">
        <v>-9</v>
      </c>
      <c r="X62" s="17">
        <v>4</v>
      </c>
      <c r="Y62" s="17">
        <v>-2</v>
      </c>
      <c r="Z62" s="17">
        <v>-1</v>
      </c>
      <c r="AA62" s="17">
        <v>0</v>
      </c>
      <c r="AB62" s="17">
        <v>-1</v>
      </c>
      <c r="AC62" s="17">
        <v>-4</v>
      </c>
      <c r="AD62" s="17">
        <v>-7</v>
      </c>
      <c r="AE62" s="17">
        <v>-7</v>
      </c>
      <c r="AF62" s="17">
        <v>3</v>
      </c>
      <c r="AG62" s="17">
        <v>7</v>
      </c>
      <c r="AH62" s="17">
        <v>-7</v>
      </c>
      <c r="AI62" s="17">
        <v>-8</v>
      </c>
      <c r="AJ62" s="17">
        <v>-3</v>
      </c>
      <c r="AK62" s="17">
        <v>15</v>
      </c>
      <c r="AL62" s="17">
        <v>3</v>
      </c>
      <c r="AM62" s="17">
        <v>0</v>
      </c>
      <c r="AN62" s="17">
        <v>8</v>
      </c>
      <c r="AO62" s="17">
        <v>-4</v>
      </c>
      <c r="AP62" s="18">
        <v>9</v>
      </c>
      <c r="AR62" s="14"/>
      <c r="AS62" s="8" t="s">
        <v>1564</v>
      </c>
      <c r="AT62" s="8"/>
      <c r="AU62" s="8">
        <f>IF(OR('Anwendung DIAGNOSE'!E66='Anwendung DIAGNOSE'!$C$1,AT62),0,'Anwendung DIAGNOSE'!E66)</f>
        <v>0</v>
      </c>
      <c r="AV62" s="17"/>
      <c r="AW62" s="17"/>
      <c r="AX62" s="15"/>
      <c r="AY62" s="4"/>
      <c r="AZ62" s="4">
        <f t="shared" si="1"/>
        <v>0</v>
      </c>
      <c r="BA62" s="496">
        <f t="shared" si="2"/>
        <v>0</v>
      </c>
      <c r="BB62" s="40">
        <f t="shared" si="4"/>
        <v>0</v>
      </c>
      <c r="BC62" s="3">
        <f t="shared" si="3"/>
        <v>1.5148514851485149</v>
      </c>
      <c r="BD62" s="4"/>
      <c r="BE62" s="4"/>
      <c r="BF62" s="41"/>
      <c r="BG62" s="11"/>
      <c r="BH62" s="492">
        <f ca="1">SUMPRODUCT(E62:AP62,Calcul_correl!E$411:AP$411)*D62</f>
        <v>6.7791089108910893E-2</v>
      </c>
      <c r="BI62" s="493">
        <f t="shared" ca="1" si="5"/>
        <v>-1.2423402761525862E-2</v>
      </c>
      <c r="BJ62" s="493">
        <f t="shared" ca="1" si="8"/>
        <v>1.5434093617508839E-4</v>
      </c>
      <c r="BK62" s="494">
        <f t="shared" ca="1" si="6"/>
        <v>-5.9391417556058521E-2</v>
      </c>
      <c r="BL62" s="495" t="str">
        <f t="shared" ca="1" si="7"/>
        <v>....</v>
      </c>
      <c r="BM62" s="496"/>
    </row>
    <row r="63" spans="3:65">
      <c r="C63" s="42" t="s">
        <v>1565</v>
      </c>
      <c r="D63" s="43">
        <v>0.01</v>
      </c>
      <c r="E63" s="44">
        <v>3</v>
      </c>
      <c r="F63" s="17">
        <v>-1</v>
      </c>
      <c r="G63" s="17">
        <v>-2</v>
      </c>
      <c r="H63" s="17">
        <v>3</v>
      </c>
      <c r="I63" s="17">
        <v>-1</v>
      </c>
      <c r="J63" s="17">
        <v>-4</v>
      </c>
      <c r="K63" s="17">
        <v>5</v>
      </c>
      <c r="L63" s="17">
        <v>2</v>
      </c>
      <c r="M63" s="17">
        <v>2</v>
      </c>
      <c r="N63" s="17">
        <v>10</v>
      </c>
      <c r="O63" s="17">
        <v>5</v>
      </c>
      <c r="P63" s="17">
        <v>-9</v>
      </c>
      <c r="Q63" s="17">
        <v>-8</v>
      </c>
      <c r="R63" s="17">
        <v>3</v>
      </c>
      <c r="S63" s="17">
        <v>-7</v>
      </c>
      <c r="T63" s="17">
        <v>-2</v>
      </c>
      <c r="U63" s="17">
        <v>8</v>
      </c>
      <c r="V63" s="17">
        <v>0</v>
      </c>
      <c r="W63" s="17">
        <v>0</v>
      </c>
      <c r="X63" s="17">
        <v>-2</v>
      </c>
      <c r="Y63" s="17">
        <v>4</v>
      </c>
      <c r="Z63" s="17">
        <v>-7</v>
      </c>
      <c r="AA63" s="17">
        <v>-8</v>
      </c>
      <c r="AB63" s="17">
        <v>2</v>
      </c>
      <c r="AC63" s="17">
        <v>-6</v>
      </c>
      <c r="AD63" s="17">
        <v>-6</v>
      </c>
      <c r="AE63" s="17">
        <v>-1</v>
      </c>
      <c r="AF63" s="17">
        <v>1</v>
      </c>
      <c r="AG63" s="17">
        <v>2</v>
      </c>
      <c r="AH63" s="17">
        <v>7</v>
      </c>
      <c r="AI63" s="17">
        <v>7</v>
      </c>
      <c r="AJ63" s="17">
        <v>5</v>
      </c>
      <c r="AK63" s="17">
        <v>-6</v>
      </c>
      <c r="AL63" s="17">
        <v>-2</v>
      </c>
      <c r="AM63" s="17">
        <v>0</v>
      </c>
      <c r="AN63" s="17">
        <v>-2</v>
      </c>
      <c r="AO63" s="17">
        <v>7</v>
      </c>
      <c r="AP63" s="18">
        <v>10</v>
      </c>
      <c r="AR63" s="14"/>
      <c r="AS63" s="8" t="s">
        <v>1565</v>
      </c>
      <c r="AT63" s="8"/>
      <c r="AU63" s="8">
        <f>IF(OR('Anwendung DIAGNOSE'!E67='Anwendung DIAGNOSE'!$C$1,AT63),0,'Anwendung DIAGNOSE'!E67)</f>
        <v>0</v>
      </c>
      <c r="AV63" s="17">
        <v>64</v>
      </c>
      <c r="AW63" s="17"/>
      <c r="AX63" s="15">
        <f ca="1">INDIRECT(ADDRESS(AV63+ROW(AV$2)-1,COLUMN(AU63)))</f>
        <v>0</v>
      </c>
      <c r="AY63" s="4"/>
      <c r="AZ63" s="4">
        <f t="shared" si="1"/>
        <v>0</v>
      </c>
      <c r="BA63" s="496">
        <f t="shared" ca="1" si="2"/>
        <v>0</v>
      </c>
      <c r="BB63" s="40">
        <f t="shared" ca="1" si="4"/>
        <v>0</v>
      </c>
      <c r="BC63" s="3">
        <f t="shared" si="3"/>
        <v>1.6</v>
      </c>
      <c r="BD63" s="4"/>
      <c r="BE63" s="4"/>
      <c r="BF63" s="41"/>
      <c r="BG63" s="11"/>
      <c r="BH63" s="492">
        <f ca="1">SUMPRODUCT(E63:AP63,Calcul_correl!E$411:AP$411)*D63</f>
        <v>-3.0061000000000001E-2</v>
      </c>
      <c r="BI63" s="493">
        <f t="shared" ca="1" si="5"/>
        <v>3.723173184357542E-3</v>
      </c>
      <c r="BJ63" s="493">
        <f t="shared" ca="1" si="8"/>
        <v>1.386201856071908E-5</v>
      </c>
      <c r="BK63" s="494">
        <f t="shared" ca="1" si="6"/>
        <v>1.77990311889832E-2</v>
      </c>
      <c r="BL63" s="495" t="str">
        <f t="shared" ca="1" si="7"/>
        <v>....</v>
      </c>
      <c r="BM63" s="496"/>
    </row>
    <row r="64" spans="3:65">
      <c r="C64" s="42" t="s">
        <v>1566</v>
      </c>
      <c r="D64" s="43">
        <v>7.8125E-3</v>
      </c>
      <c r="E64" s="44">
        <v>-3</v>
      </c>
      <c r="F64" s="17">
        <v>-3</v>
      </c>
      <c r="G64" s="17">
        <v>-1</v>
      </c>
      <c r="H64" s="17">
        <v>0</v>
      </c>
      <c r="I64" s="17">
        <v>-10</v>
      </c>
      <c r="J64" s="17">
        <v>-5</v>
      </c>
      <c r="K64" s="17">
        <v>14</v>
      </c>
      <c r="L64" s="17">
        <v>6</v>
      </c>
      <c r="M64" s="17">
        <v>3</v>
      </c>
      <c r="N64" s="17">
        <v>0</v>
      </c>
      <c r="O64" s="17">
        <v>3</v>
      </c>
      <c r="P64" s="17">
        <v>5</v>
      </c>
      <c r="Q64" s="17">
        <v>-2</v>
      </c>
      <c r="R64" s="17">
        <v>-11</v>
      </c>
      <c r="S64" s="17">
        <v>0</v>
      </c>
      <c r="T64" s="17">
        <v>19</v>
      </c>
      <c r="U64" s="17">
        <v>-3</v>
      </c>
      <c r="V64" s="17">
        <v>-5</v>
      </c>
      <c r="W64" s="17">
        <v>-5</v>
      </c>
      <c r="X64" s="17">
        <v>5</v>
      </c>
      <c r="Y64" s="17">
        <v>-16</v>
      </c>
      <c r="Z64" s="17">
        <v>14</v>
      </c>
      <c r="AA64" s="17">
        <v>6</v>
      </c>
      <c r="AB64" s="17">
        <v>-6</v>
      </c>
      <c r="AC64" s="17">
        <v>14</v>
      </c>
      <c r="AD64" s="17">
        <v>9</v>
      </c>
      <c r="AE64" s="17">
        <v>-5</v>
      </c>
      <c r="AF64" s="17">
        <v>-1</v>
      </c>
      <c r="AG64" s="17">
        <v>6</v>
      </c>
      <c r="AH64" s="17">
        <v>8</v>
      </c>
      <c r="AI64" s="17">
        <v>1</v>
      </c>
      <c r="AJ64" s="17">
        <v>2</v>
      </c>
      <c r="AK64" s="17">
        <v>-3</v>
      </c>
      <c r="AL64" s="17">
        <v>1</v>
      </c>
      <c r="AM64" s="17">
        <v>-9</v>
      </c>
      <c r="AN64" s="17">
        <v>2</v>
      </c>
      <c r="AO64" s="17">
        <v>9</v>
      </c>
      <c r="AP64" s="18">
        <v>0</v>
      </c>
      <c r="AR64" s="14"/>
      <c r="AS64" s="8" t="s">
        <v>1566</v>
      </c>
      <c r="AT64" s="8"/>
      <c r="AU64" s="8">
        <f>IF(OR('Anwendung DIAGNOSE'!E68='Anwendung DIAGNOSE'!$C$1,AT64),0,'Anwendung DIAGNOSE'!E68)</f>
        <v>5</v>
      </c>
      <c r="AV64" s="17">
        <v>65</v>
      </c>
      <c r="AW64" s="17"/>
      <c r="AX64" s="15">
        <f ca="1">INDIRECT(ADDRESS(AV64+ROW(AV$2)-1,COLUMN(AU64)))</f>
        <v>0</v>
      </c>
      <c r="AY64" s="4"/>
      <c r="AZ64" s="4">
        <f t="shared" si="1"/>
        <v>5</v>
      </c>
      <c r="BA64" s="496">
        <f t="shared" ca="1" si="2"/>
        <v>5</v>
      </c>
      <c r="BB64" s="40">
        <f t="shared" ca="1" si="4"/>
        <v>3.90625E-2</v>
      </c>
      <c r="BC64" s="3">
        <f t="shared" si="3"/>
        <v>1.6796875</v>
      </c>
      <c r="BD64" s="4"/>
      <c r="BE64" s="4"/>
      <c r="BF64" s="41"/>
      <c r="BG64" s="11"/>
      <c r="BH64" s="492">
        <f ca="1">SUMPRODUCT(E64:AP64,Calcul_correl!E$411:AP$411)*D64</f>
        <v>-3.7988281250000006E-2</v>
      </c>
      <c r="BI64" s="493">
        <f t="shared" ca="1" si="5"/>
        <v>-0.18806902028115546</v>
      </c>
      <c r="BJ64" s="493">
        <f t="shared" ca="1" si="8"/>
        <v>3.5369956389513665E-2</v>
      </c>
      <c r="BK64" s="494">
        <f t="shared" ca="1" si="6"/>
        <v>-0.89908424666617381</v>
      </c>
      <c r="BL64" s="495" t="str">
        <f t="shared" ca="1" si="7"/>
        <v>....</v>
      </c>
      <c r="BM64" s="496"/>
    </row>
    <row r="65" spans="3:65">
      <c r="C65" s="42" t="s">
        <v>1567</v>
      </c>
      <c r="D65" s="43">
        <v>7.246376811594203E-3</v>
      </c>
      <c r="E65" s="44">
        <v>3</v>
      </c>
      <c r="F65" s="17">
        <v>7</v>
      </c>
      <c r="G65" s="17">
        <v>10</v>
      </c>
      <c r="H65" s="17">
        <v>1</v>
      </c>
      <c r="I65" s="17">
        <v>10</v>
      </c>
      <c r="J65" s="17">
        <v>2</v>
      </c>
      <c r="K65" s="17">
        <v>-2</v>
      </c>
      <c r="L65" s="17">
        <v>2</v>
      </c>
      <c r="M65" s="17">
        <v>-3</v>
      </c>
      <c r="N65" s="17">
        <v>-6</v>
      </c>
      <c r="O65" s="17">
        <v>-4</v>
      </c>
      <c r="P65" s="17">
        <v>-5</v>
      </c>
      <c r="Q65" s="17">
        <v>-7</v>
      </c>
      <c r="R65" s="17">
        <v>7</v>
      </c>
      <c r="S65" s="17">
        <v>0</v>
      </c>
      <c r="T65" s="17">
        <v>6</v>
      </c>
      <c r="U65" s="17">
        <v>-6</v>
      </c>
      <c r="V65" s="17">
        <v>14</v>
      </c>
      <c r="W65" s="17">
        <v>5</v>
      </c>
      <c r="X65" s="17">
        <v>-8</v>
      </c>
      <c r="Y65" s="17">
        <v>-19</v>
      </c>
      <c r="Z65" s="17">
        <v>-2</v>
      </c>
      <c r="AA65" s="17">
        <v>-13</v>
      </c>
      <c r="AB65" s="17">
        <v>-23</v>
      </c>
      <c r="AC65" s="17">
        <v>8</v>
      </c>
      <c r="AD65" s="17">
        <v>-1</v>
      </c>
      <c r="AE65" s="17">
        <v>1</v>
      </c>
      <c r="AF65" s="17">
        <v>18</v>
      </c>
      <c r="AG65" s="17">
        <v>-4</v>
      </c>
      <c r="AH65" s="17">
        <v>-2</v>
      </c>
      <c r="AI65" s="17">
        <v>-14</v>
      </c>
      <c r="AJ65" s="17">
        <v>0</v>
      </c>
      <c r="AK65" s="17">
        <v>11</v>
      </c>
      <c r="AL65" s="17">
        <v>9</v>
      </c>
      <c r="AM65" s="17">
        <v>-5</v>
      </c>
      <c r="AN65" s="17">
        <v>5</v>
      </c>
      <c r="AO65" s="17">
        <v>12</v>
      </c>
      <c r="AP65" s="18">
        <v>9</v>
      </c>
      <c r="AR65" s="14"/>
      <c r="AS65" s="8" t="s">
        <v>1567</v>
      </c>
      <c r="AT65" s="8"/>
      <c r="AU65" s="8">
        <f>IF(OR('Anwendung DIAGNOSE'!E69='Anwendung DIAGNOSE'!$C$1,AT65),0,'Anwendung DIAGNOSE'!E69)</f>
        <v>0</v>
      </c>
      <c r="AV65" s="17">
        <v>62</v>
      </c>
      <c r="AW65" s="17"/>
      <c r="AX65" s="15">
        <f ca="1">INDIRECT(ADDRESS(AV65+ROW(AV$2)-1,COLUMN(AU65)))</f>
        <v>0</v>
      </c>
      <c r="AY65" s="4"/>
      <c r="AZ65" s="4">
        <f t="shared" si="1"/>
        <v>0</v>
      </c>
      <c r="BA65" s="496">
        <f t="shared" ca="1" si="2"/>
        <v>0</v>
      </c>
      <c r="BB65" s="40">
        <f t="shared" ca="1" si="4"/>
        <v>0</v>
      </c>
      <c r="BC65" s="3">
        <f t="shared" si="3"/>
        <v>1.9130434782608696</v>
      </c>
      <c r="BD65" s="4"/>
      <c r="BE65" s="4"/>
      <c r="BF65" s="41"/>
      <c r="BG65" s="11"/>
      <c r="BH65" s="492">
        <f ca="1">SUMPRODUCT(E65:AP65,Calcul_correl!E$411:AP$411)*D65</f>
        <v>-3.2140579710144931E-2</v>
      </c>
      <c r="BI65" s="493">
        <f t="shared" ca="1" si="5"/>
        <v>4.7130188473689947E-3</v>
      </c>
      <c r="BJ65" s="493">
        <f t="shared" ca="1" si="8"/>
        <v>2.2212546655655367E-5</v>
      </c>
      <c r="BK65" s="494">
        <f t="shared" ca="1" si="6"/>
        <v>2.2531095198855669E-2</v>
      </c>
      <c r="BL65" s="495" t="str">
        <f t="shared" ca="1" si="7"/>
        <v>....</v>
      </c>
      <c r="BM65" s="496"/>
    </row>
    <row r="66" spans="3:65">
      <c r="C66" s="42" t="s">
        <v>1126</v>
      </c>
      <c r="D66" s="43">
        <v>1.282051282051282E-2</v>
      </c>
      <c r="E66" s="44">
        <v>0</v>
      </c>
      <c r="F66" s="17">
        <v>0</v>
      </c>
      <c r="G66" s="17">
        <v>1</v>
      </c>
      <c r="H66" s="17">
        <v>0</v>
      </c>
      <c r="I66" s="17">
        <v>-5</v>
      </c>
      <c r="J66" s="17">
        <v>-6</v>
      </c>
      <c r="K66" s="17">
        <v>0</v>
      </c>
      <c r="L66" s="17">
        <v>3</v>
      </c>
      <c r="M66" s="17">
        <v>-1</v>
      </c>
      <c r="N66" s="17">
        <v>-2</v>
      </c>
      <c r="O66" s="17">
        <v>-2</v>
      </c>
      <c r="P66" s="17">
        <v>-5</v>
      </c>
      <c r="Q66" s="17">
        <v>-6</v>
      </c>
      <c r="R66" s="17">
        <v>0</v>
      </c>
      <c r="S66" s="17">
        <v>2</v>
      </c>
      <c r="T66" s="17">
        <v>4</v>
      </c>
      <c r="U66" s="17">
        <v>2</v>
      </c>
      <c r="V66" s="17">
        <v>-1</v>
      </c>
      <c r="W66" s="17">
        <v>1</v>
      </c>
      <c r="X66" s="17">
        <v>0</v>
      </c>
      <c r="Y66" s="17">
        <v>1</v>
      </c>
      <c r="Z66" s="17">
        <v>1</v>
      </c>
      <c r="AA66" s="17">
        <v>8</v>
      </c>
      <c r="AB66" s="17">
        <v>6</v>
      </c>
      <c r="AC66" s="17">
        <v>-1</v>
      </c>
      <c r="AD66" s="17">
        <v>0</v>
      </c>
      <c r="AE66" s="17">
        <v>8</v>
      </c>
      <c r="AF66" s="17">
        <v>1</v>
      </c>
      <c r="AG66" s="17">
        <v>6</v>
      </c>
      <c r="AH66" s="17">
        <v>-4</v>
      </c>
      <c r="AI66" s="17">
        <v>5</v>
      </c>
      <c r="AJ66" s="17">
        <v>1</v>
      </c>
      <c r="AK66" s="17">
        <v>-3</v>
      </c>
      <c r="AL66" s="17">
        <v>-2</v>
      </c>
      <c r="AM66" s="17">
        <v>0</v>
      </c>
      <c r="AN66" s="17">
        <v>8</v>
      </c>
      <c r="AO66" s="17">
        <v>-3</v>
      </c>
      <c r="AP66" s="18">
        <v>5</v>
      </c>
      <c r="AR66" s="14"/>
      <c r="AS66" s="8" t="s">
        <v>1126</v>
      </c>
      <c r="AT66" s="8"/>
      <c r="AU66" s="8">
        <f>IF(OR('Anwendung DIAGNOSE'!E70='Anwendung DIAGNOSE'!$C$1,AT66),0,'Anwendung DIAGNOSE'!E70)</f>
        <v>0</v>
      </c>
      <c r="AV66" s="17">
        <v>63</v>
      </c>
      <c r="AW66" s="17"/>
      <c r="AX66" s="15">
        <f ca="1">INDIRECT(ADDRESS(AV66+ROW(AV$2)-1,COLUMN(AU66)))</f>
        <v>5</v>
      </c>
      <c r="AY66" s="4"/>
      <c r="AZ66" s="4">
        <f t="shared" ref="AZ66:AZ129" si="9">AU66</f>
        <v>0</v>
      </c>
      <c r="BA66" s="496">
        <f t="shared" ref="BA66:BA129" ca="1" si="10">IF(AND(AZ344=0,AZ66=0,AY66&gt;0),AY66,AZ66)</f>
        <v>0</v>
      </c>
      <c r="BB66" s="40">
        <f t="shared" ca="1" si="4"/>
        <v>0</v>
      </c>
      <c r="BC66" s="3">
        <f t="shared" ref="BC66:BC129" si="11">(SUMIF(E66:AP66,"&gt;0",E66:AP66)-SUMIF(E66:AP66,"&lt;0",E66:AP66))*D66</f>
        <v>1.3333333333333333</v>
      </c>
      <c r="BD66" s="4"/>
      <c r="BE66" s="4"/>
      <c r="BF66" s="41"/>
      <c r="BG66" s="11"/>
      <c r="BH66" s="492">
        <f ca="1">SUMPRODUCT(E66:AP66,Calcul_correl!E$411:AP$411)*D66</f>
        <v>2.7924358974358975E-2</v>
      </c>
      <c r="BI66" s="493">
        <f t="shared" ca="1" si="5"/>
        <v>-5.5607749756467195E-4</v>
      </c>
      <c r="BJ66" s="493">
        <f t="shared" ca="1" si="8"/>
        <v>3.0922218329778776E-7</v>
      </c>
      <c r="BK66" s="494">
        <f t="shared" ca="1" si="6"/>
        <v>-2.6583884854534988E-3</v>
      </c>
      <c r="BL66" s="495" t="str">
        <f t="shared" ca="1" si="7"/>
        <v>....</v>
      </c>
      <c r="BM66" s="496"/>
    </row>
    <row r="67" spans="3:65">
      <c r="C67" s="42" t="s">
        <v>1127</v>
      </c>
      <c r="D67" s="43">
        <v>3.2894736842105261E-3</v>
      </c>
      <c r="E67" s="44">
        <v>-10</v>
      </c>
      <c r="F67" s="17">
        <v>6</v>
      </c>
      <c r="G67" s="17">
        <v>9</v>
      </c>
      <c r="H67" s="17">
        <v>-4</v>
      </c>
      <c r="I67" s="17">
        <v>6</v>
      </c>
      <c r="J67" s="17">
        <v>35</v>
      </c>
      <c r="K67" s="17">
        <v>-21</v>
      </c>
      <c r="L67" s="17">
        <v>8</v>
      </c>
      <c r="M67" s="17">
        <v>-46</v>
      </c>
      <c r="N67" s="17">
        <v>4</v>
      </c>
      <c r="O67" s="17">
        <v>39</v>
      </c>
      <c r="P67" s="17">
        <v>-21</v>
      </c>
      <c r="Q67" s="17">
        <v>-3</v>
      </c>
      <c r="R67" s="17">
        <v>-8</v>
      </c>
      <c r="S67" s="17">
        <v>5</v>
      </c>
      <c r="T67" s="17">
        <v>-7</v>
      </c>
      <c r="U67" s="17">
        <v>23</v>
      </c>
      <c r="V67" s="17">
        <v>-1</v>
      </c>
      <c r="W67" s="17">
        <v>-41</v>
      </c>
      <c r="X67" s="17">
        <v>-5</v>
      </c>
      <c r="Y67" s="17">
        <v>8</v>
      </c>
      <c r="Z67" s="17">
        <v>7</v>
      </c>
      <c r="AA67" s="17">
        <v>5</v>
      </c>
      <c r="AB67" s="17">
        <v>-2</v>
      </c>
      <c r="AC67" s="17">
        <v>8</v>
      </c>
      <c r="AD67" s="17">
        <v>-9</v>
      </c>
      <c r="AE67" s="17">
        <v>0</v>
      </c>
      <c r="AF67" s="17">
        <v>-9</v>
      </c>
      <c r="AG67" s="17">
        <v>-27</v>
      </c>
      <c r="AH67" s="17">
        <v>38</v>
      </c>
      <c r="AI67" s="17">
        <v>-11</v>
      </c>
      <c r="AJ67" s="17">
        <v>-19</v>
      </c>
      <c r="AK67" s="17">
        <v>5</v>
      </c>
      <c r="AL67" s="17">
        <v>-9</v>
      </c>
      <c r="AM67" s="17">
        <v>14</v>
      </c>
      <c r="AN67" s="17">
        <v>-5</v>
      </c>
      <c r="AO67" s="17">
        <v>-15</v>
      </c>
      <c r="AP67" s="18">
        <v>-17</v>
      </c>
      <c r="AR67" s="14"/>
      <c r="AS67" s="8" t="s">
        <v>1127</v>
      </c>
      <c r="AT67" s="8"/>
      <c r="AU67" s="8">
        <f>IF(OR('Anwendung DIAGNOSE'!E71='Anwendung DIAGNOSE'!$C$1,AT67),0,'Anwendung DIAGNOSE'!E71)</f>
        <v>0</v>
      </c>
      <c r="AV67" s="17">
        <v>53</v>
      </c>
      <c r="AW67" s="17"/>
      <c r="AX67" s="15">
        <f ca="1">INDIRECT(ADDRESS(AV67+ROW(AV$2)-1,COLUMN(AU67)))</f>
        <v>0</v>
      </c>
      <c r="AY67" s="4"/>
      <c r="AZ67" s="4">
        <f t="shared" si="9"/>
        <v>0</v>
      </c>
      <c r="BA67" s="496">
        <f t="shared" ca="1" si="10"/>
        <v>0</v>
      </c>
      <c r="BB67" s="40">
        <f t="shared" ref="BB67:BB130" ca="1" si="12">BA67*D67</f>
        <v>0</v>
      </c>
      <c r="BC67" s="3">
        <f t="shared" si="11"/>
        <v>1.6776315789473684</v>
      </c>
      <c r="BD67" s="4"/>
      <c r="BE67" s="4"/>
      <c r="BF67" s="41"/>
      <c r="BG67" s="11"/>
      <c r="BH67" s="492">
        <f ca="1">SUMPRODUCT(E67:AP67,Calcul_correl!E$411:AP$411)*D67</f>
        <v>-4.2396052631578952E-2</v>
      </c>
      <c r="BI67" s="493">
        <f t="shared" ref="BI67:BI130" ca="1" si="13">(BH67*BA67)+(BH345*BA345)</f>
        <v>1.1573303867403318E-2</v>
      </c>
      <c r="BJ67" s="493">
        <f t="shared" ref="BJ67:BJ130" ca="1" si="14">BI67*BI67</f>
        <v>1.3394136240725259E-4</v>
      </c>
      <c r="BK67" s="494">
        <f t="shared" ref="BK67:BK130" ca="1" si="15">BI67/BM$2</f>
        <v>5.5327428055441663E-2</v>
      </c>
      <c r="BL67" s="495" t="str">
        <f t="shared" ref="BL67:BL130" ca="1" si="16">IF(BK67&lt;-3,"— — —",IF(BK67&lt;-2,"— —",IF(BK67&lt;-1,"—",IF(BK67&gt;4,"++++",IF(BK67&gt;3,"+++",IF(BK67&gt;2,"++",IF(BK67&gt;1,"+","....")))))))</f>
        <v>....</v>
      </c>
      <c r="BM67" s="496"/>
    </row>
    <row r="68" spans="3:65">
      <c r="C68" s="42" t="s">
        <v>1128</v>
      </c>
      <c r="D68" s="43">
        <v>1.6439256945586061E-4</v>
      </c>
      <c r="E68" s="44">
        <v>-26</v>
      </c>
      <c r="F68" s="17">
        <v>13</v>
      </c>
      <c r="G68" s="17">
        <v>41</v>
      </c>
      <c r="H68" s="17">
        <v>-22</v>
      </c>
      <c r="I68" s="17">
        <v>-4</v>
      </c>
      <c r="J68" s="17">
        <v>-16</v>
      </c>
      <c r="K68" s="17">
        <v>-60</v>
      </c>
      <c r="L68" s="17">
        <v>34</v>
      </c>
      <c r="M68" s="17">
        <v>22</v>
      </c>
      <c r="N68" s="17">
        <v>32</v>
      </c>
      <c r="O68" s="17">
        <v>-23</v>
      </c>
      <c r="P68" s="17">
        <v>-7</v>
      </c>
      <c r="Q68" s="17">
        <v>14</v>
      </c>
      <c r="R68" s="17">
        <v>29</v>
      </c>
      <c r="S68" s="17">
        <v>56</v>
      </c>
      <c r="T68" s="17">
        <v>31</v>
      </c>
      <c r="U68" s="17">
        <v>8</v>
      </c>
      <c r="V68" s="17">
        <v>0</v>
      </c>
      <c r="W68" s="17">
        <v>-28</v>
      </c>
      <c r="X68" s="17">
        <v>55</v>
      </c>
      <c r="Y68" s="17">
        <v>12</v>
      </c>
      <c r="Z68" s="17">
        <v>-47</v>
      </c>
      <c r="AA68" s="17">
        <v>-49</v>
      </c>
      <c r="AB68" s="17">
        <v>-25</v>
      </c>
      <c r="AC68" s="17">
        <v>59</v>
      </c>
      <c r="AD68" s="17">
        <v>-29</v>
      </c>
      <c r="AE68" s="17">
        <v>30</v>
      </c>
      <c r="AF68" s="17">
        <v>-13</v>
      </c>
      <c r="AG68" s="17">
        <v>-30</v>
      </c>
      <c r="AH68" s="17">
        <v>0</v>
      </c>
      <c r="AI68" s="17">
        <v>46</v>
      </c>
      <c r="AJ68" s="17">
        <v>11</v>
      </c>
      <c r="AK68" s="17">
        <v>-7</v>
      </c>
      <c r="AL68" s="17">
        <v>-29</v>
      </c>
      <c r="AM68" s="17">
        <v>-2</v>
      </c>
      <c r="AN68" s="17">
        <v>-42</v>
      </c>
      <c r="AO68" s="17">
        <v>8</v>
      </c>
      <c r="AP68" s="18">
        <v>-12</v>
      </c>
      <c r="AR68" s="14"/>
      <c r="AS68" s="8" t="s">
        <v>1128</v>
      </c>
      <c r="AT68" s="8"/>
      <c r="AU68" s="8">
        <f>IF(OR('Anwendung DIAGNOSE'!E72='Anwendung DIAGNOSE'!$C$1,AT68),0,'Anwendung DIAGNOSE'!E72)</f>
        <v>0</v>
      </c>
      <c r="AV68" s="17"/>
      <c r="AW68" s="17" t="s">
        <v>1129</v>
      </c>
      <c r="AX68" s="15"/>
      <c r="AY68" s="47">
        <f ca="1">MAX(INDIRECT(ADDRESS(68+ROW(AV$2)-1,COLUMN(AU68))),INDIRECT(ADDRESS(69+ROW(AV$2)-1,COLUMN(AU68))),INDIRECT(ADDRESS(70+ROW(AV$2)-1,COLUMN(AU68))),INDIRECT(ADDRESS(71+ROW(AV$2)-1,COLUMN(AU68))),INDIRECT(ADDRESS(72+ROW(AV$2)-1,COLUMN(AU68))),INDIRECT(ADDRESS(73+ROW(AV$2)-1,COLUMN(AU68))),INDIRECT(ADDRESS(74+ROW(AV$2)-1,COLUMN(AU68))))</f>
        <v>0</v>
      </c>
      <c r="AZ68" s="4">
        <f t="shared" si="9"/>
        <v>0</v>
      </c>
      <c r="BA68" s="496">
        <f t="shared" ca="1" si="10"/>
        <v>0</v>
      </c>
      <c r="BB68" s="40">
        <f t="shared" ca="1" si="12"/>
        <v>0</v>
      </c>
      <c r="BC68" s="3">
        <f t="shared" si="11"/>
        <v>0.15978957751109651</v>
      </c>
      <c r="BD68" s="4"/>
      <c r="BE68" s="4"/>
      <c r="BF68" s="41"/>
      <c r="BG68" s="11"/>
      <c r="BH68" s="492">
        <f ca="1">SUMPRODUCT(E68:AP68,Calcul_correl!E$411:AP$411)*D68</f>
        <v>-4.0902186421173763E-3</v>
      </c>
      <c r="BI68" s="493">
        <f t="shared" ca="1" si="13"/>
        <v>2.1156570496482816E-2</v>
      </c>
      <c r="BJ68" s="493">
        <f t="shared" ca="1" si="14"/>
        <v>4.4760047517264714E-4</v>
      </c>
      <c r="BK68" s="494">
        <f t="shared" ca="1" si="15"/>
        <v>0.10114126834091884</v>
      </c>
      <c r="BL68" s="495" t="str">
        <f t="shared" ca="1" si="16"/>
        <v>....</v>
      </c>
      <c r="BM68" s="496"/>
    </row>
    <row r="69" spans="3:65">
      <c r="C69" s="42" t="s">
        <v>1130</v>
      </c>
      <c r="D69" s="43">
        <v>7.5872534142640367E-4</v>
      </c>
      <c r="E69" s="44">
        <v>-19</v>
      </c>
      <c r="F69" s="17">
        <v>-6</v>
      </c>
      <c r="G69" s="17">
        <v>5</v>
      </c>
      <c r="H69" s="17">
        <v>10</v>
      </c>
      <c r="I69" s="17">
        <v>9</v>
      </c>
      <c r="J69" s="17">
        <v>-1</v>
      </c>
      <c r="K69" s="17">
        <v>-26</v>
      </c>
      <c r="L69" s="17">
        <v>6</v>
      </c>
      <c r="M69" s="17">
        <v>-4</v>
      </c>
      <c r="N69" s="17">
        <v>7</v>
      </c>
      <c r="O69" s="17">
        <v>-13</v>
      </c>
      <c r="P69" s="17">
        <v>2</v>
      </c>
      <c r="Q69" s="17">
        <v>-3</v>
      </c>
      <c r="R69" s="17">
        <v>2</v>
      </c>
      <c r="S69" s="17">
        <v>14</v>
      </c>
      <c r="T69" s="17">
        <v>6</v>
      </c>
      <c r="U69" s="17">
        <v>5</v>
      </c>
      <c r="V69" s="17">
        <v>-13</v>
      </c>
      <c r="W69" s="17">
        <v>-4</v>
      </c>
      <c r="X69" s="17">
        <v>18</v>
      </c>
      <c r="Y69" s="17">
        <v>10</v>
      </c>
      <c r="Z69" s="17">
        <v>-5</v>
      </c>
      <c r="AA69" s="17">
        <v>-4</v>
      </c>
      <c r="AB69" s="17">
        <v>-13</v>
      </c>
      <c r="AC69" s="17">
        <v>8</v>
      </c>
      <c r="AD69" s="17">
        <v>-1</v>
      </c>
      <c r="AE69" s="17">
        <v>-2</v>
      </c>
      <c r="AF69" s="17">
        <v>6</v>
      </c>
      <c r="AG69" s="17">
        <v>-26</v>
      </c>
      <c r="AH69" s="17">
        <v>15</v>
      </c>
      <c r="AI69" s="17">
        <v>26</v>
      </c>
      <c r="AJ69" s="17">
        <v>8</v>
      </c>
      <c r="AK69" s="17">
        <v>6</v>
      </c>
      <c r="AL69" s="17">
        <v>-4</v>
      </c>
      <c r="AM69" s="17">
        <v>0</v>
      </c>
      <c r="AN69" s="17">
        <v>-34</v>
      </c>
      <c r="AO69" s="17">
        <v>-13</v>
      </c>
      <c r="AP69" s="18">
        <v>1</v>
      </c>
      <c r="AR69" s="14"/>
      <c r="AS69" s="8" t="s">
        <v>1130</v>
      </c>
      <c r="AT69" s="8"/>
      <c r="AU69" s="8">
        <f>IF(OR('Anwendung DIAGNOSE'!E73='Anwendung DIAGNOSE'!$C$1,AT69),0,'Anwendung DIAGNOSE'!E73)</f>
        <v>0</v>
      </c>
      <c r="AV69" s="17"/>
      <c r="AW69" s="17"/>
      <c r="AX69" s="15"/>
      <c r="AY69" s="4"/>
      <c r="AZ69" s="4">
        <f t="shared" si="9"/>
        <v>0</v>
      </c>
      <c r="BA69" s="496">
        <f t="shared" si="10"/>
        <v>0</v>
      </c>
      <c r="BB69" s="40">
        <f t="shared" si="12"/>
        <v>0</v>
      </c>
      <c r="BC69" s="3">
        <f t="shared" si="11"/>
        <v>0.26934749620637333</v>
      </c>
      <c r="BD69" s="4"/>
      <c r="BE69" s="4"/>
      <c r="BF69" s="41"/>
      <c r="BG69" s="11"/>
      <c r="BH69" s="492">
        <f ca="1">SUMPRODUCT(E69:AP69,Calcul_correl!E$411:AP$411)*D69</f>
        <v>-1.8568892261001516E-2</v>
      </c>
      <c r="BI69" s="493">
        <f t="shared" ca="1" si="13"/>
        <v>1.3655382504288167E-2</v>
      </c>
      <c r="BJ69" s="493">
        <f t="shared" ca="1" si="14"/>
        <v>1.8646947133841939E-4</v>
      </c>
      <c r="BK69" s="494">
        <f t="shared" ca="1" si="15"/>
        <v>6.5281029663749296E-2</v>
      </c>
      <c r="BL69" s="495" t="str">
        <f t="shared" ca="1" si="16"/>
        <v>....</v>
      </c>
      <c r="BM69" s="496"/>
    </row>
    <row r="70" spans="3:65">
      <c r="C70" s="42" t="s">
        <v>1131</v>
      </c>
      <c r="D70" s="43">
        <v>6.4020486555697821E-4</v>
      </c>
      <c r="E70" s="44">
        <v>-22</v>
      </c>
      <c r="F70" s="17">
        <v>-24</v>
      </c>
      <c r="G70" s="17">
        <v>20</v>
      </c>
      <c r="H70" s="17">
        <v>-9</v>
      </c>
      <c r="I70" s="17">
        <v>-18</v>
      </c>
      <c r="J70" s="17">
        <v>6</v>
      </c>
      <c r="K70" s="17">
        <v>-43</v>
      </c>
      <c r="L70" s="17">
        <v>8</v>
      </c>
      <c r="M70" s="17">
        <v>17</v>
      </c>
      <c r="N70" s="17">
        <v>-9</v>
      </c>
      <c r="O70" s="17">
        <v>-33</v>
      </c>
      <c r="P70" s="17">
        <v>-27</v>
      </c>
      <c r="Q70" s="17">
        <v>15</v>
      </c>
      <c r="R70" s="17">
        <v>15</v>
      </c>
      <c r="S70" s="17">
        <v>51</v>
      </c>
      <c r="T70" s="17">
        <v>12</v>
      </c>
      <c r="U70" s="17">
        <v>-20</v>
      </c>
      <c r="V70" s="17">
        <v>5</v>
      </c>
      <c r="W70" s="17">
        <v>-2</v>
      </c>
      <c r="X70" s="17">
        <v>6</v>
      </c>
      <c r="Y70" s="17">
        <v>4</v>
      </c>
      <c r="Z70" s="17">
        <v>-3</v>
      </c>
      <c r="AA70" s="17">
        <v>-29</v>
      </c>
      <c r="AB70" s="17">
        <v>-16</v>
      </c>
      <c r="AC70" s="17">
        <v>42</v>
      </c>
      <c r="AD70" s="17">
        <v>-8</v>
      </c>
      <c r="AE70" s="17">
        <v>-15</v>
      </c>
      <c r="AF70" s="17">
        <v>1</v>
      </c>
      <c r="AG70" s="17">
        <v>32</v>
      </c>
      <c r="AH70" s="17">
        <v>-21</v>
      </c>
      <c r="AI70" s="17">
        <v>7</v>
      </c>
      <c r="AJ70" s="17">
        <v>-4</v>
      </c>
      <c r="AK70" s="17">
        <v>9</v>
      </c>
      <c r="AL70" s="17">
        <v>-14</v>
      </c>
      <c r="AM70" s="17">
        <v>-13</v>
      </c>
      <c r="AN70" s="17">
        <v>-25</v>
      </c>
      <c r="AO70" s="17">
        <v>-8</v>
      </c>
      <c r="AP70" s="18">
        <v>9</v>
      </c>
      <c r="AR70" s="14"/>
      <c r="AS70" s="8" t="s">
        <v>1131</v>
      </c>
      <c r="AT70" s="8"/>
      <c r="AU70" s="8">
        <f>IF(OR('Anwendung DIAGNOSE'!E74='Anwendung DIAGNOSE'!$C$1,AT70),0,'Anwendung DIAGNOSE'!E74)</f>
        <v>0</v>
      </c>
      <c r="AV70" s="17"/>
      <c r="AW70" s="17"/>
      <c r="AX70" s="15"/>
      <c r="AY70" s="4"/>
      <c r="AZ70" s="4">
        <f t="shared" si="9"/>
        <v>0</v>
      </c>
      <c r="BA70" s="496">
        <f t="shared" si="10"/>
        <v>0</v>
      </c>
      <c r="BB70" s="40">
        <f t="shared" si="12"/>
        <v>0</v>
      </c>
      <c r="BC70" s="3">
        <f t="shared" si="11"/>
        <v>0.39820742637644047</v>
      </c>
      <c r="BD70" s="4"/>
      <c r="BE70" s="4"/>
      <c r="BF70" s="41"/>
      <c r="BG70" s="11"/>
      <c r="BH70" s="492">
        <f ca="1">SUMPRODUCT(E70:AP70,Calcul_correl!E$411:AP$411)*D70</f>
        <v>-4.0781690140845083E-3</v>
      </c>
      <c r="BI70" s="493">
        <f t="shared" ca="1" si="13"/>
        <v>3.9949201032726239E-3</v>
      </c>
      <c r="BJ70" s="493">
        <f t="shared" ca="1" si="14"/>
        <v>1.5959386631531753E-5</v>
      </c>
      <c r="BK70" s="494">
        <f t="shared" ca="1" si="15"/>
        <v>1.9098146660055292E-2</v>
      </c>
      <c r="BL70" s="495" t="str">
        <f t="shared" ca="1" si="16"/>
        <v>....</v>
      </c>
      <c r="BM70" s="496"/>
    </row>
    <row r="71" spans="3:65">
      <c r="C71" s="42" t="s">
        <v>1132</v>
      </c>
      <c r="D71" s="43">
        <v>1.6339869281045752E-3</v>
      </c>
      <c r="E71" s="44">
        <v>-6</v>
      </c>
      <c r="F71" s="17">
        <v>1</v>
      </c>
      <c r="G71" s="17">
        <v>-3</v>
      </c>
      <c r="H71" s="17">
        <v>-9</v>
      </c>
      <c r="I71" s="17">
        <v>-8</v>
      </c>
      <c r="J71" s="17">
        <v>-9</v>
      </c>
      <c r="K71" s="17">
        <v>-6</v>
      </c>
      <c r="L71" s="17">
        <v>-6</v>
      </c>
      <c r="M71" s="17">
        <v>1</v>
      </c>
      <c r="N71" s="17">
        <v>-1</v>
      </c>
      <c r="O71" s="17">
        <v>-3</v>
      </c>
      <c r="P71" s="17">
        <v>-3</v>
      </c>
      <c r="Q71" s="17">
        <v>2</v>
      </c>
      <c r="R71" s="17">
        <v>-10</v>
      </c>
      <c r="S71" s="17">
        <v>8</v>
      </c>
      <c r="T71" s="17">
        <v>5</v>
      </c>
      <c r="U71" s="17">
        <v>-6</v>
      </c>
      <c r="V71" s="17">
        <v>-12</v>
      </c>
      <c r="W71" s="17">
        <v>4</v>
      </c>
      <c r="X71" s="17">
        <v>13</v>
      </c>
      <c r="Y71" s="17">
        <v>6</v>
      </c>
      <c r="Z71" s="17">
        <v>-4</v>
      </c>
      <c r="AA71" s="17">
        <v>0</v>
      </c>
      <c r="AB71" s="17">
        <v>-13</v>
      </c>
      <c r="AC71" s="17">
        <v>13</v>
      </c>
      <c r="AD71" s="17">
        <v>9</v>
      </c>
      <c r="AE71" s="17">
        <v>-3</v>
      </c>
      <c r="AF71" s="17">
        <v>-1</v>
      </c>
      <c r="AG71" s="17">
        <v>11</v>
      </c>
      <c r="AH71" s="17">
        <v>-2</v>
      </c>
      <c r="AI71" s="17">
        <v>16</v>
      </c>
      <c r="AJ71" s="17">
        <v>-21</v>
      </c>
      <c r="AK71" s="17">
        <v>5</v>
      </c>
      <c r="AL71" s="17">
        <v>-1</v>
      </c>
      <c r="AM71" s="17">
        <v>22</v>
      </c>
      <c r="AN71" s="17">
        <v>3</v>
      </c>
      <c r="AO71" s="17">
        <v>10</v>
      </c>
      <c r="AP71" s="18">
        <v>10</v>
      </c>
      <c r="AR71" s="14"/>
      <c r="AS71" s="8" t="s">
        <v>1132</v>
      </c>
      <c r="AT71" s="8"/>
      <c r="AU71" s="8">
        <f>IF(OR('Anwendung DIAGNOSE'!E75='Anwendung DIAGNOSE'!$C$1,AT71),0,'Anwendung DIAGNOSE'!E75)</f>
        <v>0</v>
      </c>
      <c r="AV71" s="17"/>
      <c r="AW71" s="17"/>
      <c r="AX71" s="15"/>
      <c r="AY71" s="4"/>
      <c r="AZ71" s="4">
        <f t="shared" si="9"/>
        <v>0</v>
      </c>
      <c r="BA71" s="496">
        <f t="shared" si="10"/>
        <v>0</v>
      </c>
      <c r="BB71" s="40">
        <f t="shared" si="12"/>
        <v>0</v>
      </c>
      <c r="BC71" s="3">
        <f t="shared" si="11"/>
        <v>0.434640522875817</v>
      </c>
      <c r="BD71" s="4"/>
      <c r="BE71" s="4"/>
      <c r="BF71" s="41"/>
      <c r="BG71" s="11"/>
      <c r="BH71" s="492">
        <f ca="1">SUMPRODUCT(E71:AP71,Calcul_correl!E$411:AP$411)*D71</f>
        <v>-5.0866013071895354E-4</v>
      </c>
      <c r="BI71" s="493">
        <f t="shared" ca="1" si="13"/>
        <v>-5.0988668752172403E-3</v>
      </c>
      <c r="BJ71" s="493">
        <f t="shared" ca="1" si="14"/>
        <v>2.5998443411187624E-5</v>
      </c>
      <c r="BK71" s="494">
        <f t="shared" ca="1" si="15"/>
        <v>-2.4375683334248478E-2</v>
      </c>
      <c r="BL71" s="495" t="str">
        <f t="shared" ca="1" si="16"/>
        <v>....</v>
      </c>
      <c r="BM71" s="496"/>
    </row>
    <row r="72" spans="3:65">
      <c r="C72" s="42" t="s">
        <v>1133</v>
      </c>
      <c r="D72" s="43">
        <v>4.2105263157894739E-4</v>
      </c>
      <c r="E72" s="44">
        <v>1</v>
      </c>
      <c r="F72" s="17">
        <v>-10</v>
      </c>
      <c r="G72" s="17">
        <v>15</v>
      </c>
      <c r="H72" s="17">
        <v>-9</v>
      </c>
      <c r="I72" s="17">
        <v>-7</v>
      </c>
      <c r="J72" s="17">
        <v>-14</v>
      </c>
      <c r="K72" s="17">
        <v>-39</v>
      </c>
      <c r="L72" s="17">
        <v>-5</v>
      </c>
      <c r="M72" s="17">
        <v>10</v>
      </c>
      <c r="N72" s="17">
        <v>18</v>
      </c>
      <c r="O72" s="17">
        <v>11</v>
      </c>
      <c r="P72" s="17">
        <v>21</v>
      </c>
      <c r="Q72" s="17">
        <v>6</v>
      </c>
      <c r="R72" s="17">
        <v>0</v>
      </c>
      <c r="S72" s="17">
        <v>9</v>
      </c>
      <c r="T72" s="17">
        <v>20</v>
      </c>
      <c r="U72" s="17">
        <v>5</v>
      </c>
      <c r="V72" s="17">
        <v>1</v>
      </c>
      <c r="W72" s="17">
        <v>-17</v>
      </c>
      <c r="X72" s="17">
        <v>28</v>
      </c>
      <c r="Y72" s="17">
        <v>2</v>
      </c>
      <c r="Z72" s="17">
        <v>-8</v>
      </c>
      <c r="AA72" s="17">
        <v>-5</v>
      </c>
      <c r="AB72" s="17">
        <v>-29</v>
      </c>
      <c r="AC72" s="17">
        <v>29</v>
      </c>
      <c r="AD72" s="17">
        <v>-2</v>
      </c>
      <c r="AE72" s="17">
        <v>37</v>
      </c>
      <c r="AF72" s="17">
        <v>-4</v>
      </c>
      <c r="AG72" s="17">
        <v>-22</v>
      </c>
      <c r="AH72" s="17">
        <v>-17</v>
      </c>
      <c r="AI72" s="17">
        <v>4</v>
      </c>
      <c r="AJ72" s="17">
        <v>13</v>
      </c>
      <c r="AK72" s="17">
        <v>-4</v>
      </c>
      <c r="AL72" s="17">
        <v>4</v>
      </c>
      <c r="AM72" s="17">
        <v>-10</v>
      </c>
      <c r="AN72" s="17">
        <v>-7</v>
      </c>
      <c r="AO72" s="17">
        <v>5</v>
      </c>
      <c r="AP72" s="18">
        <v>-10</v>
      </c>
      <c r="AR72" s="14"/>
      <c r="AS72" s="8" t="s">
        <v>1133</v>
      </c>
      <c r="AT72" s="8"/>
      <c r="AU72" s="8">
        <f>IF(OR('Anwendung DIAGNOSE'!E76='Anwendung DIAGNOSE'!$C$1,AT72),0,'Anwendung DIAGNOSE'!E76)</f>
        <v>0</v>
      </c>
      <c r="AV72" s="17"/>
      <c r="AW72" s="17"/>
      <c r="AX72" s="15"/>
      <c r="AY72" s="4"/>
      <c r="AZ72" s="4">
        <f t="shared" si="9"/>
        <v>0</v>
      </c>
      <c r="BA72" s="496">
        <f t="shared" si="10"/>
        <v>0</v>
      </c>
      <c r="BB72" s="40">
        <f t="shared" si="12"/>
        <v>0</v>
      </c>
      <c r="BC72" s="3">
        <f t="shared" si="11"/>
        <v>0.1928421052631579</v>
      </c>
      <c r="BD72" s="4"/>
      <c r="BE72" s="4"/>
      <c r="BF72" s="41"/>
      <c r="BG72" s="11"/>
      <c r="BH72" s="492">
        <f ca="1">SUMPRODUCT(E72:AP72,Calcul_correl!E$411:AP$411)*D72</f>
        <v>-7.4585263157894762E-3</v>
      </c>
      <c r="BI72" s="493">
        <f t="shared" ca="1" si="13"/>
        <v>9.9449584505659893E-3</v>
      </c>
      <c r="BJ72" s="493">
        <f t="shared" ca="1" si="14"/>
        <v>9.8902198583483881E-5</v>
      </c>
      <c r="BK72" s="494">
        <f t="shared" ca="1" si="15"/>
        <v>4.7542947069573516E-2</v>
      </c>
      <c r="BL72" s="495" t="str">
        <f t="shared" ca="1" si="16"/>
        <v>....</v>
      </c>
      <c r="BM72" s="496"/>
    </row>
    <row r="73" spans="3:65">
      <c r="C73" s="42" t="s">
        <v>1134</v>
      </c>
      <c r="D73" s="43">
        <v>4.5620437956204378E-4</v>
      </c>
      <c r="E73" s="44">
        <v>-15</v>
      </c>
      <c r="F73" s="17">
        <v>6</v>
      </c>
      <c r="G73" s="17">
        <v>8</v>
      </c>
      <c r="H73" s="17">
        <v>5</v>
      </c>
      <c r="I73" s="17">
        <v>10</v>
      </c>
      <c r="J73" s="17">
        <v>1</v>
      </c>
      <c r="K73" s="17">
        <v>-39</v>
      </c>
      <c r="L73" s="17">
        <v>-3</v>
      </c>
      <c r="M73" s="17">
        <v>17</v>
      </c>
      <c r="N73" s="17">
        <v>27</v>
      </c>
      <c r="O73" s="17">
        <v>-13</v>
      </c>
      <c r="P73" s="17">
        <v>1</v>
      </c>
      <c r="Q73" s="17">
        <v>9</v>
      </c>
      <c r="R73" s="17">
        <v>12</v>
      </c>
      <c r="S73" s="17">
        <v>23</v>
      </c>
      <c r="T73" s="17">
        <v>34</v>
      </c>
      <c r="U73" s="17">
        <v>-3</v>
      </c>
      <c r="V73" s="17">
        <v>20</v>
      </c>
      <c r="W73" s="17">
        <v>-20</v>
      </c>
      <c r="X73" s="17">
        <v>36</v>
      </c>
      <c r="Y73" s="17">
        <v>-20</v>
      </c>
      <c r="Z73" s="17">
        <v>-38</v>
      </c>
      <c r="AA73" s="17">
        <v>-9</v>
      </c>
      <c r="AB73" s="17">
        <v>-28</v>
      </c>
      <c r="AC73" s="17">
        <v>12</v>
      </c>
      <c r="AD73" s="17">
        <v>-9</v>
      </c>
      <c r="AE73" s="17">
        <v>24</v>
      </c>
      <c r="AF73" s="17">
        <v>-28</v>
      </c>
      <c r="AG73" s="17">
        <v>-59</v>
      </c>
      <c r="AH73" s="17">
        <v>-15</v>
      </c>
      <c r="AI73" s="17">
        <v>25</v>
      </c>
      <c r="AJ73" s="17">
        <v>8</v>
      </c>
      <c r="AK73" s="17">
        <v>9</v>
      </c>
      <c r="AL73" s="17">
        <v>13</v>
      </c>
      <c r="AM73" s="17">
        <v>-39</v>
      </c>
      <c r="AN73" s="17">
        <v>-2</v>
      </c>
      <c r="AO73" s="17">
        <v>-19</v>
      </c>
      <c r="AP73" s="18">
        <v>-8</v>
      </c>
      <c r="AR73" s="14"/>
      <c r="AS73" s="8" t="s">
        <v>1134</v>
      </c>
      <c r="AT73" s="8"/>
      <c r="AU73" s="8">
        <f>IF(OR('Anwendung DIAGNOSE'!E77='Anwendung DIAGNOSE'!$C$1,AT73),0,'Anwendung DIAGNOSE'!E77)</f>
        <v>0</v>
      </c>
      <c r="AV73" s="17"/>
      <c r="AW73" s="17"/>
      <c r="AX73" s="15"/>
      <c r="AY73" s="4"/>
      <c r="AZ73" s="4">
        <f t="shared" si="9"/>
        <v>0</v>
      </c>
      <c r="BA73" s="496">
        <f t="shared" si="10"/>
        <v>0</v>
      </c>
      <c r="BB73" s="40">
        <f t="shared" si="12"/>
        <v>0</v>
      </c>
      <c r="BC73" s="3">
        <f t="shared" si="11"/>
        <v>0.30428832116788318</v>
      </c>
      <c r="BD73" s="4"/>
      <c r="BE73" s="4"/>
      <c r="BF73" s="41"/>
      <c r="BG73" s="11"/>
      <c r="BH73" s="492">
        <f ca="1">SUMPRODUCT(E73:AP73,Calcul_correl!E$411:AP$411)*D73</f>
        <v>-8.7765510948905126E-3</v>
      </c>
      <c r="BI73" s="493">
        <f t="shared" ca="1" si="13"/>
        <v>1.0403988087530753E-2</v>
      </c>
      <c r="BJ73" s="493">
        <f t="shared" ca="1" si="14"/>
        <v>1.0824296812548181E-4</v>
      </c>
      <c r="BK73" s="494">
        <f t="shared" ca="1" si="15"/>
        <v>4.9737387784641485E-2</v>
      </c>
      <c r="BL73" s="495" t="str">
        <f t="shared" ca="1" si="16"/>
        <v>....</v>
      </c>
      <c r="BM73" s="496"/>
    </row>
    <row r="74" spans="3:65">
      <c r="C74" s="42" t="s">
        <v>1135</v>
      </c>
      <c r="D74" s="43">
        <v>8.1037277147487841E-4</v>
      </c>
      <c r="E74" s="44">
        <v>-10</v>
      </c>
      <c r="F74" s="17">
        <v>-14</v>
      </c>
      <c r="G74" s="17">
        <v>11</v>
      </c>
      <c r="H74" s="17">
        <v>2</v>
      </c>
      <c r="I74" s="17">
        <v>-4</v>
      </c>
      <c r="J74" s="17">
        <v>-2</v>
      </c>
      <c r="K74" s="17">
        <v>-22</v>
      </c>
      <c r="L74" s="17">
        <v>-13</v>
      </c>
      <c r="M74" s="17">
        <v>-1</v>
      </c>
      <c r="N74" s="17">
        <v>-1</v>
      </c>
      <c r="O74" s="17">
        <v>-8</v>
      </c>
      <c r="P74" s="17">
        <v>6</v>
      </c>
      <c r="Q74" s="17">
        <v>2</v>
      </c>
      <c r="R74" s="17">
        <v>-3</v>
      </c>
      <c r="S74" s="17">
        <v>5</v>
      </c>
      <c r="T74" s="17">
        <v>22</v>
      </c>
      <c r="U74" s="17">
        <v>1</v>
      </c>
      <c r="V74" s="17">
        <v>-10</v>
      </c>
      <c r="W74" s="17">
        <v>1</v>
      </c>
      <c r="X74" s="17">
        <v>11</v>
      </c>
      <c r="Y74" s="17">
        <v>2</v>
      </c>
      <c r="Z74" s="17">
        <v>-4</v>
      </c>
      <c r="AA74" s="17">
        <v>-5</v>
      </c>
      <c r="AB74" s="17">
        <v>-9</v>
      </c>
      <c r="AC74" s="17">
        <v>9</v>
      </c>
      <c r="AD74" s="17">
        <v>-13</v>
      </c>
      <c r="AE74" s="17">
        <v>4</v>
      </c>
      <c r="AF74" s="17">
        <v>-6</v>
      </c>
      <c r="AG74" s="17">
        <v>3</v>
      </c>
      <c r="AH74" s="17">
        <v>-14</v>
      </c>
      <c r="AI74" s="17">
        <v>1</v>
      </c>
      <c r="AJ74" s="17">
        <v>-4</v>
      </c>
      <c r="AK74" s="17">
        <v>12</v>
      </c>
      <c r="AL74" s="17">
        <v>5</v>
      </c>
      <c r="AM74" s="17">
        <v>-7</v>
      </c>
      <c r="AN74" s="17">
        <v>-8</v>
      </c>
      <c r="AO74" s="17">
        <v>-4</v>
      </c>
      <c r="AP74" s="18">
        <v>8</v>
      </c>
      <c r="AR74" s="14"/>
      <c r="AS74" s="8" t="s">
        <v>1135</v>
      </c>
      <c r="AT74" s="8"/>
      <c r="AU74" s="8">
        <f>IF(OR('Anwendung DIAGNOSE'!E78='Anwendung DIAGNOSE'!$C$1,AT74),0,'Anwendung DIAGNOSE'!E78)</f>
        <v>0</v>
      </c>
      <c r="AV74" s="17"/>
      <c r="AW74" s="17"/>
      <c r="AX74" s="15"/>
      <c r="AY74" s="4"/>
      <c r="AZ74" s="4">
        <f t="shared" si="9"/>
        <v>0</v>
      </c>
      <c r="BA74" s="496">
        <f t="shared" si="10"/>
        <v>0</v>
      </c>
      <c r="BB74" s="40">
        <f t="shared" si="12"/>
        <v>0</v>
      </c>
      <c r="BC74" s="3">
        <f t="shared" si="11"/>
        <v>0.21636952998379252</v>
      </c>
      <c r="BD74" s="4"/>
      <c r="BE74" s="4"/>
      <c r="BF74" s="41"/>
      <c r="BG74" s="11"/>
      <c r="BH74" s="492">
        <f ca="1">SUMPRODUCT(E74:AP74,Calcul_correl!E$411:AP$411)*D74</f>
        <v>-1.1936385737439222E-2</v>
      </c>
      <c r="BI74" s="493">
        <f t="shared" ca="1" si="13"/>
        <v>8.2129552676607175E-3</v>
      </c>
      <c r="BJ74" s="493">
        <f t="shared" ca="1" si="14"/>
        <v>6.7452634228595929E-5</v>
      </c>
      <c r="BK74" s="494">
        <f t="shared" ca="1" si="15"/>
        <v>3.9262918946930951E-2</v>
      </c>
      <c r="BL74" s="495" t="str">
        <f t="shared" ca="1" si="16"/>
        <v>....</v>
      </c>
      <c r="BM74" s="496"/>
    </row>
    <row r="75" spans="3:65">
      <c r="C75" s="42" t="s">
        <v>1136</v>
      </c>
      <c r="D75" s="43">
        <v>6.4308681672025725E-4</v>
      </c>
      <c r="E75" s="44">
        <v>-6</v>
      </c>
      <c r="F75" s="17">
        <v>11</v>
      </c>
      <c r="G75" s="17">
        <v>30</v>
      </c>
      <c r="H75" s="17">
        <v>-14</v>
      </c>
      <c r="I75" s="17">
        <v>-23</v>
      </c>
      <c r="J75" s="17">
        <v>0</v>
      </c>
      <c r="K75" s="17">
        <v>-11</v>
      </c>
      <c r="L75" s="17">
        <v>8</v>
      </c>
      <c r="M75" s="17">
        <v>-2</v>
      </c>
      <c r="N75" s="17">
        <v>23</v>
      </c>
      <c r="O75" s="17">
        <v>3</v>
      </c>
      <c r="P75" s="17">
        <v>16</v>
      </c>
      <c r="Q75" s="17">
        <v>15</v>
      </c>
      <c r="R75" s="17">
        <v>17</v>
      </c>
      <c r="S75" s="17">
        <v>49</v>
      </c>
      <c r="T75" s="17">
        <v>14</v>
      </c>
      <c r="U75" s="17">
        <v>9</v>
      </c>
      <c r="V75" s="17">
        <v>-11</v>
      </c>
      <c r="W75" s="17">
        <v>-22</v>
      </c>
      <c r="X75" s="17">
        <v>28</v>
      </c>
      <c r="Y75" s="17">
        <v>15</v>
      </c>
      <c r="Z75" s="17">
        <v>-31</v>
      </c>
      <c r="AA75" s="17">
        <v>-8</v>
      </c>
      <c r="AB75" s="17">
        <v>3</v>
      </c>
      <c r="AC75" s="17">
        <v>35</v>
      </c>
      <c r="AD75" s="17">
        <v>-22</v>
      </c>
      <c r="AE75" s="17">
        <v>71</v>
      </c>
      <c r="AF75" s="17">
        <v>-13</v>
      </c>
      <c r="AG75" s="17">
        <v>-29</v>
      </c>
      <c r="AH75" s="17">
        <v>-13</v>
      </c>
      <c r="AI75" s="17">
        <v>2</v>
      </c>
      <c r="AJ75" s="17">
        <v>-27</v>
      </c>
      <c r="AK75" s="17">
        <v>8</v>
      </c>
      <c r="AL75" s="17">
        <v>-21</v>
      </c>
      <c r="AM75" s="17">
        <v>4</v>
      </c>
      <c r="AN75" s="17">
        <v>9</v>
      </c>
      <c r="AO75" s="17">
        <v>29</v>
      </c>
      <c r="AP75" s="18">
        <v>-11</v>
      </c>
      <c r="AR75" s="14"/>
      <c r="AS75" s="8" t="s">
        <v>1136</v>
      </c>
      <c r="AT75" s="8"/>
      <c r="AU75" s="8">
        <f>IF(OR('Anwendung DIAGNOSE'!E79='Anwendung DIAGNOSE'!$C$1,AT75),0,'Anwendung DIAGNOSE'!E79)</f>
        <v>0</v>
      </c>
      <c r="AV75" s="17"/>
      <c r="AW75" s="17"/>
      <c r="AX75" s="15"/>
      <c r="AY75" s="4"/>
      <c r="AZ75" s="4">
        <f t="shared" si="9"/>
        <v>0</v>
      </c>
      <c r="BA75" s="496">
        <f t="shared" si="10"/>
        <v>0</v>
      </c>
      <c r="BB75" s="40">
        <f t="shared" si="12"/>
        <v>0</v>
      </c>
      <c r="BC75" s="3">
        <f t="shared" si="11"/>
        <v>0.42636655948553054</v>
      </c>
      <c r="BD75" s="4"/>
      <c r="BE75" s="4"/>
      <c r="BF75" s="41"/>
      <c r="BG75" s="11"/>
      <c r="BH75" s="492">
        <f ca="1">SUMPRODUCT(E75:AP75,Calcul_correl!E$411:AP$411)*D75</f>
        <v>-5.9916398713826327E-4</v>
      </c>
      <c r="BI75" s="493">
        <f t="shared" ca="1" si="13"/>
        <v>1.3600099477741865E-3</v>
      </c>
      <c r="BJ75" s="493">
        <f t="shared" ca="1" si="14"/>
        <v>1.8496270580447455E-6</v>
      </c>
      <c r="BK75" s="494">
        <f t="shared" ca="1" si="15"/>
        <v>6.5016743189552197E-3</v>
      </c>
      <c r="BL75" s="495" t="str">
        <f t="shared" ca="1" si="16"/>
        <v>....</v>
      </c>
      <c r="BM75" s="496"/>
    </row>
    <row r="76" spans="3:65">
      <c r="C76" s="42" t="s">
        <v>1137</v>
      </c>
      <c r="D76" s="43">
        <v>9.9206349206349201E-4</v>
      </c>
      <c r="E76" s="44">
        <v>10</v>
      </c>
      <c r="F76" s="17">
        <v>18</v>
      </c>
      <c r="G76" s="17">
        <v>-7</v>
      </c>
      <c r="H76" s="17">
        <v>10</v>
      </c>
      <c r="I76" s="17">
        <v>9</v>
      </c>
      <c r="J76" s="17">
        <v>3</v>
      </c>
      <c r="K76" s="17">
        <v>2</v>
      </c>
      <c r="L76" s="17">
        <v>2</v>
      </c>
      <c r="M76" s="17">
        <v>20</v>
      </c>
      <c r="N76" s="17">
        <v>5</v>
      </c>
      <c r="O76" s="17">
        <v>-4</v>
      </c>
      <c r="P76" s="17">
        <v>2</v>
      </c>
      <c r="Q76" s="17">
        <v>-11</v>
      </c>
      <c r="R76" s="17">
        <v>2</v>
      </c>
      <c r="S76" s="17">
        <v>-5</v>
      </c>
      <c r="T76" s="17">
        <v>14</v>
      </c>
      <c r="U76" s="17">
        <v>-2</v>
      </c>
      <c r="V76" s="17">
        <v>-20</v>
      </c>
      <c r="W76" s="17">
        <v>0</v>
      </c>
      <c r="X76" s="17">
        <v>5</v>
      </c>
      <c r="Y76" s="17">
        <v>-16</v>
      </c>
      <c r="Z76" s="17">
        <v>-1</v>
      </c>
      <c r="AA76" s="17">
        <v>4</v>
      </c>
      <c r="AB76" s="17">
        <v>10</v>
      </c>
      <c r="AC76" s="17">
        <v>11</v>
      </c>
      <c r="AD76" s="17">
        <v>-1</v>
      </c>
      <c r="AE76" s="17">
        <v>-8</v>
      </c>
      <c r="AF76" s="17">
        <v>6</v>
      </c>
      <c r="AG76" s="17">
        <v>1</v>
      </c>
      <c r="AH76" s="17">
        <v>-9</v>
      </c>
      <c r="AI76" s="17">
        <v>27</v>
      </c>
      <c r="AJ76" s="17">
        <v>17</v>
      </c>
      <c r="AK76" s="17">
        <v>4</v>
      </c>
      <c r="AL76" s="17">
        <v>-11</v>
      </c>
      <c r="AM76" s="17">
        <v>9</v>
      </c>
      <c r="AN76" s="17">
        <v>26</v>
      </c>
      <c r="AO76" s="17">
        <v>-17</v>
      </c>
      <c r="AP76" s="18">
        <v>27</v>
      </c>
      <c r="AR76" s="14"/>
      <c r="AS76" s="8" t="s">
        <v>1137</v>
      </c>
      <c r="AT76" s="8"/>
      <c r="AU76" s="8">
        <f>IF(OR('Anwendung DIAGNOSE'!E80='Anwendung DIAGNOSE'!$C$1,AT76),0,'Anwendung DIAGNOSE'!E80)</f>
        <v>0</v>
      </c>
      <c r="AV76" s="17"/>
      <c r="AW76" s="17"/>
      <c r="AX76" s="15"/>
      <c r="AY76" s="4"/>
      <c r="AZ76" s="4">
        <f t="shared" si="9"/>
        <v>0</v>
      </c>
      <c r="BA76" s="496">
        <f t="shared" si="10"/>
        <v>0</v>
      </c>
      <c r="BB76" s="40">
        <f t="shared" si="12"/>
        <v>0</v>
      </c>
      <c r="BC76" s="3">
        <f t="shared" si="11"/>
        <v>0.35317460317460314</v>
      </c>
      <c r="BD76" s="4"/>
      <c r="BE76" s="4"/>
      <c r="BF76" s="41"/>
      <c r="BG76" s="11"/>
      <c r="BH76" s="492">
        <f ca="1">SUMPRODUCT(E76:AP76,Calcul_correl!E$411:AP$411)*D76</f>
        <v>-1.0920436507936507E-2</v>
      </c>
      <c r="BI76" s="493">
        <f t="shared" ca="1" si="13"/>
        <v>4.2517295933638339E-3</v>
      </c>
      <c r="BJ76" s="493">
        <f t="shared" ca="1" si="14"/>
        <v>1.8077204535085791E-5</v>
      </c>
      <c r="BK76" s="494">
        <f t="shared" ca="1" si="15"/>
        <v>2.0325852140682586E-2</v>
      </c>
      <c r="BL76" s="495" t="str">
        <f t="shared" ca="1" si="16"/>
        <v>....</v>
      </c>
      <c r="BM76" s="496"/>
    </row>
    <row r="77" spans="3:65">
      <c r="C77" s="42" t="s">
        <v>1568</v>
      </c>
      <c r="D77" s="43">
        <v>4.329004329004329E-3</v>
      </c>
      <c r="E77" s="44">
        <v>3</v>
      </c>
      <c r="F77" s="17">
        <v>3</v>
      </c>
      <c r="G77" s="17">
        <v>-3</v>
      </c>
      <c r="H77" s="17">
        <v>1</v>
      </c>
      <c r="I77" s="17">
        <v>2</v>
      </c>
      <c r="J77" s="17">
        <v>0</v>
      </c>
      <c r="K77" s="17">
        <v>-4</v>
      </c>
      <c r="L77" s="17">
        <v>-5</v>
      </c>
      <c r="M77" s="17">
        <v>1</v>
      </c>
      <c r="N77" s="17">
        <v>2</v>
      </c>
      <c r="O77" s="17">
        <v>-4</v>
      </c>
      <c r="P77" s="17">
        <v>1</v>
      </c>
      <c r="Q77" s="17">
        <v>-1</v>
      </c>
      <c r="R77" s="17">
        <v>0</v>
      </c>
      <c r="S77" s="17">
        <v>3</v>
      </c>
      <c r="T77" s="17">
        <v>-4</v>
      </c>
      <c r="U77" s="17">
        <v>4</v>
      </c>
      <c r="V77" s="17">
        <v>1</v>
      </c>
      <c r="W77" s="17">
        <v>9</v>
      </c>
      <c r="X77" s="17">
        <v>14</v>
      </c>
      <c r="Y77" s="17">
        <v>-1</v>
      </c>
      <c r="Z77" s="17">
        <v>-2</v>
      </c>
      <c r="AA77" s="17">
        <v>6</v>
      </c>
      <c r="AB77" s="17">
        <v>1</v>
      </c>
      <c r="AC77" s="17">
        <v>7</v>
      </c>
      <c r="AD77" s="17">
        <v>5</v>
      </c>
      <c r="AE77" s="17">
        <v>-8</v>
      </c>
      <c r="AF77" s="17">
        <v>-1</v>
      </c>
      <c r="AG77" s="17">
        <v>1</v>
      </c>
      <c r="AH77" s="17">
        <v>0</v>
      </c>
      <c r="AI77" s="17">
        <v>3</v>
      </c>
      <c r="AJ77" s="17">
        <v>2</v>
      </c>
      <c r="AK77" s="17">
        <v>1</v>
      </c>
      <c r="AL77" s="17">
        <v>1</v>
      </c>
      <c r="AM77" s="17">
        <v>2</v>
      </c>
      <c r="AN77" s="17">
        <v>9</v>
      </c>
      <c r="AO77" s="17">
        <v>-6</v>
      </c>
      <c r="AP77" s="18">
        <v>-6</v>
      </c>
      <c r="AR77" s="14"/>
      <c r="AS77" s="8" t="s">
        <v>1568</v>
      </c>
      <c r="AT77" s="8"/>
      <c r="AU77" s="8">
        <f>IF(OR('Anwendung DIAGNOSE'!E81='Anwendung DIAGNOSE'!$C$1,AT77),0,'Anwendung DIAGNOSE'!E81)</f>
        <v>0</v>
      </c>
      <c r="AV77" s="17"/>
      <c r="AW77" s="17"/>
      <c r="AX77" s="15"/>
      <c r="AY77" s="4"/>
      <c r="AZ77" s="4">
        <f t="shared" si="9"/>
        <v>0</v>
      </c>
      <c r="BA77" s="496">
        <f t="shared" si="10"/>
        <v>0</v>
      </c>
      <c r="BB77" s="40">
        <f t="shared" si="12"/>
        <v>0</v>
      </c>
      <c r="BC77" s="3">
        <f t="shared" si="11"/>
        <v>0.54978354978354982</v>
      </c>
      <c r="BD77" s="4"/>
      <c r="BE77" s="4"/>
      <c r="BF77" s="41"/>
      <c r="BG77" s="11"/>
      <c r="BH77" s="492">
        <f ca="1">SUMPRODUCT(E77:AP77,Calcul_correl!E$411:AP$411)*D77</f>
        <v>2.3480519480519463E-3</v>
      </c>
      <c r="BI77" s="493">
        <f t="shared" ca="1" si="13"/>
        <v>8.5529937444146504E-4</v>
      </c>
      <c r="BJ77" s="493">
        <f t="shared" ca="1" si="14"/>
        <v>7.3153701991996146E-7</v>
      </c>
      <c r="BK77" s="494">
        <f t="shared" ca="1" si="15"/>
        <v>4.08885095798421E-3</v>
      </c>
      <c r="BL77" s="495" t="str">
        <f t="shared" ca="1" si="16"/>
        <v>....</v>
      </c>
      <c r="BM77" s="496"/>
    </row>
    <row r="78" spans="3:65">
      <c r="C78" s="42" t="s">
        <v>1569</v>
      </c>
      <c r="D78" s="43">
        <v>1.5479876160990713E-3</v>
      </c>
      <c r="E78" s="44">
        <v>6</v>
      </c>
      <c r="F78" s="17">
        <v>6</v>
      </c>
      <c r="G78" s="17">
        <v>4</v>
      </c>
      <c r="H78" s="17">
        <v>-5</v>
      </c>
      <c r="I78" s="17">
        <v>7</v>
      </c>
      <c r="J78" s="17">
        <v>-18</v>
      </c>
      <c r="K78" s="17">
        <v>-2</v>
      </c>
      <c r="L78" s="17">
        <v>-12</v>
      </c>
      <c r="M78" s="17">
        <v>-17</v>
      </c>
      <c r="N78" s="17">
        <v>-9</v>
      </c>
      <c r="O78" s="17">
        <v>-26</v>
      </c>
      <c r="P78" s="17">
        <v>-1</v>
      </c>
      <c r="Q78" s="17">
        <v>-26</v>
      </c>
      <c r="R78" s="17">
        <v>3</v>
      </c>
      <c r="S78" s="17">
        <v>5</v>
      </c>
      <c r="T78" s="17">
        <v>6</v>
      </c>
      <c r="U78" s="17">
        <v>7</v>
      </c>
      <c r="V78" s="17">
        <v>36</v>
      </c>
      <c r="W78" s="17">
        <v>16</v>
      </c>
      <c r="X78" s="17">
        <v>3</v>
      </c>
      <c r="Y78" s="17">
        <v>-24</v>
      </c>
      <c r="Z78" s="17">
        <v>19</v>
      </c>
      <c r="AA78" s="17">
        <v>10</v>
      </c>
      <c r="AB78" s="17">
        <v>2</v>
      </c>
      <c r="AC78" s="17">
        <v>14</v>
      </c>
      <c r="AD78" s="17">
        <v>-4</v>
      </c>
      <c r="AE78" s="17">
        <v>19</v>
      </c>
      <c r="AF78" s="17">
        <v>-6</v>
      </c>
      <c r="AG78" s="17">
        <v>-12</v>
      </c>
      <c r="AH78" s="17">
        <v>14</v>
      </c>
      <c r="AI78" s="17">
        <v>-10</v>
      </c>
      <c r="AJ78" s="17">
        <v>8</v>
      </c>
      <c r="AK78" s="17">
        <v>11</v>
      </c>
      <c r="AL78" s="17">
        <v>14</v>
      </c>
      <c r="AM78" s="17">
        <v>6</v>
      </c>
      <c r="AN78" s="17">
        <v>16</v>
      </c>
      <c r="AO78" s="17">
        <v>8</v>
      </c>
      <c r="AP78" s="18">
        <v>14</v>
      </c>
      <c r="AR78" s="14"/>
      <c r="AS78" s="8" t="s">
        <v>1569</v>
      </c>
      <c r="AT78" s="8"/>
      <c r="AU78" s="8">
        <f>IF(OR('Anwendung DIAGNOSE'!E82='Anwendung DIAGNOSE'!$C$1,AT78),0,'Anwendung DIAGNOSE'!E82)</f>
        <v>0</v>
      </c>
      <c r="AV78" s="17"/>
      <c r="AW78" s="17"/>
      <c r="AX78" s="15"/>
      <c r="AY78" s="4"/>
      <c r="AZ78" s="4">
        <f t="shared" si="9"/>
        <v>0</v>
      </c>
      <c r="BA78" s="496">
        <f t="shared" si="10"/>
        <v>0</v>
      </c>
      <c r="BB78" s="40">
        <f t="shared" si="12"/>
        <v>0</v>
      </c>
      <c r="BC78" s="3">
        <f t="shared" si="11"/>
        <v>0.6594427244582044</v>
      </c>
      <c r="BD78" s="4"/>
      <c r="BE78" s="4"/>
      <c r="BF78" s="41"/>
      <c r="BG78" s="11"/>
      <c r="BH78" s="492">
        <f ca="1">SUMPRODUCT(E78:AP78,Calcul_correl!E$411:AP$411)*D78</f>
        <v>-1.9504953560371519E-2</v>
      </c>
      <c r="BI78" s="493">
        <f t="shared" ca="1" si="13"/>
        <v>5.0722321387706533E-3</v>
      </c>
      <c r="BJ78" s="493">
        <f t="shared" ca="1" si="14"/>
        <v>2.5727538869577916E-5</v>
      </c>
      <c r="BK78" s="494">
        <f t="shared" ca="1" si="15"/>
        <v>2.4248353102414272E-2</v>
      </c>
      <c r="BL78" s="495" t="str">
        <f t="shared" ca="1" si="16"/>
        <v>....</v>
      </c>
      <c r="BM78" s="496"/>
    </row>
    <row r="79" spans="3:65">
      <c r="C79" s="42" t="s">
        <v>1570</v>
      </c>
      <c r="D79" s="43">
        <v>1.984126984126984E-3</v>
      </c>
      <c r="E79" s="44">
        <v>9</v>
      </c>
      <c r="F79" s="17">
        <v>0</v>
      </c>
      <c r="G79" s="17">
        <v>-10</v>
      </c>
      <c r="H79" s="17">
        <v>-1</v>
      </c>
      <c r="I79" s="17">
        <v>5</v>
      </c>
      <c r="J79" s="17">
        <v>4</v>
      </c>
      <c r="K79" s="17">
        <v>9</v>
      </c>
      <c r="L79" s="17">
        <v>-6</v>
      </c>
      <c r="M79" s="17">
        <v>-2</v>
      </c>
      <c r="N79" s="17">
        <v>17</v>
      </c>
      <c r="O79" s="17">
        <v>-4</v>
      </c>
      <c r="P79" s="17">
        <v>6</v>
      </c>
      <c r="Q79" s="17">
        <v>5</v>
      </c>
      <c r="R79" s="17">
        <v>-2</v>
      </c>
      <c r="S79" s="17">
        <v>6</v>
      </c>
      <c r="T79" s="17">
        <v>-3</v>
      </c>
      <c r="U79" s="17">
        <v>-3</v>
      </c>
      <c r="V79" s="17">
        <v>-3</v>
      </c>
      <c r="W79" s="17">
        <v>5</v>
      </c>
      <c r="X79" s="17">
        <v>7</v>
      </c>
      <c r="Y79" s="17">
        <v>3</v>
      </c>
      <c r="Z79" s="17">
        <v>5</v>
      </c>
      <c r="AA79" s="17">
        <v>-1</v>
      </c>
      <c r="AB79" s="17">
        <v>-4</v>
      </c>
      <c r="AC79" s="17">
        <v>10</v>
      </c>
      <c r="AD79" s="17">
        <v>-9</v>
      </c>
      <c r="AE79" s="17">
        <v>7</v>
      </c>
      <c r="AF79" s="17">
        <v>1</v>
      </c>
      <c r="AG79" s="17">
        <v>6</v>
      </c>
      <c r="AH79" s="17">
        <v>6</v>
      </c>
      <c r="AI79" s="17">
        <v>9</v>
      </c>
      <c r="AJ79" s="17">
        <v>-4</v>
      </c>
      <c r="AK79" s="17">
        <v>3</v>
      </c>
      <c r="AL79" s="17">
        <v>-3</v>
      </c>
      <c r="AM79" s="17">
        <v>0</v>
      </c>
      <c r="AN79" s="17">
        <v>6</v>
      </c>
      <c r="AO79" s="17">
        <v>7</v>
      </c>
      <c r="AP79" s="18">
        <v>9</v>
      </c>
      <c r="AR79" s="14"/>
      <c r="AS79" s="8" t="s">
        <v>1570</v>
      </c>
      <c r="AT79" s="8"/>
      <c r="AU79" s="8">
        <f>IF(OR('Anwendung DIAGNOSE'!E83='Anwendung DIAGNOSE'!$C$1,AT79),0,'Anwendung DIAGNOSE'!E83)</f>
        <v>0</v>
      </c>
      <c r="AV79" s="17"/>
      <c r="AW79" s="17"/>
      <c r="AX79" s="15"/>
      <c r="AY79" s="4"/>
      <c r="AZ79" s="4">
        <f t="shared" si="9"/>
        <v>0</v>
      </c>
      <c r="BA79" s="496">
        <f t="shared" si="10"/>
        <v>0</v>
      </c>
      <c r="BB79" s="40">
        <f t="shared" si="12"/>
        <v>0</v>
      </c>
      <c r="BC79" s="3">
        <f t="shared" si="11"/>
        <v>0.3968253968253968</v>
      </c>
      <c r="BD79" s="4"/>
      <c r="BE79" s="4"/>
      <c r="BF79" s="41"/>
      <c r="BG79" s="11"/>
      <c r="BH79" s="492">
        <f ca="1">SUMPRODUCT(E79:AP79,Calcul_correl!E$411:AP$411)*D79</f>
        <v>-1.9884523809523814E-2</v>
      </c>
      <c r="BI79" s="493">
        <f t="shared" ca="1" si="13"/>
        <v>3.4111500477859188E-3</v>
      </c>
      <c r="BJ79" s="493">
        <f t="shared" ca="1" si="14"/>
        <v>1.1635944648509877E-5</v>
      </c>
      <c r="BK79" s="494">
        <f t="shared" ca="1" si="15"/>
        <v>1.6307370913050852E-2</v>
      </c>
      <c r="BL79" s="495" t="str">
        <f t="shared" ca="1" si="16"/>
        <v>....</v>
      </c>
      <c r="BM79" s="496"/>
    </row>
    <row r="80" spans="3:65">
      <c r="C80" s="42" t="s">
        <v>1571</v>
      </c>
      <c r="D80" s="43">
        <v>7.5872534142640367E-4</v>
      </c>
      <c r="E80" s="44">
        <v>26</v>
      </c>
      <c r="F80" s="17">
        <v>9</v>
      </c>
      <c r="G80" s="17">
        <v>-35</v>
      </c>
      <c r="H80" s="17">
        <v>3</v>
      </c>
      <c r="I80" s="17">
        <v>16</v>
      </c>
      <c r="J80" s="17">
        <v>5</v>
      </c>
      <c r="K80" s="17">
        <v>1</v>
      </c>
      <c r="L80" s="17">
        <v>-14</v>
      </c>
      <c r="M80" s="17">
        <v>0</v>
      </c>
      <c r="N80" s="17">
        <v>28</v>
      </c>
      <c r="O80" s="17">
        <v>-21</v>
      </c>
      <c r="P80" s="17">
        <v>9</v>
      </c>
      <c r="Q80" s="17">
        <v>8</v>
      </c>
      <c r="R80" s="17">
        <v>-21</v>
      </c>
      <c r="S80" s="17">
        <v>18</v>
      </c>
      <c r="T80" s="17">
        <v>-10</v>
      </c>
      <c r="U80" s="17">
        <v>5</v>
      </c>
      <c r="V80" s="17">
        <v>-10</v>
      </c>
      <c r="W80" s="17">
        <v>17</v>
      </c>
      <c r="X80" s="17">
        <v>28</v>
      </c>
      <c r="Y80" s="17">
        <v>0</v>
      </c>
      <c r="Z80" s="17">
        <v>0</v>
      </c>
      <c r="AA80" s="17">
        <v>13</v>
      </c>
      <c r="AB80" s="17">
        <v>7</v>
      </c>
      <c r="AC80" s="17">
        <v>-9</v>
      </c>
      <c r="AD80" s="17">
        <v>-34</v>
      </c>
      <c r="AE80" s="17">
        <v>5</v>
      </c>
      <c r="AF80" s="17">
        <v>-1</v>
      </c>
      <c r="AG80" s="17">
        <v>28</v>
      </c>
      <c r="AH80" s="17">
        <v>21</v>
      </c>
      <c r="AI80" s="17">
        <v>5</v>
      </c>
      <c r="AJ80" s="17">
        <v>-12</v>
      </c>
      <c r="AK80" s="17">
        <v>9</v>
      </c>
      <c r="AL80" s="17">
        <v>-1</v>
      </c>
      <c r="AM80" s="17">
        <v>-7</v>
      </c>
      <c r="AN80" s="17">
        <v>12</v>
      </c>
      <c r="AO80" s="17">
        <v>11</v>
      </c>
      <c r="AP80" s="18">
        <v>24</v>
      </c>
      <c r="AR80" s="14"/>
      <c r="AS80" s="8" t="s">
        <v>1571</v>
      </c>
      <c r="AT80" s="8"/>
      <c r="AU80" s="8">
        <f>IF(OR('Anwendung DIAGNOSE'!E84='Anwendung DIAGNOSE'!$C$1,AT80),0,'Anwendung DIAGNOSE'!E84)</f>
        <v>0</v>
      </c>
      <c r="AV80" s="17"/>
      <c r="AW80" s="17"/>
      <c r="AX80" s="15"/>
      <c r="AY80" s="4"/>
      <c r="AZ80" s="4">
        <f t="shared" si="9"/>
        <v>0</v>
      </c>
      <c r="BA80" s="496">
        <f t="shared" si="10"/>
        <v>0</v>
      </c>
      <c r="BB80" s="40">
        <f t="shared" si="12"/>
        <v>0</v>
      </c>
      <c r="BC80" s="3">
        <f t="shared" si="11"/>
        <v>0.366464339908953</v>
      </c>
      <c r="BD80" s="4"/>
      <c r="BE80" s="4"/>
      <c r="BF80" s="41"/>
      <c r="BG80" s="11"/>
      <c r="BH80" s="492">
        <f ca="1">SUMPRODUCT(E80:AP80,Calcul_correl!E$411:AP$411)*D80</f>
        <v>-8.1238998482549337E-3</v>
      </c>
      <c r="BI80" s="493">
        <f t="shared" ca="1" si="13"/>
        <v>3.8766662575181053E-3</v>
      </c>
      <c r="BJ80" s="493">
        <f t="shared" ca="1" si="14"/>
        <v>1.5028541272179434E-5</v>
      </c>
      <c r="BK80" s="494">
        <f t="shared" ca="1" si="15"/>
        <v>1.8532821389223155E-2</v>
      </c>
      <c r="BL80" s="495" t="str">
        <f t="shared" ca="1" si="16"/>
        <v>....</v>
      </c>
      <c r="BM80" s="496"/>
    </row>
    <row r="81" spans="3:65">
      <c r="C81" s="42" t="s">
        <v>1572</v>
      </c>
      <c r="D81" s="43">
        <v>1.4858841010401188E-3</v>
      </c>
      <c r="E81" s="44">
        <v>19</v>
      </c>
      <c r="F81" s="17">
        <v>10</v>
      </c>
      <c r="G81" s="17">
        <v>-18</v>
      </c>
      <c r="H81" s="17">
        <v>3</v>
      </c>
      <c r="I81" s="17">
        <v>13</v>
      </c>
      <c r="J81" s="17">
        <v>4</v>
      </c>
      <c r="K81" s="17">
        <v>4</v>
      </c>
      <c r="L81" s="17">
        <v>-8</v>
      </c>
      <c r="M81" s="17">
        <v>5</v>
      </c>
      <c r="N81" s="17">
        <v>22</v>
      </c>
      <c r="O81" s="17">
        <v>-19</v>
      </c>
      <c r="P81" s="17">
        <v>-1</v>
      </c>
      <c r="Q81" s="17">
        <v>8</v>
      </c>
      <c r="R81" s="17">
        <v>-14</v>
      </c>
      <c r="S81" s="17">
        <v>14</v>
      </c>
      <c r="T81" s="17">
        <v>-4</v>
      </c>
      <c r="U81" s="17">
        <v>11</v>
      </c>
      <c r="V81" s="17">
        <v>-7</v>
      </c>
      <c r="W81" s="17">
        <v>14</v>
      </c>
      <c r="X81" s="17">
        <v>23</v>
      </c>
      <c r="Y81" s="17">
        <v>7</v>
      </c>
      <c r="Z81" s="17">
        <v>-10</v>
      </c>
      <c r="AA81" s="17">
        <v>8</v>
      </c>
      <c r="AB81" s="17">
        <v>8</v>
      </c>
      <c r="AC81" s="17">
        <v>5</v>
      </c>
      <c r="AD81" s="17">
        <v>-25</v>
      </c>
      <c r="AE81" s="17">
        <v>9</v>
      </c>
      <c r="AF81" s="17">
        <v>-1</v>
      </c>
      <c r="AG81" s="17">
        <v>14</v>
      </c>
      <c r="AH81" s="17">
        <v>18</v>
      </c>
      <c r="AI81" s="17">
        <v>3</v>
      </c>
      <c r="AJ81" s="17">
        <v>7</v>
      </c>
      <c r="AK81" s="17">
        <v>3</v>
      </c>
      <c r="AL81" s="17">
        <v>-4</v>
      </c>
      <c r="AM81" s="17">
        <v>5</v>
      </c>
      <c r="AN81" s="17">
        <v>-4</v>
      </c>
      <c r="AO81" s="17">
        <v>15</v>
      </c>
      <c r="AP81" s="18">
        <v>9</v>
      </c>
      <c r="AR81" s="14"/>
      <c r="AS81" s="8" t="s">
        <v>1572</v>
      </c>
      <c r="AT81" s="8"/>
      <c r="AU81" s="8">
        <f>IF(OR('Anwendung DIAGNOSE'!E85='Anwendung DIAGNOSE'!$C$1,AT81),0,'Anwendung DIAGNOSE'!E85)</f>
        <v>0</v>
      </c>
      <c r="AV81" s="17"/>
      <c r="AW81" s="17"/>
      <c r="AX81" s="15"/>
      <c r="AY81" s="4"/>
      <c r="AZ81" s="4">
        <f t="shared" si="9"/>
        <v>0</v>
      </c>
      <c r="BA81" s="496">
        <f t="shared" si="10"/>
        <v>0</v>
      </c>
      <c r="BB81" s="40">
        <f t="shared" si="12"/>
        <v>0</v>
      </c>
      <c r="BC81" s="3">
        <f t="shared" si="11"/>
        <v>0.55869242199108471</v>
      </c>
      <c r="BD81" s="4"/>
      <c r="BE81" s="4"/>
      <c r="BF81" s="41"/>
      <c r="BG81" s="11"/>
      <c r="BH81" s="492">
        <f ca="1">SUMPRODUCT(E81:AP81,Calcul_correl!E$411:AP$411)*D81</f>
        <v>-1.3605349182763741E-2</v>
      </c>
      <c r="BI81" s="493">
        <f t="shared" ca="1" si="13"/>
        <v>4.1460342232874431E-3</v>
      </c>
      <c r="BJ81" s="493">
        <f t="shared" ca="1" si="14"/>
        <v>1.7189599780670711E-5</v>
      </c>
      <c r="BK81" s="494">
        <f t="shared" ca="1" si="15"/>
        <v>1.9820564018060528E-2</v>
      </c>
      <c r="BL81" s="495" t="str">
        <f t="shared" ca="1" si="16"/>
        <v>....</v>
      </c>
      <c r="BM81" s="496"/>
    </row>
    <row r="82" spans="3:65">
      <c r="C82" s="42" t="s">
        <v>1573</v>
      </c>
      <c r="D82" s="43">
        <v>5.6433408577878099E-4</v>
      </c>
      <c r="E82" s="44">
        <v>-31</v>
      </c>
      <c r="F82" s="17">
        <v>-1</v>
      </c>
      <c r="G82" s="17">
        <v>-25</v>
      </c>
      <c r="H82" s="17">
        <v>-14</v>
      </c>
      <c r="I82" s="17">
        <v>-5</v>
      </c>
      <c r="J82" s="17">
        <v>-10</v>
      </c>
      <c r="K82" s="17">
        <v>6</v>
      </c>
      <c r="L82" s="17">
        <v>1</v>
      </c>
      <c r="M82" s="17">
        <v>-36</v>
      </c>
      <c r="N82" s="17">
        <v>14</v>
      </c>
      <c r="O82" s="17">
        <v>-7</v>
      </c>
      <c r="P82" s="17">
        <v>23</v>
      </c>
      <c r="Q82" s="17">
        <v>3</v>
      </c>
      <c r="R82" s="17">
        <v>-26</v>
      </c>
      <c r="S82" s="17">
        <v>-18</v>
      </c>
      <c r="T82" s="17">
        <v>-22</v>
      </c>
      <c r="U82" s="17">
        <v>-15</v>
      </c>
      <c r="V82" s="17">
        <v>-9</v>
      </c>
      <c r="W82" s="17">
        <v>15</v>
      </c>
      <c r="X82" s="17">
        <v>-6</v>
      </c>
      <c r="Y82" s="17">
        <v>-1</v>
      </c>
      <c r="Z82" s="17">
        <v>-13</v>
      </c>
      <c r="AA82" s="17">
        <v>-15</v>
      </c>
      <c r="AB82" s="17">
        <v>-5</v>
      </c>
      <c r="AC82" s="17">
        <v>27</v>
      </c>
      <c r="AD82" s="17">
        <v>-9</v>
      </c>
      <c r="AE82" s="17">
        <v>9</v>
      </c>
      <c r="AF82" s="17">
        <v>6</v>
      </c>
      <c r="AG82" s="17">
        <v>9</v>
      </c>
      <c r="AH82" s="17">
        <v>-14</v>
      </c>
      <c r="AI82" s="17">
        <v>-12</v>
      </c>
      <c r="AJ82" s="17">
        <v>2</v>
      </c>
      <c r="AK82" s="17">
        <v>-13</v>
      </c>
      <c r="AL82" s="17">
        <v>-11</v>
      </c>
      <c r="AM82" s="17">
        <v>9</v>
      </c>
      <c r="AN82" s="17">
        <v>9</v>
      </c>
      <c r="AO82" s="17">
        <v>6</v>
      </c>
      <c r="AP82" s="18">
        <v>2</v>
      </c>
      <c r="AR82" s="14"/>
      <c r="AS82" s="8" t="s">
        <v>1573</v>
      </c>
      <c r="AT82" s="8"/>
      <c r="AU82" s="8">
        <f>IF(OR('Anwendung DIAGNOSE'!E86='Anwendung DIAGNOSE'!$C$1,AT82),0,'Anwendung DIAGNOSE'!E86)</f>
        <v>0</v>
      </c>
      <c r="AV82" s="17"/>
      <c r="AW82" s="17"/>
      <c r="AX82" s="15"/>
      <c r="AY82" s="4"/>
      <c r="AZ82" s="4">
        <f t="shared" si="9"/>
        <v>0</v>
      </c>
      <c r="BA82" s="496">
        <f t="shared" si="10"/>
        <v>0</v>
      </c>
      <c r="BB82" s="40">
        <f t="shared" si="12"/>
        <v>0</v>
      </c>
      <c r="BC82" s="3">
        <f t="shared" si="11"/>
        <v>0.25902934537246047</v>
      </c>
      <c r="BD82" s="4"/>
      <c r="BE82" s="4"/>
      <c r="BF82" s="41"/>
      <c r="BG82" s="11"/>
      <c r="BH82" s="492">
        <f ca="1">SUMPRODUCT(E82:AP82,Calcul_correl!E$411:AP$411)*D82</f>
        <v>-4.7039503386004482E-3</v>
      </c>
      <c r="BI82" s="493">
        <f t="shared" ca="1" si="13"/>
        <v>3.1354576031155947E-3</v>
      </c>
      <c r="BJ82" s="493">
        <f t="shared" ca="1" si="14"/>
        <v>9.8310943809353905E-6</v>
      </c>
      <c r="BK82" s="494">
        <f t="shared" ca="1" si="15"/>
        <v>1.4989393430329789E-2</v>
      </c>
      <c r="BL82" s="495" t="str">
        <f t="shared" ca="1" si="16"/>
        <v>....</v>
      </c>
      <c r="BM82" s="496"/>
    </row>
    <row r="83" spans="3:65">
      <c r="C83" s="42" t="s">
        <v>1574</v>
      </c>
      <c r="D83" s="43">
        <v>8.3402835696413675E-4</v>
      </c>
      <c r="E83" s="44">
        <v>-3</v>
      </c>
      <c r="F83" s="17">
        <v>-17</v>
      </c>
      <c r="G83" s="17">
        <v>0</v>
      </c>
      <c r="H83" s="17">
        <v>2</v>
      </c>
      <c r="I83" s="17">
        <v>10</v>
      </c>
      <c r="J83" s="17">
        <v>7</v>
      </c>
      <c r="K83" s="17">
        <v>-10</v>
      </c>
      <c r="L83" s="17">
        <v>0</v>
      </c>
      <c r="M83" s="17">
        <v>-5</v>
      </c>
      <c r="N83" s="17">
        <v>1</v>
      </c>
      <c r="O83" s="17">
        <v>-3</v>
      </c>
      <c r="P83" s="17">
        <v>0</v>
      </c>
      <c r="Q83" s="17">
        <v>-9</v>
      </c>
      <c r="R83" s="17">
        <v>1</v>
      </c>
      <c r="S83" s="17">
        <v>4</v>
      </c>
      <c r="T83" s="17">
        <v>5</v>
      </c>
      <c r="U83" s="17">
        <v>8</v>
      </c>
      <c r="V83" s="17">
        <v>-5</v>
      </c>
      <c r="W83" s="17">
        <v>20</v>
      </c>
      <c r="X83" s="17">
        <v>-1</v>
      </c>
      <c r="Y83" s="17">
        <v>8</v>
      </c>
      <c r="Z83" s="17">
        <v>6</v>
      </c>
      <c r="AA83" s="17">
        <v>-12</v>
      </c>
      <c r="AB83" s="17">
        <v>6</v>
      </c>
      <c r="AC83" s="17">
        <v>15</v>
      </c>
      <c r="AD83" s="17">
        <v>13</v>
      </c>
      <c r="AE83" s="17">
        <v>-10</v>
      </c>
      <c r="AF83" s="17">
        <v>9</v>
      </c>
      <c r="AG83" s="17">
        <v>1</v>
      </c>
      <c r="AH83" s="17">
        <v>11</v>
      </c>
      <c r="AI83" s="17">
        <v>-5</v>
      </c>
      <c r="AJ83" s="17">
        <v>-10</v>
      </c>
      <c r="AK83" s="17">
        <v>16</v>
      </c>
      <c r="AL83" s="17">
        <v>-5</v>
      </c>
      <c r="AM83" s="17">
        <v>5</v>
      </c>
      <c r="AN83" s="17">
        <v>15</v>
      </c>
      <c r="AO83" s="17">
        <v>-7</v>
      </c>
      <c r="AP83" s="18">
        <v>13</v>
      </c>
      <c r="AR83" s="14"/>
      <c r="AS83" s="8" t="s">
        <v>1574</v>
      </c>
      <c r="AT83" s="8"/>
      <c r="AU83" s="8">
        <f>IF(OR('Anwendung DIAGNOSE'!E87='Anwendung DIAGNOSE'!$C$1,AT83),0,'Anwendung DIAGNOSE'!E87)</f>
        <v>0</v>
      </c>
      <c r="AV83" s="17"/>
      <c r="AW83" s="17"/>
      <c r="AX83" s="15"/>
      <c r="AY83" s="4"/>
      <c r="AZ83" s="4">
        <f t="shared" si="9"/>
        <v>0</v>
      </c>
      <c r="BA83" s="496">
        <f t="shared" si="10"/>
        <v>0</v>
      </c>
      <c r="BB83" s="40">
        <f t="shared" si="12"/>
        <v>0</v>
      </c>
      <c r="BC83" s="3">
        <f t="shared" si="11"/>
        <v>0.23185988323603002</v>
      </c>
      <c r="BD83" s="4"/>
      <c r="BE83" s="4"/>
      <c r="BF83" s="41"/>
      <c r="BG83" s="11"/>
      <c r="BH83" s="492">
        <f ca="1">SUMPRODUCT(E83:AP83,Calcul_correl!E$411:AP$411)*D83</f>
        <v>-1.0611092577147622E-2</v>
      </c>
      <c r="BI83" s="493">
        <f t="shared" ca="1" si="13"/>
        <v>4.4974995688911888E-3</v>
      </c>
      <c r="BJ83" s="493">
        <f t="shared" ca="1" si="14"/>
        <v>2.0227502372176429E-5</v>
      </c>
      <c r="BK83" s="494">
        <f t="shared" ca="1" si="15"/>
        <v>2.1500782030623191E-2</v>
      </c>
      <c r="BL83" s="495" t="str">
        <f t="shared" ca="1" si="16"/>
        <v>....</v>
      </c>
      <c r="BM83" s="496"/>
    </row>
    <row r="84" spans="3:65">
      <c r="C84" s="42" t="s">
        <v>1575</v>
      </c>
      <c r="D84" s="43">
        <v>9.8911968348170125E-4</v>
      </c>
      <c r="E84" s="44">
        <v>9</v>
      </c>
      <c r="F84" s="17">
        <v>-19</v>
      </c>
      <c r="G84" s="17">
        <v>-2</v>
      </c>
      <c r="H84" s="17">
        <v>3</v>
      </c>
      <c r="I84" s="17">
        <v>-6</v>
      </c>
      <c r="J84" s="17">
        <v>6</v>
      </c>
      <c r="K84" s="17">
        <v>13</v>
      </c>
      <c r="L84" s="17">
        <v>-5</v>
      </c>
      <c r="M84" s="17">
        <v>5</v>
      </c>
      <c r="N84" s="17">
        <v>9</v>
      </c>
      <c r="O84" s="17">
        <v>22</v>
      </c>
      <c r="P84" s="17">
        <v>3</v>
      </c>
      <c r="Q84" s="17">
        <v>-1</v>
      </c>
      <c r="R84" s="17">
        <v>8</v>
      </c>
      <c r="S84" s="17">
        <v>-3</v>
      </c>
      <c r="T84" s="17">
        <v>-7</v>
      </c>
      <c r="U84" s="17">
        <v>16</v>
      </c>
      <c r="V84" s="17">
        <v>3</v>
      </c>
      <c r="W84" s="17">
        <v>7</v>
      </c>
      <c r="X84" s="17">
        <v>-10</v>
      </c>
      <c r="Y84" s="17">
        <v>32</v>
      </c>
      <c r="Z84" s="17">
        <v>27</v>
      </c>
      <c r="AA84" s="17">
        <v>-14</v>
      </c>
      <c r="AB84" s="17">
        <v>-11</v>
      </c>
      <c r="AC84" s="17">
        <v>9</v>
      </c>
      <c r="AD84" s="17">
        <v>8</v>
      </c>
      <c r="AE84" s="17">
        <v>7</v>
      </c>
      <c r="AF84" s="17">
        <v>-6</v>
      </c>
      <c r="AG84" s="17">
        <v>3</v>
      </c>
      <c r="AH84" s="17">
        <v>9</v>
      </c>
      <c r="AI84" s="17">
        <v>3</v>
      </c>
      <c r="AJ84" s="17">
        <v>19</v>
      </c>
      <c r="AK84" s="17">
        <v>-2</v>
      </c>
      <c r="AL84" s="17">
        <v>9</v>
      </c>
      <c r="AM84" s="17">
        <v>24</v>
      </c>
      <c r="AN84" s="17">
        <v>-2</v>
      </c>
      <c r="AO84" s="17">
        <v>-12</v>
      </c>
      <c r="AP84" s="18">
        <v>24</v>
      </c>
      <c r="AR84" s="14"/>
      <c r="AS84" s="8" t="s">
        <v>1575</v>
      </c>
      <c r="AT84" s="8"/>
      <c r="AU84" s="8">
        <f>IF(OR('Anwendung DIAGNOSE'!E88='Anwendung DIAGNOSE'!$C$1,AT84),0,'Anwendung DIAGNOSE'!E88)</f>
        <v>0</v>
      </c>
      <c r="AV84" s="17"/>
      <c r="AW84" s="17"/>
      <c r="AX84" s="15"/>
      <c r="AY84" s="4"/>
      <c r="AZ84" s="4">
        <f t="shared" si="9"/>
        <v>0</v>
      </c>
      <c r="BA84" s="496">
        <f t="shared" si="10"/>
        <v>0</v>
      </c>
      <c r="BB84" s="40">
        <f t="shared" si="12"/>
        <v>0</v>
      </c>
      <c r="BC84" s="3">
        <f t="shared" si="11"/>
        <v>0.37388724035608306</v>
      </c>
      <c r="BD84" s="4"/>
      <c r="BE84" s="4"/>
      <c r="BF84" s="41"/>
      <c r="BG84" s="11"/>
      <c r="BH84" s="492">
        <f ca="1">SUMPRODUCT(E84:AP84,Calcul_correl!E$411:AP$411)*D84</f>
        <v>-1.4671117705242334E-2</v>
      </c>
      <c r="BI84" s="493">
        <f t="shared" ca="1" si="13"/>
        <v>5.2968867601778987E-3</v>
      </c>
      <c r="BJ84" s="493">
        <f t="shared" ca="1" si="14"/>
        <v>2.8057009350147917E-5</v>
      </c>
      <c r="BK84" s="494">
        <f t="shared" ca="1" si="15"/>
        <v>2.5322338763349019E-2</v>
      </c>
      <c r="BL84" s="495" t="str">
        <f t="shared" ca="1" si="16"/>
        <v>....</v>
      </c>
      <c r="BM84" s="496"/>
    </row>
    <row r="85" spans="3:65">
      <c r="C85" s="42" t="s">
        <v>1576</v>
      </c>
      <c r="D85" s="43">
        <v>6.3011972274732201E-4</v>
      </c>
      <c r="E85" s="44">
        <v>13</v>
      </c>
      <c r="F85" s="17">
        <v>-6</v>
      </c>
      <c r="G85" s="17">
        <v>-5</v>
      </c>
      <c r="H85" s="17">
        <v>8</v>
      </c>
      <c r="I85" s="17">
        <v>1</v>
      </c>
      <c r="J85" s="17">
        <v>6</v>
      </c>
      <c r="K85" s="17">
        <v>1</v>
      </c>
      <c r="L85" s="17">
        <v>5</v>
      </c>
      <c r="M85" s="17">
        <v>-12</v>
      </c>
      <c r="N85" s="17">
        <v>-3</v>
      </c>
      <c r="O85" s="17">
        <v>-10</v>
      </c>
      <c r="P85" s="17">
        <v>2</v>
      </c>
      <c r="Q85" s="17">
        <v>-4</v>
      </c>
      <c r="R85" s="17">
        <v>8</v>
      </c>
      <c r="S85" s="17">
        <v>15</v>
      </c>
      <c r="T85" s="17">
        <v>-7</v>
      </c>
      <c r="U85" s="17">
        <v>5</v>
      </c>
      <c r="V85" s="17">
        <v>-34</v>
      </c>
      <c r="W85" s="17">
        <v>19</v>
      </c>
      <c r="X85" s="17">
        <v>28</v>
      </c>
      <c r="Y85" s="17">
        <v>26</v>
      </c>
      <c r="Z85" s="17">
        <v>20</v>
      </c>
      <c r="AA85" s="17">
        <v>6</v>
      </c>
      <c r="AB85" s="17">
        <v>13</v>
      </c>
      <c r="AC85" s="17">
        <v>13</v>
      </c>
      <c r="AD85" s="17">
        <v>40</v>
      </c>
      <c r="AE85" s="17">
        <v>-5</v>
      </c>
      <c r="AF85" s="17">
        <v>14</v>
      </c>
      <c r="AG85" s="17">
        <v>-27</v>
      </c>
      <c r="AH85" s="17">
        <v>5</v>
      </c>
      <c r="AI85" s="17">
        <v>-17</v>
      </c>
      <c r="AJ85" s="17">
        <v>-14</v>
      </c>
      <c r="AK85" s="17">
        <v>33</v>
      </c>
      <c r="AL85" s="17">
        <v>20</v>
      </c>
      <c r="AM85" s="17">
        <v>-6</v>
      </c>
      <c r="AN85" s="17">
        <v>-18</v>
      </c>
      <c r="AO85" s="17">
        <v>-2</v>
      </c>
      <c r="AP85" s="18">
        <v>7</v>
      </c>
      <c r="AR85" s="14"/>
      <c r="AS85" s="8" t="s">
        <v>1576</v>
      </c>
      <c r="AT85" s="8"/>
      <c r="AU85" s="8">
        <f>IF(OR('Anwendung DIAGNOSE'!E89='Anwendung DIAGNOSE'!$C$1,AT85),0,'Anwendung DIAGNOSE'!E89)</f>
        <v>0</v>
      </c>
      <c r="AV85" s="17"/>
      <c r="AW85" s="17"/>
      <c r="AX85" s="15"/>
      <c r="AY85" s="4"/>
      <c r="AZ85" s="4">
        <f t="shared" si="9"/>
        <v>0</v>
      </c>
      <c r="BA85" s="496">
        <f t="shared" si="10"/>
        <v>0</v>
      </c>
      <c r="BB85" s="40">
        <f t="shared" si="12"/>
        <v>0</v>
      </c>
      <c r="BC85" s="3">
        <f t="shared" si="11"/>
        <v>0.30119722747321992</v>
      </c>
      <c r="BD85" s="4"/>
      <c r="BE85" s="4"/>
      <c r="BF85" s="41"/>
      <c r="BG85" s="11"/>
      <c r="BH85" s="492">
        <f ca="1">SUMPRODUCT(E85:AP85,Calcul_correl!E$411:AP$411)*D85</f>
        <v>-6.1315689981096405E-3</v>
      </c>
      <c r="BI85" s="493">
        <f t="shared" ca="1" si="13"/>
        <v>3.8994175607619873E-3</v>
      </c>
      <c r="BJ85" s="493">
        <f t="shared" ca="1" si="14"/>
        <v>1.5205457313178966E-5</v>
      </c>
      <c r="BK85" s="494">
        <f t="shared" ca="1" si="15"/>
        <v>1.8641586449556425E-2</v>
      </c>
      <c r="BL85" s="495" t="str">
        <f t="shared" ca="1" si="16"/>
        <v>....</v>
      </c>
      <c r="BM85" s="496"/>
    </row>
    <row r="86" spans="3:65">
      <c r="C86" s="42" t="s">
        <v>4504</v>
      </c>
      <c r="D86" s="43">
        <v>5.6369785794813977E-4</v>
      </c>
      <c r="E86" s="44">
        <v>-25</v>
      </c>
      <c r="F86" s="17">
        <v>-14</v>
      </c>
      <c r="G86" s="17">
        <v>18</v>
      </c>
      <c r="H86" s="17">
        <v>-3</v>
      </c>
      <c r="I86" s="17">
        <v>45</v>
      </c>
      <c r="J86" s="17">
        <v>24</v>
      </c>
      <c r="K86" s="17">
        <v>18</v>
      </c>
      <c r="L86" s="17">
        <v>-12</v>
      </c>
      <c r="M86" s="17">
        <v>-10</v>
      </c>
      <c r="N86" s="17">
        <v>-16</v>
      </c>
      <c r="O86" s="17">
        <v>-8</v>
      </c>
      <c r="P86" s="17">
        <v>0</v>
      </c>
      <c r="Q86" s="17">
        <v>-10</v>
      </c>
      <c r="R86" s="17">
        <v>-30</v>
      </c>
      <c r="S86" s="17">
        <v>-16</v>
      </c>
      <c r="T86" s="17">
        <v>5</v>
      </c>
      <c r="U86" s="17">
        <v>-12</v>
      </c>
      <c r="V86" s="17">
        <v>0</v>
      </c>
      <c r="W86" s="17">
        <v>-10</v>
      </c>
      <c r="X86" s="17">
        <v>15</v>
      </c>
      <c r="Y86" s="17">
        <v>6</v>
      </c>
      <c r="Z86" s="17">
        <v>-21</v>
      </c>
      <c r="AA86" s="17">
        <v>-2</v>
      </c>
      <c r="AB86" s="17">
        <v>8</v>
      </c>
      <c r="AC86" s="17">
        <v>-5</v>
      </c>
      <c r="AD86" s="17">
        <v>5</v>
      </c>
      <c r="AE86" s="17">
        <v>-3</v>
      </c>
      <c r="AF86" s="17">
        <v>23</v>
      </c>
      <c r="AG86" s="17">
        <v>9</v>
      </c>
      <c r="AH86" s="17">
        <v>2</v>
      </c>
      <c r="AI86" s="17">
        <v>10</v>
      </c>
      <c r="AJ86" s="17">
        <v>12</v>
      </c>
      <c r="AK86" s="17">
        <v>22</v>
      </c>
      <c r="AL86" s="17">
        <v>-22</v>
      </c>
      <c r="AM86" s="17">
        <v>-19</v>
      </c>
      <c r="AN86" s="17">
        <v>-2</v>
      </c>
      <c r="AO86" s="17">
        <v>17</v>
      </c>
      <c r="AP86" s="18">
        <v>17</v>
      </c>
      <c r="AR86" s="14"/>
      <c r="AS86" s="8" t="s">
        <v>4504</v>
      </c>
      <c r="AT86" s="8"/>
      <c r="AU86" s="8">
        <f>IF(OR('Anwendung DIAGNOSE'!E90='Anwendung DIAGNOSE'!$C$1,AT86),0,'Anwendung DIAGNOSE'!E90)</f>
        <v>0</v>
      </c>
      <c r="AV86" s="17"/>
      <c r="AW86" s="17"/>
      <c r="AX86" s="15"/>
      <c r="AY86" s="4"/>
      <c r="AZ86" s="4">
        <f t="shared" si="9"/>
        <v>0</v>
      </c>
      <c r="BA86" s="496">
        <f t="shared" si="10"/>
        <v>0</v>
      </c>
      <c r="BB86" s="40">
        <f t="shared" si="12"/>
        <v>0</v>
      </c>
      <c r="BC86" s="3">
        <f t="shared" si="11"/>
        <v>0.27959413754227735</v>
      </c>
      <c r="BD86" s="4"/>
      <c r="BE86" s="4"/>
      <c r="BF86" s="41"/>
      <c r="BG86" s="11"/>
      <c r="BH86" s="492">
        <f ca="1">SUMPRODUCT(E86:AP86,Calcul_correl!E$411:AP$411)*D86</f>
        <v>-7.2712514092446454E-3</v>
      </c>
      <c r="BI86" s="493">
        <f t="shared" ca="1" si="13"/>
        <v>5.1461449942462592E-3</v>
      </c>
      <c r="BJ86" s="493">
        <f t="shared" ca="1" si="14"/>
        <v>2.648280830180583E-5</v>
      </c>
      <c r="BK86" s="494">
        <f t="shared" ca="1" si="15"/>
        <v>2.4601701484220508E-2</v>
      </c>
      <c r="BL86" s="495" t="str">
        <f t="shared" ca="1" si="16"/>
        <v>....</v>
      </c>
      <c r="BM86" s="496"/>
    </row>
    <row r="87" spans="3:65">
      <c r="C87" s="42" t="s">
        <v>4505</v>
      </c>
      <c r="D87" s="43">
        <v>5.3276505061267978E-4</v>
      </c>
      <c r="E87" s="44">
        <v>6</v>
      </c>
      <c r="F87" s="17">
        <v>-2</v>
      </c>
      <c r="G87" s="17">
        <v>38</v>
      </c>
      <c r="H87" s="17">
        <v>35</v>
      </c>
      <c r="I87" s="17">
        <v>-6</v>
      </c>
      <c r="J87" s="17">
        <v>-16</v>
      </c>
      <c r="K87" s="17">
        <v>-11</v>
      </c>
      <c r="L87" s="17">
        <v>36</v>
      </c>
      <c r="M87" s="17">
        <v>13</v>
      </c>
      <c r="N87" s="17">
        <v>-6</v>
      </c>
      <c r="O87" s="17">
        <v>23</v>
      </c>
      <c r="P87" s="17">
        <v>41</v>
      </c>
      <c r="Q87" s="17">
        <v>-27</v>
      </c>
      <c r="R87" s="17">
        <v>-1</v>
      </c>
      <c r="S87" s="17">
        <v>4</v>
      </c>
      <c r="T87" s="17">
        <v>-34</v>
      </c>
      <c r="U87" s="17">
        <v>-38</v>
      </c>
      <c r="V87" s="17">
        <v>-5</v>
      </c>
      <c r="W87" s="17">
        <v>34</v>
      </c>
      <c r="X87" s="17">
        <v>-14</v>
      </c>
      <c r="Y87" s="17">
        <v>-5</v>
      </c>
      <c r="Z87" s="17">
        <v>-17</v>
      </c>
      <c r="AA87" s="17">
        <v>8</v>
      </c>
      <c r="AB87" s="17">
        <v>19</v>
      </c>
      <c r="AC87" s="17">
        <v>-6</v>
      </c>
      <c r="AD87" s="17">
        <v>-21</v>
      </c>
      <c r="AE87" s="17">
        <v>-17</v>
      </c>
      <c r="AF87" s="17">
        <v>2</v>
      </c>
      <c r="AG87" s="17">
        <v>-4</v>
      </c>
      <c r="AH87" s="17">
        <v>27</v>
      </c>
      <c r="AI87" s="17">
        <v>-8</v>
      </c>
      <c r="AJ87" s="17">
        <v>-1</v>
      </c>
      <c r="AK87" s="17">
        <v>9</v>
      </c>
      <c r="AL87" s="17">
        <v>-6</v>
      </c>
      <c r="AM87" s="17">
        <v>-6</v>
      </c>
      <c r="AN87" s="17">
        <v>2</v>
      </c>
      <c r="AO87" s="17">
        <v>10</v>
      </c>
      <c r="AP87" s="18">
        <v>-3</v>
      </c>
      <c r="AR87" s="14"/>
      <c r="AS87" s="8" t="s">
        <v>4505</v>
      </c>
      <c r="AT87" s="8"/>
      <c r="AU87" s="8">
        <f>IF(OR('Anwendung DIAGNOSE'!E91='Anwendung DIAGNOSE'!$C$1,AT87),0,'Anwendung DIAGNOSE'!E91)</f>
        <v>0</v>
      </c>
      <c r="AV87" s="17"/>
      <c r="AW87" s="17">
        <v>221</v>
      </c>
      <c r="AX87" s="15"/>
      <c r="AY87" s="4">
        <f ca="1">INDIRECT(ADDRESS(AW87+ROW(AV$2)-1,COLUMN(AU87)))</f>
        <v>0</v>
      </c>
      <c r="AZ87" s="4">
        <f t="shared" si="9"/>
        <v>0</v>
      </c>
      <c r="BA87" s="496">
        <f t="shared" ca="1" si="10"/>
        <v>0</v>
      </c>
      <c r="BB87" s="40">
        <f t="shared" ca="1" si="12"/>
        <v>0</v>
      </c>
      <c r="BC87" s="3">
        <f t="shared" si="11"/>
        <v>0.29888119339371333</v>
      </c>
      <c r="BD87" s="4"/>
      <c r="BE87" s="4"/>
      <c r="BF87" s="41"/>
      <c r="BG87" s="11"/>
      <c r="BH87" s="492">
        <f ca="1">SUMPRODUCT(E87:AP87,Calcul_correl!E$411:AP$411)*D87</f>
        <v>-1.2064464571124149E-3</v>
      </c>
      <c r="BI87" s="493">
        <f t="shared" ca="1" si="13"/>
        <v>1.4440551356158298E-3</v>
      </c>
      <c r="BJ87" s="493">
        <f t="shared" ca="1" si="14"/>
        <v>2.0852952346984528E-6</v>
      </c>
      <c r="BK87" s="494">
        <f t="shared" ca="1" si="15"/>
        <v>6.9034614090541435E-3</v>
      </c>
      <c r="BL87" s="495" t="str">
        <f t="shared" ca="1" si="16"/>
        <v>....</v>
      </c>
      <c r="BM87" s="496"/>
    </row>
    <row r="88" spans="3:65">
      <c r="C88" s="42" t="s">
        <v>4506</v>
      </c>
      <c r="D88" s="43">
        <v>2.5043826696719256E-4</v>
      </c>
      <c r="E88" s="44">
        <v>-18</v>
      </c>
      <c r="F88" s="17">
        <v>-8</v>
      </c>
      <c r="G88" s="17">
        <v>26</v>
      </c>
      <c r="H88" s="17">
        <v>20</v>
      </c>
      <c r="I88" s="17">
        <v>52</v>
      </c>
      <c r="J88" s="17">
        <v>10</v>
      </c>
      <c r="K88" s="17">
        <v>31</v>
      </c>
      <c r="L88" s="17">
        <v>-27</v>
      </c>
      <c r="M88" s="17">
        <v>8</v>
      </c>
      <c r="N88" s="17">
        <v>-10</v>
      </c>
      <c r="O88" s="17">
        <v>-25</v>
      </c>
      <c r="P88" s="17">
        <v>-34</v>
      </c>
      <c r="Q88" s="17">
        <v>7</v>
      </c>
      <c r="R88" s="17">
        <v>5</v>
      </c>
      <c r="S88" s="17">
        <v>20</v>
      </c>
      <c r="T88" s="17">
        <v>-3</v>
      </c>
      <c r="U88" s="17">
        <v>-4</v>
      </c>
      <c r="V88" s="17">
        <v>6</v>
      </c>
      <c r="W88" s="17">
        <v>-22</v>
      </c>
      <c r="X88" s="17">
        <v>-15</v>
      </c>
      <c r="Y88" s="17">
        <v>42</v>
      </c>
      <c r="Z88" s="17">
        <v>16</v>
      </c>
      <c r="AA88" s="17">
        <v>17</v>
      </c>
      <c r="AB88" s="17">
        <v>21</v>
      </c>
      <c r="AC88" s="17">
        <v>19</v>
      </c>
      <c r="AD88" s="17">
        <v>15</v>
      </c>
      <c r="AE88" s="17">
        <v>-13</v>
      </c>
      <c r="AF88" s="17">
        <v>14</v>
      </c>
      <c r="AG88" s="17">
        <v>44</v>
      </c>
      <c r="AH88" s="17">
        <v>10</v>
      </c>
      <c r="AI88" s="17">
        <v>-6</v>
      </c>
      <c r="AJ88" s="17">
        <v>22</v>
      </c>
      <c r="AK88" s="17">
        <v>-1</v>
      </c>
      <c r="AL88" s="17">
        <v>-6</v>
      </c>
      <c r="AM88" s="17">
        <v>3</v>
      </c>
      <c r="AN88" s="17">
        <v>-6</v>
      </c>
      <c r="AO88" s="17">
        <v>-21</v>
      </c>
      <c r="AP88" s="18">
        <v>-1</v>
      </c>
      <c r="AR88" s="14"/>
      <c r="AS88" s="8" t="s">
        <v>4506</v>
      </c>
      <c r="AT88" s="8"/>
      <c r="AU88" s="8">
        <f>IF(OR('Anwendung DIAGNOSE'!E92='Anwendung DIAGNOSE'!$C$1,AT88),0,'Anwendung DIAGNOSE'!E92)</f>
        <v>0</v>
      </c>
      <c r="AV88" s="17"/>
      <c r="AW88" s="17"/>
      <c r="AX88" s="15"/>
      <c r="AY88" s="4"/>
      <c r="AZ88" s="4">
        <f t="shared" si="9"/>
        <v>0</v>
      </c>
      <c r="BA88" s="496">
        <f t="shared" si="10"/>
        <v>0</v>
      </c>
      <c r="BB88" s="40">
        <f t="shared" si="12"/>
        <v>0</v>
      </c>
      <c r="BC88" s="3">
        <f t="shared" si="11"/>
        <v>0.15727523165539692</v>
      </c>
      <c r="BD88" s="4"/>
      <c r="BE88" s="4"/>
      <c r="BF88" s="41"/>
      <c r="BG88" s="11"/>
      <c r="BH88" s="492">
        <f ca="1">SUMPRODUCT(E88:AP88,Calcul_correl!E$411:AP$411)*D88</f>
        <v>-3.494941147007265E-3</v>
      </c>
      <c r="BI88" s="493">
        <f t="shared" ca="1" si="13"/>
        <v>5.4214840506081764E-3</v>
      </c>
      <c r="BJ88" s="493">
        <f t="shared" ca="1" si="14"/>
        <v>2.939248931099884E-5</v>
      </c>
      <c r="BK88" s="494">
        <f t="shared" ca="1" si="15"/>
        <v>2.5917989555997816E-2</v>
      </c>
      <c r="BL88" s="495" t="str">
        <f t="shared" ca="1" si="16"/>
        <v>....</v>
      </c>
      <c r="BM88" s="496"/>
    </row>
    <row r="89" spans="3:65">
      <c r="C89" s="42" t="s">
        <v>4507</v>
      </c>
      <c r="D89" s="43">
        <v>1.8968133535660092E-4</v>
      </c>
      <c r="E89" s="44">
        <v>0</v>
      </c>
      <c r="F89" s="17">
        <v>-43</v>
      </c>
      <c r="G89" s="17">
        <v>-8</v>
      </c>
      <c r="H89" s="17">
        <v>-2</v>
      </c>
      <c r="I89" s="17">
        <v>-11</v>
      </c>
      <c r="J89" s="17">
        <v>30</v>
      </c>
      <c r="K89" s="17">
        <v>-55</v>
      </c>
      <c r="L89" s="17">
        <v>54</v>
      </c>
      <c r="M89" s="17">
        <v>-30</v>
      </c>
      <c r="N89" s="17">
        <v>-12</v>
      </c>
      <c r="O89" s="17">
        <v>-49</v>
      </c>
      <c r="P89" s="17">
        <v>-43</v>
      </c>
      <c r="Q89" s="17">
        <v>25</v>
      </c>
      <c r="R89" s="17">
        <v>-6</v>
      </c>
      <c r="S89" s="17">
        <v>-7</v>
      </c>
      <c r="T89" s="17">
        <v>57</v>
      </c>
      <c r="U89" s="17">
        <v>-12</v>
      </c>
      <c r="V89" s="17">
        <v>-18</v>
      </c>
      <c r="W89" s="17">
        <v>26</v>
      </c>
      <c r="X89" s="17">
        <v>-25</v>
      </c>
      <c r="Y89" s="17">
        <v>33</v>
      </c>
      <c r="Z89" s="17">
        <v>-23</v>
      </c>
      <c r="AA89" s="17">
        <v>-29</v>
      </c>
      <c r="AB89" s="17">
        <v>45</v>
      </c>
      <c r="AC89" s="17">
        <v>6</v>
      </c>
      <c r="AD89" s="17">
        <v>8</v>
      </c>
      <c r="AE89" s="17">
        <v>12</v>
      </c>
      <c r="AF89" s="17">
        <v>29</v>
      </c>
      <c r="AG89" s="17">
        <v>39</v>
      </c>
      <c r="AH89" s="17">
        <v>62</v>
      </c>
      <c r="AI89" s="17">
        <v>-12</v>
      </c>
      <c r="AJ89" s="17">
        <v>-2</v>
      </c>
      <c r="AK89" s="17">
        <v>21</v>
      </c>
      <c r="AL89" s="17">
        <v>-12</v>
      </c>
      <c r="AM89" s="17">
        <v>-10</v>
      </c>
      <c r="AN89" s="17">
        <v>46</v>
      </c>
      <c r="AO89" s="17">
        <v>5</v>
      </c>
      <c r="AP89" s="18">
        <v>-17</v>
      </c>
      <c r="AR89" s="14"/>
      <c r="AS89" s="8" t="s">
        <v>4507</v>
      </c>
      <c r="AT89" s="8"/>
      <c r="AU89" s="8">
        <f>IF(OR('Anwendung DIAGNOSE'!E93='Anwendung DIAGNOSE'!$C$1,AT89),0,'Anwendung DIAGNOSE'!E93)</f>
        <v>0</v>
      </c>
      <c r="AV89" s="17"/>
      <c r="AW89" s="17">
        <v>221</v>
      </c>
      <c r="AX89" s="15"/>
      <c r="AY89" s="4">
        <f ca="1">INDIRECT(ADDRESS(AW89+ROW(AV$2)-1,COLUMN(AU89)))</f>
        <v>0</v>
      </c>
      <c r="AZ89" s="4">
        <f t="shared" si="9"/>
        <v>0</v>
      </c>
      <c r="BA89" s="496">
        <f t="shared" ca="1" si="10"/>
        <v>0</v>
      </c>
      <c r="BB89" s="40">
        <f t="shared" ca="1" si="12"/>
        <v>0</v>
      </c>
      <c r="BC89" s="3">
        <f t="shared" si="11"/>
        <v>0.17526555386949924</v>
      </c>
      <c r="BD89" s="4"/>
      <c r="BE89" s="4"/>
      <c r="BF89" s="41"/>
      <c r="BG89" s="11"/>
      <c r="BH89" s="492">
        <f ca="1">SUMPRODUCT(E89:AP89,Calcul_correl!E$411:AP$411)*D89</f>
        <v>2.3336115326251898E-3</v>
      </c>
      <c r="BI89" s="493">
        <f t="shared" ca="1" si="13"/>
        <v>-4.6568496020108936E-3</v>
      </c>
      <c r="BJ89" s="493">
        <f t="shared" ca="1" si="14"/>
        <v>2.1686248215749019E-5</v>
      </c>
      <c r="BK89" s="494">
        <f t="shared" ca="1" si="15"/>
        <v>-2.2262572059993675E-2</v>
      </c>
      <c r="BL89" s="495" t="str">
        <f t="shared" ca="1" si="16"/>
        <v>....</v>
      </c>
      <c r="BM89" s="496"/>
    </row>
    <row r="90" spans="3:65">
      <c r="C90" s="42" t="s">
        <v>4508</v>
      </c>
      <c r="D90" s="43">
        <v>5.7012542759407071E-4</v>
      </c>
      <c r="E90" s="44">
        <v>-6</v>
      </c>
      <c r="F90" s="17">
        <v>-13</v>
      </c>
      <c r="G90" s="17">
        <v>4</v>
      </c>
      <c r="H90" s="17">
        <v>-33</v>
      </c>
      <c r="I90" s="17">
        <v>-30</v>
      </c>
      <c r="J90" s="17">
        <v>-31</v>
      </c>
      <c r="K90" s="17">
        <v>-17</v>
      </c>
      <c r="L90" s="17">
        <v>-26</v>
      </c>
      <c r="M90" s="17">
        <v>0</v>
      </c>
      <c r="N90" s="17">
        <v>36</v>
      </c>
      <c r="O90" s="17">
        <v>-5</v>
      </c>
      <c r="P90" s="17">
        <v>-4</v>
      </c>
      <c r="Q90" s="17">
        <v>8</v>
      </c>
      <c r="R90" s="17">
        <v>-12</v>
      </c>
      <c r="S90" s="17">
        <v>18</v>
      </c>
      <c r="T90" s="17">
        <v>-10</v>
      </c>
      <c r="U90" s="17">
        <v>9</v>
      </c>
      <c r="V90" s="17">
        <v>-3</v>
      </c>
      <c r="W90" s="17">
        <v>-32</v>
      </c>
      <c r="X90" s="17">
        <v>-10</v>
      </c>
      <c r="Y90" s="17">
        <v>4</v>
      </c>
      <c r="Z90" s="17">
        <v>-13</v>
      </c>
      <c r="AA90" s="17">
        <v>41</v>
      </c>
      <c r="AB90" s="17">
        <v>0</v>
      </c>
      <c r="AC90" s="17">
        <v>-4</v>
      </c>
      <c r="AD90" s="17">
        <v>-54</v>
      </c>
      <c r="AE90" s="17">
        <v>-27</v>
      </c>
      <c r="AF90" s="17">
        <v>14</v>
      </c>
      <c r="AG90" s="17">
        <v>-8</v>
      </c>
      <c r="AH90" s="17">
        <v>-32</v>
      </c>
      <c r="AI90" s="17">
        <v>9</v>
      </c>
      <c r="AJ90" s="17">
        <v>20</v>
      </c>
      <c r="AK90" s="17">
        <v>33</v>
      </c>
      <c r="AL90" s="17">
        <v>-29</v>
      </c>
      <c r="AM90" s="17">
        <v>-38</v>
      </c>
      <c r="AN90" s="17">
        <v>59</v>
      </c>
      <c r="AO90" s="17">
        <v>4</v>
      </c>
      <c r="AP90" s="18">
        <v>9</v>
      </c>
      <c r="AR90" s="14"/>
      <c r="AS90" s="8" t="s">
        <v>4508</v>
      </c>
      <c r="AT90" s="8"/>
      <c r="AU90" s="8">
        <f>IF(OR('Anwendung DIAGNOSE'!E94='Anwendung DIAGNOSE'!$C$1,AT90),0,'Anwendung DIAGNOSE'!E94)</f>
        <v>0</v>
      </c>
      <c r="AV90" s="17"/>
      <c r="AW90" s="17"/>
      <c r="AX90" s="15"/>
      <c r="AY90" s="4"/>
      <c r="AZ90" s="4">
        <f t="shared" si="9"/>
        <v>0</v>
      </c>
      <c r="BA90" s="496">
        <f t="shared" si="10"/>
        <v>0</v>
      </c>
      <c r="BB90" s="40">
        <f t="shared" si="12"/>
        <v>0</v>
      </c>
      <c r="BC90" s="3">
        <f t="shared" si="11"/>
        <v>0.40193842645381983</v>
      </c>
      <c r="BD90" s="4"/>
      <c r="BE90" s="4"/>
      <c r="BF90" s="41"/>
      <c r="BG90" s="11"/>
      <c r="BH90" s="492">
        <f ca="1">SUMPRODUCT(E90:AP90,Calcul_correl!E$411:AP$411)*D90</f>
        <v>2.3978335233751451E-3</v>
      </c>
      <c r="BI90" s="493">
        <f t="shared" ca="1" si="13"/>
        <v>-2.4086009336539817E-3</v>
      </c>
      <c r="BJ90" s="493">
        <f t="shared" ca="1" si="14"/>
        <v>5.8013584575988324E-6</v>
      </c>
      <c r="BK90" s="494">
        <f t="shared" ca="1" si="15"/>
        <v>-1.1514576684221288E-2</v>
      </c>
      <c r="BL90" s="495" t="str">
        <f t="shared" ca="1" si="16"/>
        <v>....</v>
      </c>
      <c r="BM90" s="496"/>
    </row>
    <row r="91" spans="3:65">
      <c r="C91" s="42" t="s">
        <v>2708</v>
      </c>
      <c r="D91" s="43">
        <v>1.2121212121212121E-3</v>
      </c>
      <c r="E91" s="44">
        <v>16</v>
      </c>
      <c r="F91" s="17">
        <v>4</v>
      </c>
      <c r="G91" s="17">
        <v>-2</v>
      </c>
      <c r="H91" s="17">
        <v>-9</v>
      </c>
      <c r="I91" s="17">
        <v>-1</v>
      </c>
      <c r="J91" s="17">
        <v>3</v>
      </c>
      <c r="K91" s="17">
        <v>-6</v>
      </c>
      <c r="L91" s="17">
        <v>-6</v>
      </c>
      <c r="M91" s="17">
        <v>-11</v>
      </c>
      <c r="N91" s="17">
        <v>5</v>
      </c>
      <c r="O91" s="17">
        <v>2</v>
      </c>
      <c r="P91" s="17">
        <v>14</v>
      </c>
      <c r="Q91" s="17">
        <v>6</v>
      </c>
      <c r="R91" s="17">
        <v>0</v>
      </c>
      <c r="S91" s="17">
        <v>0</v>
      </c>
      <c r="T91" s="17">
        <v>-5</v>
      </c>
      <c r="U91" s="17">
        <v>1</v>
      </c>
      <c r="V91" s="17">
        <v>16</v>
      </c>
      <c r="W91" s="17">
        <v>7</v>
      </c>
      <c r="X91" s="17">
        <v>-2</v>
      </c>
      <c r="Y91" s="17">
        <v>24</v>
      </c>
      <c r="Z91" s="17">
        <v>19</v>
      </c>
      <c r="AA91" s="17">
        <v>10</v>
      </c>
      <c r="AB91" s="17">
        <v>-13</v>
      </c>
      <c r="AC91" s="17">
        <v>-5</v>
      </c>
      <c r="AD91" s="17">
        <v>2</v>
      </c>
      <c r="AE91" s="17">
        <v>-4</v>
      </c>
      <c r="AF91" s="17">
        <v>-2</v>
      </c>
      <c r="AG91" s="17">
        <v>3</v>
      </c>
      <c r="AH91" s="17">
        <v>-3</v>
      </c>
      <c r="AI91" s="17">
        <v>-4</v>
      </c>
      <c r="AJ91" s="17">
        <v>5</v>
      </c>
      <c r="AK91" s="17">
        <v>6</v>
      </c>
      <c r="AL91" s="17">
        <v>0</v>
      </c>
      <c r="AM91" s="17">
        <v>13</v>
      </c>
      <c r="AN91" s="17">
        <v>1</v>
      </c>
      <c r="AO91" s="17">
        <v>-10</v>
      </c>
      <c r="AP91" s="18">
        <v>17</v>
      </c>
      <c r="AR91" s="14"/>
      <c r="AS91" s="8" t="s">
        <v>2708</v>
      </c>
      <c r="AT91" s="8"/>
      <c r="AU91" s="8">
        <f>IF(OR('Anwendung DIAGNOSE'!E95='Anwendung DIAGNOSE'!$C$1,AT91),0,'Anwendung DIAGNOSE'!E95)</f>
        <v>0</v>
      </c>
      <c r="AV91" s="17"/>
      <c r="AW91" s="17"/>
      <c r="AX91" s="15"/>
      <c r="AY91" s="4"/>
      <c r="AZ91" s="4">
        <f t="shared" si="9"/>
        <v>0</v>
      </c>
      <c r="BA91" s="496">
        <f t="shared" si="10"/>
        <v>0</v>
      </c>
      <c r="BB91" s="40">
        <f t="shared" si="12"/>
        <v>0</v>
      </c>
      <c r="BC91" s="3">
        <f t="shared" si="11"/>
        <v>0.31151515151515152</v>
      </c>
      <c r="BD91" s="4"/>
      <c r="BE91" s="4"/>
      <c r="BF91" s="41"/>
      <c r="BG91" s="11"/>
      <c r="BH91" s="492">
        <f ca="1">SUMPRODUCT(E91:AP91,Calcul_correl!E$411:AP$411)*D91</f>
        <v>6.4442424242424261E-3</v>
      </c>
      <c r="BI91" s="493">
        <f t="shared" ca="1" si="13"/>
        <v>-2.0579408705987219E-3</v>
      </c>
      <c r="BJ91" s="493">
        <f t="shared" ca="1" si="14"/>
        <v>4.235120626880625E-6</v>
      </c>
      <c r="BK91" s="494">
        <f t="shared" ca="1" si="15"/>
        <v>-9.8382084117826299E-3</v>
      </c>
      <c r="BL91" s="495" t="str">
        <f t="shared" ca="1" si="16"/>
        <v>....</v>
      </c>
      <c r="BM91" s="496"/>
    </row>
    <row r="92" spans="3:65">
      <c r="C92" s="42" t="s">
        <v>2709</v>
      </c>
      <c r="D92" s="43">
        <v>5.1098620337250899E-4</v>
      </c>
      <c r="E92" s="44">
        <v>36</v>
      </c>
      <c r="F92" s="17">
        <v>0</v>
      </c>
      <c r="G92" s="17">
        <v>-21</v>
      </c>
      <c r="H92" s="17">
        <v>-7</v>
      </c>
      <c r="I92" s="17">
        <v>-9</v>
      </c>
      <c r="J92" s="17">
        <v>19</v>
      </c>
      <c r="K92" s="17">
        <v>-6</v>
      </c>
      <c r="L92" s="17">
        <v>-1</v>
      </c>
      <c r="M92" s="17">
        <v>-10</v>
      </c>
      <c r="N92" s="17">
        <v>22</v>
      </c>
      <c r="O92" s="17">
        <v>8</v>
      </c>
      <c r="P92" s="17">
        <v>11</v>
      </c>
      <c r="Q92" s="17">
        <v>-7</v>
      </c>
      <c r="R92" s="17">
        <v>-14</v>
      </c>
      <c r="S92" s="17">
        <v>18</v>
      </c>
      <c r="T92" s="17">
        <v>-16</v>
      </c>
      <c r="U92" s="17">
        <v>9</v>
      </c>
      <c r="V92" s="17">
        <v>12</v>
      </c>
      <c r="W92" s="17">
        <v>5</v>
      </c>
      <c r="X92" s="17">
        <v>-3</v>
      </c>
      <c r="Y92" s="17">
        <v>43</v>
      </c>
      <c r="Z92" s="17">
        <v>-4</v>
      </c>
      <c r="AA92" s="17">
        <v>-5</v>
      </c>
      <c r="AB92" s="17">
        <v>-35</v>
      </c>
      <c r="AC92" s="17">
        <v>-19</v>
      </c>
      <c r="AD92" s="17">
        <v>-17</v>
      </c>
      <c r="AE92" s="17">
        <v>8</v>
      </c>
      <c r="AF92" s="17">
        <v>2</v>
      </c>
      <c r="AG92" s="17">
        <v>9</v>
      </c>
      <c r="AH92" s="17">
        <v>3</v>
      </c>
      <c r="AI92" s="17">
        <v>-16</v>
      </c>
      <c r="AJ92" s="17">
        <v>34</v>
      </c>
      <c r="AK92" s="17">
        <v>3</v>
      </c>
      <c r="AL92" s="17">
        <v>-17</v>
      </c>
      <c r="AM92" s="17">
        <v>26</v>
      </c>
      <c r="AN92" s="17">
        <v>-13</v>
      </c>
      <c r="AO92" s="17">
        <v>-12</v>
      </c>
      <c r="AP92" s="18">
        <v>10</v>
      </c>
      <c r="AR92" s="14"/>
      <c r="AS92" s="8" t="s">
        <v>2709</v>
      </c>
      <c r="AT92" s="8"/>
      <c r="AU92" s="8">
        <f>IF(OR('Anwendung DIAGNOSE'!E96='Anwendung DIAGNOSE'!$C$1,AT92),0,'Anwendung DIAGNOSE'!E96)</f>
        <v>0</v>
      </c>
      <c r="AV92" s="17"/>
      <c r="AW92" s="17"/>
      <c r="AX92" s="15"/>
      <c r="AY92" s="4"/>
      <c r="AZ92" s="4">
        <f t="shared" si="9"/>
        <v>0</v>
      </c>
      <c r="BA92" s="496">
        <f t="shared" si="10"/>
        <v>0</v>
      </c>
      <c r="BB92" s="40">
        <f t="shared" si="12"/>
        <v>0</v>
      </c>
      <c r="BC92" s="3">
        <f t="shared" si="11"/>
        <v>0.2606029637199796</v>
      </c>
      <c r="BD92" s="4"/>
      <c r="BE92" s="4"/>
      <c r="BF92" s="41"/>
      <c r="BG92" s="11"/>
      <c r="BH92" s="492">
        <f ca="1">SUMPRODUCT(E92:AP92,Calcul_correl!E$411:AP$411)*D92</f>
        <v>7.1246806336228987E-4</v>
      </c>
      <c r="BI92" s="493">
        <f t="shared" ca="1" si="13"/>
        <v>-2.1244547315944076E-4</v>
      </c>
      <c r="BJ92" s="493">
        <f t="shared" ca="1" si="14"/>
        <v>4.5133079065938663E-8</v>
      </c>
      <c r="BK92" s="494">
        <f t="shared" ca="1" si="15"/>
        <v>-1.01561851020252E-3</v>
      </c>
      <c r="BL92" s="495" t="str">
        <f t="shared" ca="1" si="16"/>
        <v>....</v>
      </c>
      <c r="BM92" s="496"/>
    </row>
    <row r="93" spans="3:65">
      <c r="C93" s="42" t="s">
        <v>2710</v>
      </c>
      <c r="D93" s="43">
        <v>3.0330603579011223E-4</v>
      </c>
      <c r="E93" s="44">
        <v>23</v>
      </c>
      <c r="F93" s="17">
        <v>-24</v>
      </c>
      <c r="G93" s="17">
        <v>-25</v>
      </c>
      <c r="H93" s="17">
        <v>-18</v>
      </c>
      <c r="I93" s="17">
        <v>-13</v>
      </c>
      <c r="J93" s="17">
        <v>8</v>
      </c>
      <c r="K93" s="17">
        <v>-38</v>
      </c>
      <c r="L93" s="17">
        <v>6</v>
      </c>
      <c r="M93" s="17">
        <v>-4</v>
      </c>
      <c r="N93" s="17">
        <v>15</v>
      </c>
      <c r="O93" s="17">
        <v>-4</v>
      </c>
      <c r="P93" s="17">
        <v>10</v>
      </c>
      <c r="Q93" s="17">
        <v>-5</v>
      </c>
      <c r="R93" s="17">
        <v>-11</v>
      </c>
      <c r="S93" s="17">
        <v>-10</v>
      </c>
      <c r="T93" s="17">
        <v>-16</v>
      </c>
      <c r="U93" s="17">
        <v>-1</v>
      </c>
      <c r="V93" s="17">
        <v>23</v>
      </c>
      <c r="W93" s="17">
        <v>-2</v>
      </c>
      <c r="X93" s="17">
        <v>-19</v>
      </c>
      <c r="Y93" s="17">
        <v>56</v>
      </c>
      <c r="Z93" s="17">
        <v>23</v>
      </c>
      <c r="AA93" s="17">
        <v>-26</v>
      </c>
      <c r="AB93" s="17">
        <v>-43</v>
      </c>
      <c r="AC93" s="17">
        <v>28</v>
      </c>
      <c r="AD93" s="17">
        <v>16</v>
      </c>
      <c r="AE93" s="17">
        <v>-21</v>
      </c>
      <c r="AF93" s="17">
        <v>9</v>
      </c>
      <c r="AG93" s="17">
        <v>31</v>
      </c>
      <c r="AH93" s="17">
        <v>1</v>
      </c>
      <c r="AI93" s="17">
        <v>-1</v>
      </c>
      <c r="AJ93" s="17">
        <v>36</v>
      </c>
      <c r="AK93" s="17">
        <v>-1</v>
      </c>
      <c r="AL93" s="17">
        <v>5</v>
      </c>
      <c r="AM93" s="17">
        <v>34</v>
      </c>
      <c r="AN93" s="17">
        <v>4</v>
      </c>
      <c r="AO93" s="17">
        <v>2</v>
      </c>
      <c r="AP93" s="18">
        <v>13</v>
      </c>
      <c r="AR93" s="14"/>
      <c r="AS93" s="8" t="s">
        <v>2710</v>
      </c>
      <c r="AT93" s="8"/>
      <c r="AU93" s="8">
        <f>IF(OR('Anwendung DIAGNOSE'!E97='Anwendung DIAGNOSE'!$C$1,AT93),0,'Anwendung DIAGNOSE'!E97)</f>
        <v>0</v>
      </c>
      <c r="AV93" s="17"/>
      <c r="AW93" s="17"/>
      <c r="AX93" s="15"/>
      <c r="AY93" s="4"/>
      <c r="AZ93" s="4">
        <f t="shared" si="9"/>
        <v>0</v>
      </c>
      <c r="BA93" s="496">
        <f t="shared" si="10"/>
        <v>0</v>
      </c>
      <c r="BB93" s="40">
        <f t="shared" si="12"/>
        <v>0</v>
      </c>
      <c r="BC93" s="3">
        <f t="shared" si="11"/>
        <v>0.18956627236882015</v>
      </c>
      <c r="BD93" s="4"/>
      <c r="BE93" s="4"/>
      <c r="BF93" s="41"/>
      <c r="BG93" s="11"/>
      <c r="BH93" s="492">
        <f ca="1">SUMPRODUCT(E93:AP93,Calcul_correl!E$411:AP$411)*D93</f>
        <v>-1.9331513497118603E-3</v>
      </c>
      <c r="BI93" s="493">
        <f t="shared" ca="1" si="13"/>
        <v>2.7712962087548454E-3</v>
      </c>
      <c r="BJ93" s="493">
        <f t="shared" ca="1" si="14"/>
        <v>7.6800826766589787E-6</v>
      </c>
      <c r="BK93" s="494">
        <f t="shared" ca="1" si="15"/>
        <v>1.3248480586607464E-2</v>
      </c>
      <c r="BL93" s="495" t="str">
        <f t="shared" ca="1" si="16"/>
        <v>....</v>
      </c>
      <c r="BM93" s="496"/>
    </row>
    <row r="94" spans="3:65">
      <c r="C94" s="42" t="s">
        <v>2711</v>
      </c>
      <c r="D94" s="43">
        <v>6.5659881812212733E-4</v>
      </c>
      <c r="E94" s="44">
        <v>2</v>
      </c>
      <c r="F94" s="17">
        <v>-12</v>
      </c>
      <c r="G94" s="17">
        <v>38</v>
      </c>
      <c r="H94" s="17">
        <v>32</v>
      </c>
      <c r="I94" s="17">
        <v>-9</v>
      </c>
      <c r="J94" s="17">
        <v>-23</v>
      </c>
      <c r="K94" s="17">
        <v>-9</v>
      </c>
      <c r="L94" s="17">
        <v>49</v>
      </c>
      <c r="M94" s="17">
        <v>4</v>
      </c>
      <c r="N94" s="17">
        <v>-4</v>
      </c>
      <c r="O94" s="17">
        <v>21</v>
      </c>
      <c r="P94" s="17">
        <v>41</v>
      </c>
      <c r="Q94" s="17">
        <v>-33</v>
      </c>
      <c r="R94" s="17">
        <v>-11</v>
      </c>
      <c r="S94" s="17">
        <v>2</v>
      </c>
      <c r="T94" s="17">
        <v>-31</v>
      </c>
      <c r="U94" s="17">
        <v>-29</v>
      </c>
      <c r="V94" s="17">
        <v>14</v>
      </c>
      <c r="W94" s="17">
        <v>25</v>
      </c>
      <c r="X94" s="17">
        <v>2</v>
      </c>
      <c r="Y94" s="17">
        <v>0</v>
      </c>
      <c r="Z94" s="17">
        <v>-6</v>
      </c>
      <c r="AA94" s="17">
        <v>18</v>
      </c>
      <c r="AB94" s="17">
        <v>16</v>
      </c>
      <c r="AC94" s="17">
        <v>-11</v>
      </c>
      <c r="AD94" s="17">
        <v>-22</v>
      </c>
      <c r="AE94" s="17">
        <v>-8</v>
      </c>
      <c r="AF94" s="17">
        <v>-11</v>
      </c>
      <c r="AG94" s="17">
        <v>-2</v>
      </c>
      <c r="AH94" s="17">
        <v>44</v>
      </c>
      <c r="AI94" s="17">
        <v>8</v>
      </c>
      <c r="AJ94" s="17">
        <v>4</v>
      </c>
      <c r="AK94" s="17">
        <v>7</v>
      </c>
      <c r="AL94" s="17">
        <v>-3</v>
      </c>
      <c r="AM94" s="17">
        <v>4</v>
      </c>
      <c r="AN94" s="17">
        <v>-6</v>
      </c>
      <c r="AO94" s="17">
        <v>18</v>
      </c>
      <c r="AP94" s="18">
        <v>2</v>
      </c>
      <c r="AR94" s="14"/>
      <c r="AS94" s="8" t="s">
        <v>2711</v>
      </c>
      <c r="AT94" s="8"/>
      <c r="AU94" s="8">
        <f>IF(OR('Anwendung DIAGNOSE'!E98='Anwendung DIAGNOSE'!$C$1,AT94),0,'Anwendung DIAGNOSE'!E98)</f>
        <v>0</v>
      </c>
      <c r="AV94" s="17"/>
      <c r="AW94" s="17">
        <v>221</v>
      </c>
      <c r="AX94" s="15"/>
      <c r="AY94" s="4">
        <f ca="1">INDIRECT(ADDRESS(AW94+ROW(AV$2)-1,COLUMN(AU94)))</f>
        <v>0</v>
      </c>
      <c r="AZ94" s="4">
        <f t="shared" si="9"/>
        <v>0</v>
      </c>
      <c r="BA94" s="496">
        <f t="shared" ca="1" si="10"/>
        <v>0</v>
      </c>
      <c r="BB94" s="40">
        <f t="shared" ca="1" si="12"/>
        <v>0</v>
      </c>
      <c r="BC94" s="3">
        <f t="shared" si="11"/>
        <v>0.38148391332895598</v>
      </c>
      <c r="BD94" s="4"/>
      <c r="BE94" s="4"/>
      <c r="BF94" s="41"/>
      <c r="BG94" s="11"/>
      <c r="BH94" s="492">
        <f ca="1">SUMPRODUCT(E94:AP94,Calcul_correl!E$411:AP$411)*D94</f>
        <v>-1.4752462245567945E-3</v>
      </c>
      <c r="BI94" s="493">
        <f t="shared" ca="1" si="13"/>
        <v>1.3972072663602545E-3</v>
      </c>
      <c r="BJ94" s="493">
        <f t="shared" ca="1" si="14"/>
        <v>1.9521881451698951E-6</v>
      </c>
      <c r="BK94" s="494">
        <f t="shared" ca="1" si="15"/>
        <v>6.6795001145538782E-3</v>
      </c>
      <c r="BL94" s="495" t="str">
        <f t="shared" ca="1" si="16"/>
        <v>....</v>
      </c>
      <c r="BM94" s="496"/>
    </row>
    <row r="95" spans="3:65">
      <c r="C95" s="42" t="s">
        <v>2712</v>
      </c>
      <c r="D95" s="43">
        <v>1.288659793814433E-3</v>
      </c>
      <c r="E95" s="44">
        <v>4</v>
      </c>
      <c r="F95" s="17">
        <v>7</v>
      </c>
      <c r="G95" s="17">
        <v>-10</v>
      </c>
      <c r="H95" s="17">
        <v>0</v>
      </c>
      <c r="I95" s="17">
        <v>6</v>
      </c>
      <c r="J95" s="17">
        <v>-4</v>
      </c>
      <c r="K95" s="17">
        <v>-11</v>
      </c>
      <c r="L95" s="17">
        <v>-5</v>
      </c>
      <c r="M95" s="17">
        <v>7</v>
      </c>
      <c r="N95" s="17">
        <v>3</v>
      </c>
      <c r="O95" s="17">
        <v>2</v>
      </c>
      <c r="P95" s="17">
        <v>6</v>
      </c>
      <c r="Q95" s="17">
        <v>4</v>
      </c>
      <c r="R95" s="17">
        <v>-7</v>
      </c>
      <c r="S95" s="17">
        <v>-13</v>
      </c>
      <c r="T95" s="17">
        <v>-26</v>
      </c>
      <c r="U95" s="17">
        <v>-21</v>
      </c>
      <c r="V95" s="17">
        <v>4</v>
      </c>
      <c r="W95" s="17">
        <v>-6</v>
      </c>
      <c r="X95" s="17">
        <v>16</v>
      </c>
      <c r="Y95" s="17">
        <v>-4</v>
      </c>
      <c r="Z95" s="17">
        <v>16</v>
      </c>
      <c r="AA95" s="17">
        <v>-1</v>
      </c>
      <c r="AB95" s="17">
        <v>7</v>
      </c>
      <c r="AC95" s="17">
        <v>14</v>
      </c>
      <c r="AD95" s="17">
        <v>8</v>
      </c>
      <c r="AE95" s="17">
        <v>-8</v>
      </c>
      <c r="AF95" s="17">
        <v>-11</v>
      </c>
      <c r="AG95" s="17">
        <v>17</v>
      </c>
      <c r="AH95" s="17">
        <v>-6</v>
      </c>
      <c r="AI95" s="17">
        <v>1</v>
      </c>
      <c r="AJ95" s="17">
        <v>-2</v>
      </c>
      <c r="AK95" s="17">
        <v>2</v>
      </c>
      <c r="AL95" s="17">
        <v>0</v>
      </c>
      <c r="AM95" s="17">
        <v>10</v>
      </c>
      <c r="AN95" s="17">
        <v>10</v>
      </c>
      <c r="AO95" s="17">
        <v>4</v>
      </c>
      <c r="AP95" s="18">
        <v>14</v>
      </c>
      <c r="AR95" s="14"/>
      <c r="AS95" s="8" t="s">
        <v>2712</v>
      </c>
      <c r="AT95" s="8"/>
      <c r="AU95" s="8">
        <f>IF(OR('Anwendung DIAGNOSE'!E99='Anwendung DIAGNOSE'!$C$1,AT95),0,'Anwendung DIAGNOSE'!E99)</f>
        <v>0</v>
      </c>
      <c r="AV95" s="17"/>
      <c r="AW95" s="17"/>
      <c r="AX95" s="15"/>
      <c r="AY95" s="4"/>
      <c r="AZ95" s="4">
        <f t="shared" si="9"/>
        <v>0</v>
      </c>
      <c r="BA95" s="496">
        <f t="shared" si="10"/>
        <v>0</v>
      </c>
      <c r="BB95" s="40">
        <f t="shared" si="12"/>
        <v>0</v>
      </c>
      <c r="BC95" s="3">
        <f t="shared" si="11"/>
        <v>0.38273195876288657</v>
      </c>
      <c r="BD95" s="4"/>
      <c r="BE95" s="4"/>
      <c r="BF95" s="41"/>
      <c r="BG95" s="11"/>
      <c r="BH95" s="492">
        <f ca="1">SUMPRODUCT(E95:AP95,Calcul_correl!E$411:AP$411)*D95</f>
        <v>4.8390463917525788E-3</v>
      </c>
      <c r="BI95" s="493">
        <f t="shared" ca="1" si="13"/>
        <v>-1.218949462073954E-3</v>
      </c>
      <c r="BJ95" s="493">
        <f t="shared" ca="1" si="14"/>
        <v>1.4858377910903818E-6</v>
      </c>
      <c r="BK95" s="494">
        <f t="shared" ca="1" si="15"/>
        <v>-5.8273194447151155E-3</v>
      </c>
      <c r="BL95" s="495" t="str">
        <f t="shared" ca="1" si="16"/>
        <v>....</v>
      </c>
      <c r="BM95" s="496"/>
    </row>
    <row r="96" spans="3:65">
      <c r="C96" s="42" t="s">
        <v>2713</v>
      </c>
      <c r="D96" s="43">
        <v>8.710801393728223E-4</v>
      </c>
      <c r="E96" s="44">
        <v>11</v>
      </c>
      <c r="F96" s="17">
        <v>-17</v>
      </c>
      <c r="G96" s="17">
        <v>-9</v>
      </c>
      <c r="H96" s="17">
        <v>-6</v>
      </c>
      <c r="I96" s="17">
        <v>-17</v>
      </c>
      <c r="J96" s="17">
        <v>6</v>
      </c>
      <c r="K96" s="17">
        <v>-5</v>
      </c>
      <c r="L96" s="17">
        <v>10</v>
      </c>
      <c r="M96" s="17">
        <v>-8</v>
      </c>
      <c r="N96" s="17">
        <v>6</v>
      </c>
      <c r="O96" s="17">
        <v>3</v>
      </c>
      <c r="P96" s="17">
        <v>-2</v>
      </c>
      <c r="Q96" s="17">
        <v>15</v>
      </c>
      <c r="R96" s="17">
        <v>-12</v>
      </c>
      <c r="S96" s="17">
        <v>-6</v>
      </c>
      <c r="T96" s="17">
        <v>-12</v>
      </c>
      <c r="U96" s="17">
        <v>-6</v>
      </c>
      <c r="V96" s="17">
        <v>-17</v>
      </c>
      <c r="W96" s="17">
        <v>-9</v>
      </c>
      <c r="X96" s="17">
        <v>-13</v>
      </c>
      <c r="Y96" s="17">
        <v>14</v>
      </c>
      <c r="Z96" s="17">
        <v>20</v>
      </c>
      <c r="AA96" s="17">
        <v>-8</v>
      </c>
      <c r="AB96" s="17">
        <v>-31</v>
      </c>
      <c r="AC96" s="17">
        <v>21</v>
      </c>
      <c r="AD96" s="17">
        <v>-4</v>
      </c>
      <c r="AE96" s="17">
        <v>-21</v>
      </c>
      <c r="AF96" s="17">
        <v>11</v>
      </c>
      <c r="AG96" s="17">
        <v>4</v>
      </c>
      <c r="AH96" s="17">
        <v>-20</v>
      </c>
      <c r="AI96" s="17">
        <v>8</v>
      </c>
      <c r="AJ96" s="17">
        <v>23</v>
      </c>
      <c r="AK96" s="17">
        <v>-11</v>
      </c>
      <c r="AL96" s="17">
        <v>2</v>
      </c>
      <c r="AM96" s="17">
        <v>20</v>
      </c>
      <c r="AN96" s="17">
        <v>-10</v>
      </c>
      <c r="AO96" s="17">
        <v>14</v>
      </c>
      <c r="AP96" s="18">
        <v>29</v>
      </c>
      <c r="AR96" s="14"/>
      <c r="AS96" s="8" t="s">
        <v>2713</v>
      </c>
      <c r="AT96" s="8"/>
      <c r="AU96" s="8">
        <f>IF(OR('Anwendung DIAGNOSE'!E100='Anwendung DIAGNOSE'!$C$1,AT96),0,'Anwendung DIAGNOSE'!E100)</f>
        <v>0</v>
      </c>
      <c r="AV96" s="17"/>
      <c r="AW96" s="17"/>
      <c r="AX96" s="15"/>
      <c r="AY96" s="4"/>
      <c r="AZ96" s="4">
        <f t="shared" si="9"/>
        <v>0</v>
      </c>
      <c r="BA96" s="496">
        <f t="shared" si="10"/>
        <v>0</v>
      </c>
      <c r="BB96" s="40">
        <f t="shared" si="12"/>
        <v>0</v>
      </c>
      <c r="BC96" s="3">
        <f t="shared" si="11"/>
        <v>0.40156794425087106</v>
      </c>
      <c r="BD96" s="4"/>
      <c r="BE96" s="4"/>
      <c r="BF96" s="41"/>
      <c r="BG96" s="11"/>
      <c r="BH96" s="492">
        <f ca="1">SUMPRODUCT(E96:AP96,Calcul_correl!E$411:AP$411)*D96</f>
        <v>-1.2319599303135887E-2</v>
      </c>
      <c r="BI96" s="493">
        <f t="shared" ca="1" si="13"/>
        <v>8.1455137334689749E-3</v>
      </c>
      <c r="BJ96" s="493">
        <f t="shared" ca="1" si="14"/>
        <v>6.634939398213168E-5</v>
      </c>
      <c r="BK96" s="494">
        <f t="shared" ca="1" si="15"/>
        <v>3.8940507414866044E-2</v>
      </c>
      <c r="BL96" s="495" t="str">
        <f t="shared" ca="1" si="16"/>
        <v>....</v>
      </c>
      <c r="BM96" s="496"/>
    </row>
    <row r="97" spans="3:65">
      <c r="C97" s="42" t="s">
        <v>2714</v>
      </c>
      <c r="D97" s="43">
        <v>1.2626262626262627E-3</v>
      </c>
      <c r="E97" s="44">
        <v>-9</v>
      </c>
      <c r="F97" s="17">
        <v>-8</v>
      </c>
      <c r="G97" s="17">
        <v>-3</v>
      </c>
      <c r="H97" s="17">
        <v>-12</v>
      </c>
      <c r="I97" s="17">
        <v>-15</v>
      </c>
      <c r="J97" s="17">
        <v>-9</v>
      </c>
      <c r="K97" s="17">
        <v>-24</v>
      </c>
      <c r="L97" s="17">
        <v>4</v>
      </c>
      <c r="M97" s="17">
        <v>7</v>
      </c>
      <c r="N97" s="17">
        <v>15</v>
      </c>
      <c r="O97" s="17">
        <v>4</v>
      </c>
      <c r="P97" s="17">
        <v>3</v>
      </c>
      <c r="Q97" s="17">
        <v>-2</v>
      </c>
      <c r="R97" s="17">
        <v>-12</v>
      </c>
      <c r="S97" s="17">
        <v>5</v>
      </c>
      <c r="T97" s="17">
        <v>0</v>
      </c>
      <c r="U97" s="17">
        <v>-11</v>
      </c>
      <c r="V97" s="17">
        <v>-4</v>
      </c>
      <c r="W97" s="17">
        <v>4</v>
      </c>
      <c r="X97" s="17">
        <v>5</v>
      </c>
      <c r="Y97" s="17">
        <v>4</v>
      </c>
      <c r="Z97" s="17">
        <v>12</v>
      </c>
      <c r="AA97" s="17">
        <v>-8</v>
      </c>
      <c r="AB97" s="17">
        <v>-17</v>
      </c>
      <c r="AC97" s="17">
        <v>30</v>
      </c>
      <c r="AD97" s="17">
        <v>-1</v>
      </c>
      <c r="AE97" s="17">
        <v>6</v>
      </c>
      <c r="AF97" s="17">
        <v>-4</v>
      </c>
      <c r="AG97" s="17">
        <v>7</v>
      </c>
      <c r="AH97" s="17">
        <v>-18</v>
      </c>
      <c r="AI97" s="17">
        <v>-3</v>
      </c>
      <c r="AJ97" s="17">
        <v>21</v>
      </c>
      <c r="AK97" s="17">
        <v>21</v>
      </c>
      <c r="AL97" s="17">
        <v>6</v>
      </c>
      <c r="AM97" s="17">
        <v>-31</v>
      </c>
      <c r="AN97" s="17">
        <v>1</v>
      </c>
      <c r="AO97" s="17">
        <v>19</v>
      </c>
      <c r="AP97" s="18">
        <v>24</v>
      </c>
      <c r="AR97" s="14"/>
      <c r="AS97" s="8" t="s">
        <v>2714</v>
      </c>
      <c r="AT97" s="8"/>
      <c r="AU97" s="8">
        <f>IF(OR('Anwendung DIAGNOSE'!E101='Anwendung DIAGNOSE'!$C$1,AT97),0,'Anwendung DIAGNOSE'!E101)</f>
        <v>0</v>
      </c>
      <c r="AV97" s="17"/>
      <c r="AW97" s="17"/>
      <c r="AX97" s="15"/>
      <c r="AY97" s="4"/>
      <c r="AZ97" s="4">
        <f t="shared" si="9"/>
        <v>0</v>
      </c>
      <c r="BA97" s="496">
        <f t="shared" si="10"/>
        <v>0</v>
      </c>
      <c r="BB97" s="40">
        <f t="shared" si="12"/>
        <v>0</v>
      </c>
      <c r="BC97" s="3">
        <f t="shared" si="11"/>
        <v>0.49116161616161619</v>
      </c>
      <c r="BD97" s="4"/>
      <c r="BE97" s="4"/>
      <c r="BF97" s="41"/>
      <c r="BG97" s="11"/>
      <c r="BH97" s="492">
        <f ca="1">SUMPRODUCT(E97:AP97,Calcul_correl!E$411:AP$411)*D97</f>
        <v>-2.4775505050505048E-2</v>
      </c>
      <c r="BI97" s="493">
        <f t="shared" ca="1" si="13"/>
        <v>1.1149760765550239E-2</v>
      </c>
      <c r="BJ97" s="493">
        <f t="shared" ca="1" si="14"/>
        <v>1.2431716512900347E-4</v>
      </c>
      <c r="BK97" s="494">
        <f t="shared" ca="1" si="15"/>
        <v>5.3302634550956192E-2</v>
      </c>
      <c r="BL97" s="495" t="str">
        <f t="shared" ca="1" si="16"/>
        <v>....</v>
      </c>
      <c r="BM97" s="496"/>
    </row>
    <row r="98" spans="3:65">
      <c r="C98" s="42" t="s">
        <v>2715</v>
      </c>
      <c r="D98" s="43">
        <v>7.8492935635792783E-4</v>
      </c>
      <c r="E98" s="44">
        <v>-3</v>
      </c>
      <c r="F98" s="17">
        <v>-7</v>
      </c>
      <c r="G98" s="17">
        <v>1</v>
      </c>
      <c r="H98" s="17">
        <v>-8</v>
      </c>
      <c r="I98" s="17">
        <v>-11</v>
      </c>
      <c r="J98" s="17">
        <v>-18</v>
      </c>
      <c r="K98" s="17">
        <v>-33</v>
      </c>
      <c r="L98" s="17">
        <v>-5</v>
      </c>
      <c r="M98" s="17">
        <v>14</v>
      </c>
      <c r="N98" s="17">
        <v>37</v>
      </c>
      <c r="O98" s="17">
        <v>2</v>
      </c>
      <c r="P98" s="17">
        <v>4</v>
      </c>
      <c r="Q98" s="17">
        <v>0</v>
      </c>
      <c r="R98" s="17">
        <v>-6</v>
      </c>
      <c r="S98" s="17">
        <v>-20</v>
      </c>
      <c r="T98" s="17">
        <v>11</v>
      </c>
      <c r="U98" s="17">
        <v>-10</v>
      </c>
      <c r="V98" s="17">
        <v>0</v>
      </c>
      <c r="W98" s="17">
        <v>2</v>
      </c>
      <c r="X98" s="17">
        <v>17</v>
      </c>
      <c r="Y98" s="17">
        <v>33</v>
      </c>
      <c r="Z98" s="17">
        <v>0</v>
      </c>
      <c r="AA98" s="17">
        <v>-6</v>
      </c>
      <c r="AB98" s="17">
        <v>-26</v>
      </c>
      <c r="AC98" s="17">
        <v>24</v>
      </c>
      <c r="AD98" s="17">
        <v>4</v>
      </c>
      <c r="AE98" s="17">
        <v>1</v>
      </c>
      <c r="AF98" s="17">
        <v>-4</v>
      </c>
      <c r="AG98" s="17">
        <v>0</v>
      </c>
      <c r="AH98" s="17">
        <v>-9</v>
      </c>
      <c r="AI98" s="17">
        <v>-6</v>
      </c>
      <c r="AJ98" s="17">
        <v>26</v>
      </c>
      <c r="AK98" s="17">
        <v>19</v>
      </c>
      <c r="AL98" s="17">
        <v>22</v>
      </c>
      <c r="AM98" s="17">
        <v>-34</v>
      </c>
      <c r="AN98" s="17">
        <v>-25</v>
      </c>
      <c r="AO98" s="17">
        <v>-1</v>
      </c>
      <c r="AP98" s="18">
        <v>2</v>
      </c>
      <c r="AR98" s="14"/>
      <c r="AS98" s="8" t="s">
        <v>2715</v>
      </c>
      <c r="AT98" s="8"/>
      <c r="AU98" s="8">
        <f>IF(OR('Anwendung DIAGNOSE'!E102='Anwendung DIAGNOSE'!$C$1,AT98),0,'Anwendung DIAGNOSE'!E102)</f>
        <v>0</v>
      </c>
      <c r="AV98" s="17"/>
      <c r="AW98" s="17"/>
      <c r="AX98" s="15"/>
      <c r="AY98" s="4"/>
      <c r="AZ98" s="4">
        <f t="shared" si="9"/>
        <v>0</v>
      </c>
      <c r="BA98" s="496">
        <f t="shared" si="10"/>
        <v>0</v>
      </c>
      <c r="BB98" s="40">
        <f t="shared" si="12"/>
        <v>0</v>
      </c>
      <c r="BC98" s="3">
        <f t="shared" si="11"/>
        <v>0.35400313971742547</v>
      </c>
      <c r="BD98" s="4"/>
      <c r="BE98" s="4"/>
      <c r="BF98" s="41"/>
      <c r="BG98" s="11"/>
      <c r="BH98" s="492">
        <f ca="1">SUMPRODUCT(E98:AP98,Calcul_correl!E$411:AP$411)*D98</f>
        <v>-1.0201020408163267E-2</v>
      </c>
      <c r="BI98" s="493">
        <f t="shared" ca="1" si="13"/>
        <v>7.9606116711239128E-3</v>
      </c>
      <c r="BJ98" s="493">
        <f t="shared" ca="1" si="14"/>
        <v>6.3371338178434258E-5</v>
      </c>
      <c r="BK98" s="494">
        <f t="shared" ca="1" si="15"/>
        <v>3.8056563152371312E-2</v>
      </c>
      <c r="BL98" s="495" t="str">
        <f t="shared" ca="1" si="16"/>
        <v>....</v>
      </c>
      <c r="BM98" s="496"/>
    </row>
    <row r="99" spans="3:65">
      <c r="C99" s="42" t="s">
        <v>2716</v>
      </c>
      <c r="D99" s="43">
        <v>7.4850299401197609E-4</v>
      </c>
      <c r="E99" s="44">
        <v>-9</v>
      </c>
      <c r="F99" s="17">
        <v>-13</v>
      </c>
      <c r="G99" s="17">
        <v>-19</v>
      </c>
      <c r="H99" s="17">
        <v>-14</v>
      </c>
      <c r="I99" s="17">
        <v>-20</v>
      </c>
      <c r="J99" s="17">
        <v>-10</v>
      </c>
      <c r="K99" s="17">
        <v>-21</v>
      </c>
      <c r="L99" s="17">
        <v>12</v>
      </c>
      <c r="M99" s="17">
        <v>3</v>
      </c>
      <c r="N99" s="17">
        <v>6</v>
      </c>
      <c r="O99" s="17">
        <v>4</v>
      </c>
      <c r="P99" s="17">
        <v>14</v>
      </c>
      <c r="Q99" s="17">
        <v>-11</v>
      </c>
      <c r="R99" s="17">
        <v>9</v>
      </c>
      <c r="S99" s="17">
        <v>24</v>
      </c>
      <c r="T99" s="17">
        <v>-2</v>
      </c>
      <c r="U99" s="17">
        <v>-14</v>
      </c>
      <c r="V99" s="17">
        <v>5</v>
      </c>
      <c r="W99" s="17">
        <v>9</v>
      </c>
      <c r="X99" s="17">
        <v>-8</v>
      </c>
      <c r="Y99" s="17">
        <v>22</v>
      </c>
      <c r="Z99" s="17">
        <v>29</v>
      </c>
      <c r="AA99" s="17">
        <v>-39</v>
      </c>
      <c r="AB99" s="17">
        <v>-35</v>
      </c>
      <c r="AC99" s="17">
        <v>25</v>
      </c>
      <c r="AD99" s="17">
        <v>7</v>
      </c>
      <c r="AE99" s="17">
        <v>-12</v>
      </c>
      <c r="AF99" s="17">
        <v>2</v>
      </c>
      <c r="AG99" s="17">
        <v>22</v>
      </c>
      <c r="AH99" s="17">
        <v>-11</v>
      </c>
      <c r="AI99" s="17">
        <v>1</v>
      </c>
      <c r="AJ99" s="17">
        <v>17</v>
      </c>
      <c r="AK99" s="17">
        <v>-40</v>
      </c>
      <c r="AL99" s="17">
        <v>25</v>
      </c>
      <c r="AM99" s="17">
        <v>30</v>
      </c>
      <c r="AN99" s="17">
        <v>4</v>
      </c>
      <c r="AO99" s="17">
        <v>-11</v>
      </c>
      <c r="AP99" s="18">
        <v>23</v>
      </c>
      <c r="AR99" s="14"/>
      <c r="AS99" s="8" t="s">
        <v>2716</v>
      </c>
      <c r="AT99" s="8"/>
      <c r="AU99" s="8">
        <f>IF(OR('Anwendung DIAGNOSE'!E103='Anwendung DIAGNOSE'!$C$1,AT99),0,'Anwendung DIAGNOSE'!E103)</f>
        <v>0</v>
      </c>
      <c r="AV99" s="17">
        <v>99</v>
      </c>
      <c r="AW99" s="17"/>
      <c r="AX99" s="15">
        <f ca="1">INDIRECT(ADDRESS(AV99+ROW(AV$2)-1,COLUMN(AU99)))</f>
        <v>0</v>
      </c>
      <c r="AY99" s="4"/>
      <c r="AZ99" s="4">
        <f t="shared" si="9"/>
        <v>0</v>
      </c>
      <c r="BA99" s="496">
        <f t="shared" ca="1" si="10"/>
        <v>0</v>
      </c>
      <c r="BB99" s="40">
        <f t="shared" ca="1" si="12"/>
        <v>0</v>
      </c>
      <c r="BC99" s="3">
        <f t="shared" si="11"/>
        <v>0.43562874251497008</v>
      </c>
      <c r="BD99" s="4"/>
      <c r="BE99" s="4"/>
      <c r="BF99" s="41"/>
      <c r="BG99" s="11"/>
      <c r="BH99" s="492">
        <f ca="1">SUMPRODUCT(E99:AP99,Calcul_correl!E$411:AP$411)*D99</f>
        <v>-1.2414221556886231E-2</v>
      </c>
      <c r="BI99" s="493">
        <f t="shared" ca="1" si="13"/>
        <v>1.1254927746769632E-2</v>
      </c>
      <c r="BJ99" s="493">
        <f t="shared" ca="1" si="14"/>
        <v>1.2667339858500495E-4</v>
      </c>
      <c r="BK99" s="494">
        <f t="shared" ca="1" si="15"/>
        <v>5.3805396653627005E-2</v>
      </c>
      <c r="BL99" s="495" t="str">
        <f t="shared" ca="1" si="16"/>
        <v>....</v>
      </c>
      <c r="BM99" s="496"/>
    </row>
    <row r="100" spans="3:65">
      <c r="C100" s="42" t="s">
        <v>2717</v>
      </c>
      <c r="D100" s="43">
        <v>8.5034013605442174E-4</v>
      </c>
      <c r="E100" s="44">
        <v>-13</v>
      </c>
      <c r="F100" s="17">
        <v>1</v>
      </c>
      <c r="G100" s="17">
        <v>1</v>
      </c>
      <c r="H100" s="17">
        <v>0</v>
      </c>
      <c r="I100" s="17">
        <v>6</v>
      </c>
      <c r="J100" s="17">
        <v>-3</v>
      </c>
      <c r="K100" s="17">
        <v>-15</v>
      </c>
      <c r="L100" s="17">
        <v>-8</v>
      </c>
      <c r="M100" s="17">
        <v>-2</v>
      </c>
      <c r="N100" s="17">
        <v>10</v>
      </c>
      <c r="O100" s="17">
        <v>2</v>
      </c>
      <c r="P100" s="17">
        <v>2</v>
      </c>
      <c r="Q100" s="17">
        <v>-3</v>
      </c>
      <c r="R100" s="17">
        <v>-4</v>
      </c>
      <c r="S100" s="17">
        <v>6</v>
      </c>
      <c r="T100" s="17">
        <v>-4</v>
      </c>
      <c r="U100" s="17">
        <v>-7</v>
      </c>
      <c r="V100" s="17">
        <v>-11</v>
      </c>
      <c r="W100" s="17">
        <v>-7</v>
      </c>
      <c r="X100" s="17">
        <v>-5</v>
      </c>
      <c r="Y100" s="17">
        <v>15</v>
      </c>
      <c r="Z100" s="17">
        <v>6</v>
      </c>
      <c r="AA100" s="17">
        <v>11</v>
      </c>
      <c r="AB100" s="17">
        <v>19</v>
      </c>
      <c r="AC100" s="17">
        <v>17</v>
      </c>
      <c r="AD100" s="17">
        <v>2</v>
      </c>
      <c r="AE100" s="17">
        <v>10</v>
      </c>
      <c r="AF100" s="17">
        <v>-17</v>
      </c>
      <c r="AG100" s="17">
        <v>6</v>
      </c>
      <c r="AH100" s="17">
        <v>-8</v>
      </c>
      <c r="AI100" s="17">
        <v>12</v>
      </c>
      <c r="AJ100" s="17">
        <v>-4</v>
      </c>
      <c r="AK100" s="17">
        <v>-10</v>
      </c>
      <c r="AL100" s="17">
        <v>-6</v>
      </c>
      <c r="AM100" s="17">
        <v>-3</v>
      </c>
      <c r="AN100" s="17">
        <v>-5</v>
      </c>
      <c r="AO100" s="17">
        <v>-6</v>
      </c>
      <c r="AP100" s="18">
        <v>-4</v>
      </c>
      <c r="AR100" s="14"/>
      <c r="AS100" s="8" t="s">
        <v>2717</v>
      </c>
      <c r="AT100" s="8"/>
      <c r="AU100" s="8">
        <f>IF(OR('Anwendung DIAGNOSE'!E104='Anwendung DIAGNOSE'!$C$1,AT100),0,'Anwendung DIAGNOSE'!E104)</f>
        <v>0</v>
      </c>
      <c r="AV100" s="17">
        <v>98</v>
      </c>
      <c r="AW100" s="17"/>
      <c r="AX100" s="15">
        <f ca="1">INDIRECT(ADDRESS(AV100+ROW(AV$2)-1,COLUMN(AU100)))</f>
        <v>0</v>
      </c>
      <c r="AY100" s="4"/>
      <c r="AZ100" s="4">
        <f t="shared" si="9"/>
        <v>0</v>
      </c>
      <c r="BA100" s="496">
        <f t="shared" ca="1" si="10"/>
        <v>0</v>
      </c>
      <c r="BB100" s="40">
        <f t="shared" ca="1" si="12"/>
        <v>0</v>
      </c>
      <c r="BC100" s="3">
        <f t="shared" si="11"/>
        <v>0.23044217687074828</v>
      </c>
      <c r="BD100" s="4"/>
      <c r="BE100" s="4"/>
      <c r="BF100" s="41"/>
      <c r="BG100" s="11"/>
      <c r="BH100" s="492">
        <f ca="1">SUMPRODUCT(E100:AP100,Calcul_correl!E$411:AP$411)*D100</f>
        <v>-1.3396258503401363E-2</v>
      </c>
      <c r="BI100" s="493">
        <f t="shared" ca="1" si="13"/>
        <v>5.6676687195831013E-3</v>
      </c>
      <c r="BJ100" s="493">
        <f t="shared" ca="1" si="14"/>
        <v>3.212246871494075E-5</v>
      </c>
      <c r="BK100" s="494">
        <f t="shared" ca="1" si="15"/>
        <v>2.7094901932715611E-2</v>
      </c>
      <c r="BL100" s="495" t="str">
        <f t="shared" ca="1" si="16"/>
        <v>....</v>
      </c>
      <c r="BM100" s="496"/>
    </row>
    <row r="101" spans="3:65">
      <c r="C101" s="42" t="s">
        <v>2718</v>
      </c>
      <c r="D101" s="43">
        <v>6.0168471720818293E-4</v>
      </c>
      <c r="E101" s="44">
        <v>-14</v>
      </c>
      <c r="F101" s="17">
        <v>20</v>
      </c>
      <c r="G101" s="17">
        <v>0</v>
      </c>
      <c r="H101" s="17">
        <v>-7</v>
      </c>
      <c r="I101" s="17">
        <v>6</v>
      </c>
      <c r="J101" s="17">
        <v>3</v>
      </c>
      <c r="K101" s="17">
        <v>-25</v>
      </c>
      <c r="L101" s="17">
        <v>1</v>
      </c>
      <c r="M101" s="17">
        <v>-13</v>
      </c>
      <c r="N101" s="17">
        <v>21</v>
      </c>
      <c r="O101" s="17">
        <v>14</v>
      </c>
      <c r="P101" s="17">
        <v>8</v>
      </c>
      <c r="Q101" s="17">
        <v>6</v>
      </c>
      <c r="R101" s="17">
        <v>9</v>
      </c>
      <c r="S101" s="17">
        <v>-6</v>
      </c>
      <c r="T101" s="17">
        <v>-8</v>
      </c>
      <c r="U101" s="17">
        <v>0</v>
      </c>
      <c r="V101" s="17">
        <v>-12</v>
      </c>
      <c r="W101" s="17">
        <v>-21</v>
      </c>
      <c r="X101" s="17">
        <v>12</v>
      </c>
      <c r="Y101" s="17">
        <v>33</v>
      </c>
      <c r="Z101" s="17">
        <v>9</v>
      </c>
      <c r="AA101" s="17">
        <v>5</v>
      </c>
      <c r="AB101" s="17">
        <v>-18</v>
      </c>
      <c r="AC101" s="17">
        <v>41</v>
      </c>
      <c r="AD101" s="17">
        <v>2</v>
      </c>
      <c r="AE101" s="17">
        <v>24</v>
      </c>
      <c r="AF101" s="17">
        <v>7</v>
      </c>
      <c r="AG101" s="17">
        <v>5</v>
      </c>
      <c r="AH101" s="17">
        <v>-19</v>
      </c>
      <c r="AI101" s="17">
        <v>-8</v>
      </c>
      <c r="AJ101" s="17">
        <v>11</v>
      </c>
      <c r="AK101" s="17">
        <v>-29</v>
      </c>
      <c r="AL101" s="17">
        <v>-2</v>
      </c>
      <c r="AM101" s="17">
        <v>-7</v>
      </c>
      <c r="AN101" s="17">
        <v>-15</v>
      </c>
      <c r="AO101" s="17">
        <v>38</v>
      </c>
      <c r="AP101" s="18">
        <v>-16</v>
      </c>
      <c r="AR101" s="14"/>
      <c r="AS101" s="8" t="s">
        <v>2718</v>
      </c>
      <c r="AT101" s="8"/>
      <c r="AU101" s="8">
        <f>IF(OR('Anwendung DIAGNOSE'!E105='Anwendung DIAGNOSE'!$C$1,AT101),0,'Anwendung DIAGNOSE'!E105)</f>
        <v>0</v>
      </c>
      <c r="AV101" s="17"/>
      <c r="AW101" s="17"/>
      <c r="AX101" s="15"/>
      <c r="AY101" s="4"/>
      <c r="AZ101" s="4">
        <f t="shared" si="9"/>
        <v>0</v>
      </c>
      <c r="BA101" s="496">
        <f t="shared" si="10"/>
        <v>0</v>
      </c>
      <c r="BB101" s="40">
        <f t="shared" si="12"/>
        <v>0</v>
      </c>
      <c r="BC101" s="3">
        <f t="shared" si="11"/>
        <v>0.29783393501805056</v>
      </c>
      <c r="BD101" s="4"/>
      <c r="BE101" s="4"/>
      <c r="BF101" s="41"/>
      <c r="BG101" s="11"/>
      <c r="BH101" s="492">
        <f ca="1">SUMPRODUCT(E101:AP101,Calcul_correl!E$411:AP$411)*D101</f>
        <v>-4.3601684717208189E-3</v>
      </c>
      <c r="BI101" s="493">
        <f t="shared" ca="1" si="13"/>
        <v>3.1379872274829323E-3</v>
      </c>
      <c r="BJ101" s="493">
        <f t="shared" ca="1" si="14"/>
        <v>9.8469638398460196E-6</v>
      </c>
      <c r="BK101" s="494">
        <f t="shared" ca="1" si="15"/>
        <v>1.5001486572598813E-2</v>
      </c>
      <c r="BL101" s="495" t="str">
        <f t="shared" ca="1" si="16"/>
        <v>....</v>
      </c>
      <c r="BM101" s="496"/>
    </row>
    <row r="102" spans="3:65">
      <c r="C102" s="42" t="s">
        <v>2719</v>
      </c>
      <c r="D102" s="43">
        <v>7.9491255961844202E-4</v>
      </c>
      <c r="E102" s="44">
        <v>-24</v>
      </c>
      <c r="F102" s="17">
        <v>13</v>
      </c>
      <c r="G102" s="17">
        <v>-17</v>
      </c>
      <c r="H102" s="17">
        <v>-8</v>
      </c>
      <c r="I102" s="17">
        <v>10</v>
      </c>
      <c r="J102" s="17">
        <v>-6</v>
      </c>
      <c r="K102" s="17">
        <v>-19</v>
      </c>
      <c r="L102" s="17">
        <v>4</v>
      </c>
      <c r="M102" s="17">
        <v>-10</v>
      </c>
      <c r="N102" s="17">
        <v>11</v>
      </c>
      <c r="O102" s="17">
        <v>9</v>
      </c>
      <c r="P102" s="17">
        <v>20</v>
      </c>
      <c r="Q102" s="17">
        <v>2</v>
      </c>
      <c r="R102" s="17">
        <v>5</v>
      </c>
      <c r="S102" s="17">
        <v>-12</v>
      </c>
      <c r="T102" s="17">
        <v>-18</v>
      </c>
      <c r="U102" s="17">
        <v>-12</v>
      </c>
      <c r="V102" s="17">
        <v>-7</v>
      </c>
      <c r="W102" s="17">
        <v>-12</v>
      </c>
      <c r="X102" s="17">
        <v>-10</v>
      </c>
      <c r="Y102" s="17">
        <v>23</v>
      </c>
      <c r="Z102" s="17">
        <v>-1</v>
      </c>
      <c r="AA102" s="17">
        <v>12</v>
      </c>
      <c r="AB102" s="17">
        <v>-6</v>
      </c>
      <c r="AC102" s="17">
        <v>38</v>
      </c>
      <c r="AD102" s="17">
        <v>-9</v>
      </c>
      <c r="AE102" s="17">
        <v>12</v>
      </c>
      <c r="AF102" s="17">
        <v>7</v>
      </c>
      <c r="AG102" s="17">
        <v>10</v>
      </c>
      <c r="AH102" s="17">
        <v>-12</v>
      </c>
      <c r="AI102" s="17">
        <v>-14</v>
      </c>
      <c r="AJ102" s="17">
        <v>6</v>
      </c>
      <c r="AK102" s="17">
        <v>-10</v>
      </c>
      <c r="AL102" s="17">
        <v>-2</v>
      </c>
      <c r="AM102" s="17">
        <v>-15</v>
      </c>
      <c r="AN102" s="17">
        <v>-6</v>
      </c>
      <c r="AO102" s="17">
        <v>16</v>
      </c>
      <c r="AP102" s="18">
        <v>-21</v>
      </c>
      <c r="AR102" s="14"/>
      <c r="AS102" s="8" t="s">
        <v>2719</v>
      </c>
      <c r="AT102" s="8"/>
      <c r="AU102" s="8">
        <f>IF(OR('Anwendung DIAGNOSE'!E106='Anwendung DIAGNOSE'!$C$1,AT102),0,'Anwendung DIAGNOSE'!E106)</f>
        <v>0</v>
      </c>
      <c r="AV102" s="17"/>
      <c r="AW102" s="17"/>
      <c r="AX102" s="15"/>
      <c r="AY102" s="4"/>
      <c r="AZ102" s="4">
        <f t="shared" si="9"/>
        <v>0</v>
      </c>
      <c r="BA102" s="496">
        <f t="shared" si="10"/>
        <v>0</v>
      </c>
      <c r="BB102" s="40">
        <f t="shared" si="12"/>
        <v>0</v>
      </c>
      <c r="BC102" s="3">
        <f t="shared" si="11"/>
        <v>0.35691573926868048</v>
      </c>
      <c r="BD102" s="4"/>
      <c r="BE102" s="4"/>
      <c r="BF102" s="41"/>
      <c r="BG102" s="11"/>
      <c r="BH102" s="492">
        <f ca="1">SUMPRODUCT(E102:AP102,Calcul_correl!E$411:AP$411)*D102</f>
        <v>-1.0007949125596183E-3</v>
      </c>
      <c r="BI102" s="493">
        <f t="shared" ca="1" si="13"/>
        <v>6.831277857111943E-4</v>
      </c>
      <c r="BJ102" s="493">
        <f t="shared" ca="1" si="14"/>
        <v>4.6666357161067942E-7</v>
      </c>
      <c r="BK102" s="494">
        <f t="shared" ca="1" si="15"/>
        <v>3.2657660983967086E-3</v>
      </c>
      <c r="BL102" s="495" t="str">
        <f t="shared" ca="1" si="16"/>
        <v>....</v>
      </c>
      <c r="BM102" s="496"/>
    </row>
    <row r="103" spans="3:65">
      <c r="C103" s="42" t="s">
        <v>2720</v>
      </c>
      <c r="D103" s="43">
        <v>1.2722646310432571E-3</v>
      </c>
      <c r="E103" s="44">
        <v>16</v>
      </c>
      <c r="F103" s="17">
        <v>1</v>
      </c>
      <c r="G103" s="17">
        <v>-4</v>
      </c>
      <c r="H103" s="17">
        <v>-11</v>
      </c>
      <c r="I103" s="17">
        <v>4</v>
      </c>
      <c r="J103" s="17">
        <v>8</v>
      </c>
      <c r="K103" s="17">
        <v>3</v>
      </c>
      <c r="L103" s="17">
        <v>-5</v>
      </c>
      <c r="M103" s="17">
        <v>0</v>
      </c>
      <c r="N103" s="17">
        <v>13</v>
      </c>
      <c r="O103" s="17">
        <v>3</v>
      </c>
      <c r="P103" s="17">
        <v>9</v>
      </c>
      <c r="Q103" s="17">
        <v>-7</v>
      </c>
      <c r="R103" s="17">
        <v>-2</v>
      </c>
      <c r="S103" s="17">
        <v>8</v>
      </c>
      <c r="T103" s="17">
        <v>8</v>
      </c>
      <c r="U103" s="17">
        <v>-13</v>
      </c>
      <c r="V103" s="17">
        <v>11</v>
      </c>
      <c r="W103" s="17">
        <v>-6</v>
      </c>
      <c r="X103" s="17">
        <v>-4</v>
      </c>
      <c r="Y103" s="17">
        <v>-1</v>
      </c>
      <c r="Z103" s="17">
        <v>1</v>
      </c>
      <c r="AA103" s="17">
        <v>-8</v>
      </c>
      <c r="AB103" s="17">
        <v>3</v>
      </c>
      <c r="AC103" s="17">
        <v>-4</v>
      </c>
      <c r="AD103" s="17">
        <v>-5</v>
      </c>
      <c r="AE103" s="17">
        <v>2</v>
      </c>
      <c r="AF103" s="17">
        <v>-16</v>
      </c>
      <c r="AG103" s="17">
        <v>3</v>
      </c>
      <c r="AH103" s="17">
        <v>-8</v>
      </c>
      <c r="AI103" s="17">
        <v>-1</v>
      </c>
      <c r="AJ103" s="17">
        <v>-1</v>
      </c>
      <c r="AK103" s="17">
        <v>-28</v>
      </c>
      <c r="AL103" s="17">
        <v>7</v>
      </c>
      <c r="AM103" s="17">
        <v>3</v>
      </c>
      <c r="AN103" s="17">
        <v>0</v>
      </c>
      <c r="AO103" s="17">
        <v>17</v>
      </c>
      <c r="AP103" s="18">
        <v>13</v>
      </c>
      <c r="AR103" s="14"/>
      <c r="AS103" s="8" t="s">
        <v>2720</v>
      </c>
      <c r="AT103" s="8"/>
      <c r="AU103" s="8">
        <f>IF(OR('Anwendung DIAGNOSE'!E107='Anwendung DIAGNOSE'!$C$1,AT103),0,'Anwendung DIAGNOSE'!E107)</f>
        <v>0</v>
      </c>
      <c r="AV103" s="17"/>
      <c r="AW103" s="17"/>
      <c r="AX103" s="15"/>
      <c r="AY103" s="4"/>
      <c r="AZ103" s="4">
        <f t="shared" si="9"/>
        <v>0</v>
      </c>
      <c r="BA103" s="496">
        <f t="shared" si="10"/>
        <v>0</v>
      </c>
      <c r="BB103" s="40">
        <f t="shared" si="12"/>
        <v>0</v>
      </c>
      <c r="BC103" s="3">
        <f t="shared" si="11"/>
        <v>0.32697201017811706</v>
      </c>
      <c r="BD103" s="4"/>
      <c r="BE103" s="4"/>
      <c r="BF103" s="41"/>
      <c r="BG103" s="11"/>
      <c r="BH103" s="492">
        <f ca="1">SUMPRODUCT(E103:AP103,Calcul_correl!E$411:AP$411)*D103</f>
        <v>-9.5909669211195932E-3</v>
      </c>
      <c r="BI103" s="493">
        <f t="shared" ca="1" si="13"/>
        <v>2.9070934597905558E-3</v>
      </c>
      <c r="BJ103" s="493">
        <f t="shared" ca="1" si="14"/>
        <v>8.4511923839570241E-6</v>
      </c>
      <c r="BK103" s="494">
        <f t="shared" ca="1" si="15"/>
        <v>1.3897673999559022E-2</v>
      </c>
      <c r="BL103" s="495" t="str">
        <f t="shared" ca="1" si="16"/>
        <v>....</v>
      </c>
      <c r="BM103" s="496"/>
    </row>
    <row r="104" spans="3:65">
      <c r="C104" s="42" t="s">
        <v>269</v>
      </c>
      <c r="D104" s="43">
        <v>1.3966480446927375E-3</v>
      </c>
      <c r="E104" s="44">
        <v>17</v>
      </c>
      <c r="F104" s="17">
        <v>13</v>
      </c>
      <c r="G104" s="17">
        <v>-16</v>
      </c>
      <c r="H104" s="17">
        <v>2</v>
      </c>
      <c r="I104" s="17">
        <v>14</v>
      </c>
      <c r="J104" s="17">
        <v>1</v>
      </c>
      <c r="K104" s="17">
        <v>-6</v>
      </c>
      <c r="L104" s="17">
        <v>-8</v>
      </c>
      <c r="M104" s="17">
        <v>0</v>
      </c>
      <c r="N104" s="17">
        <v>18</v>
      </c>
      <c r="O104" s="17">
        <v>-10</v>
      </c>
      <c r="P104" s="17">
        <v>17</v>
      </c>
      <c r="Q104" s="17">
        <v>5</v>
      </c>
      <c r="R104" s="17">
        <v>-3</v>
      </c>
      <c r="S104" s="17">
        <v>23</v>
      </c>
      <c r="T104" s="17">
        <v>-9</v>
      </c>
      <c r="U104" s="17">
        <v>4</v>
      </c>
      <c r="V104" s="17">
        <v>-5</v>
      </c>
      <c r="W104" s="17">
        <v>4</v>
      </c>
      <c r="X104" s="17">
        <v>16</v>
      </c>
      <c r="Y104" s="17">
        <v>-1</v>
      </c>
      <c r="Z104" s="17">
        <v>-6</v>
      </c>
      <c r="AA104" s="17">
        <v>10</v>
      </c>
      <c r="AB104" s="17">
        <v>1</v>
      </c>
      <c r="AC104" s="17">
        <v>-21</v>
      </c>
      <c r="AD104" s="17">
        <v>-8</v>
      </c>
      <c r="AE104" s="17">
        <v>0</v>
      </c>
      <c r="AF104" s="17">
        <v>-4</v>
      </c>
      <c r="AG104" s="17">
        <v>12</v>
      </c>
      <c r="AH104" s="17">
        <v>-3</v>
      </c>
      <c r="AI104" s="17">
        <v>0</v>
      </c>
      <c r="AJ104" s="17">
        <v>10</v>
      </c>
      <c r="AK104" s="17">
        <v>-15</v>
      </c>
      <c r="AL104" s="17">
        <v>4</v>
      </c>
      <c r="AM104" s="17">
        <v>5</v>
      </c>
      <c r="AN104" s="17">
        <v>-13</v>
      </c>
      <c r="AO104" s="17">
        <v>-6</v>
      </c>
      <c r="AP104" s="18">
        <v>0</v>
      </c>
      <c r="AR104" s="14"/>
      <c r="AS104" s="8" t="s">
        <v>269</v>
      </c>
      <c r="AT104" s="8"/>
      <c r="AU104" s="8">
        <f>IF(OR('Anwendung DIAGNOSE'!E108='Anwendung DIAGNOSE'!$C$1,AT104),0,'Anwendung DIAGNOSE'!E108)</f>
        <v>0</v>
      </c>
      <c r="AV104" s="17"/>
      <c r="AW104" s="17"/>
      <c r="AX104" s="15"/>
      <c r="AY104" s="4"/>
      <c r="AZ104" s="4">
        <f t="shared" si="9"/>
        <v>0</v>
      </c>
      <c r="BA104" s="496">
        <f t="shared" si="10"/>
        <v>0</v>
      </c>
      <c r="BB104" s="40">
        <f t="shared" si="12"/>
        <v>0</v>
      </c>
      <c r="BC104" s="3">
        <f t="shared" si="11"/>
        <v>0.43296089385474862</v>
      </c>
      <c r="BD104" s="4"/>
      <c r="BE104" s="4"/>
      <c r="BF104" s="41"/>
      <c r="BG104" s="11"/>
      <c r="BH104" s="492">
        <f ca="1">SUMPRODUCT(E104:AP104,Calcul_correl!E$411:AP$411)*D104</f>
        <v>-1.0578910614525138E-2</v>
      </c>
      <c r="BI104" s="493">
        <f t="shared" ca="1" si="13"/>
        <v>2.9767198004312721E-3</v>
      </c>
      <c r="BJ104" s="493">
        <f t="shared" ca="1" si="14"/>
        <v>8.8608607702795928E-6</v>
      </c>
      <c r="BK104" s="494">
        <f t="shared" ca="1" si="15"/>
        <v>1.4230530234623662E-2</v>
      </c>
      <c r="BL104" s="495" t="str">
        <f t="shared" ca="1" si="16"/>
        <v>....</v>
      </c>
      <c r="BM104" s="496"/>
    </row>
    <row r="105" spans="3:65">
      <c r="C105" s="42" t="s">
        <v>270</v>
      </c>
      <c r="D105" s="43">
        <v>6.4516129032258064E-4</v>
      </c>
      <c r="E105" s="44">
        <v>14</v>
      </c>
      <c r="F105" s="17">
        <v>-20</v>
      </c>
      <c r="G105" s="17">
        <v>-13</v>
      </c>
      <c r="H105" s="17">
        <v>-20</v>
      </c>
      <c r="I105" s="17">
        <v>-25</v>
      </c>
      <c r="J105" s="17">
        <v>-11</v>
      </c>
      <c r="K105" s="17">
        <v>-18</v>
      </c>
      <c r="L105" s="17">
        <v>-11</v>
      </c>
      <c r="M105" s="17">
        <v>-14</v>
      </c>
      <c r="N105" s="17">
        <v>4</v>
      </c>
      <c r="O105" s="17">
        <v>5</v>
      </c>
      <c r="P105" s="17">
        <v>3</v>
      </c>
      <c r="Q105" s="17">
        <v>-25</v>
      </c>
      <c r="R105" s="17">
        <v>-14</v>
      </c>
      <c r="S105" s="17">
        <v>7</v>
      </c>
      <c r="T105" s="17">
        <v>31</v>
      </c>
      <c r="U105" s="17">
        <v>9</v>
      </c>
      <c r="V105" s="17">
        <v>10</v>
      </c>
      <c r="W105" s="17">
        <v>-17</v>
      </c>
      <c r="X105" s="17">
        <v>-10</v>
      </c>
      <c r="Y105" s="17">
        <v>-12</v>
      </c>
      <c r="Z105" s="17">
        <v>1</v>
      </c>
      <c r="AA105" s="17">
        <v>15</v>
      </c>
      <c r="AB105" s="17">
        <v>18</v>
      </c>
      <c r="AC105" s="17">
        <v>-5</v>
      </c>
      <c r="AD105" s="17">
        <v>-20</v>
      </c>
      <c r="AE105" s="17">
        <v>8</v>
      </c>
      <c r="AF105" s="17">
        <v>-10</v>
      </c>
      <c r="AG105" s="17">
        <v>14</v>
      </c>
      <c r="AH105" s="17">
        <v>-15</v>
      </c>
      <c r="AI105" s="17">
        <v>-7</v>
      </c>
      <c r="AJ105" s="17">
        <v>13</v>
      </c>
      <c r="AK105" s="17">
        <v>-24</v>
      </c>
      <c r="AL105" s="17">
        <v>-1</v>
      </c>
      <c r="AM105" s="17">
        <v>-20</v>
      </c>
      <c r="AN105" s="17">
        <v>2</v>
      </c>
      <c r="AO105" s="17">
        <v>14</v>
      </c>
      <c r="AP105" s="18">
        <v>33</v>
      </c>
      <c r="AR105" s="14"/>
      <c r="AS105" s="8" t="s">
        <v>270</v>
      </c>
      <c r="AT105" s="8"/>
      <c r="AU105" s="8">
        <f>IF(OR('Anwendung DIAGNOSE'!E109='Anwendung DIAGNOSE'!$C$1,AT105),0,'Anwendung DIAGNOSE'!E109)</f>
        <v>0</v>
      </c>
      <c r="AV105" s="17"/>
      <c r="AW105" s="17"/>
      <c r="AX105" s="15"/>
      <c r="AY105" s="4"/>
      <c r="AZ105" s="4">
        <f t="shared" si="9"/>
        <v>0</v>
      </c>
      <c r="BA105" s="496">
        <f t="shared" si="10"/>
        <v>0</v>
      </c>
      <c r="BB105" s="40">
        <f t="shared" si="12"/>
        <v>0</v>
      </c>
      <c r="BC105" s="3">
        <f t="shared" si="11"/>
        <v>0.33096774193548389</v>
      </c>
      <c r="BD105" s="4"/>
      <c r="BE105" s="4"/>
      <c r="BF105" s="41"/>
      <c r="BG105" s="11"/>
      <c r="BH105" s="492">
        <f ca="1">SUMPRODUCT(E105:AP105,Calcul_correl!E$411:AP$411)*D105</f>
        <v>-6.0598709677419354E-3</v>
      </c>
      <c r="BI105" s="493">
        <f t="shared" ca="1" si="13"/>
        <v>5.5620800736309256E-3</v>
      </c>
      <c r="BJ105" s="493">
        <f t="shared" ca="1" si="14"/>
        <v>3.0936734745482206E-5</v>
      </c>
      <c r="BK105" s="494">
        <f t="shared" ca="1" si="15"/>
        <v>2.6590124016286354E-2</v>
      </c>
      <c r="BL105" s="495" t="str">
        <f t="shared" ca="1" si="16"/>
        <v>....</v>
      </c>
      <c r="BM105" s="496"/>
    </row>
    <row r="106" spans="3:65">
      <c r="C106" s="42" t="s">
        <v>271</v>
      </c>
      <c r="D106" s="43">
        <v>7.5187969924812035E-4</v>
      </c>
      <c r="E106" s="44">
        <v>14</v>
      </c>
      <c r="F106" s="17">
        <v>-21</v>
      </c>
      <c r="G106" s="17">
        <v>-12</v>
      </c>
      <c r="H106" s="17">
        <v>-15</v>
      </c>
      <c r="I106" s="17">
        <v>-17</v>
      </c>
      <c r="J106" s="17">
        <v>-7</v>
      </c>
      <c r="K106" s="17">
        <v>-6</v>
      </c>
      <c r="L106" s="17">
        <v>-10</v>
      </c>
      <c r="M106" s="17">
        <v>-12</v>
      </c>
      <c r="N106" s="17">
        <v>7</v>
      </c>
      <c r="O106" s="17">
        <v>8</v>
      </c>
      <c r="P106" s="17">
        <v>2</v>
      </c>
      <c r="Q106" s="17">
        <v>-15</v>
      </c>
      <c r="R106" s="17">
        <v>-6</v>
      </c>
      <c r="S106" s="17">
        <v>13</v>
      </c>
      <c r="T106" s="17">
        <v>16</v>
      </c>
      <c r="U106" s="17">
        <v>8</v>
      </c>
      <c r="V106" s="17">
        <v>5</v>
      </c>
      <c r="W106" s="17">
        <v>-9</v>
      </c>
      <c r="X106" s="17">
        <v>-16</v>
      </c>
      <c r="Y106" s="17">
        <v>-15</v>
      </c>
      <c r="Z106" s="17">
        <v>8</v>
      </c>
      <c r="AA106" s="17">
        <v>13</v>
      </c>
      <c r="AB106" s="17">
        <v>9</v>
      </c>
      <c r="AC106" s="17">
        <v>1</v>
      </c>
      <c r="AD106" s="17">
        <v>-15</v>
      </c>
      <c r="AE106" s="17">
        <v>8</v>
      </c>
      <c r="AF106" s="17">
        <v>-4</v>
      </c>
      <c r="AG106" s="17">
        <v>10</v>
      </c>
      <c r="AH106" s="17">
        <v>-10</v>
      </c>
      <c r="AI106" s="17">
        <v>-4</v>
      </c>
      <c r="AJ106" s="17">
        <v>8</v>
      </c>
      <c r="AK106" s="17">
        <v>-15</v>
      </c>
      <c r="AL106" s="17">
        <v>-5</v>
      </c>
      <c r="AM106" s="17">
        <v>-4</v>
      </c>
      <c r="AN106" s="17">
        <v>1</v>
      </c>
      <c r="AO106" s="17">
        <v>12</v>
      </c>
      <c r="AP106" s="18">
        <v>21</v>
      </c>
      <c r="AR106" s="14"/>
      <c r="AS106" s="8" t="s">
        <v>271</v>
      </c>
      <c r="AT106" s="8"/>
      <c r="AU106" s="8">
        <f>IF(OR('Anwendung DIAGNOSE'!E110='Anwendung DIAGNOSE'!$C$1,AT106),0,'Anwendung DIAGNOSE'!E110)</f>
        <v>0</v>
      </c>
      <c r="AV106" s="17"/>
      <c r="AW106" s="17"/>
      <c r="AX106" s="15"/>
      <c r="AY106" s="4"/>
      <c r="AZ106" s="4">
        <f t="shared" si="9"/>
        <v>0</v>
      </c>
      <c r="BA106" s="496">
        <f t="shared" si="10"/>
        <v>0</v>
      </c>
      <c r="BB106" s="40">
        <f t="shared" si="12"/>
        <v>0</v>
      </c>
      <c r="BC106" s="3">
        <f t="shared" si="11"/>
        <v>0.28721804511278198</v>
      </c>
      <c r="BD106" s="4"/>
      <c r="BE106" s="4"/>
      <c r="BF106" s="41"/>
      <c r="BG106" s="11"/>
      <c r="BH106" s="492">
        <f ca="1">SUMPRODUCT(E106:AP106,Calcul_correl!E$411:AP$411)*D106</f>
        <v>-9.7651127819548891E-3</v>
      </c>
      <c r="BI106" s="493">
        <f t="shared" ca="1" si="13"/>
        <v>6.6263535804385798E-3</v>
      </c>
      <c r="BJ106" s="493">
        <f t="shared" ca="1" si="14"/>
        <v>4.3908561772991183E-5</v>
      </c>
      <c r="BK106" s="494">
        <f t="shared" ca="1" si="15"/>
        <v>3.1677998365205934E-2</v>
      </c>
      <c r="BL106" s="495" t="str">
        <f t="shared" ca="1" si="16"/>
        <v>....</v>
      </c>
      <c r="BM106" s="496"/>
    </row>
    <row r="107" spans="3:65">
      <c r="C107" s="42" t="s">
        <v>272</v>
      </c>
      <c r="D107" s="43">
        <v>2.2222222222222222E-3</v>
      </c>
      <c r="E107" s="44">
        <v>7</v>
      </c>
      <c r="F107" s="17">
        <v>6</v>
      </c>
      <c r="G107" s="17">
        <v>-7</v>
      </c>
      <c r="H107" s="17">
        <v>-4</v>
      </c>
      <c r="I107" s="17">
        <v>0</v>
      </c>
      <c r="J107" s="17">
        <v>3</v>
      </c>
      <c r="K107" s="17">
        <v>-1</v>
      </c>
      <c r="L107" s="17">
        <v>-3</v>
      </c>
      <c r="M107" s="17">
        <v>2</v>
      </c>
      <c r="N107" s="17">
        <v>12</v>
      </c>
      <c r="O107" s="17">
        <v>2</v>
      </c>
      <c r="P107" s="17">
        <v>7</v>
      </c>
      <c r="Q107" s="17">
        <v>2</v>
      </c>
      <c r="R107" s="17">
        <v>-5</v>
      </c>
      <c r="S107" s="17">
        <v>6</v>
      </c>
      <c r="T107" s="17">
        <v>8</v>
      </c>
      <c r="U107" s="17">
        <v>1</v>
      </c>
      <c r="V107" s="17">
        <v>-1</v>
      </c>
      <c r="W107" s="17">
        <v>-2</v>
      </c>
      <c r="X107" s="17">
        <v>6</v>
      </c>
      <c r="Y107" s="17">
        <v>0</v>
      </c>
      <c r="Z107" s="17">
        <v>3</v>
      </c>
      <c r="AA107" s="17">
        <v>0</v>
      </c>
      <c r="AB107" s="17">
        <v>8</v>
      </c>
      <c r="AC107" s="17">
        <v>-11</v>
      </c>
      <c r="AD107" s="17">
        <v>-2</v>
      </c>
      <c r="AE107" s="17">
        <v>2</v>
      </c>
      <c r="AF107" s="17">
        <v>-8</v>
      </c>
      <c r="AG107" s="17">
        <v>5</v>
      </c>
      <c r="AH107" s="17">
        <v>1</v>
      </c>
      <c r="AI107" s="17">
        <v>-7</v>
      </c>
      <c r="AJ107" s="17">
        <v>9</v>
      </c>
      <c r="AK107" s="17">
        <v>-12</v>
      </c>
      <c r="AL107" s="17">
        <v>-2</v>
      </c>
      <c r="AM107" s="17">
        <v>7</v>
      </c>
      <c r="AN107" s="17">
        <v>-6</v>
      </c>
      <c r="AO107" s="17">
        <v>6</v>
      </c>
      <c r="AP107" s="18">
        <v>5</v>
      </c>
      <c r="AR107" s="14"/>
      <c r="AS107" s="8" t="s">
        <v>272</v>
      </c>
      <c r="AT107" s="8"/>
      <c r="AU107" s="8">
        <f>IF(OR('Anwendung DIAGNOSE'!E111='Anwendung DIAGNOSE'!$C$1,AT107),0,'Anwendung DIAGNOSE'!E111)</f>
        <v>0</v>
      </c>
      <c r="AV107" s="17"/>
      <c r="AW107" s="17"/>
      <c r="AX107" s="15"/>
      <c r="AY107" s="4"/>
      <c r="AZ107" s="4">
        <f t="shared" si="9"/>
        <v>0</v>
      </c>
      <c r="BA107" s="496">
        <f t="shared" si="10"/>
        <v>0</v>
      </c>
      <c r="BB107" s="40">
        <f t="shared" si="12"/>
        <v>0</v>
      </c>
      <c r="BC107" s="3">
        <f t="shared" si="11"/>
        <v>0.39777777777777779</v>
      </c>
      <c r="BD107" s="4"/>
      <c r="BE107" s="4"/>
      <c r="BF107" s="41"/>
      <c r="BG107" s="11"/>
      <c r="BH107" s="492">
        <f ca="1">SUMPRODUCT(E107:AP107,Calcul_correl!E$411:AP$411)*D107</f>
        <v>-8.2111111111111089E-4</v>
      </c>
      <c r="BI107" s="493">
        <f t="shared" ca="1" si="13"/>
        <v>-8.7840215924426431E-3</v>
      </c>
      <c r="BJ107" s="493">
        <f t="shared" ca="1" si="14"/>
        <v>7.715903533649859E-5</v>
      </c>
      <c r="BK107" s="494">
        <f t="shared" ca="1" si="15"/>
        <v>-4.1992963138395401E-2</v>
      </c>
      <c r="BL107" s="495" t="str">
        <f t="shared" ca="1" si="16"/>
        <v>....</v>
      </c>
      <c r="BM107" s="496"/>
    </row>
    <row r="108" spans="3:65">
      <c r="C108" s="42" t="s">
        <v>273</v>
      </c>
      <c r="D108" s="43">
        <v>7.6569678407350692E-4</v>
      </c>
      <c r="E108" s="44">
        <v>-26</v>
      </c>
      <c r="F108" s="17">
        <v>16</v>
      </c>
      <c r="G108" s="17">
        <v>-3</v>
      </c>
      <c r="H108" s="17">
        <v>-16</v>
      </c>
      <c r="I108" s="17">
        <v>-27</v>
      </c>
      <c r="J108" s="17">
        <v>-24</v>
      </c>
      <c r="K108" s="17">
        <v>-4</v>
      </c>
      <c r="L108" s="17">
        <v>23</v>
      </c>
      <c r="M108" s="17">
        <v>24</v>
      </c>
      <c r="N108" s="17">
        <v>-12</v>
      </c>
      <c r="O108" s="17">
        <v>-10</v>
      </c>
      <c r="P108" s="17">
        <v>-15</v>
      </c>
      <c r="Q108" s="17">
        <v>4</v>
      </c>
      <c r="R108" s="17">
        <v>9</v>
      </c>
      <c r="S108" s="17">
        <v>51</v>
      </c>
      <c r="T108" s="17">
        <v>27</v>
      </c>
      <c r="U108" s="17">
        <v>-34</v>
      </c>
      <c r="V108" s="17">
        <v>1</v>
      </c>
      <c r="W108" s="17">
        <v>-15</v>
      </c>
      <c r="X108" s="17">
        <v>-57</v>
      </c>
      <c r="Y108" s="17">
        <v>4</v>
      </c>
      <c r="Z108" s="17">
        <v>26</v>
      </c>
      <c r="AA108" s="17">
        <v>-51</v>
      </c>
      <c r="AB108" s="17">
        <v>-15</v>
      </c>
      <c r="AC108" s="17">
        <v>5</v>
      </c>
      <c r="AD108" s="17">
        <v>-17</v>
      </c>
      <c r="AE108" s="17">
        <v>-13</v>
      </c>
      <c r="AF108" s="17">
        <v>14</v>
      </c>
      <c r="AG108" s="17">
        <v>-9</v>
      </c>
      <c r="AH108" s="17">
        <v>-11</v>
      </c>
      <c r="AI108" s="17">
        <v>8</v>
      </c>
      <c r="AJ108" s="17">
        <v>-27</v>
      </c>
      <c r="AK108" s="17">
        <v>25</v>
      </c>
      <c r="AL108" s="17">
        <v>9</v>
      </c>
      <c r="AM108" s="17">
        <v>16</v>
      </c>
      <c r="AN108" s="17">
        <v>-8</v>
      </c>
      <c r="AO108" s="17">
        <v>-56</v>
      </c>
      <c r="AP108" s="18">
        <v>27</v>
      </c>
      <c r="AR108" s="14"/>
      <c r="AS108" s="8" t="s">
        <v>273</v>
      </c>
      <c r="AT108" s="8"/>
      <c r="AU108" s="8">
        <f>IF(OR('Anwendung DIAGNOSE'!E112='Anwendung DIAGNOSE'!$C$1,AT108),0,'Anwendung DIAGNOSE'!E112)</f>
        <v>0</v>
      </c>
      <c r="AV108" s="17"/>
      <c r="AW108" s="17"/>
      <c r="AX108" s="15"/>
      <c r="AY108" s="4"/>
      <c r="AZ108" s="4">
        <f t="shared" si="9"/>
        <v>0</v>
      </c>
      <c r="BA108" s="496">
        <f t="shared" si="10"/>
        <v>0</v>
      </c>
      <c r="BB108" s="40">
        <f t="shared" si="12"/>
        <v>0</v>
      </c>
      <c r="BC108" s="3">
        <f t="shared" si="11"/>
        <v>0.56584992343032159</v>
      </c>
      <c r="BD108" s="4"/>
      <c r="BE108" s="4"/>
      <c r="BF108" s="41"/>
      <c r="BG108" s="11"/>
      <c r="BH108" s="492">
        <f ca="1">SUMPRODUCT(E108:AP108,Calcul_correl!E$411:AP$411)*D108</f>
        <v>-1.5350689127105698E-3</v>
      </c>
      <c r="BI108" s="493">
        <f t="shared" ca="1" si="13"/>
        <v>1.4812038095238069E-3</v>
      </c>
      <c r="BJ108" s="493">
        <f t="shared" ca="1" si="14"/>
        <v>2.1939647253478378E-6</v>
      </c>
      <c r="BK108" s="494">
        <f t="shared" ca="1" si="15"/>
        <v>7.0810546535197642E-3</v>
      </c>
      <c r="BL108" s="495" t="str">
        <f t="shared" ca="1" si="16"/>
        <v>....</v>
      </c>
      <c r="BM108" s="496"/>
    </row>
    <row r="109" spans="3:65">
      <c r="C109" s="42" t="s">
        <v>274</v>
      </c>
      <c r="D109" s="43">
        <v>1.4265335235378032E-3</v>
      </c>
      <c r="E109" s="44">
        <v>7</v>
      </c>
      <c r="F109" s="17">
        <v>3</v>
      </c>
      <c r="G109" s="17">
        <v>4</v>
      </c>
      <c r="H109" s="17">
        <v>-10</v>
      </c>
      <c r="I109" s="17">
        <v>-4</v>
      </c>
      <c r="J109" s="17">
        <v>-4</v>
      </c>
      <c r="K109" s="17">
        <v>-5</v>
      </c>
      <c r="L109" s="17">
        <v>4</v>
      </c>
      <c r="M109" s="17">
        <v>-8</v>
      </c>
      <c r="N109" s="17">
        <v>-6</v>
      </c>
      <c r="O109" s="17">
        <v>3</v>
      </c>
      <c r="P109" s="17">
        <v>6</v>
      </c>
      <c r="Q109" s="17">
        <v>1</v>
      </c>
      <c r="R109" s="17">
        <v>-5</v>
      </c>
      <c r="S109" s="17">
        <v>11</v>
      </c>
      <c r="T109" s="17">
        <v>2</v>
      </c>
      <c r="U109" s="17">
        <v>-4</v>
      </c>
      <c r="V109" s="17">
        <v>5</v>
      </c>
      <c r="W109" s="17">
        <v>-20</v>
      </c>
      <c r="X109" s="17">
        <v>-3</v>
      </c>
      <c r="Y109" s="17">
        <v>-4</v>
      </c>
      <c r="Z109" s="17">
        <v>6</v>
      </c>
      <c r="AA109" s="17">
        <v>16</v>
      </c>
      <c r="AB109" s="17">
        <v>-3</v>
      </c>
      <c r="AC109" s="17">
        <v>3</v>
      </c>
      <c r="AD109" s="17">
        <v>2</v>
      </c>
      <c r="AE109" s="17">
        <v>4</v>
      </c>
      <c r="AF109" s="17">
        <v>-9</v>
      </c>
      <c r="AG109" s="17">
        <v>-5</v>
      </c>
      <c r="AH109" s="17">
        <v>18</v>
      </c>
      <c r="AI109" s="17">
        <v>-3</v>
      </c>
      <c r="AJ109" s="17">
        <v>-12</v>
      </c>
      <c r="AK109" s="17">
        <v>-5</v>
      </c>
      <c r="AL109" s="17">
        <v>5</v>
      </c>
      <c r="AM109" s="17">
        <v>-9</v>
      </c>
      <c r="AN109" s="17">
        <v>-9</v>
      </c>
      <c r="AO109" s="17">
        <v>7</v>
      </c>
      <c r="AP109" s="18">
        <v>-6</v>
      </c>
      <c r="AR109" s="14"/>
      <c r="AS109" s="8" t="s">
        <v>274</v>
      </c>
      <c r="AT109" s="8"/>
      <c r="AU109" s="8">
        <f>IF(OR('Anwendung DIAGNOSE'!E113='Anwendung DIAGNOSE'!$C$1,AT109),0,'Anwendung DIAGNOSE'!E113)</f>
        <v>0</v>
      </c>
      <c r="AV109" s="17"/>
      <c r="AW109" s="17"/>
      <c r="AX109" s="15"/>
      <c r="AY109" s="4"/>
      <c r="AZ109" s="4">
        <f t="shared" si="9"/>
        <v>0</v>
      </c>
      <c r="BA109" s="496">
        <f t="shared" si="10"/>
        <v>0</v>
      </c>
      <c r="BB109" s="40">
        <f t="shared" si="12"/>
        <v>0</v>
      </c>
      <c r="BC109" s="3">
        <f t="shared" si="11"/>
        <v>0.34379457917261058</v>
      </c>
      <c r="BD109" s="4"/>
      <c r="BE109" s="4"/>
      <c r="BF109" s="41"/>
      <c r="BG109" s="11"/>
      <c r="BH109" s="492">
        <f ca="1">SUMPRODUCT(E109:AP109,Calcul_correl!E$411:AP$411)*D109</f>
        <v>-1.8402282453637675E-3</v>
      </c>
      <c r="BI109" s="493">
        <f t="shared" ca="1" si="13"/>
        <v>7.1205203417931413E-4</v>
      </c>
      <c r="BJ109" s="493">
        <f t="shared" ca="1" si="14"/>
        <v>5.070180993788991E-7</v>
      </c>
      <c r="BK109" s="494">
        <f t="shared" ca="1" si="15"/>
        <v>3.4040415895194242E-3</v>
      </c>
      <c r="BL109" s="495" t="str">
        <f t="shared" ca="1" si="16"/>
        <v>....</v>
      </c>
      <c r="BM109" s="496"/>
    </row>
    <row r="110" spans="3:65">
      <c r="C110" s="42" t="s">
        <v>275</v>
      </c>
      <c r="D110" s="43">
        <v>7.5930144267274111E-4</v>
      </c>
      <c r="E110" s="44">
        <v>5</v>
      </c>
      <c r="F110" s="17">
        <v>8</v>
      </c>
      <c r="G110" s="17">
        <v>-4</v>
      </c>
      <c r="H110" s="17">
        <v>-4</v>
      </c>
      <c r="I110" s="17">
        <v>15</v>
      </c>
      <c r="J110" s="17">
        <v>-7</v>
      </c>
      <c r="K110" s="17">
        <v>-15</v>
      </c>
      <c r="L110" s="17">
        <v>-3</v>
      </c>
      <c r="M110" s="17">
        <v>-1</v>
      </c>
      <c r="N110" s="17">
        <v>6</v>
      </c>
      <c r="O110" s="17">
        <v>-16</v>
      </c>
      <c r="P110" s="17">
        <v>1</v>
      </c>
      <c r="Q110" s="17">
        <v>-5</v>
      </c>
      <c r="R110" s="17">
        <v>2</v>
      </c>
      <c r="S110" s="17">
        <v>8</v>
      </c>
      <c r="T110" s="17">
        <v>7</v>
      </c>
      <c r="U110" s="17">
        <v>-29</v>
      </c>
      <c r="V110" s="17">
        <v>-13</v>
      </c>
      <c r="W110" s="17">
        <v>-8</v>
      </c>
      <c r="X110" s="17">
        <v>-2</v>
      </c>
      <c r="Y110" s="17">
        <v>21</v>
      </c>
      <c r="Z110" s="17">
        <v>3</v>
      </c>
      <c r="AA110" s="17">
        <v>17</v>
      </c>
      <c r="AB110" s="17">
        <v>22</v>
      </c>
      <c r="AC110" s="17">
        <v>-9</v>
      </c>
      <c r="AD110" s="17">
        <v>-17</v>
      </c>
      <c r="AE110" s="17">
        <v>-23</v>
      </c>
      <c r="AF110" s="17">
        <v>-14</v>
      </c>
      <c r="AG110" s="17">
        <v>-6</v>
      </c>
      <c r="AH110" s="17">
        <v>-17</v>
      </c>
      <c r="AI110" s="17">
        <v>2</v>
      </c>
      <c r="AJ110" s="17">
        <v>-3</v>
      </c>
      <c r="AK110" s="17">
        <v>-3</v>
      </c>
      <c r="AL110" s="17">
        <v>-7</v>
      </c>
      <c r="AM110" s="17">
        <v>-13</v>
      </c>
      <c r="AN110" s="17">
        <v>0</v>
      </c>
      <c r="AO110" s="17">
        <v>-1</v>
      </c>
      <c r="AP110" s="18">
        <v>3</v>
      </c>
      <c r="AR110" s="14"/>
      <c r="AS110" s="8" t="s">
        <v>275</v>
      </c>
      <c r="AT110" s="8"/>
      <c r="AU110" s="8">
        <f>IF(OR('Anwendung DIAGNOSE'!E114='Anwendung DIAGNOSE'!$C$1,AT110),0,'Anwendung DIAGNOSE'!E114)</f>
        <v>0</v>
      </c>
      <c r="AV110" s="17"/>
      <c r="AW110" s="17"/>
      <c r="AX110" s="15"/>
      <c r="AY110" s="4"/>
      <c r="AZ110" s="4">
        <f t="shared" si="9"/>
        <v>0</v>
      </c>
      <c r="BA110" s="496">
        <f t="shared" si="10"/>
        <v>0</v>
      </c>
      <c r="BB110" s="40">
        <f t="shared" si="12"/>
        <v>0</v>
      </c>
      <c r="BC110" s="3">
        <f t="shared" si="11"/>
        <v>0.25816249050873197</v>
      </c>
      <c r="BD110" s="4"/>
      <c r="BE110" s="4"/>
      <c r="BF110" s="41"/>
      <c r="BG110" s="11"/>
      <c r="BH110" s="492">
        <f ca="1">SUMPRODUCT(E110:AP110,Calcul_correl!E$411:AP$411)*D110</f>
        <v>-1.1102505694760821E-3</v>
      </c>
      <c r="BI110" s="493">
        <f t="shared" ca="1" si="13"/>
        <v>-1.4183490415699128E-3</v>
      </c>
      <c r="BJ110" s="493">
        <f t="shared" ca="1" si="14"/>
        <v>2.0117140037222902E-6</v>
      </c>
      <c r="BK110" s="494">
        <f t="shared" ca="1" si="15"/>
        <v>-6.7805706524295189E-3</v>
      </c>
      <c r="BL110" s="495" t="str">
        <f t="shared" ca="1" si="16"/>
        <v>....</v>
      </c>
      <c r="BM110" s="496"/>
    </row>
    <row r="111" spans="3:65">
      <c r="C111" s="42" t="s">
        <v>276</v>
      </c>
      <c r="D111" s="43">
        <v>5.963029218843172E-4</v>
      </c>
      <c r="E111" s="44">
        <v>0</v>
      </c>
      <c r="F111" s="17">
        <v>-2</v>
      </c>
      <c r="G111" s="17">
        <v>11</v>
      </c>
      <c r="H111" s="17">
        <v>-5</v>
      </c>
      <c r="I111" s="17">
        <v>10</v>
      </c>
      <c r="J111" s="17">
        <v>-8</v>
      </c>
      <c r="K111" s="17">
        <v>-22</v>
      </c>
      <c r="L111" s="17">
        <v>-13</v>
      </c>
      <c r="M111" s="17">
        <v>2</v>
      </c>
      <c r="N111" s="17">
        <v>3</v>
      </c>
      <c r="O111" s="17">
        <v>-20</v>
      </c>
      <c r="P111" s="17">
        <v>-2</v>
      </c>
      <c r="Q111" s="17">
        <v>6</v>
      </c>
      <c r="R111" s="17">
        <v>0</v>
      </c>
      <c r="S111" s="17">
        <v>19</v>
      </c>
      <c r="T111" s="17">
        <v>10</v>
      </c>
      <c r="U111" s="17">
        <v>-15</v>
      </c>
      <c r="V111" s="17">
        <v>6</v>
      </c>
      <c r="W111" s="17">
        <v>-6</v>
      </c>
      <c r="X111" s="17">
        <v>-11</v>
      </c>
      <c r="Y111" s="17">
        <v>31</v>
      </c>
      <c r="Z111" s="17">
        <v>-2</v>
      </c>
      <c r="AA111" s="17">
        <v>13</v>
      </c>
      <c r="AB111" s="17">
        <v>35</v>
      </c>
      <c r="AC111" s="17">
        <v>17</v>
      </c>
      <c r="AD111" s="17">
        <v>-22</v>
      </c>
      <c r="AE111" s="17">
        <v>-13</v>
      </c>
      <c r="AF111" s="17">
        <v>-30</v>
      </c>
      <c r="AG111" s="17">
        <v>11</v>
      </c>
      <c r="AH111" s="17">
        <v>-10</v>
      </c>
      <c r="AI111" s="17">
        <v>22</v>
      </c>
      <c r="AJ111" s="17">
        <v>-2</v>
      </c>
      <c r="AK111" s="17">
        <v>-4</v>
      </c>
      <c r="AL111" s="17">
        <v>-9</v>
      </c>
      <c r="AM111" s="17">
        <v>-12</v>
      </c>
      <c r="AN111" s="17">
        <v>3</v>
      </c>
      <c r="AO111" s="17">
        <v>-17</v>
      </c>
      <c r="AP111" s="18">
        <v>0</v>
      </c>
      <c r="AR111" s="14"/>
      <c r="AS111" s="8" t="s">
        <v>276</v>
      </c>
      <c r="AT111" s="8"/>
      <c r="AU111" s="8">
        <f>IF(OR('Anwendung DIAGNOSE'!E115='Anwendung DIAGNOSE'!$C$1,AT111),0,'Anwendung DIAGNOSE'!E115)</f>
        <v>0</v>
      </c>
      <c r="AV111" s="17"/>
      <c r="AW111" s="17"/>
      <c r="AX111" s="15"/>
      <c r="AY111" s="4"/>
      <c r="AZ111" s="4">
        <f t="shared" si="9"/>
        <v>0</v>
      </c>
      <c r="BA111" s="496">
        <f t="shared" si="10"/>
        <v>0</v>
      </c>
      <c r="BB111" s="40">
        <f t="shared" si="12"/>
        <v>0</v>
      </c>
      <c r="BC111" s="3">
        <f t="shared" si="11"/>
        <v>0.25283243887895052</v>
      </c>
      <c r="BD111" s="4"/>
      <c r="BE111" s="4"/>
      <c r="BF111" s="41"/>
      <c r="BG111" s="11"/>
      <c r="BH111" s="492">
        <f ca="1">SUMPRODUCT(E111:AP111,Calcul_correl!E$411:AP$411)*D111</f>
        <v>-7.4655336911150852E-3</v>
      </c>
      <c r="BI111" s="493">
        <f t="shared" ca="1" si="13"/>
        <v>4.7302952842661963E-3</v>
      </c>
      <c r="BJ111" s="493">
        <f t="shared" ca="1" si="14"/>
        <v>2.2375693476351015E-5</v>
      </c>
      <c r="BK111" s="494">
        <f t="shared" ca="1" si="15"/>
        <v>2.2613687069805894E-2</v>
      </c>
      <c r="BL111" s="495" t="str">
        <f t="shared" ca="1" si="16"/>
        <v>....</v>
      </c>
      <c r="BM111" s="496"/>
    </row>
    <row r="112" spans="3:65">
      <c r="C112" s="42" t="s">
        <v>277</v>
      </c>
      <c r="D112" s="43">
        <v>2.390057361376673E-4</v>
      </c>
      <c r="E112" s="44">
        <v>-38</v>
      </c>
      <c r="F112" s="17">
        <v>10</v>
      </c>
      <c r="G112" s="17">
        <v>16</v>
      </c>
      <c r="H112" s="17">
        <v>2</v>
      </c>
      <c r="I112" s="17">
        <v>22</v>
      </c>
      <c r="J112" s="17">
        <v>-9</v>
      </c>
      <c r="K112" s="17">
        <v>-35</v>
      </c>
      <c r="L112" s="17">
        <v>-2</v>
      </c>
      <c r="M112" s="17">
        <v>8</v>
      </c>
      <c r="N112" s="17">
        <v>9</v>
      </c>
      <c r="O112" s="17">
        <v>-24</v>
      </c>
      <c r="P112" s="17">
        <v>0</v>
      </c>
      <c r="Q112" s="17">
        <v>18</v>
      </c>
      <c r="R112" s="17">
        <v>42</v>
      </c>
      <c r="S112" s="17">
        <v>25</v>
      </c>
      <c r="T112" s="17">
        <v>-7</v>
      </c>
      <c r="U112" s="17">
        <v>-14</v>
      </c>
      <c r="V112" s="17">
        <v>16</v>
      </c>
      <c r="W112" s="17">
        <v>-3</v>
      </c>
      <c r="X112" s="17">
        <v>-2</v>
      </c>
      <c r="Y112" s="17">
        <v>56</v>
      </c>
      <c r="Z112" s="17">
        <v>63</v>
      </c>
      <c r="AA112" s="17">
        <v>5</v>
      </c>
      <c r="AB112" s="17">
        <v>9</v>
      </c>
      <c r="AC112" s="17">
        <v>-18</v>
      </c>
      <c r="AD112" s="17">
        <v>-24</v>
      </c>
      <c r="AE112" s="17">
        <v>11</v>
      </c>
      <c r="AF112" s="17">
        <v>-22</v>
      </c>
      <c r="AG112" s="17">
        <v>14</v>
      </c>
      <c r="AH112" s="17">
        <v>17</v>
      </c>
      <c r="AI112" s="17">
        <v>13</v>
      </c>
      <c r="AJ112" s="17">
        <v>-17</v>
      </c>
      <c r="AK112" s="17">
        <v>-26</v>
      </c>
      <c r="AL112" s="17">
        <v>-33</v>
      </c>
      <c r="AM112" s="17">
        <v>-27</v>
      </c>
      <c r="AN112" s="17">
        <v>-31</v>
      </c>
      <c r="AO112" s="17">
        <v>-10</v>
      </c>
      <c r="AP112" s="18">
        <v>-9</v>
      </c>
      <c r="AR112" s="14"/>
      <c r="AS112" s="8" t="s">
        <v>277</v>
      </c>
      <c r="AT112" s="8"/>
      <c r="AU112" s="8">
        <f>IF(OR('Anwendung DIAGNOSE'!E116='Anwendung DIAGNOSE'!$C$1,AT112),0,'Anwendung DIAGNOSE'!E116)</f>
        <v>0</v>
      </c>
      <c r="AV112" s="17"/>
      <c r="AW112" s="17"/>
      <c r="AX112" s="15"/>
      <c r="AY112" s="4"/>
      <c r="AZ112" s="4">
        <f t="shared" si="9"/>
        <v>0</v>
      </c>
      <c r="BA112" s="496">
        <f t="shared" si="10"/>
        <v>0</v>
      </c>
      <c r="BB112" s="40">
        <f t="shared" si="12"/>
        <v>0</v>
      </c>
      <c r="BC112" s="3">
        <f t="shared" si="11"/>
        <v>0.16897705544933078</v>
      </c>
      <c r="BD112" s="4"/>
      <c r="BE112" s="4"/>
      <c r="BF112" s="41"/>
      <c r="BG112" s="11"/>
      <c r="BH112" s="492">
        <f ca="1">SUMPRODUCT(E112:AP112,Calcul_correl!E$411:AP$411)*D112</f>
        <v>1.4933556405353724E-3</v>
      </c>
      <c r="BI112" s="493">
        <f t="shared" ca="1" si="13"/>
        <v>-2.062750135876278E-3</v>
      </c>
      <c r="BJ112" s="493">
        <f t="shared" ca="1" si="14"/>
        <v>4.2549381230576034E-6</v>
      </c>
      <c r="BK112" s="494">
        <f t="shared" ca="1" si="15"/>
        <v>-9.8611996234272987E-3</v>
      </c>
      <c r="BL112" s="495" t="str">
        <f t="shared" ca="1" si="16"/>
        <v>....</v>
      </c>
      <c r="BM112" s="496"/>
    </row>
    <row r="113" spans="3:65">
      <c r="C113" s="42" t="s">
        <v>278</v>
      </c>
      <c r="D113" s="43">
        <v>2.2471910112359553E-3</v>
      </c>
      <c r="E113" s="44">
        <v>0</v>
      </c>
      <c r="F113" s="17">
        <v>6</v>
      </c>
      <c r="G113" s="17">
        <v>2</v>
      </c>
      <c r="H113" s="17">
        <v>-5</v>
      </c>
      <c r="I113" s="17">
        <v>3</v>
      </c>
      <c r="J113" s="17">
        <v>9</v>
      </c>
      <c r="K113" s="17">
        <v>-3</v>
      </c>
      <c r="L113" s="17">
        <v>-12</v>
      </c>
      <c r="M113" s="17">
        <v>-1</v>
      </c>
      <c r="N113" s="17">
        <v>-8</v>
      </c>
      <c r="O113" s="17">
        <v>-14</v>
      </c>
      <c r="P113" s="17">
        <v>6</v>
      </c>
      <c r="Q113" s="17">
        <v>7</v>
      </c>
      <c r="R113" s="17">
        <v>11</v>
      </c>
      <c r="S113" s="17">
        <v>2</v>
      </c>
      <c r="T113" s="17">
        <v>-2</v>
      </c>
      <c r="U113" s="17">
        <v>7</v>
      </c>
      <c r="V113" s="17">
        <v>12</v>
      </c>
      <c r="W113" s="17">
        <v>9</v>
      </c>
      <c r="X113" s="17">
        <v>-5</v>
      </c>
      <c r="Y113" s="17">
        <v>27</v>
      </c>
      <c r="Z113" s="17">
        <v>26</v>
      </c>
      <c r="AA113" s="17">
        <v>-11</v>
      </c>
      <c r="AB113" s="17">
        <v>-1</v>
      </c>
      <c r="AC113" s="17">
        <v>-15</v>
      </c>
      <c r="AD113" s="17">
        <v>-22</v>
      </c>
      <c r="AE113" s="17">
        <v>12</v>
      </c>
      <c r="AF113" s="17">
        <v>-7</v>
      </c>
      <c r="AG113" s="17">
        <v>2</v>
      </c>
      <c r="AH113" s="17">
        <v>8</v>
      </c>
      <c r="AI113" s="17">
        <v>2</v>
      </c>
      <c r="AJ113" s="17">
        <v>-6</v>
      </c>
      <c r="AK113" s="17">
        <v>16</v>
      </c>
      <c r="AL113" s="17">
        <v>0</v>
      </c>
      <c r="AM113" s="17">
        <v>1</v>
      </c>
      <c r="AN113" s="17">
        <v>3</v>
      </c>
      <c r="AO113" s="17">
        <v>2</v>
      </c>
      <c r="AP113" s="18">
        <v>-14</v>
      </c>
      <c r="AR113" s="14"/>
      <c r="AS113" s="8" t="s">
        <v>278</v>
      </c>
      <c r="AT113" s="8"/>
      <c r="AU113" s="8">
        <f>IF(OR('Anwendung DIAGNOSE'!E117='Anwendung DIAGNOSE'!$C$1,AT113),0,'Anwendung DIAGNOSE'!E117)</f>
        <v>0</v>
      </c>
      <c r="AV113" s="17"/>
      <c r="AW113" s="17"/>
      <c r="AX113" s="15"/>
      <c r="AY113" s="4"/>
      <c r="AZ113" s="4">
        <f t="shared" si="9"/>
        <v>0</v>
      </c>
      <c r="BA113" s="496">
        <f t="shared" si="10"/>
        <v>0</v>
      </c>
      <c r="BB113" s="40">
        <f t="shared" si="12"/>
        <v>0</v>
      </c>
      <c r="BC113" s="3">
        <f t="shared" si="11"/>
        <v>0.67191011235955067</v>
      </c>
      <c r="BD113" s="4"/>
      <c r="BE113" s="4"/>
      <c r="BF113" s="41"/>
      <c r="BG113" s="11"/>
      <c r="BH113" s="492">
        <f ca="1">SUMPRODUCT(E113:AP113,Calcul_correl!E$411:AP$411)*D113</f>
        <v>9.9689887640449434E-3</v>
      </c>
      <c r="BI113" s="493">
        <f t="shared" ca="1" si="13"/>
        <v>-3.4441815967994438E-3</v>
      </c>
      <c r="BJ113" s="493">
        <f t="shared" ca="1" si="14"/>
        <v>1.1862386871731966E-5</v>
      </c>
      <c r="BK113" s="494">
        <f t="shared" ca="1" si="15"/>
        <v>-1.646528179766462E-2</v>
      </c>
      <c r="BL113" s="495" t="str">
        <f t="shared" ca="1" si="16"/>
        <v>....</v>
      </c>
      <c r="BM113" s="496"/>
    </row>
    <row r="114" spans="3:65">
      <c r="C114" s="42" t="s">
        <v>279</v>
      </c>
      <c r="D114" s="43">
        <v>7.8864353312302837E-4</v>
      </c>
      <c r="E114" s="44">
        <v>11</v>
      </c>
      <c r="F114" s="17">
        <v>-8</v>
      </c>
      <c r="G114" s="17">
        <v>5</v>
      </c>
      <c r="H114" s="17">
        <v>-23</v>
      </c>
      <c r="I114" s="17">
        <v>1</v>
      </c>
      <c r="J114" s="17">
        <v>4</v>
      </c>
      <c r="K114" s="17">
        <v>7</v>
      </c>
      <c r="L114" s="17">
        <v>-1</v>
      </c>
      <c r="M114" s="17">
        <v>-11</v>
      </c>
      <c r="N114" s="17">
        <v>-7</v>
      </c>
      <c r="O114" s="17">
        <v>26</v>
      </c>
      <c r="P114" s="17">
        <v>12</v>
      </c>
      <c r="Q114" s="17">
        <v>7</v>
      </c>
      <c r="R114" s="17">
        <v>-14</v>
      </c>
      <c r="S114" s="17">
        <v>-1</v>
      </c>
      <c r="T114" s="17">
        <v>4</v>
      </c>
      <c r="U114" s="17">
        <v>3</v>
      </c>
      <c r="V114" s="17">
        <v>-21</v>
      </c>
      <c r="W114" s="17">
        <v>7</v>
      </c>
      <c r="X114" s="17">
        <v>5</v>
      </c>
      <c r="Y114" s="17">
        <v>-20</v>
      </c>
      <c r="Z114" s="17">
        <v>4</v>
      </c>
      <c r="AA114" s="17">
        <v>4</v>
      </c>
      <c r="AB114" s="17">
        <v>45</v>
      </c>
      <c r="AC114" s="17">
        <v>7</v>
      </c>
      <c r="AD114" s="17">
        <v>7</v>
      </c>
      <c r="AE114" s="17">
        <v>-9</v>
      </c>
      <c r="AF114" s="17">
        <v>-12</v>
      </c>
      <c r="AG114" s="17">
        <v>-2</v>
      </c>
      <c r="AH114" s="17">
        <v>2</v>
      </c>
      <c r="AI114" s="17">
        <v>-11</v>
      </c>
      <c r="AJ114" s="17">
        <v>4</v>
      </c>
      <c r="AK114" s="17">
        <v>-34</v>
      </c>
      <c r="AL114" s="17">
        <v>-11</v>
      </c>
      <c r="AM114" s="17">
        <v>7</v>
      </c>
      <c r="AN114" s="17">
        <v>9</v>
      </c>
      <c r="AO114" s="17">
        <v>1</v>
      </c>
      <c r="AP114" s="18">
        <v>9</v>
      </c>
      <c r="AR114" s="14"/>
      <c r="AS114" s="8" t="s">
        <v>279</v>
      </c>
      <c r="AT114" s="8"/>
      <c r="AU114" s="8">
        <f>IF(OR('Anwendung DIAGNOSE'!E118='Anwendung DIAGNOSE'!$C$1,AT114),0,'Anwendung DIAGNOSE'!E118)</f>
        <v>0</v>
      </c>
      <c r="AV114" s="17"/>
      <c r="AW114" s="17"/>
      <c r="AX114" s="15"/>
      <c r="AY114" s="4"/>
      <c r="AZ114" s="4">
        <f t="shared" si="9"/>
        <v>0</v>
      </c>
      <c r="BA114" s="496">
        <f t="shared" si="10"/>
        <v>0</v>
      </c>
      <c r="BB114" s="40">
        <f t="shared" si="12"/>
        <v>0</v>
      </c>
      <c r="BC114" s="3">
        <f t="shared" si="11"/>
        <v>0.29652996845425866</v>
      </c>
      <c r="BD114" s="4"/>
      <c r="BE114" s="4"/>
      <c r="BF114" s="41"/>
      <c r="BG114" s="11"/>
      <c r="BH114" s="492">
        <f ca="1">SUMPRODUCT(E114:AP114,Calcul_correl!E$411:AP$411)*D114</f>
        <v>-8.1758675078864359E-3</v>
      </c>
      <c r="BI114" s="493">
        <f t="shared" ca="1" si="13"/>
        <v>4.8512025762302491E-3</v>
      </c>
      <c r="BJ114" s="493">
        <f t="shared" ca="1" si="14"/>
        <v>2.3534166435623007E-5</v>
      </c>
      <c r="BK114" s="494">
        <f t="shared" ca="1" si="15"/>
        <v>2.3191697426585743E-2</v>
      </c>
      <c r="BL114" s="495" t="str">
        <f t="shared" ca="1" si="16"/>
        <v>....</v>
      </c>
      <c r="BM114" s="496"/>
    </row>
    <row r="115" spans="3:65">
      <c r="C115" s="42" t="s">
        <v>280</v>
      </c>
      <c r="D115" s="43">
        <v>5.7012542759407071E-4</v>
      </c>
      <c r="E115" s="44">
        <v>-1</v>
      </c>
      <c r="F115" s="17">
        <v>-21</v>
      </c>
      <c r="G115" s="17">
        <v>32</v>
      </c>
      <c r="H115" s="17">
        <v>-2</v>
      </c>
      <c r="I115" s="17">
        <v>11</v>
      </c>
      <c r="J115" s="17">
        <v>10</v>
      </c>
      <c r="K115" s="17">
        <v>-19</v>
      </c>
      <c r="L115" s="17">
        <v>-8</v>
      </c>
      <c r="M115" s="17">
        <v>-1</v>
      </c>
      <c r="N115" s="17">
        <v>-14</v>
      </c>
      <c r="O115" s="17">
        <v>-24</v>
      </c>
      <c r="P115" s="17">
        <v>-34</v>
      </c>
      <c r="Q115" s="17">
        <v>-8</v>
      </c>
      <c r="R115" s="17">
        <v>16</v>
      </c>
      <c r="S115" s="17">
        <v>7</v>
      </c>
      <c r="T115" s="17">
        <v>29</v>
      </c>
      <c r="U115" s="17">
        <v>-39</v>
      </c>
      <c r="V115" s="17">
        <v>-22</v>
      </c>
      <c r="W115" s="17">
        <v>12</v>
      </c>
      <c r="X115" s="17">
        <v>-6</v>
      </c>
      <c r="Y115" s="17">
        <v>28</v>
      </c>
      <c r="Z115" s="17">
        <v>0</v>
      </c>
      <c r="AA115" s="17">
        <v>-5</v>
      </c>
      <c r="AB115" s="17">
        <v>-7</v>
      </c>
      <c r="AC115" s="17">
        <v>-27</v>
      </c>
      <c r="AD115" s="17">
        <v>3</v>
      </c>
      <c r="AE115" s="17">
        <v>-22</v>
      </c>
      <c r="AF115" s="17">
        <v>-10</v>
      </c>
      <c r="AG115" s="17">
        <v>18</v>
      </c>
      <c r="AH115" s="17">
        <v>6</v>
      </c>
      <c r="AI115" s="17">
        <v>0</v>
      </c>
      <c r="AJ115" s="17">
        <v>38</v>
      </c>
      <c r="AK115" s="17">
        <v>-36</v>
      </c>
      <c r="AL115" s="17">
        <v>-29</v>
      </c>
      <c r="AM115" s="17">
        <v>-3</v>
      </c>
      <c r="AN115" s="17">
        <v>9</v>
      </c>
      <c r="AO115" s="17">
        <v>14</v>
      </c>
      <c r="AP115" s="18">
        <v>-36</v>
      </c>
      <c r="AR115" s="14"/>
      <c r="AS115" s="8" t="s">
        <v>280</v>
      </c>
      <c r="AT115" s="8"/>
      <c r="AU115" s="8">
        <f>IF(OR('Anwendung DIAGNOSE'!E119='Anwendung DIAGNOSE'!$C$1,AT115),0,'Anwendung DIAGNOSE'!E119)</f>
        <v>0</v>
      </c>
      <c r="AV115" s="17"/>
      <c r="AW115" s="17"/>
      <c r="AX115" s="15"/>
      <c r="AY115" s="4"/>
      <c r="AZ115" s="4">
        <f t="shared" si="9"/>
        <v>0</v>
      </c>
      <c r="BA115" s="496">
        <f t="shared" si="10"/>
        <v>0</v>
      </c>
      <c r="BB115" s="40">
        <f t="shared" si="12"/>
        <v>0</v>
      </c>
      <c r="BC115" s="3">
        <f t="shared" si="11"/>
        <v>0.34606613454960095</v>
      </c>
      <c r="BD115" s="4"/>
      <c r="BE115" s="4"/>
      <c r="BF115" s="41"/>
      <c r="BG115" s="11"/>
      <c r="BH115" s="492">
        <f ca="1">SUMPRODUCT(E115:AP115,Calcul_correl!E$411:AP$411)*D115</f>
        <v>-3.1932155074116302E-3</v>
      </c>
      <c r="BI115" s="493">
        <f t="shared" ca="1" si="13"/>
        <v>2.6356068411291966E-3</v>
      </c>
      <c r="BJ115" s="493">
        <f t="shared" ca="1" si="14"/>
        <v>6.9464234210070222E-6</v>
      </c>
      <c r="BK115" s="494">
        <f t="shared" ca="1" si="15"/>
        <v>1.2599802921939799E-2</v>
      </c>
      <c r="BL115" s="495" t="str">
        <f t="shared" ca="1" si="16"/>
        <v>....</v>
      </c>
      <c r="BM115" s="496"/>
    </row>
    <row r="116" spans="3:65">
      <c r="C116" s="42" t="s">
        <v>281</v>
      </c>
      <c r="D116" s="43">
        <v>2.3348120476301658E-4</v>
      </c>
      <c r="E116" s="44">
        <v>53</v>
      </c>
      <c r="F116" s="17">
        <v>-32</v>
      </c>
      <c r="G116" s="17">
        <v>-1</v>
      </c>
      <c r="H116" s="17">
        <v>-84</v>
      </c>
      <c r="I116" s="17">
        <v>6</v>
      </c>
      <c r="J116" s="17">
        <v>-14</v>
      </c>
      <c r="K116" s="17">
        <v>-6</v>
      </c>
      <c r="L116" s="17">
        <v>12</v>
      </c>
      <c r="M116" s="17">
        <v>-3</v>
      </c>
      <c r="N116" s="17">
        <v>-14</v>
      </c>
      <c r="O116" s="17">
        <v>33</v>
      </c>
      <c r="P116" s="17">
        <v>14</v>
      </c>
      <c r="Q116" s="17">
        <v>22</v>
      </c>
      <c r="R116" s="17">
        <v>-11</v>
      </c>
      <c r="S116" s="17">
        <v>5</v>
      </c>
      <c r="T116" s="17">
        <v>0</v>
      </c>
      <c r="U116" s="17">
        <v>32</v>
      </c>
      <c r="V116" s="17">
        <v>-11</v>
      </c>
      <c r="W116" s="17">
        <v>-5</v>
      </c>
      <c r="X116" s="17">
        <v>19</v>
      </c>
      <c r="Y116" s="17">
        <v>7</v>
      </c>
      <c r="Z116" s="17">
        <v>-23</v>
      </c>
      <c r="AA116" s="17">
        <v>-8</v>
      </c>
      <c r="AB116" s="17">
        <v>-9</v>
      </c>
      <c r="AC116" s="17">
        <v>45</v>
      </c>
      <c r="AD116" s="17">
        <v>18</v>
      </c>
      <c r="AE116" s="17">
        <v>-5</v>
      </c>
      <c r="AF116" s="17">
        <v>-16</v>
      </c>
      <c r="AG116" s="17">
        <v>13</v>
      </c>
      <c r="AH116" s="17">
        <v>27</v>
      </c>
      <c r="AI116" s="17">
        <v>-11</v>
      </c>
      <c r="AJ116" s="17">
        <v>45</v>
      </c>
      <c r="AK116" s="17">
        <v>-31</v>
      </c>
      <c r="AL116" s="17">
        <v>27</v>
      </c>
      <c r="AM116" s="17">
        <v>61</v>
      </c>
      <c r="AN116" s="17">
        <v>-16</v>
      </c>
      <c r="AO116" s="17">
        <v>-5</v>
      </c>
      <c r="AP116" s="18">
        <v>16</v>
      </c>
      <c r="AR116" s="14"/>
      <c r="AS116" s="8" t="s">
        <v>281</v>
      </c>
      <c r="AT116" s="8"/>
      <c r="AU116" s="8">
        <f>IF(OR('Anwendung DIAGNOSE'!E120='Anwendung DIAGNOSE'!$C$1,AT116),0,'Anwendung DIAGNOSE'!E120)</f>
        <v>0</v>
      </c>
      <c r="AV116" s="17"/>
      <c r="AW116" s="17"/>
      <c r="AX116" s="15"/>
      <c r="AY116" s="4"/>
      <c r="AZ116" s="4">
        <f t="shared" si="9"/>
        <v>0</v>
      </c>
      <c r="BA116" s="496">
        <f t="shared" si="10"/>
        <v>0</v>
      </c>
      <c r="BB116" s="40">
        <f t="shared" si="12"/>
        <v>0</v>
      </c>
      <c r="BC116" s="3">
        <f t="shared" si="11"/>
        <v>0.17744571561989261</v>
      </c>
      <c r="BD116" s="4"/>
      <c r="BE116" s="4"/>
      <c r="BF116" s="41"/>
      <c r="BG116" s="11"/>
      <c r="BH116" s="492">
        <f ca="1">SUMPRODUCT(E116:AP116,Calcul_correl!E$411:AP$411)*D116</f>
        <v>-5.8803408825589543E-3</v>
      </c>
      <c r="BI116" s="493">
        <f t="shared" ca="1" si="13"/>
        <v>1.1775825994444118E-2</v>
      </c>
      <c r="BJ116" s="493">
        <f t="shared" ca="1" si="14"/>
        <v>1.386700778514258E-4</v>
      </c>
      <c r="BK116" s="494">
        <f t="shared" ca="1" si="15"/>
        <v>5.6295606938659641E-2</v>
      </c>
      <c r="BL116" s="495" t="str">
        <f t="shared" ca="1" si="16"/>
        <v>....</v>
      </c>
      <c r="BM116" s="496"/>
    </row>
    <row r="117" spans="3:65">
      <c r="C117" s="42" t="s">
        <v>1660</v>
      </c>
      <c r="D117" s="43">
        <v>4.0306328093510683E-4</v>
      </c>
      <c r="E117" s="44">
        <v>26</v>
      </c>
      <c r="F117" s="17">
        <v>-36</v>
      </c>
      <c r="G117" s="17">
        <v>-26</v>
      </c>
      <c r="H117" s="17">
        <v>-33</v>
      </c>
      <c r="I117" s="17">
        <v>7</v>
      </c>
      <c r="J117" s="17">
        <v>0</v>
      </c>
      <c r="K117" s="17">
        <v>-26</v>
      </c>
      <c r="L117" s="17">
        <v>16</v>
      </c>
      <c r="M117" s="17">
        <v>-9</v>
      </c>
      <c r="N117" s="17">
        <v>-24</v>
      </c>
      <c r="O117" s="17">
        <v>-7</v>
      </c>
      <c r="P117" s="17">
        <v>24</v>
      </c>
      <c r="Q117" s="17">
        <v>-22</v>
      </c>
      <c r="R117" s="17">
        <v>47</v>
      </c>
      <c r="S117" s="17">
        <v>1</v>
      </c>
      <c r="T117" s="17">
        <v>9</v>
      </c>
      <c r="U117" s="17">
        <v>45</v>
      </c>
      <c r="V117" s="17">
        <v>-7</v>
      </c>
      <c r="W117" s="17">
        <v>-23</v>
      </c>
      <c r="X117" s="17">
        <v>23</v>
      </c>
      <c r="Y117" s="17">
        <v>-19</v>
      </c>
      <c r="Z117" s="17">
        <v>-9</v>
      </c>
      <c r="AA117" s="17">
        <v>-46</v>
      </c>
      <c r="AB117" s="17">
        <v>48</v>
      </c>
      <c r="AC117" s="17">
        <v>-9</v>
      </c>
      <c r="AD117" s="17">
        <v>-5</v>
      </c>
      <c r="AE117" s="17">
        <v>-3</v>
      </c>
      <c r="AF117" s="17">
        <v>25</v>
      </c>
      <c r="AG117" s="17">
        <v>-9</v>
      </c>
      <c r="AH117" s="17">
        <v>-10</v>
      </c>
      <c r="AI117" s="17">
        <v>-41</v>
      </c>
      <c r="AJ117" s="17">
        <v>-3</v>
      </c>
      <c r="AK117" s="17">
        <v>-9</v>
      </c>
      <c r="AL117" s="17">
        <v>-21</v>
      </c>
      <c r="AM117" s="17">
        <v>36</v>
      </c>
      <c r="AN117" s="17">
        <v>-5</v>
      </c>
      <c r="AO117" s="17">
        <v>5</v>
      </c>
      <c r="AP117" s="18">
        <v>5</v>
      </c>
      <c r="AR117" s="14"/>
      <c r="AS117" s="8" t="s">
        <v>1660</v>
      </c>
      <c r="AT117" s="8"/>
      <c r="AU117" s="8">
        <f>IF(OR('Anwendung DIAGNOSE'!E121='Anwendung DIAGNOSE'!$C$1,AT117),0,'Anwendung DIAGNOSE'!E121)</f>
        <v>0</v>
      </c>
      <c r="AV117" s="17"/>
      <c r="AW117" s="17"/>
      <c r="AX117" s="15"/>
      <c r="AY117" s="4"/>
      <c r="AZ117" s="4">
        <f t="shared" si="9"/>
        <v>0</v>
      </c>
      <c r="BA117" s="496">
        <f t="shared" si="10"/>
        <v>0</v>
      </c>
      <c r="BB117" s="40">
        <f t="shared" si="12"/>
        <v>0</v>
      </c>
      <c r="BC117" s="3">
        <f t="shared" si="11"/>
        <v>0.28980249899234178</v>
      </c>
      <c r="BD117" s="4"/>
      <c r="BE117" s="4"/>
      <c r="BF117" s="41"/>
      <c r="BG117" s="11"/>
      <c r="BH117" s="492">
        <f ca="1">SUMPRODUCT(E117:AP117,Calcul_correl!E$411:AP$411)*D117</f>
        <v>6.9351068117694493E-3</v>
      </c>
      <c r="BI117" s="493">
        <f t="shared" ca="1" si="13"/>
        <v>-5.8059976301157584E-3</v>
      </c>
      <c r="BJ117" s="493">
        <f t="shared" ca="1" si="14"/>
        <v>3.3709608480909802E-5</v>
      </c>
      <c r="BK117" s="494">
        <f t="shared" ca="1" si="15"/>
        <v>-2.7756198217092909E-2</v>
      </c>
      <c r="BL117" s="495" t="str">
        <f t="shared" ca="1" si="16"/>
        <v>....</v>
      </c>
      <c r="BM117" s="496"/>
    </row>
    <row r="118" spans="3:65">
      <c r="C118" s="42" t="s">
        <v>1661</v>
      </c>
      <c r="D118" s="43">
        <v>8.1967213114754098E-4</v>
      </c>
      <c r="E118" s="44">
        <v>11</v>
      </c>
      <c r="F118" s="17">
        <v>1</v>
      </c>
      <c r="G118" s="17">
        <v>3</v>
      </c>
      <c r="H118" s="17">
        <v>-16</v>
      </c>
      <c r="I118" s="17">
        <v>9</v>
      </c>
      <c r="J118" s="17">
        <v>-14</v>
      </c>
      <c r="K118" s="17">
        <v>-15</v>
      </c>
      <c r="L118" s="17">
        <v>-4</v>
      </c>
      <c r="M118" s="17">
        <v>1</v>
      </c>
      <c r="N118" s="17">
        <v>-26</v>
      </c>
      <c r="O118" s="17">
        <v>15</v>
      </c>
      <c r="P118" s="17">
        <v>18</v>
      </c>
      <c r="Q118" s="17">
        <v>21</v>
      </c>
      <c r="R118" s="17">
        <v>9</v>
      </c>
      <c r="S118" s="17">
        <v>-1</v>
      </c>
      <c r="T118" s="17">
        <v>1</v>
      </c>
      <c r="U118" s="17">
        <v>19</v>
      </c>
      <c r="V118" s="17">
        <v>-1</v>
      </c>
      <c r="W118" s="17">
        <v>0</v>
      </c>
      <c r="X118" s="17">
        <v>1</v>
      </c>
      <c r="Y118" s="17">
        <v>3</v>
      </c>
      <c r="Z118" s="17">
        <v>12</v>
      </c>
      <c r="AA118" s="17">
        <v>-1</v>
      </c>
      <c r="AB118" s="17">
        <v>-3</v>
      </c>
      <c r="AC118" s="17">
        <v>-8</v>
      </c>
      <c r="AD118" s="17">
        <v>-9</v>
      </c>
      <c r="AE118" s="17">
        <v>-25</v>
      </c>
      <c r="AF118" s="17">
        <v>-9</v>
      </c>
      <c r="AG118" s="17">
        <v>-9</v>
      </c>
      <c r="AH118" s="17">
        <v>14</v>
      </c>
      <c r="AI118" s="17">
        <v>-9</v>
      </c>
      <c r="AJ118" s="17">
        <v>-18</v>
      </c>
      <c r="AK118" s="17">
        <v>5</v>
      </c>
      <c r="AL118" s="17">
        <v>8</v>
      </c>
      <c r="AM118" s="17">
        <v>-1</v>
      </c>
      <c r="AN118" s="17">
        <v>-12</v>
      </c>
      <c r="AO118" s="17">
        <v>4</v>
      </c>
      <c r="AP118" s="18">
        <v>3</v>
      </c>
      <c r="AR118" s="14"/>
      <c r="AS118" s="8" t="s">
        <v>1661</v>
      </c>
      <c r="AT118" s="8"/>
      <c r="AU118" s="8">
        <f>IF(OR('Anwendung DIAGNOSE'!E122='Anwendung DIAGNOSE'!$C$1,AT118),0,'Anwendung DIAGNOSE'!E122)</f>
        <v>0</v>
      </c>
      <c r="AV118" s="17"/>
      <c r="AW118" s="17"/>
      <c r="AX118" s="15"/>
      <c r="AY118" s="4"/>
      <c r="AZ118" s="4">
        <f t="shared" si="9"/>
        <v>0</v>
      </c>
      <c r="BA118" s="496">
        <f t="shared" si="10"/>
        <v>0</v>
      </c>
      <c r="BB118" s="40">
        <f t="shared" si="12"/>
        <v>0</v>
      </c>
      <c r="BC118" s="3">
        <f t="shared" si="11"/>
        <v>0.27786885245901638</v>
      </c>
      <c r="BD118" s="4"/>
      <c r="BE118" s="4"/>
      <c r="BF118" s="41"/>
      <c r="BG118" s="11"/>
      <c r="BH118" s="492">
        <f ca="1">SUMPRODUCT(E118:AP118,Calcul_correl!E$411:AP$411)*D118</f>
        <v>2.5959836065573764E-3</v>
      </c>
      <c r="BI118" s="493">
        <f t="shared" ca="1" si="13"/>
        <v>-4.3990149911435567E-4</v>
      </c>
      <c r="BJ118" s="493">
        <f t="shared" ca="1" si="14"/>
        <v>1.9351332892305746E-7</v>
      </c>
      <c r="BK118" s="494">
        <f t="shared" ca="1" si="15"/>
        <v>-2.1029965878871597E-3</v>
      </c>
      <c r="BL118" s="495" t="str">
        <f t="shared" ca="1" si="16"/>
        <v>....</v>
      </c>
      <c r="BM118" s="496"/>
    </row>
    <row r="119" spans="3:65">
      <c r="C119" s="42" t="s">
        <v>1662</v>
      </c>
      <c r="D119" s="43">
        <v>6.8166325835037494E-4</v>
      </c>
      <c r="E119" s="44">
        <v>4</v>
      </c>
      <c r="F119" s="17">
        <v>-40</v>
      </c>
      <c r="G119" s="17">
        <v>-19</v>
      </c>
      <c r="H119" s="17">
        <v>-8</v>
      </c>
      <c r="I119" s="17">
        <v>-13</v>
      </c>
      <c r="J119" s="17">
        <v>0</v>
      </c>
      <c r="K119" s="17">
        <v>-18</v>
      </c>
      <c r="L119" s="17">
        <v>4</v>
      </c>
      <c r="M119" s="17">
        <v>-18</v>
      </c>
      <c r="N119" s="17">
        <v>-20</v>
      </c>
      <c r="O119" s="17">
        <v>6</v>
      </c>
      <c r="P119" s="17">
        <v>3</v>
      </c>
      <c r="Q119" s="17">
        <v>21</v>
      </c>
      <c r="R119" s="17">
        <v>25</v>
      </c>
      <c r="S119" s="17">
        <v>7</v>
      </c>
      <c r="T119" s="17">
        <v>5</v>
      </c>
      <c r="U119" s="17">
        <v>23</v>
      </c>
      <c r="V119" s="17">
        <v>-35</v>
      </c>
      <c r="W119" s="17">
        <v>-2</v>
      </c>
      <c r="X119" s="17">
        <v>21</v>
      </c>
      <c r="Y119" s="17">
        <v>-25</v>
      </c>
      <c r="Z119" s="17">
        <v>1</v>
      </c>
      <c r="AA119" s="17">
        <v>-21</v>
      </c>
      <c r="AB119" s="17">
        <v>30</v>
      </c>
      <c r="AC119" s="17">
        <v>2</v>
      </c>
      <c r="AD119" s="17">
        <v>-10</v>
      </c>
      <c r="AE119" s="17">
        <v>-9</v>
      </c>
      <c r="AF119" s="17">
        <v>6</v>
      </c>
      <c r="AG119" s="17">
        <v>-20</v>
      </c>
      <c r="AH119" s="17">
        <v>-24</v>
      </c>
      <c r="AI119" s="17">
        <v>-16</v>
      </c>
      <c r="AJ119" s="17">
        <v>-12</v>
      </c>
      <c r="AK119" s="17">
        <v>1</v>
      </c>
      <c r="AL119" s="17">
        <v>0</v>
      </c>
      <c r="AM119" s="17">
        <v>0</v>
      </c>
      <c r="AN119" s="17">
        <v>-12</v>
      </c>
      <c r="AO119" s="17">
        <v>20</v>
      </c>
      <c r="AP119" s="18">
        <v>9</v>
      </c>
      <c r="AR119" s="14"/>
      <c r="AS119" s="8" t="s">
        <v>1662</v>
      </c>
      <c r="AT119" s="8"/>
      <c r="AU119" s="8">
        <f>IF(OR('Anwendung DIAGNOSE'!E123='Anwendung DIAGNOSE'!$C$1,AT119),0,'Anwendung DIAGNOSE'!E123)</f>
        <v>0</v>
      </c>
      <c r="AV119" s="17"/>
      <c r="AW119" s="17"/>
      <c r="AX119" s="15"/>
      <c r="AY119" s="4"/>
      <c r="AZ119" s="4">
        <f t="shared" si="9"/>
        <v>0</v>
      </c>
      <c r="BA119" s="496">
        <f t="shared" si="10"/>
        <v>0</v>
      </c>
      <c r="BB119" s="40">
        <f t="shared" si="12"/>
        <v>0</v>
      </c>
      <c r="BC119" s="3">
        <f t="shared" si="11"/>
        <v>0.34764826175869123</v>
      </c>
      <c r="BD119" s="4"/>
      <c r="BE119" s="4"/>
      <c r="BF119" s="41"/>
      <c r="BG119" s="11"/>
      <c r="BH119" s="492">
        <f ca="1">SUMPRODUCT(E119:AP119,Calcul_correl!E$411:AP$411)*D119</f>
        <v>-2.5640763462849376E-3</v>
      </c>
      <c r="BI119" s="493">
        <f t="shared" ca="1" si="13"/>
        <v>2.4950571923743493E-3</v>
      </c>
      <c r="BJ119" s="493">
        <f t="shared" ca="1" si="14"/>
        <v>6.2253103932189701E-6</v>
      </c>
      <c r="BK119" s="494">
        <f t="shared" ca="1" si="15"/>
        <v>1.1927890158843381E-2</v>
      </c>
      <c r="BL119" s="495" t="str">
        <f t="shared" ca="1" si="16"/>
        <v>....</v>
      </c>
      <c r="BM119" s="496"/>
    </row>
    <row r="120" spans="3:65">
      <c r="C120" s="42" t="s">
        <v>1663</v>
      </c>
      <c r="D120" s="43">
        <v>1.2422360248447205E-3</v>
      </c>
      <c r="E120" s="44">
        <v>11</v>
      </c>
      <c r="F120" s="17">
        <v>-4</v>
      </c>
      <c r="G120" s="17">
        <v>-6</v>
      </c>
      <c r="H120" s="17">
        <v>-16</v>
      </c>
      <c r="I120" s="17">
        <v>1</v>
      </c>
      <c r="J120" s="17">
        <v>-4</v>
      </c>
      <c r="K120" s="17">
        <v>-3</v>
      </c>
      <c r="L120" s="17">
        <v>-2</v>
      </c>
      <c r="M120" s="17">
        <v>2</v>
      </c>
      <c r="N120" s="17">
        <v>-25</v>
      </c>
      <c r="O120" s="17">
        <v>10</v>
      </c>
      <c r="P120" s="17">
        <v>31</v>
      </c>
      <c r="Q120" s="17">
        <v>9</v>
      </c>
      <c r="R120" s="17">
        <v>9</v>
      </c>
      <c r="S120" s="17">
        <v>-7</v>
      </c>
      <c r="T120" s="17">
        <v>3</v>
      </c>
      <c r="U120" s="17">
        <v>20</v>
      </c>
      <c r="V120" s="17">
        <v>-12</v>
      </c>
      <c r="W120" s="17">
        <v>7</v>
      </c>
      <c r="X120" s="17">
        <v>-2</v>
      </c>
      <c r="Y120" s="17">
        <v>23</v>
      </c>
      <c r="Z120" s="17">
        <v>36</v>
      </c>
      <c r="AA120" s="17">
        <v>-13</v>
      </c>
      <c r="AB120" s="17">
        <v>16</v>
      </c>
      <c r="AC120" s="17">
        <v>-16</v>
      </c>
      <c r="AD120" s="17">
        <v>5</v>
      </c>
      <c r="AE120" s="17">
        <v>-3</v>
      </c>
      <c r="AF120" s="17">
        <v>-9</v>
      </c>
      <c r="AG120" s="17">
        <v>-36</v>
      </c>
      <c r="AH120" s="17">
        <v>0</v>
      </c>
      <c r="AI120" s="17">
        <v>-20</v>
      </c>
      <c r="AJ120" s="17">
        <v>10</v>
      </c>
      <c r="AK120" s="17">
        <v>16</v>
      </c>
      <c r="AL120" s="17">
        <v>2</v>
      </c>
      <c r="AM120" s="17">
        <v>-5</v>
      </c>
      <c r="AN120" s="17">
        <v>-14</v>
      </c>
      <c r="AO120" s="17">
        <v>3</v>
      </c>
      <c r="AP120" s="18">
        <v>11</v>
      </c>
      <c r="AR120" s="14"/>
      <c r="AS120" s="8" t="s">
        <v>1663</v>
      </c>
      <c r="AT120" s="8"/>
      <c r="AU120" s="8">
        <f>IF(OR('Anwendung DIAGNOSE'!E124='Anwendung DIAGNOSE'!$C$1,AT120),0,'Anwendung DIAGNOSE'!E124)</f>
        <v>0</v>
      </c>
      <c r="AV120" s="17"/>
      <c r="AW120" s="17"/>
      <c r="AX120" s="15"/>
      <c r="AY120" s="4"/>
      <c r="AZ120" s="4">
        <f t="shared" si="9"/>
        <v>0</v>
      </c>
      <c r="BA120" s="496">
        <f t="shared" si="10"/>
        <v>0</v>
      </c>
      <c r="BB120" s="40">
        <f t="shared" si="12"/>
        <v>0</v>
      </c>
      <c r="BC120" s="3">
        <f t="shared" si="11"/>
        <v>0.52422360248447208</v>
      </c>
      <c r="BD120" s="4"/>
      <c r="BE120" s="4"/>
      <c r="BF120" s="41"/>
      <c r="BG120" s="11"/>
      <c r="BH120" s="492">
        <f ca="1">SUMPRODUCT(E120:AP120,Calcul_correl!E$411:AP$411)*D120</f>
        <v>-2.3090683229813674E-3</v>
      </c>
      <c r="BI120" s="493">
        <f t="shared" ca="1" si="13"/>
        <v>1.9950242799175147E-3</v>
      </c>
      <c r="BJ120" s="493">
        <f t="shared" ca="1" si="14"/>
        <v>3.9801218774603978E-6</v>
      </c>
      <c r="BK120" s="494">
        <f t="shared" ca="1" si="15"/>
        <v>9.5374288604729504E-3</v>
      </c>
      <c r="BL120" s="495" t="str">
        <f t="shared" ca="1" si="16"/>
        <v>....</v>
      </c>
      <c r="BM120" s="496"/>
    </row>
    <row r="121" spans="3:65">
      <c r="C121" s="42" t="s">
        <v>1664</v>
      </c>
      <c r="D121" s="43">
        <v>4.6125461254612545E-4</v>
      </c>
      <c r="E121" s="44">
        <v>-36</v>
      </c>
      <c r="F121" s="17">
        <v>-34</v>
      </c>
      <c r="G121" s="17">
        <v>-5</v>
      </c>
      <c r="H121" s="17">
        <v>-54</v>
      </c>
      <c r="I121" s="17">
        <v>15</v>
      </c>
      <c r="J121" s="17">
        <v>33</v>
      </c>
      <c r="K121" s="17">
        <v>3</v>
      </c>
      <c r="L121" s="17">
        <v>-17</v>
      </c>
      <c r="M121" s="17">
        <v>9</v>
      </c>
      <c r="N121" s="17">
        <v>-52</v>
      </c>
      <c r="O121" s="17">
        <v>-1</v>
      </c>
      <c r="P121" s="17">
        <v>30</v>
      </c>
      <c r="Q121" s="17">
        <v>-10</v>
      </c>
      <c r="R121" s="17">
        <v>-33</v>
      </c>
      <c r="S121" s="17">
        <v>-21</v>
      </c>
      <c r="T121" s="17">
        <v>2</v>
      </c>
      <c r="U121" s="17">
        <v>5</v>
      </c>
      <c r="V121" s="17">
        <v>-26</v>
      </c>
      <c r="W121" s="17">
        <v>25</v>
      </c>
      <c r="X121" s="17">
        <v>30</v>
      </c>
      <c r="Y121" s="17">
        <v>-4</v>
      </c>
      <c r="Z121" s="17">
        <v>-47</v>
      </c>
      <c r="AA121" s="17">
        <v>-9</v>
      </c>
      <c r="AB121" s="17">
        <v>-3</v>
      </c>
      <c r="AC121" s="17">
        <v>-20</v>
      </c>
      <c r="AD121" s="17">
        <v>6</v>
      </c>
      <c r="AE121" s="17">
        <v>3</v>
      </c>
      <c r="AF121" s="17">
        <v>20</v>
      </c>
      <c r="AG121" s="17">
        <v>8</v>
      </c>
      <c r="AH121" s="17">
        <v>-14</v>
      </c>
      <c r="AI121" s="17">
        <v>31</v>
      </c>
      <c r="AJ121" s="17">
        <v>-13</v>
      </c>
      <c r="AK121" s="17">
        <v>5</v>
      </c>
      <c r="AL121" s="17">
        <v>8</v>
      </c>
      <c r="AM121" s="17">
        <v>13</v>
      </c>
      <c r="AN121" s="17">
        <v>-5</v>
      </c>
      <c r="AO121" s="17">
        <v>7</v>
      </c>
      <c r="AP121" s="18">
        <v>-11</v>
      </c>
      <c r="AR121" s="14"/>
      <c r="AS121" s="8" t="s">
        <v>1664</v>
      </c>
      <c r="AT121" s="8"/>
      <c r="AU121" s="8">
        <f>IF(OR('Anwendung DIAGNOSE'!E125='Anwendung DIAGNOSE'!$C$1,AT121),0,'Anwendung DIAGNOSE'!E125)</f>
        <v>0</v>
      </c>
      <c r="AV121" s="17"/>
      <c r="AW121" s="17"/>
      <c r="AX121" s="15"/>
      <c r="AY121" s="4"/>
      <c r="AZ121" s="4">
        <f t="shared" si="9"/>
        <v>0</v>
      </c>
      <c r="BA121" s="496">
        <f t="shared" si="10"/>
        <v>0</v>
      </c>
      <c r="BB121" s="40">
        <f t="shared" si="12"/>
        <v>0</v>
      </c>
      <c r="BC121" s="3">
        <f t="shared" si="11"/>
        <v>0.3081180811808118</v>
      </c>
      <c r="BD121" s="4"/>
      <c r="BE121" s="4"/>
      <c r="BF121" s="41"/>
      <c r="BG121" s="11"/>
      <c r="BH121" s="492">
        <f ca="1">SUMPRODUCT(E121:AP121,Calcul_correl!E$411:AP$411)*D121</f>
        <v>1.3976937269372684E-3</v>
      </c>
      <c r="BI121" s="493">
        <f t="shared" ca="1" si="13"/>
        <v>-1.2763296317942722E-3</v>
      </c>
      <c r="BJ121" s="493">
        <f t="shared" ca="1" si="14"/>
        <v>1.6290173289961024E-6</v>
      </c>
      <c r="BK121" s="494">
        <f t="shared" ca="1" si="15"/>
        <v>-6.1016315381659412E-3</v>
      </c>
      <c r="BL121" s="495" t="str">
        <f t="shared" ca="1" si="16"/>
        <v>....</v>
      </c>
      <c r="BM121" s="496"/>
    </row>
    <row r="122" spans="3:65">
      <c r="C122" s="42" t="s">
        <v>1665</v>
      </c>
      <c r="D122" s="43">
        <v>6.5104166666666663E-4</v>
      </c>
      <c r="E122" s="44">
        <v>24</v>
      </c>
      <c r="F122" s="17">
        <v>-37</v>
      </c>
      <c r="G122" s="17">
        <v>-37</v>
      </c>
      <c r="H122" s="17">
        <v>-19</v>
      </c>
      <c r="I122" s="17">
        <v>-3</v>
      </c>
      <c r="J122" s="17">
        <v>-3</v>
      </c>
      <c r="K122" s="17">
        <v>-22</v>
      </c>
      <c r="L122" s="17">
        <v>11</v>
      </c>
      <c r="M122" s="17">
        <v>-6</v>
      </c>
      <c r="N122" s="17">
        <v>-27</v>
      </c>
      <c r="O122" s="17">
        <v>3</v>
      </c>
      <c r="P122" s="17">
        <v>40</v>
      </c>
      <c r="Q122" s="17">
        <v>-46</v>
      </c>
      <c r="R122" s="17">
        <v>45</v>
      </c>
      <c r="S122" s="17">
        <v>17</v>
      </c>
      <c r="T122" s="17">
        <v>12</v>
      </c>
      <c r="U122" s="17">
        <v>34</v>
      </c>
      <c r="V122" s="17">
        <v>-7</v>
      </c>
      <c r="W122" s="17">
        <v>-21</v>
      </c>
      <c r="X122" s="17">
        <v>27</v>
      </c>
      <c r="Y122" s="17">
        <v>-39</v>
      </c>
      <c r="Z122" s="17">
        <v>-17</v>
      </c>
      <c r="AA122" s="17">
        <v>-53</v>
      </c>
      <c r="AB122" s="17">
        <v>57</v>
      </c>
      <c r="AC122" s="17">
        <v>-5</v>
      </c>
      <c r="AD122" s="17">
        <v>-13</v>
      </c>
      <c r="AE122" s="17">
        <v>-4</v>
      </c>
      <c r="AF122" s="17">
        <v>13</v>
      </c>
      <c r="AG122" s="17">
        <v>3</v>
      </c>
      <c r="AH122" s="17">
        <v>-25</v>
      </c>
      <c r="AI122" s="17">
        <v>-50</v>
      </c>
      <c r="AJ122" s="17">
        <v>7</v>
      </c>
      <c r="AK122" s="17">
        <v>3</v>
      </c>
      <c r="AL122" s="17">
        <v>-30</v>
      </c>
      <c r="AM122" s="17">
        <v>34</v>
      </c>
      <c r="AN122" s="17">
        <v>11</v>
      </c>
      <c r="AO122" s="17">
        <v>-13</v>
      </c>
      <c r="AP122" s="18">
        <v>-10</v>
      </c>
      <c r="AR122" s="14"/>
      <c r="AS122" s="8" t="s">
        <v>1665</v>
      </c>
      <c r="AT122" s="8"/>
      <c r="AU122" s="8">
        <f>IF(OR('Anwendung DIAGNOSE'!E126='Anwendung DIAGNOSE'!$C$1,AT122),0,'Anwendung DIAGNOSE'!E126)</f>
        <v>0</v>
      </c>
      <c r="AV122" s="17"/>
      <c r="AW122" s="17"/>
      <c r="AX122" s="15"/>
      <c r="AY122" s="4"/>
      <c r="AZ122" s="4">
        <f t="shared" si="9"/>
        <v>0</v>
      </c>
      <c r="BA122" s="496">
        <f t="shared" si="10"/>
        <v>0</v>
      </c>
      <c r="BB122" s="40">
        <f t="shared" si="12"/>
        <v>0</v>
      </c>
      <c r="BC122" s="3">
        <f t="shared" si="11"/>
        <v>0.5390625</v>
      </c>
      <c r="BD122" s="4"/>
      <c r="BE122" s="4"/>
      <c r="BF122" s="41"/>
      <c r="BG122" s="11"/>
      <c r="BH122" s="492">
        <f ca="1">SUMPRODUCT(E122:AP122,Calcul_correl!E$411:AP$411)*D122</f>
        <v>8.4616536458333343E-3</v>
      </c>
      <c r="BI122" s="493">
        <f t="shared" ca="1" si="13"/>
        <v>-7.3365384615384629E-3</v>
      </c>
      <c r="BJ122" s="493">
        <f t="shared" ca="1" si="14"/>
        <v>5.3824796597633158E-5</v>
      </c>
      <c r="BK122" s="494">
        <f t="shared" ca="1" si="15"/>
        <v>-3.5073113827937853E-2</v>
      </c>
      <c r="BL122" s="495" t="str">
        <f t="shared" ca="1" si="16"/>
        <v>....</v>
      </c>
      <c r="BM122" s="496"/>
    </row>
    <row r="123" spans="3:65">
      <c r="C123" s="42" t="s">
        <v>1666</v>
      </c>
      <c r="D123" s="43">
        <v>4.5004500450045003E-4</v>
      </c>
      <c r="E123" s="44">
        <v>12</v>
      </c>
      <c r="F123" s="17">
        <v>-38</v>
      </c>
      <c r="G123" s="17">
        <v>1</v>
      </c>
      <c r="H123" s="17">
        <v>-73</v>
      </c>
      <c r="I123" s="17">
        <v>9</v>
      </c>
      <c r="J123" s="17">
        <v>-5</v>
      </c>
      <c r="K123" s="17">
        <v>-19</v>
      </c>
      <c r="L123" s="17">
        <v>5</v>
      </c>
      <c r="M123" s="17">
        <v>13</v>
      </c>
      <c r="N123" s="17">
        <v>-61</v>
      </c>
      <c r="O123" s="17">
        <v>23</v>
      </c>
      <c r="P123" s="17">
        <v>8</v>
      </c>
      <c r="Q123" s="17">
        <v>13</v>
      </c>
      <c r="R123" s="17">
        <v>17</v>
      </c>
      <c r="S123" s="17">
        <v>-38</v>
      </c>
      <c r="T123" s="17">
        <v>-8</v>
      </c>
      <c r="U123" s="17">
        <v>-1</v>
      </c>
      <c r="V123" s="17">
        <v>-44</v>
      </c>
      <c r="W123" s="17">
        <v>20</v>
      </c>
      <c r="X123" s="17">
        <v>14</v>
      </c>
      <c r="Y123" s="17">
        <v>-1</v>
      </c>
      <c r="Z123" s="17">
        <v>26</v>
      </c>
      <c r="AA123" s="17">
        <v>25</v>
      </c>
      <c r="AB123" s="17">
        <v>2</v>
      </c>
      <c r="AC123" s="17">
        <v>-7</v>
      </c>
      <c r="AD123" s="17">
        <v>-13</v>
      </c>
      <c r="AE123" s="17">
        <v>5</v>
      </c>
      <c r="AF123" s="17">
        <v>-1</v>
      </c>
      <c r="AG123" s="17">
        <v>2</v>
      </c>
      <c r="AH123" s="17">
        <v>23</v>
      </c>
      <c r="AI123" s="17">
        <v>26</v>
      </c>
      <c r="AJ123" s="17">
        <v>16</v>
      </c>
      <c r="AK123" s="17">
        <v>24</v>
      </c>
      <c r="AL123" s="17">
        <v>18</v>
      </c>
      <c r="AM123" s="17">
        <v>-7</v>
      </c>
      <c r="AN123" s="17">
        <v>-17</v>
      </c>
      <c r="AO123" s="17">
        <v>12</v>
      </c>
      <c r="AP123" s="18">
        <v>13</v>
      </c>
      <c r="AR123" s="14"/>
      <c r="AS123" s="8" t="s">
        <v>1666</v>
      </c>
      <c r="AT123" s="8"/>
      <c r="AU123" s="8">
        <f>IF(OR('Anwendung DIAGNOSE'!E127='Anwendung DIAGNOSE'!$C$1,AT123),0,'Anwendung DIAGNOSE'!E127)</f>
        <v>0</v>
      </c>
      <c r="AV123" s="17"/>
      <c r="AW123" s="17"/>
      <c r="AX123" s="15"/>
      <c r="AY123" s="4"/>
      <c r="AZ123" s="4">
        <f t="shared" si="9"/>
        <v>0</v>
      </c>
      <c r="BA123" s="496">
        <f t="shared" si="10"/>
        <v>0</v>
      </c>
      <c r="BB123" s="40">
        <f t="shared" si="12"/>
        <v>0</v>
      </c>
      <c r="BC123" s="3">
        <f t="shared" si="11"/>
        <v>0.29702970297029702</v>
      </c>
      <c r="BD123" s="4"/>
      <c r="BE123" s="4"/>
      <c r="BF123" s="41"/>
      <c r="BG123" s="11"/>
      <c r="BH123" s="492">
        <f ca="1">SUMPRODUCT(E123:AP123,Calcul_correl!E$411:AP$411)*D123</f>
        <v>-3.9162466246624667E-3</v>
      </c>
      <c r="BI123" s="493">
        <f t="shared" ca="1" si="13"/>
        <v>5.1882834318373724E-3</v>
      </c>
      <c r="BJ123" s="493">
        <f t="shared" ca="1" si="14"/>
        <v>2.6918284969078183E-5</v>
      </c>
      <c r="BK123" s="494">
        <f t="shared" ca="1" si="15"/>
        <v>2.4803148832436912E-2</v>
      </c>
      <c r="BL123" s="495" t="str">
        <f t="shared" ca="1" si="16"/>
        <v>....</v>
      </c>
      <c r="BM123" s="496"/>
    </row>
    <row r="124" spans="3:65">
      <c r="C124" s="42" t="s">
        <v>2464</v>
      </c>
      <c r="D124" s="43">
        <v>3.7979491074819596E-4</v>
      </c>
      <c r="E124" s="44">
        <v>8</v>
      </c>
      <c r="F124" s="17">
        <v>-14</v>
      </c>
      <c r="G124" s="17">
        <v>-4</v>
      </c>
      <c r="H124" s="17">
        <v>-45</v>
      </c>
      <c r="I124" s="17">
        <v>22</v>
      </c>
      <c r="J124" s="17">
        <v>-8</v>
      </c>
      <c r="K124" s="17">
        <v>-26</v>
      </c>
      <c r="L124" s="17">
        <v>-5</v>
      </c>
      <c r="M124" s="17">
        <v>-4</v>
      </c>
      <c r="N124" s="17">
        <v>-33</v>
      </c>
      <c r="O124" s="17">
        <v>8</v>
      </c>
      <c r="P124" s="17">
        <v>-1</v>
      </c>
      <c r="Q124" s="17">
        <v>10</v>
      </c>
      <c r="R124" s="17">
        <v>13</v>
      </c>
      <c r="S124" s="17">
        <v>-34</v>
      </c>
      <c r="T124" s="17">
        <v>-13</v>
      </c>
      <c r="U124" s="17">
        <v>-1</v>
      </c>
      <c r="V124" s="17">
        <v>-32</v>
      </c>
      <c r="W124" s="17">
        <v>4</v>
      </c>
      <c r="X124" s="17">
        <v>15</v>
      </c>
      <c r="Y124" s="17">
        <v>-6</v>
      </c>
      <c r="Z124" s="17">
        <v>32</v>
      </c>
      <c r="AA124" s="17">
        <v>22</v>
      </c>
      <c r="AB124" s="17">
        <v>14</v>
      </c>
      <c r="AC124" s="17">
        <v>-32</v>
      </c>
      <c r="AD124" s="17">
        <v>-8</v>
      </c>
      <c r="AE124" s="17">
        <v>-5</v>
      </c>
      <c r="AF124" s="17">
        <v>-5</v>
      </c>
      <c r="AG124" s="17">
        <v>-16</v>
      </c>
      <c r="AH124" s="17">
        <v>29</v>
      </c>
      <c r="AI124" s="17">
        <v>13</v>
      </c>
      <c r="AJ124" s="17">
        <v>21</v>
      </c>
      <c r="AK124" s="17">
        <v>32</v>
      </c>
      <c r="AL124" s="17">
        <v>1</v>
      </c>
      <c r="AM124" s="17">
        <v>-9</v>
      </c>
      <c r="AN124" s="17">
        <v>-22</v>
      </c>
      <c r="AO124" s="17">
        <v>33</v>
      </c>
      <c r="AP124" s="18">
        <v>14</v>
      </c>
      <c r="AR124" s="14"/>
      <c r="AS124" s="8" t="s">
        <v>2464</v>
      </c>
      <c r="AT124" s="8"/>
      <c r="AU124" s="8">
        <f>IF(OR('Anwendung DIAGNOSE'!E128='Anwendung DIAGNOSE'!$C$1,AT124),0,'Anwendung DIAGNOSE'!E128)</f>
        <v>0</v>
      </c>
      <c r="AV124" s="17"/>
      <c r="AW124" s="17"/>
      <c r="AX124" s="15"/>
      <c r="AY124" s="4"/>
      <c r="AZ124" s="4">
        <f t="shared" si="9"/>
        <v>0</v>
      </c>
      <c r="BA124" s="496">
        <f t="shared" si="10"/>
        <v>0</v>
      </c>
      <c r="BB124" s="40">
        <f t="shared" si="12"/>
        <v>0</v>
      </c>
      <c r="BC124" s="3">
        <f t="shared" si="11"/>
        <v>0.23319407519939231</v>
      </c>
      <c r="BD124" s="4"/>
      <c r="BE124" s="4"/>
      <c r="BF124" s="41"/>
      <c r="BG124" s="11"/>
      <c r="BH124" s="492">
        <f ca="1">SUMPRODUCT(E124:AP124,Calcul_correl!E$411:AP$411)*D124</f>
        <v>-3.9274211925560193E-3</v>
      </c>
      <c r="BI124" s="493">
        <f t="shared" ca="1" si="13"/>
        <v>4.0895873541034822E-3</v>
      </c>
      <c r="BJ124" s="493">
        <f t="shared" ca="1" si="14"/>
        <v>1.6724724726843121E-5</v>
      </c>
      <c r="BK124" s="494">
        <f t="shared" ca="1" si="15"/>
        <v>1.9550713668539617E-2</v>
      </c>
      <c r="BL124" s="495" t="str">
        <f t="shared" ca="1" si="16"/>
        <v>....</v>
      </c>
      <c r="BM124" s="496"/>
    </row>
    <row r="125" spans="3:65">
      <c r="C125" s="42" t="s">
        <v>2465</v>
      </c>
      <c r="D125" s="43">
        <v>6.1462814996926854E-4</v>
      </c>
      <c r="E125" s="44">
        <v>26</v>
      </c>
      <c r="F125" s="17">
        <v>-16</v>
      </c>
      <c r="G125" s="17">
        <v>-25</v>
      </c>
      <c r="H125" s="17">
        <v>-30</v>
      </c>
      <c r="I125" s="17">
        <v>19</v>
      </c>
      <c r="J125" s="17">
        <v>-2</v>
      </c>
      <c r="K125" s="17">
        <v>-14</v>
      </c>
      <c r="L125" s="17">
        <v>-11</v>
      </c>
      <c r="M125" s="17">
        <v>5</v>
      </c>
      <c r="N125" s="17">
        <v>-19</v>
      </c>
      <c r="O125" s="17">
        <v>-22</v>
      </c>
      <c r="P125" s="17">
        <v>13</v>
      </c>
      <c r="Q125" s="17">
        <v>-44</v>
      </c>
      <c r="R125" s="17">
        <v>19</v>
      </c>
      <c r="S125" s="17">
        <v>-11</v>
      </c>
      <c r="T125" s="17">
        <v>4</v>
      </c>
      <c r="U125" s="17">
        <v>24</v>
      </c>
      <c r="V125" s="17">
        <v>12</v>
      </c>
      <c r="W125" s="17">
        <v>11</v>
      </c>
      <c r="X125" s="17">
        <v>15</v>
      </c>
      <c r="Y125" s="17">
        <v>-20</v>
      </c>
      <c r="Z125" s="17">
        <v>1</v>
      </c>
      <c r="AA125" s="17">
        <v>5</v>
      </c>
      <c r="AB125" s="17">
        <v>28</v>
      </c>
      <c r="AC125" s="17">
        <v>2</v>
      </c>
      <c r="AD125" s="17">
        <v>-10</v>
      </c>
      <c r="AE125" s="17">
        <v>-4</v>
      </c>
      <c r="AF125" s="17">
        <v>16</v>
      </c>
      <c r="AG125" s="17">
        <v>31</v>
      </c>
      <c r="AH125" s="17">
        <v>11</v>
      </c>
      <c r="AI125" s="17">
        <v>9</v>
      </c>
      <c r="AJ125" s="17">
        <v>-9</v>
      </c>
      <c r="AK125" s="17">
        <v>10</v>
      </c>
      <c r="AL125" s="17">
        <v>-11</v>
      </c>
      <c r="AM125" s="17">
        <v>15</v>
      </c>
      <c r="AN125" s="17">
        <v>-11</v>
      </c>
      <c r="AO125" s="17">
        <v>1</v>
      </c>
      <c r="AP125" s="18">
        <v>-9</v>
      </c>
      <c r="AR125" s="14"/>
      <c r="AS125" s="8" t="s">
        <v>2465</v>
      </c>
      <c r="AT125" s="8"/>
      <c r="AU125" s="8">
        <f>IF(OR('Anwendung DIAGNOSE'!E129='Anwendung DIAGNOSE'!$C$1,AT125),0,'Anwendung DIAGNOSE'!E129)</f>
        <v>0</v>
      </c>
      <c r="AV125" s="17"/>
      <c r="AW125" s="17"/>
      <c r="AX125" s="15"/>
      <c r="AY125" s="4"/>
      <c r="AZ125" s="4">
        <f t="shared" si="9"/>
        <v>0</v>
      </c>
      <c r="BA125" s="496">
        <f t="shared" si="10"/>
        <v>0</v>
      </c>
      <c r="BB125" s="40">
        <f t="shared" si="12"/>
        <v>0</v>
      </c>
      <c r="BC125" s="3">
        <f t="shared" si="11"/>
        <v>0.33497234173325136</v>
      </c>
      <c r="BD125" s="4"/>
      <c r="BE125" s="4"/>
      <c r="BF125" s="41"/>
      <c r="BG125" s="11"/>
      <c r="BH125" s="492">
        <f ca="1">SUMPRODUCT(E125:AP125,Calcul_correl!E$411:AP$411)*D125</f>
        <v>2.3158574062692081E-3</v>
      </c>
      <c r="BI125" s="493">
        <f t="shared" ca="1" si="13"/>
        <v>-7.9820588364627764E-4</v>
      </c>
      <c r="BJ125" s="493">
        <f t="shared" ca="1" si="14"/>
        <v>6.3713263268753496E-7</v>
      </c>
      <c r="BK125" s="494">
        <f t="shared" ca="1" si="15"/>
        <v>-3.8159093640715378E-3</v>
      </c>
      <c r="BL125" s="495" t="str">
        <f t="shared" ca="1" si="16"/>
        <v>....</v>
      </c>
      <c r="BM125" s="496"/>
    </row>
    <row r="126" spans="3:65">
      <c r="C126" s="42" t="s">
        <v>2466</v>
      </c>
      <c r="D126" s="43">
        <v>1.321003963011889E-3</v>
      </c>
      <c r="E126" s="44">
        <v>3</v>
      </c>
      <c r="F126" s="17">
        <v>-6</v>
      </c>
      <c r="G126" s="17">
        <v>6</v>
      </c>
      <c r="H126" s="17">
        <v>-24</v>
      </c>
      <c r="I126" s="17">
        <v>6</v>
      </c>
      <c r="J126" s="17">
        <v>15</v>
      </c>
      <c r="K126" s="17">
        <v>-12</v>
      </c>
      <c r="L126" s="17">
        <v>-3</v>
      </c>
      <c r="M126" s="17">
        <v>29</v>
      </c>
      <c r="N126" s="17">
        <v>-13</v>
      </c>
      <c r="O126" s="17">
        <v>-14</v>
      </c>
      <c r="P126" s="17">
        <v>0</v>
      </c>
      <c r="Q126" s="17">
        <v>-15</v>
      </c>
      <c r="R126" s="17">
        <v>5</v>
      </c>
      <c r="S126" s="17">
        <v>-11</v>
      </c>
      <c r="T126" s="17">
        <v>-11</v>
      </c>
      <c r="U126" s="17">
        <v>4</v>
      </c>
      <c r="V126" s="17">
        <v>-2</v>
      </c>
      <c r="W126" s="17">
        <v>3</v>
      </c>
      <c r="X126" s="17">
        <v>-7</v>
      </c>
      <c r="Y126" s="17">
        <v>-14</v>
      </c>
      <c r="Z126" s="17">
        <v>7</v>
      </c>
      <c r="AA126" s="17">
        <v>-6</v>
      </c>
      <c r="AB126" s="17">
        <v>5</v>
      </c>
      <c r="AC126" s="17">
        <v>8</v>
      </c>
      <c r="AD126" s="17">
        <v>-14</v>
      </c>
      <c r="AE126" s="17">
        <v>-2</v>
      </c>
      <c r="AF126" s="17">
        <v>-10</v>
      </c>
      <c r="AG126" s="17">
        <v>35</v>
      </c>
      <c r="AH126" s="17">
        <v>-5</v>
      </c>
      <c r="AI126" s="17">
        <v>34</v>
      </c>
      <c r="AJ126" s="17">
        <v>-25</v>
      </c>
      <c r="AK126" s="17">
        <v>31</v>
      </c>
      <c r="AL126" s="17">
        <v>-7</v>
      </c>
      <c r="AM126" s="17">
        <v>7</v>
      </c>
      <c r="AN126" s="17">
        <v>-27</v>
      </c>
      <c r="AO126" s="17">
        <v>-2</v>
      </c>
      <c r="AP126" s="18">
        <v>-23</v>
      </c>
      <c r="AR126" s="14"/>
      <c r="AS126" s="8" t="s">
        <v>2466</v>
      </c>
      <c r="AT126" s="8"/>
      <c r="AU126" s="8">
        <f>IF(OR('Anwendung DIAGNOSE'!E130='Anwendung DIAGNOSE'!$C$1,AT126),0,'Anwendung DIAGNOSE'!E130)</f>
        <v>0</v>
      </c>
      <c r="AV126" s="17"/>
      <c r="AW126" s="17"/>
      <c r="AX126" s="15"/>
      <c r="AY126" s="4"/>
      <c r="AZ126" s="4">
        <f t="shared" si="9"/>
        <v>0</v>
      </c>
      <c r="BA126" s="496">
        <f t="shared" si="10"/>
        <v>0</v>
      </c>
      <c r="BB126" s="40">
        <f t="shared" si="12"/>
        <v>0</v>
      </c>
      <c r="BC126" s="3">
        <f t="shared" si="11"/>
        <v>0.59577278731836192</v>
      </c>
      <c r="BD126" s="4"/>
      <c r="BE126" s="4"/>
      <c r="BF126" s="41"/>
      <c r="BG126" s="11"/>
      <c r="BH126" s="492">
        <f ca="1">SUMPRODUCT(E126:AP126,Calcul_correl!E$411:AP$411)*D126</f>
        <v>-4.9383091149273429E-3</v>
      </c>
      <c r="BI126" s="493">
        <f t="shared" ca="1" si="13"/>
        <v>-8.1530879545353599E-4</v>
      </c>
      <c r="BJ126" s="493">
        <f t="shared" ca="1" si="14"/>
        <v>6.6472843194389579E-7</v>
      </c>
      <c r="BK126" s="494">
        <f t="shared" ca="1" si="15"/>
        <v>-3.8976716796035641E-3</v>
      </c>
      <c r="BL126" s="495" t="str">
        <f t="shared" ca="1" si="16"/>
        <v>....</v>
      </c>
      <c r="BM126" s="496"/>
    </row>
    <row r="127" spans="3:65">
      <c r="C127" s="42" t="s">
        <v>2360</v>
      </c>
      <c r="D127" s="43">
        <v>1.2642225031605564E-3</v>
      </c>
      <c r="E127" s="44">
        <v>7</v>
      </c>
      <c r="F127" s="17">
        <v>-14</v>
      </c>
      <c r="G127" s="17">
        <v>-6</v>
      </c>
      <c r="H127" s="17">
        <v>-10</v>
      </c>
      <c r="I127" s="17">
        <v>5</v>
      </c>
      <c r="J127" s="17">
        <v>9</v>
      </c>
      <c r="K127" s="17">
        <v>-7</v>
      </c>
      <c r="L127" s="17">
        <v>-3</v>
      </c>
      <c r="M127" s="17">
        <v>-15</v>
      </c>
      <c r="N127" s="17">
        <v>-4</v>
      </c>
      <c r="O127" s="17">
        <v>-8</v>
      </c>
      <c r="P127" s="17">
        <v>12</v>
      </c>
      <c r="Q127" s="17">
        <v>-30</v>
      </c>
      <c r="R127" s="17">
        <v>14</v>
      </c>
      <c r="S127" s="17">
        <v>-8</v>
      </c>
      <c r="T127" s="17">
        <v>11</v>
      </c>
      <c r="U127" s="17">
        <v>10</v>
      </c>
      <c r="V127" s="17">
        <v>2</v>
      </c>
      <c r="W127" s="17">
        <v>5</v>
      </c>
      <c r="X127" s="17">
        <v>7</v>
      </c>
      <c r="Y127" s="17">
        <v>-14</v>
      </c>
      <c r="Z127" s="17">
        <v>12</v>
      </c>
      <c r="AA127" s="17">
        <v>3</v>
      </c>
      <c r="AB127" s="17">
        <v>5</v>
      </c>
      <c r="AC127" s="17">
        <v>1</v>
      </c>
      <c r="AD127" s="17">
        <v>2</v>
      </c>
      <c r="AE127" s="17">
        <v>-1</v>
      </c>
      <c r="AF127" s="17">
        <v>16</v>
      </c>
      <c r="AG127" s="17">
        <v>4</v>
      </c>
      <c r="AH127" s="17">
        <v>-3</v>
      </c>
      <c r="AI127" s="17">
        <v>11</v>
      </c>
      <c r="AJ127" s="17">
        <v>-13</v>
      </c>
      <c r="AK127" s="17">
        <v>5</v>
      </c>
      <c r="AL127" s="17">
        <v>-16</v>
      </c>
      <c r="AM127" s="17">
        <v>-6</v>
      </c>
      <c r="AN127" s="17">
        <v>-4</v>
      </c>
      <c r="AO127" s="17">
        <v>10</v>
      </c>
      <c r="AP127" s="18">
        <v>3</v>
      </c>
      <c r="AR127" s="14"/>
      <c r="AS127" s="8" t="s">
        <v>2360</v>
      </c>
      <c r="AT127" s="8"/>
      <c r="AU127" s="8">
        <f>IF(OR('Anwendung DIAGNOSE'!E131='Anwendung DIAGNOSE'!$C$1,AT127),0,'Anwendung DIAGNOSE'!E131)</f>
        <v>0</v>
      </c>
      <c r="AV127" s="17"/>
      <c r="AW127" s="17"/>
      <c r="AX127" s="15"/>
      <c r="AY127" s="4"/>
      <c r="AZ127" s="4">
        <f t="shared" si="9"/>
        <v>0</v>
      </c>
      <c r="BA127" s="496">
        <f t="shared" si="10"/>
        <v>0</v>
      </c>
      <c r="BB127" s="40">
        <f t="shared" si="12"/>
        <v>0</v>
      </c>
      <c r="BC127" s="3">
        <f t="shared" si="11"/>
        <v>0.39949431099873584</v>
      </c>
      <c r="BD127" s="4"/>
      <c r="BE127" s="4"/>
      <c r="BF127" s="41"/>
      <c r="BG127" s="11"/>
      <c r="BH127" s="492">
        <f ca="1">SUMPRODUCT(E127:AP127,Calcul_correl!E$411:AP$411)*D127</f>
        <v>-6.3346396965866022E-3</v>
      </c>
      <c r="BI127" s="493">
        <f t="shared" ca="1" si="13"/>
        <v>1.9280485218645285E-3</v>
      </c>
      <c r="BJ127" s="493">
        <f t="shared" ca="1" si="14"/>
        <v>3.7173711026639931E-6</v>
      </c>
      <c r="BK127" s="494">
        <f t="shared" ca="1" si="15"/>
        <v>9.217244021502962E-3</v>
      </c>
      <c r="BL127" s="495" t="str">
        <f t="shared" ca="1" si="16"/>
        <v>....</v>
      </c>
      <c r="BM127" s="496"/>
    </row>
    <row r="128" spans="3:65">
      <c r="C128" s="42" t="s">
        <v>2361</v>
      </c>
      <c r="D128" s="43">
        <v>5.263157894736842E-4</v>
      </c>
      <c r="E128" s="44">
        <v>9</v>
      </c>
      <c r="F128" s="17">
        <v>-22</v>
      </c>
      <c r="G128" s="17">
        <v>-10</v>
      </c>
      <c r="H128" s="17">
        <v>17</v>
      </c>
      <c r="I128" s="17">
        <v>-1</v>
      </c>
      <c r="J128" s="17">
        <v>-3</v>
      </c>
      <c r="K128" s="17">
        <v>-2</v>
      </c>
      <c r="L128" s="17">
        <v>26</v>
      </c>
      <c r="M128" s="17">
        <v>-4</v>
      </c>
      <c r="N128" s="17">
        <v>2</v>
      </c>
      <c r="O128" s="17">
        <v>2</v>
      </c>
      <c r="P128" s="17">
        <v>22</v>
      </c>
      <c r="Q128" s="17">
        <v>-28</v>
      </c>
      <c r="R128" s="17">
        <v>7</v>
      </c>
      <c r="S128" s="17">
        <v>-10</v>
      </c>
      <c r="T128" s="17">
        <v>42</v>
      </c>
      <c r="U128" s="17">
        <v>19</v>
      </c>
      <c r="V128" s="17">
        <v>-8</v>
      </c>
      <c r="W128" s="17">
        <v>-39</v>
      </c>
      <c r="X128" s="17">
        <v>-6</v>
      </c>
      <c r="Y128" s="17">
        <v>21</v>
      </c>
      <c r="Z128" s="17">
        <v>-17</v>
      </c>
      <c r="AA128" s="17">
        <v>12</v>
      </c>
      <c r="AB128" s="17">
        <v>23</v>
      </c>
      <c r="AC128" s="17">
        <v>-17</v>
      </c>
      <c r="AD128" s="17">
        <v>7</v>
      </c>
      <c r="AE128" s="17">
        <v>13</v>
      </c>
      <c r="AF128" s="17">
        <v>7</v>
      </c>
      <c r="AG128" s="17">
        <v>0</v>
      </c>
      <c r="AH128" s="17">
        <v>-32</v>
      </c>
      <c r="AI128" s="17">
        <v>-17</v>
      </c>
      <c r="AJ128" s="17">
        <v>-7</v>
      </c>
      <c r="AK128" s="17">
        <v>-16</v>
      </c>
      <c r="AL128" s="17">
        <v>46</v>
      </c>
      <c r="AM128" s="17">
        <v>-23</v>
      </c>
      <c r="AN128" s="17">
        <v>-3</v>
      </c>
      <c r="AO128" s="17">
        <v>9</v>
      </c>
      <c r="AP128" s="18">
        <v>-14</v>
      </c>
      <c r="AR128" s="14"/>
      <c r="AS128" s="8" t="s">
        <v>2361</v>
      </c>
      <c r="AT128" s="8"/>
      <c r="AU128" s="8">
        <f>IF(OR('Anwendung DIAGNOSE'!E132='Anwendung DIAGNOSE'!$C$1,AT128),0,'Anwendung DIAGNOSE'!E132)</f>
        <v>0</v>
      </c>
      <c r="AV128" s="17"/>
      <c r="AW128" s="17"/>
      <c r="AX128" s="15"/>
      <c r="AY128" s="4"/>
      <c r="AZ128" s="4">
        <f t="shared" si="9"/>
        <v>0</v>
      </c>
      <c r="BA128" s="496">
        <f t="shared" si="10"/>
        <v>0</v>
      </c>
      <c r="BB128" s="40">
        <f t="shared" si="12"/>
        <v>0</v>
      </c>
      <c r="BC128" s="3">
        <f t="shared" si="11"/>
        <v>0.2963157894736842</v>
      </c>
      <c r="BD128" s="4"/>
      <c r="BE128" s="4"/>
      <c r="BF128" s="41"/>
      <c r="BG128" s="11"/>
      <c r="BH128" s="492">
        <f ca="1">SUMPRODUCT(E128:AP128,Calcul_correl!E$411:AP$411)*D128</f>
        <v>2.7434736842105274E-3</v>
      </c>
      <c r="BI128" s="493">
        <f t="shared" ca="1" si="13"/>
        <v>-1.7583821752941708E-3</v>
      </c>
      <c r="BJ128" s="493">
        <f t="shared" ca="1" si="14"/>
        <v>3.0919078743922601E-6</v>
      </c>
      <c r="BK128" s="494">
        <f t="shared" ca="1" si="15"/>
        <v>-8.40613574241072E-3</v>
      </c>
      <c r="BL128" s="495" t="str">
        <f t="shared" ca="1" si="16"/>
        <v>....</v>
      </c>
      <c r="BM128" s="496"/>
    </row>
    <row r="129" spans="3:65">
      <c r="C129" s="42" t="s">
        <v>2362</v>
      </c>
      <c r="D129" s="43">
        <v>4.7551117451260106E-4</v>
      </c>
      <c r="E129" s="44">
        <v>8</v>
      </c>
      <c r="F129" s="17">
        <v>-15</v>
      </c>
      <c r="G129" s="17">
        <v>-14</v>
      </c>
      <c r="H129" s="17">
        <v>9</v>
      </c>
      <c r="I129" s="17">
        <v>-1</v>
      </c>
      <c r="J129" s="17">
        <v>-10</v>
      </c>
      <c r="K129" s="17">
        <v>10</v>
      </c>
      <c r="L129" s="17">
        <v>10</v>
      </c>
      <c r="M129" s="17">
        <v>-3</v>
      </c>
      <c r="N129" s="17">
        <v>-21</v>
      </c>
      <c r="O129" s="17">
        <v>-6</v>
      </c>
      <c r="P129" s="17">
        <v>24</v>
      </c>
      <c r="Q129" s="17">
        <v>-36</v>
      </c>
      <c r="R129" s="17">
        <v>1</v>
      </c>
      <c r="S129" s="17">
        <v>-1</v>
      </c>
      <c r="T129" s="17">
        <v>-7</v>
      </c>
      <c r="U129" s="17">
        <v>25</v>
      </c>
      <c r="V129" s="17">
        <v>0</v>
      </c>
      <c r="W129" s="17">
        <v>-33</v>
      </c>
      <c r="X129" s="17">
        <v>14</v>
      </c>
      <c r="Y129" s="17">
        <v>36</v>
      </c>
      <c r="Z129" s="17">
        <v>-2</v>
      </c>
      <c r="AA129" s="17">
        <v>29</v>
      </c>
      <c r="AB129" s="17">
        <v>5</v>
      </c>
      <c r="AC129" s="17">
        <v>0</v>
      </c>
      <c r="AD129" s="17">
        <v>1</v>
      </c>
      <c r="AE129" s="17">
        <v>14</v>
      </c>
      <c r="AF129" s="17">
        <v>34</v>
      </c>
      <c r="AG129" s="17">
        <v>10</v>
      </c>
      <c r="AH129" s="17">
        <v>-34</v>
      </c>
      <c r="AI129" s="17">
        <v>15</v>
      </c>
      <c r="AJ129" s="17">
        <v>-6</v>
      </c>
      <c r="AK129" s="17">
        <v>-13</v>
      </c>
      <c r="AL129" s="17">
        <v>-5</v>
      </c>
      <c r="AM129" s="17">
        <v>-5</v>
      </c>
      <c r="AN129" s="17">
        <v>-2</v>
      </c>
      <c r="AO129" s="17">
        <v>-28</v>
      </c>
      <c r="AP129" s="18">
        <v>-7</v>
      </c>
      <c r="AR129" s="14"/>
      <c r="AS129" s="8" t="s">
        <v>2362</v>
      </c>
      <c r="AT129" s="8"/>
      <c r="AU129" s="8">
        <f>IF(OR('Anwendung DIAGNOSE'!E133='Anwendung DIAGNOSE'!$C$1,AT129),0,'Anwendung DIAGNOSE'!E133)</f>
        <v>0</v>
      </c>
      <c r="AV129" s="17"/>
      <c r="AW129" s="17"/>
      <c r="AX129" s="15"/>
      <c r="AY129" s="4"/>
      <c r="AZ129" s="4">
        <f t="shared" si="9"/>
        <v>0</v>
      </c>
      <c r="BA129" s="496">
        <f t="shared" si="10"/>
        <v>0</v>
      </c>
      <c r="BB129" s="40">
        <f t="shared" si="12"/>
        <v>0</v>
      </c>
      <c r="BC129" s="3">
        <f t="shared" si="11"/>
        <v>0.23490252020922492</v>
      </c>
      <c r="BD129" s="4"/>
      <c r="BE129" s="4"/>
      <c r="BF129" s="41"/>
      <c r="BG129" s="11"/>
      <c r="BH129" s="492">
        <f ca="1">SUMPRODUCT(E129:AP129,Calcul_correl!E$411:AP$411)*D129</f>
        <v>8.7045649072753223E-3</v>
      </c>
      <c r="BI129" s="493">
        <f t="shared" ca="1" si="13"/>
        <v>-6.2341358246496585E-3</v>
      </c>
      <c r="BJ129" s="493">
        <f t="shared" ca="1" si="14"/>
        <v>3.8864449480180275E-5</v>
      </c>
      <c r="BK129" s="494">
        <f t="shared" ca="1" si="15"/>
        <v>-2.980295905801221E-2</v>
      </c>
      <c r="BL129" s="495" t="str">
        <f t="shared" ca="1" si="16"/>
        <v>....</v>
      </c>
      <c r="BM129" s="496"/>
    </row>
    <row r="130" spans="3:65">
      <c r="C130" s="42" t="s">
        <v>2363</v>
      </c>
      <c r="D130" s="43">
        <v>4.8030739673390969E-4</v>
      </c>
      <c r="E130" s="44">
        <v>15</v>
      </c>
      <c r="F130" s="17">
        <v>0</v>
      </c>
      <c r="G130" s="17">
        <v>30</v>
      </c>
      <c r="H130" s="17">
        <v>24</v>
      </c>
      <c r="I130" s="17">
        <v>-17</v>
      </c>
      <c r="J130" s="17">
        <v>-20</v>
      </c>
      <c r="K130" s="17">
        <v>-11</v>
      </c>
      <c r="L130" s="17">
        <v>42</v>
      </c>
      <c r="M130" s="17">
        <v>-16</v>
      </c>
      <c r="N130" s="17">
        <v>-1</v>
      </c>
      <c r="O130" s="17">
        <v>22</v>
      </c>
      <c r="P130" s="17">
        <v>27</v>
      </c>
      <c r="Q130" s="17">
        <v>-16</v>
      </c>
      <c r="R130" s="17">
        <v>-12</v>
      </c>
      <c r="S130" s="17">
        <v>9</v>
      </c>
      <c r="T130" s="17">
        <v>-17</v>
      </c>
      <c r="U130" s="17">
        <v>1</v>
      </c>
      <c r="V130" s="17">
        <v>18</v>
      </c>
      <c r="W130" s="17">
        <v>-8</v>
      </c>
      <c r="X130" s="17">
        <v>7</v>
      </c>
      <c r="Y130" s="17">
        <v>-5</v>
      </c>
      <c r="Z130" s="17">
        <v>-18</v>
      </c>
      <c r="AA130" s="17">
        <v>1</v>
      </c>
      <c r="AB130" s="17">
        <v>-37</v>
      </c>
      <c r="AC130" s="17">
        <v>2</v>
      </c>
      <c r="AD130" s="17">
        <v>-2</v>
      </c>
      <c r="AE130" s="17">
        <v>2</v>
      </c>
      <c r="AF130" s="17">
        <v>20</v>
      </c>
      <c r="AG130" s="17">
        <v>8</v>
      </c>
      <c r="AH130" s="17">
        <v>-2</v>
      </c>
      <c r="AI130" s="17">
        <v>4</v>
      </c>
      <c r="AJ130" s="17">
        <v>-44</v>
      </c>
      <c r="AK130" s="17">
        <v>-14</v>
      </c>
      <c r="AL130" s="17">
        <v>-3</v>
      </c>
      <c r="AM130" s="17">
        <v>-2</v>
      </c>
      <c r="AN130" s="17">
        <v>-21</v>
      </c>
      <c r="AO130" s="17">
        <v>-5</v>
      </c>
      <c r="AP130" s="18">
        <v>-11</v>
      </c>
      <c r="AR130" s="14"/>
      <c r="AS130" s="8" t="s">
        <v>2363</v>
      </c>
      <c r="AT130" s="8"/>
      <c r="AU130" s="8">
        <f>IF(OR('Anwendung DIAGNOSE'!E134='Anwendung DIAGNOSE'!$C$1,AT130),0,'Anwendung DIAGNOSE'!E134)</f>
        <v>0</v>
      </c>
      <c r="AV130" s="17"/>
      <c r="AW130" s="17"/>
      <c r="AX130" s="15"/>
      <c r="AY130" s="4"/>
      <c r="AZ130" s="4">
        <f t="shared" ref="AZ130:AZ193" si="17">AU130</f>
        <v>0</v>
      </c>
      <c r="BA130" s="496">
        <f t="shared" ref="BA130:BA193" si="18">IF(AND(AZ408=0,AZ130=0,AY130&gt;0),AY130,AZ130)</f>
        <v>0</v>
      </c>
      <c r="BB130" s="40">
        <f t="shared" si="12"/>
        <v>0</v>
      </c>
      <c r="BC130" s="3">
        <f t="shared" ref="BC130:BC193" si="19">(SUMIF(E130:AP130,"&gt;0",E130:AP130)-SUMIF(E130:AP130,"&lt;0",E130:AP130))*D130</f>
        <v>0.24687800192122958</v>
      </c>
      <c r="BD130" s="4"/>
      <c r="BE130" s="4"/>
      <c r="BF130" s="41"/>
      <c r="BG130" s="11"/>
      <c r="BH130" s="492">
        <f ca="1">SUMPRODUCT(E130:AP130,Calcul_correl!E$411:AP$411)*D130</f>
        <v>5.5247838616714695E-3</v>
      </c>
      <c r="BI130" s="493">
        <f t="shared" ca="1" si="13"/>
        <v>-3.5320829220138197E-3</v>
      </c>
      <c r="BJ130" s="493">
        <f t="shared" ca="1" si="14"/>
        <v>1.2475609767981682E-5</v>
      </c>
      <c r="BK130" s="494">
        <f t="shared" ca="1" si="15"/>
        <v>-1.6885503568603705E-2</v>
      </c>
      <c r="BL130" s="495" t="str">
        <f t="shared" ca="1" si="16"/>
        <v>....</v>
      </c>
      <c r="BM130" s="496"/>
    </row>
    <row r="131" spans="3:65">
      <c r="C131" s="42" t="s">
        <v>2364</v>
      </c>
      <c r="D131" s="43">
        <v>2.1186440677966102E-3</v>
      </c>
      <c r="E131" s="44">
        <v>12</v>
      </c>
      <c r="F131" s="17">
        <v>-15</v>
      </c>
      <c r="G131" s="17">
        <v>-2</v>
      </c>
      <c r="H131" s="17">
        <v>14</v>
      </c>
      <c r="I131" s="17">
        <v>-8</v>
      </c>
      <c r="J131" s="17">
        <v>-7</v>
      </c>
      <c r="K131" s="17">
        <v>12</v>
      </c>
      <c r="L131" s="17">
        <v>15</v>
      </c>
      <c r="M131" s="17">
        <v>-3</v>
      </c>
      <c r="N131" s="17">
        <v>-3</v>
      </c>
      <c r="O131" s="17">
        <v>11</v>
      </c>
      <c r="P131" s="17">
        <v>26</v>
      </c>
      <c r="Q131" s="17">
        <v>-26</v>
      </c>
      <c r="R131" s="17">
        <v>12</v>
      </c>
      <c r="S131" s="17">
        <v>-4</v>
      </c>
      <c r="T131" s="17">
        <v>-18</v>
      </c>
      <c r="U131" s="17">
        <v>3</v>
      </c>
      <c r="V131" s="17">
        <v>8</v>
      </c>
      <c r="W131" s="17">
        <v>-21</v>
      </c>
      <c r="X131" s="17">
        <v>-11</v>
      </c>
      <c r="Y131" s="17">
        <v>14</v>
      </c>
      <c r="Z131" s="17">
        <v>-28</v>
      </c>
      <c r="AA131" s="17">
        <v>-2</v>
      </c>
      <c r="AB131" s="17">
        <v>-27</v>
      </c>
      <c r="AC131" s="17">
        <v>-5</v>
      </c>
      <c r="AD131" s="17">
        <v>-12</v>
      </c>
      <c r="AE131" s="17">
        <v>6</v>
      </c>
      <c r="AF131" s="17">
        <v>10</v>
      </c>
      <c r="AG131" s="17">
        <v>4</v>
      </c>
      <c r="AH131" s="17">
        <v>-12</v>
      </c>
      <c r="AI131" s="17">
        <v>13</v>
      </c>
      <c r="AJ131" s="17">
        <v>-2</v>
      </c>
      <c r="AK131" s="17">
        <v>-22</v>
      </c>
      <c r="AL131" s="17">
        <v>-13</v>
      </c>
      <c r="AM131" s="17">
        <v>13</v>
      </c>
      <c r="AN131" s="17">
        <v>2</v>
      </c>
      <c r="AO131" s="17">
        <v>-1</v>
      </c>
      <c r="AP131" s="18">
        <v>7</v>
      </c>
      <c r="AR131" s="14"/>
      <c r="AS131" s="8" t="s">
        <v>2364</v>
      </c>
      <c r="AT131" s="8"/>
      <c r="AU131" s="8">
        <f>IF(OR('Anwendung DIAGNOSE'!E135='Anwendung DIAGNOSE'!$C$1,AT131),0,'Anwendung DIAGNOSE'!E135)</f>
        <v>3</v>
      </c>
      <c r="AV131" s="17"/>
      <c r="AW131" s="17"/>
      <c r="AX131" s="15"/>
      <c r="AY131" s="4"/>
      <c r="AZ131" s="4">
        <f t="shared" si="17"/>
        <v>3</v>
      </c>
      <c r="BA131" s="496">
        <f t="shared" si="18"/>
        <v>3</v>
      </c>
      <c r="BB131" s="40">
        <f t="shared" ref="BB131:BB194" si="20">BA131*D131</f>
        <v>6.3559322033898309E-3</v>
      </c>
      <c r="BC131" s="3">
        <f t="shared" si="19"/>
        <v>0.89830508474576276</v>
      </c>
      <c r="BD131" s="4"/>
      <c r="BE131" s="4"/>
      <c r="BF131" s="41"/>
      <c r="BG131" s="11"/>
      <c r="BH131" s="492">
        <f ca="1">SUMPRODUCT(E131:AP131,Calcul_correl!E$411:AP$411)*D131</f>
        <v>1.7214194915254236E-2</v>
      </c>
      <c r="BI131" s="493">
        <f t="shared" ref="BI131:BI194" ca="1" si="21">(BH131*BA131)+(BH409*BA409)</f>
        <v>5.0097084325241258E-2</v>
      </c>
      <c r="BJ131" s="493">
        <f t="shared" ref="BJ131:BJ194" ca="1" si="22">BI131*BI131</f>
        <v>2.5097178578903333E-3</v>
      </c>
      <c r="BK131" s="494">
        <f t="shared" ref="BK131:BK194" ca="1" si="23">BI131/BM$2</f>
        <v>0.23949451777542163</v>
      </c>
      <c r="BL131" s="495" t="str">
        <f t="shared" ref="BL131:BL194" ca="1" si="24">IF(BK131&lt;-3,"— — —",IF(BK131&lt;-2,"— —",IF(BK131&lt;-1,"—",IF(BK131&gt;4,"++++",IF(BK131&gt;3,"+++",IF(BK131&gt;2,"++",IF(BK131&gt;1,"+","....")))))))</f>
        <v>....</v>
      </c>
      <c r="BM131" s="496"/>
    </row>
    <row r="132" spans="3:65">
      <c r="C132" s="42" t="s">
        <v>2365</v>
      </c>
      <c r="D132" s="43">
        <v>6.4641241111829345E-4</v>
      </c>
      <c r="E132" s="44">
        <v>9</v>
      </c>
      <c r="F132" s="17">
        <v>-6</v>
      </c>
      <c r="G132" s="17">
        <v>-11</v>
      </c>
      <c r="H132" s="17">
        <v>16</v>
      </c>
      <c r="I132" s="17">
        <v>4</v>
      </c>
      <c r="J132" s="17">
        <v>-11</v>
      </c>
      <c r="K132" s="17">
        <v>14</v>
      </c>
      <c r="L132" s="17">
        <v>9</v>
      </c>
      <c r="M132" s="17">
        <v>5</v>
      </c>
      <c r="N132" s="17">
        <v>-17</v>
      </c>
      <c r="O132" s="17">
        <v>-3</v>
      </c>
      <c r="P132" s="17">
        <v>0</v>
      </c>
      <c r="Q132" s="17">
        <v>-26</v>
      </c>
      <c r="R132" s="17">
        <v>1</v>
      </c>
      <c r="S132" s="17">
        <v>-13</v>
      </c>
      <c r="T132" s="17">
        <v>-4</v>
      </c>
      <c r="U132" s="17">
        <v>-9</v>
      </c>
      <c r="V132" s="17">
        <v>-6</v>
      </c>
      <c r="W132" s="17">
        <v>-19</v>
      </c>
      <c r="X132" s="17">
        <v>-5</v>
      </c>
      <c r="Y132" s="17">
        <v>12</v>
      </c>
      <c r="Z132" s="17">
        <v>5</v>
      </c>
      <c r="AA132" s="17">
        <v>-5</v>
      </c>
      <c r="AB132" s="17">
        <v>2</v>
      </c>
      <c r="AC132" s="17">
        <v>-13</v>
      </c>
      <c r="AD132" s="17">
        <v>-5</v>
      </c>
      <c r="AE132" s="17">
        <v>3</v>
      </c>
      <c r="AF132" s="17">
        <v>13</v>
      </c>
      <c r="AG132" s="17">
        <v>-14</v>
      </c>
      <c r="AH132" s="17">
        <v>-7</v>
      </c>
      <c r="AI132" s="17">
        <v>9</v>
      </c>
      <c r="AJ132" s="17">
        <v>17</v>
      </c>
      <c r="AK132" s="17">
        <v>-10</v>
      </c>
      <c r="AL132" s="17">
        <v>-6</v>
      </c>
      <c r="AM132" s="17">
        <v>-14</v>
      </c>
      <c r="AN132" s="17">
        <v>2</v>
      </c>
      <c r="AO132" s="17">
        <v>5</v>
      </c>
      <c r="AP132" s="18">
        <v>1</v>
      </c>
      <c r="AR132" s="14"/>
      <c r="AS132" s="8" t="s">
        <v>2365</v>
      </c>
      <c r="AT132" s="8"/>
      <c r="AU132" s="8">
        <f>IF(OR('Anwendung DIAGNOSE'!E136='Anwendung DIAGNOSE'!$C$1,AT132),0,'Anwendung DIAGNOSE'!E136)</f>
        <v>0</v>
      </c>
      <c r="AV132" s="17"/>
      <c r="AW132" s="17"/>
      <c r="AX132" s="15"/>
      <c r="AY132" s="4"/>
      <c r="AZ132" s="4">
        <f t="shared" si="17"/>
        <v>0</v>
      </c>
      <c r="BA132" s="496">
        <f t="shared" si="18"/>
        <v>0</v>
      </c>
      <c r="BB132" s="40">
        <f t="shared" si="20"/>
        <v>0</v>
      </c>
      <c r="BC132" s="3">
        <f t="shared" si="19"/>
        <v>0.21396250808015513</v>
      </c>
      <c r="BD132" s="4"/>
      <c r="BE132" s="4"/>
      <c r="BF132" s="41"/>
      <c r="BG132" s="11"/>
      <c r="BH132" s="492">
        <f ca="1">SUMPRODUCT(E132:AP132,Calcul_correl!E$411:AP$411)*D132</f>
        <v>3.094376212023268E-4</v>
      </c>
      <c r="BI132" s="493">
        <f t="shared" ca="1" si="21"/>
        <v>-2.5190819672131184E-4</v>
      </c>
      <c r="BJ132" s="493">
        <f t="shared" ca="1" si="22"/>
        <v>6.3457739575383146E-8</v>
      </c>
      <c r="BK132" s="494">
        <f t="shared" ca="1" si="23"/>
        <v>-1.2042743187560964E-3</v>
      </c>
      <c r="BL132" s="495" t="str">
        <f t="shared" ca="1" si="24"/>
        <v>....</v>
      </c>
      <c r="BM132" s="496"/>
    </row>
    <row r="133" spans="3:65">
      <c r="C133" s="42" t="s">
        <v>2366</v>
      </c>
      <c r="D133" s="43">
        <v>2.1052631578947368E-3</v>
      </c>
      <c r="E133" s="44">
        <v>5</v>
      </c>
      <c r="F133" s="17">
        <v>0</v>
      </c>
      <c r="G133" s="17">
        <v>-4</v>
      </c>
      <c r="H133" s="17">
        <v>2</v>
      </c>
      <c r="I133" s="17">
        <v>5</v>
      </c>
      <c r="J133" s="17">
        <v>-2</v>
      </c>
      <c r="K133" s="17">
        <v>2</v>
      </c>
      <c r="L133" s="17">
        <v>-1</v>
      </c>
      <c r="M133" s="17">
        <v>1</v>
      </c>
      <c r="N133" s="17">
        <v>-2</v>
      </c>
      <c r="O133" s="17">
        <v>4</v>
      </c>
      <c r="P133" s="17">
        <v>6</v>
      </c>
      <c r="Q133" s="17">
        <v>-14</v>
      </c>
      <c r="R133" s="17">
        <v>-3</v>
      </c>
      <c r="S133" s="17">
        <v>-11</v>
      </c>
      <c r="T133" s="17">
        <v>1</v>
      </c>
      <c r="U133" s="17">
        <v>-4</v>
      </c>
      <c r="V133" s="17">
        <v>2</v>
      </c>
      <c r="W133" s="17">
        <v>-10</v>
      </c>
      <c r="X133" s="17">
        <v>-6</v>
      </c>
      <c r="Y133" s="17">
        <v>1</v>
      </c>
      <c r="Z133" s="17">
        <v>-7</v>
      </c>
      <c r="AA133" s="17">
        <v>1</v>
      </c>
      <c r="AB133" s="17">
        <v>-4</v>
      </c>
      <c r="AC133" s="17">
        <v>5</v>
      </c>
      <c r="AD133" s="17">
        <v>8</v>
      </c>
      <c r="AE133" s="17">
        <v>-5</v>
      </c>
      <c r="AF133" s="17">
        <v>1</v>
      </c>
      <c r="AG133" s="17">
        <v>-18</v>
      </c>
      <c r="AH133" s="17">
        <v>-7</v>
      </c>
      <c r="AI133" s="17">
        <v>6</v>
      </c>
      <c r="AJ133" s="17">
        <v>1</v>
      </c>
      <c r="AK133" s="17">
        <v>-6</v>
      </c>
      <c r="AL133" s="17">
        <v>-9</v>
      </c>
      <c r="AM133" s="17">
        <v>-9</v>
      </c>
      <c r="AN133" s="17">
        <v>5</v>
      </c>
      <c r="AO133" s="17">
        <v>5</v>
      </c>
      <c r="AP133" s="18">
        <v>2</v>
      </c>
      <c r="AR133" s="14"/>
      <c r="AS133" s="8" t="s">
        <v>2366</v>
      </c>
      <c r="AT133" s="8"/>
      <c r="AU133" s="8">
        <f>IF(OR('Anwendung DIAGNOSE'!E137='Anwendung DIAGNOSE'!$C$1,AT133),0,'Anwendung DIAGNOSE'!E137)</f>
        <v>0</v>
      </c>
      <c r="AV133" s="17"/>
      <c r="AW133" s="17"/>
      <c r="AX133" s="15"/>
      <c r="AY133" s="4"/>
      <c r="AZ133" s="4">
        <f t="shared" si="17"/>
        <v>0</v>
      </c>
      <c r="BA133" s="496">
        <f t="shared" si="18"/>
        <v>0</v>
      </c>
      <c r="BB133" s="40">
        <f t="shared" si="20"/>
        <v>0</v>
      </c>
      <c r="BC133" s="3">
        <f t="shared" si="19"/>
        <v>0.38947368421052631</v>
      </c>
      <c r="BD133" s="4"/>
      <c r="BE133" s="4"/>
      <c r="BF133" s="41"/>
      <c r="BG133" s="11"/>
      <c r="BH133" s="492">
        <f ca="1">SUMPRODUCT(E133:AP133,Calcul_correl!E$411:AP$411)*D133</f>
        <v>-4.0359999999999945E-3</v>
      </c>
      <c r="BI133" s="493">
        <f t="shared" ca="1" si="21"/>
        <v>-1.8516259093697967E-3</v>
      </c>
      <c r="BJ133" s="493">
        <f t="shared" ca="1" si="22"/>
        <v>3.4285185082495263E-6</v>
      </c>
      <c r="BK133" s="494">
        <f t="shared" ca="1" si="23"/>
        <v>-8.8518974754297833E-3</v>
      </c>
      <c r="BL133" s="495" t="str">
        <f t="shared" ca="1" si="24"/>
        <v>....</v>
      </c>
      <c r="BM133" s="496"/>
    </row>
    <row r="134" spans="3:65">
      <c r="C134" s="42" t="s">
        <v>2367</v>
      </c>
      <c r="D134" s="43">
        <v>1.0593220338983051E-3</v>
      </c>
      <c r="E134" s="44">
        <v>18</v>
      </c>
      <c r="F134" s="17">
        <v>17</v>
      </c>
      <c r="G134" s="17">
        <v>-15</v>
      </c>
      <c r="H134" s="17">
        <v>4</v>
      </c>
      <c r="I134" s="17">
        <v>1</v>
      </c>
      <c r="J134" s="17">
        <v>-4</v>
      </c>
      <c r="K134" s="17">
        <v>1</v>
      </c>
      <c r="L134" s="17">
        <v>-5</v>
      </c>
      <c r="M134" s="17">
        <v>18</v>
      </c>
      <c r="N134" s="17">
        <v>-6</v>
      </c>
      <c r="O134" s="17">
        <v>-15</v>
      </c>
      <c r="P134" s="17">
        <v>-11</v>
      </c>
      <c r="Q134" s="17">
        <v>-32</v>
      </c>
      <c r="R134" s="17">
        <v>-22</v>
      </c>
      <c r="S134" s="17">
        <v>-13</v>
      </c>
      <c r="T134" s="17">
        <v>8</v>
      </c>
      <c r="U134" s="17">
        <v>-11</v>
      </c>
      <c r="V134" s="17">
        <v>18</v>
      </c>
      <c r="W134" s="17">
        <v>-9</v>
      </c>
      <c r="X134" s="17">
        <v>5</v>
      </c>
      <c r="Y134" s="17">
        <v>-3</v>
      </c>
      <c r="Z134" s="17">
        <v>-6</v>
      </c>
      <c r="AA134" s="17">
        <v>7</v>
      </c>
      <c r="AB134" s="17">
        <v>4</v>
      </c>
      <c r="AC134" s="17">
        <v>0</v>
      </c>
      <c r="AD134" s="17">
        <v>-34</v>
      </c>
      <c r="AE134" s="17">
        <v>-13</v>
      </c>
      <c r="AF134" s="17">
        <v>10</v>
      </c>
      <c r="AG134" s="17">
        <v>-24</v>
      </c>
      <c r="AH134" s="17">
        <v>-17</v>
      </c>
      <c r="AI134" s="17">
        <v>-17</v>
      </c>
      <c r="AJ134" s="17">
        <v>10</v>
      </c>
      <c r="AK134" s="17">
        <v>12</v>
      </c>
      <c r="AL134" s="17">
        <v>4</v>
      </c>
      <c r="AM134" s="17">
        <v>7</v>
      </c>
      <c r="AN134" s="17">
        <v>-4</v>
      </c>
      <c r="AO134" s="17">
        <v>-11</v>
      </c>
      <c r="AP134" s="18">
        <v>1</v>
      </c>
      <c r="AR134" s="14"/>
      <c r="AS134" s="8" t="s">
        <v>2367</v>
      </c>
      <c r="AT134" s="8"/>
      <c r="AU134" s="8">
        <f>IF(OR('Anwendung DIAGNOSE'!E138='Anwendung DIAGNOSE'!$C$1,AT134),0,'Anwendung DIAGNOSE'!E138)</f>
        <v>7</v>
      </c>
      <c r="AV134" s="17"/>
      <c r="AW134" s="17"/>
      <c r="AX134" s="15"/>
      <c r="AY134" s="4"/>
      <c r="AZ134" s="4">
        <f t="shared" si="17"/>
        <v>7</v>
      </c>
      <c r="BA134" s="496">
        <f t="shared" si="18"/>
        <v>7</v>
      </c>
      <c r="BB134" s="40">
        <f t="shared" si="20"/>
        <v>7.4152542372881358E-3</v>
      </c>
      <c r="BC134" s="3">
        <f t="shared" si="19"/>
        <v>0.44173728813559321</v>
      </c>
      <c r="BD134" s="4"/>
      <c r="BE134" s="4"/>
      <c r="BF134" s="41"/>
      <c r="BG134" s="11"/>
      <c r="BH134" s="492">
        <f ca="1">SUMPRODUCT(E134:AP134,Calcul_correl!E$411:AP$411)*D134</f>
        <v>1.7648622881355932E-2</v>
      </c>
      <c r="BI134" s="493">
        <f t="shared" ca="1" si="21"/>
        <v>0.12290620716402705</v>
      </c>
      <c r="BJ134" s="493">
        <f t="shared" ca="1" si="22"/>
        <v>1.5105935759446734E-2</v>
      </c>
      <c r="BK134" s="494">
        <f t="shared" ca="1" si="23"/>
        <v>0.58756638660353766</v>
      </c>
      <c r="BL134" s="495" t="str">
        <f t="shared" ca="1" si="24"/>
        <v>....</v>
      </c>
      <c r="BM134" s="496"/>
    </row>
    <row r="135" spans="3:65">
      <c r="C135" s="42" t="s">
        <v>2368</v>
      </c>
      <c r="D135" s="43">
        <v>5.6148231330713087E-4</v>
      </c>
      <c r="E135" s="44">
        <v>4</v>
      </c>
      <c r="F135" s="17">
        <v>-5</v>
      </c>
      <c r="G135" s="17">
        <v>8</v>
      </c>
      <c r="H135" s="17">
        <v>-3</v>
      </c>
      <c r="I135" s="17">
        <v>-18</v>
      </c>
      <c r="J135" s="17">
        <v>-11</v>
      </c>
      <c r="K135" s="17">
        <v>-1</v>
      </c>
      <c r="L135" s="17">
        <v>-20</v>
      </c>
      <c r="M135" s="17">
        <v>-2</v>
      </c>
      <c r="N135" s="17">
        <v>14</v>
      </c>
      <c r="O135" s="17">
        <v>-9</v>
      </c>
      <c r="P135" s="17">
        <v>-28</v>
      </c>
      <c r="Q135" s="17">
        <v>-28</v>
      </c>
      <c r="R135" s="17">
        <v>-21</v>
      </c>
      <c r="S135" s="17">
        <v>13</v>
      </c>
      <c r="T135" s="17">
        <v>14</v>
      </c>
      <c r="U135" s="17">
        <v>9</v>
      </c>
      <c r="V135" s="17">
        <v>6</v>
      </c>
      <c r="W135" s="17">
        <v>1</v>
      </c>
      <c r="X135" s="17">
        <v>-26</v>
      </c>
      <c r="Y135" s="17">
        <v>7</v>
      </c>
      <c r="Z135" s="17">
        <v>15</v>
      </c>
      <c r="AA135" s="17">
        <v>42</v>
      </c>
      <c r="AB135" s="17">
        <v>3</v>
      </c>
      <c r="AC135" s="17">
        <v>11</v>
      </c>
      <c r="AD135" s="17">
        <v>-55</v>
      </c>
      <c r="AE135" s="17">
        <v>-21</v>
      </c>
      <c r="AF135" s="17">
        <v>9</v>
      </c>
      <c r="AG135" s="17">
        <v>1</v>
      </c>
      <c r="AH135" s="17">
        <v>-27</v>
      </c>
      <c r="AI135" s="17">
        <v>8</v>
      </c>
      <c r="AJ135" s="17">
        <v>5</v>
      </c>
      <c r="AK135" s="17">
        <v>21</v>
      </c>
      <c r="AL135" s="17">
        <v>13</v>
      </c>
      <c r="AM135" s="17">
        <v>-22</v>
      </c>
      <c r="AN135" s="17">
        <v>22</v>
      </c>
      <c r="AO135" s="17">
        <v>-1</v>
      </c>
      <c r="AP135" s="18">
        <v>30</v>
      </c>
      <c r="AR135" s="14"/>
      <c r="AS135" s="8" t="s">
        <v>2368</v>
      </c>
      <c r="AT135" s="8"/>
      <c r="AU135" s="8">
        <f>IF(OR('Anwendung DIAGNOSE'!E139='Anwendung DIAGNOSE'!$C$1,AT135),0,'Anwendung DIAGNOSE'!E139)</f>
        <v>0</v>
      </c>
      <c r="AV135" s="17"/>
      <c r="AW135" s="17"/>
      <c r="AX135" s="15"/>
      <c r="AY135" s="4"/>
      <c r="AZ135" s="4">
        <f t="shared" si="17"/>
        <v>0</v>
      </c>
      <c r="BA135" s="496">
        <f t="shared" si="18"/>
        <v>0</v>
      </c>
      <c r="BB135" s="40">
        <f t="shared" si="20"/>
        <v>0</v>
      </c>
      <c r="BC135" s="3">
        <f t="shared" si="19"/>
        <v>0.3110612015721505</v>
      </c>
      <c r="BD135" s="4"/>
      <c r="BE135" s="4"/>
      <c r="BF135" s="41"/>
      <c r="BG135" s="11"/>
      <c r="BH135" s="492">
        <f ca="1">SUMPRODUCT(E135:AP135,Calcul_correl!E$411:AP$411)*D135</f>
        <v>-9.1289163391353213E-3</v>
      </c>
      <c r="BI135" s="493">
        <f t="shared" ca="1" si="21"/>
        <v>8.3670991308729056E-3</v>
      </c>
      <c r="BJ135" s="493">
        <f t="shared" ca="1" si="22"/>
        <v>7.0008347865854135E-5</v>
      </c>
      <c r="BK135" s="494">
        <f t="shared" ca="1" si="23"/>
        <v>3.9999820319241819E-2</v>
      </c>
      <c r="BL135" s="495" t="str">
        <f t="shared" ca="1" si="24"/>
        <v>....</v>
      </c>
      <c r="BM135" s="496"/>
    </row>
    <row r="136" spans="3:65">
      <c r="C136" s="42" t="s">
        <v>2369</v>
      </c>
      <c r="D136" s="43">
        <v>4.3572984749455336E-4</v>
      </c>
      <c r="E136" s="44">
        <v>33</v>
      </c>
      <c r="F136" s="17">
        <v>-18</v>
      </c>
      <c r="G136" s="17">
        <v>-14</v>
      </c>
      <c r="H136" s="17">
        <v>17</v>
      </c>
      <c r="I136" s="17">
        <v>-15</v>
      </c>
      <c r="J136" s="17">
        <v>-18</v>
      </c>
      <c r="K136" s="17">
        <v>11</v>
      </c>
      <c r="L136" s="17">
        <v>10</v>
      </c>
      <c r="M136" s="17">
        <v>-16</v>
      </c>
      <c r="N136" s="17">
        <v>-46</v>
      </c>
      <c r="O136" s="17">
        <v>-28</v>
      </c>
      <c r="P136" s="17">
        <v>16</v>
      </c>
      <c r="Q136" s="17">
        <v>-20</v>
      </c>
      <c r="R136" s="17">
        <v>4</v>
      </c>
      <c r="S136" s="17">
        <v>-6</v>
      </c>
      <c r="T136" s="17">
        <v>-3</v>
      </c>
      <c r="U136" s="17">
        <v>25</v>
      </c>
      <c r="V136" s="17">
        <v>-16</v>
      </c>
      <c r="W136" s="17">
        <v>-24</v>
      </c>
      <c r="X136" s="17">
        <v>-5</v>
      </c>
      <c r="Y136" s="17">
        <v>20</v>
      </c>
      <c r="Z136" s="17">
        <v>16</v>
      </c>
      <c r="AA136" s="17">
        <v>-6</v>
      </c>
      <c r="AB136" s="17">
        <v>21</v>
      </c>
      <c r="AC136" s="17">
        <v>-19</v>
      </c>
      <c r="AD136" s="17">
        <v>-13</v>
      </c>
      <c r="AE136" s="17">
        <v>22</v>
      </c>
      <c r="AF136" s="17">
        <v>15</v>
      </c>
      <c r="AG136" s="17">
        <v>-37</v>
      </c>
      <c r="AH136" s="17">
        <v>-9</v>
      </c>
      <c r="AI136" s="17">
        <v>-6</v>
      </c>
      <c r="AJ136" s="17">
        <v>-44</v>
      </c>
      <c r="AK136" s="17">
        <v>11</v>
      </c>
      <c r="AL136" s="17">
        <v>23</v>
      </c>
      <c r="AM136" s="17">
        <v>-19</v>
      </c>
      <c r="AN136" s="17">
        <v>18</v>
      </c>
      <c r="AO136" s="17">
        <v>7</v>
      </c>
      <c r="AP136" s="18">
        <v>-20</v>
      </c>
      <c r="AR136" s="14"/>
      <c r="AS136" s="8" t="s">
        <v>2369</v>
      </c>
      <c r="AT136" s="8"/>
      <c r="AU136" s="8">
        <f>IF(OR('Anwendung DIAGNOSE'!E140='Anwendung DIAGNOSE'!$C$1,AT136),0,'Anwendung DIAGNOSE'!E140)</f>
        <v>0</v>
      </c>
      <c r="AV136" s="17"/>
      <c r="AW136" s="17"/>
      <c r="AX136" s="15"/>
      <c r="AY136" s="4"/>
      <c r="AZ136" s="4">
        <f t="shared" si="17"/>
        <v>0</v>
      </c>
      <c r="BA136" s="496">
        <f t="shared" si="18"/>
        <v>0</v>
      </c>
      <c r="BB136" s="40">
        <f t="shared" si="20"/>
        <v>0</v>
      </c>
      <c r="BC136" s="3">
        <f t="shared" si="19"/>
        <v>0.29237472766884531</v>
      </c>
      <c r="BD136" s="4"/>
      <c r="BE136" s="4"/>
      <c r="BF136" s="41"/>
      <c r="BG136" s="11"/>
      <c r="BH136" s="492">
        <f ca="1">SUMPRODUCT(E136:AP136,Calcul_correl!E$411:AP$411)*D136</f>
        <v>4.5367320261437902E-3</v>
      </c>
      <c r="BI136" s="493">
        <f t="shared" ca="1" si="21"/>
        <v>-4.970778881338212E-3</v>
      </c>
      <c r="BJ136" s="493">
        <f t="shared" ca="1" si="22"/>
        <v>2.4708642687157966E-5</v>
      </c>
      <c r="BK136" s="494">
        <f t="shared" ca="1" si="23"/>
        <v>-2.3763344857068422E-2</v>
      </c>
      <c r="BL136" s="495" t="str">
        <f t="shared" ca="1" si="24"/>
        <v>....</v>
      </c>
      <c r="BM136" s="496"/>
    </row>
    <row r="137" spans="3:65">
      <c r="C137" s="42" t="s">
        <v>2370</v>
      </c>
      <c r="D137" s="43">
        <v>7.5187969924812035E-4</v>
      </c>
      <c r="E137" s="44">
        <v>-12</v>
      </c>
      <c r="F137" s="17">
        <v>-8</v>
      </c>
      <c r="G137" s="17">
        <v>-2</v>
      </c>
      <c r="H137" s="17">
        <v>8</v>
      </c>
      <c r="I137" s="17">
        <v>-1</v>
      </c>
      <c r="J137" s="17">
        <v>11</v>
      </c>
      <c r="K137" s="17">
        <v>-14</v>
      </c>
      <c r="L137" s="17">
        <v>9</v>
      </c>
      <c r="M137" s="17">
        <v>-28</v>
      </c>
      <c r="N137" s="17">
        <v>12</v>
      </c>
      <c r="O137" s="17">
        <v>7</v>
      </c>
      <c r="P137" s="17">
        <v>-11</v>
      </c>
      <c r="Q137" s="17">
        <v>21</v>
      </c>
      <c r="R137" s="17">
        <v>23</v>
      </c>
      <c r="S137" s="17">
        <v>18</v>
      </c>
      <c r="T137" s="17">
        <v>-1</v>
      </c>
      <c r="U137" s="17">
        <v>12</v>
      </c>
      <c r="V137" s="17">
        <v>-20</v>
      </c>
      <c r="W137" s="17">
        <v>13</v>
      </c>
      <c r="X137" s="17">
        <v>25</v>
      </c>
      <c r="Y137" s="17">
        <v>5</v>
      </c>
      <c r="Z137" s="17">
        <v>8</v>
      </c>
      <c r="AA137" s="17">
        <v>-9</v>
      </c>
      <c r="AB137" s="17">
        <v>10</v>
      </c>
      <c r="AC137" s="17">
        <v>1</v>
      </c>
      <c r="AD137" s="17">
        <v>17</v>
      </c>
      <c r="AE137" s="17">
        <v>-21</v>
      </c>
      <c r="AF137" s="17">
        <v>7</v>
      </c>
      <c r="AG137" s="17">
        <v>-2</v>
      </c>
      <c r="AH137" s="17">
        <v>-24</v>
      </c>
      <c r="AI137" s="17">
        <v>8</v>
      </c>
      <c r="AJ137" s="17">
        <v>-34</v>
      </c>
      <c r="AK137" s="17">
        <v>1</v>
      </c>
      <c r="AL137" s="17">
        <v>11</v>
      </c>
      <c r="AM137" s="17">
        <v>0</v>
      </c>
      <c r="AN137" s="17">
        <v>-8</v>
      </c>
      <c r="AO137" s="17">
        <v>5</v>
      </c>
      <c r="AP137" s="18">
        <v>12</v>
      </c>
      <c r="AR137" s="14"/>
      <c r="AS137" s="8" t="s">
        <v>2370</v>
      </c>
      <c r="AT137" s="8"/>
      <c r="AU137" s="8">
        <f>IF(OR('Anwendung DIAGNOSE'!E141='Anwendung DIAGNOSE'!$C$1,AT137),0,'Anwendung DIAGNOSE'!E141)</f>
        <v>0</v>
      </c>
      <c r="AV137" s="17"/>
      <c r="AW137" s="17"/>
      <c r="AX137" s="15"/>
      <c r="AY137" s="4"/>
      <c r="AZ137" s="4">
        <f t="shared" si="17"/>
        <v>0</v>
      </c>
      <c r="BA137" s="496">
        <f t="shared" si="18"/>
        <v>0</v>
      </c>
      <c r="BB137" s="40">
        <f t="shared" si="20"/>
        <v>0</v>
      </c>
      <c r="BC137" s="3">
        <f t="shared" si="19"/>
        <v>0.33007518796992485</v>
      </c>
      <c r="BD137" s="4"/>
      <c r="BE137" s="4"/>
      <c r="BF137" s="41"/>
      <c r="BG137" s="11"/>
      <c r="BH137" s="492">
        <f ca="1">SUMPRODUCT(E137:AP137,Calcul_correl!E$411:AP$411)*D137</f>
        <v>-2.4112781954887226E-3</v>
      </c>
      <c r="BI137" s="493">
        <f t="shared" ca="1" si="21"/>
        <v>2.3496184255758007E-3</v>
      </c>
      <c r="BJ137" s="493">
        <f t="shared" ca="1" si="22"/>
        <v>5.5207067458053044E-6</v>
      </c>
      <c r="BK137" s="494">
        <f t="shared" ca="1" si="23"/>
        <v>1.1232604439336538E-2</v>
      </c>
      <c r="BL137" s="495" t="str">
        <f t="shared" ca="1" si="24"/>
        <v>....</v>
      </c>
      <c r="BM137" s="496"/>
    </row>
    <row r="138" spans="3:65">
      <c r="C138" s="42" t="s">
        <v>2371</v>
      </c>
      <c r="D138" s="43">
        <v>6.1652281134401974E-4</v>
      </c>
      <c r="E138" s="44">
        <v>2</v>
      </c>
      <c r="F138" s="17">
        <v>-7</v>
      </c>
      <c r="G138" s="17">
        <v>32</v>
      </c>
      <c r="H138" s="17">
        <v>18</v>
      </c>
      <c r="I138" s="17">
        <v>-8</v>
      </c>
      <c r="J138" s="17">
        <v>-18</v>
      </c>
      <c r="K138" s="17">
        <v>-10</v>
      </c>
      <c r="L138" s="17">
        <v>6</v>
      </c>
      <c r="M138" s="17">
        <v>-19</v>
      </c>
      <c r="N138" s="17">
        <v>-1</v>
      </c>
      <c r="O138" s="17">
        <v>12</v>
      </c>
      <c r="P138" s="17">
        <v>15</v>
      </c>
      <c r="Q138" s="17">
        <v>-5</v>
      </c>
      <c r="R138" s="17">
        <v>-11</v>
      </c>
      <c r="S138" s="17">
        <v>7</v>
      </c>
      <c r="T138" s="17">
        <v>-5</v>
      </c>
      <c r="U138" s="17">
        <v>4</v>
      </c>
      <c r="V138" s="17">
        <v>5</v>
      </c>
      <c r="W138" s="17">
        <v>4</v>
      </c>
      <c r="X138" s="17">
        <v>5</v>
      </c>
      <c r="Y138" s="17">
        <v>13</v>
      </c>
      <c r="Z138" s="17">
        <v>-5</v>
      </c>
      <c r="AA138" s="17">
        <v>17</v>
      </c>
      <c r="AB138" s="17">
        <v>-16</v>
      </c>
      <c r="AC138" s="17">
        <v>-22</v>
      </c>
      <c r="AD138" s="17">
        <v>5</v>
      </c>
      <c r="AE138" s="17">
        <v>-6</v>
      </c>
      <c r="AF138" s="17">
        <v>18</v>
      </c>
      <c r="AG138" s="17">
        <v>20</v>
      </c>
      <c r="AH138" s="17">
        <v>-1</v>
      </c>
      <c r="AI138" s="17">
        <v>31</v>
      </c>
      <c r="AJ138" s="17">
        <v>-17</v>
      </c>
      <c r="AK138" s="17">
        <v>-12</v>
      </c>
      <c r="AL138" s="17">
        <v>-9</v>
      </c>
      <c r="AM138" s="17">
        <v>-3</v>
      </c>
      <c r="AN138" s="17">
        <v>-6</v>
      </c>
      <c r="AO138" s="17">
        <v>12</v>
      </c>
      <c r="AP138" s="18">
        <v>-11</v>
      </c>
      <c r="AR138" s="14"/>
      <c r="AS138" s="8" t="s">
        <v>2371</v>
      </c>
      <c r="AT138" s="8"/>
      <c r="AU138" s="8">
        <f>IF(OR('Anwendung DIAGNOSE'!E142='Anwendung DIAGNOSE'!$C$1,AT138),0,'Anwendung DIAGNOSE'!E142)</f>
        <v>0</v>
      </c>
      <c r="AV138" s="17"/>
      <c r="AW138" s="17"/>
      <c r="AX138" s="15"/>
      <c r="AY138" s="4"/>
      <c r="AZ138" s="4">
        <f t="shared" si="17"/>
        <v>0</v>
      </c>
      <c r="BA138" s="496">
        <f t="shared" si="18"/>
        <v>0</v>
      </c>
      <c r="BB138" s="40">
        <f t="shared" si="20"/>
        <v>0</v>
      </c>
      <c r="BC138" s="3">
        <f t="shared" si="19"/>
        <v>0.25770653514180025</v>
      </c>
      <c r="BD138" s="4"/>
      <c r="BE138" s="4"/>
      <c r="BF138" s="41"/>
      <c r="BG138" s="11"/>
      <c r="BH138" s="492">
        <f ca="1">SUMPRODUCT(E138:AP138,Calcul_correl!E$411:AP$411)*D138</f>
        <v>-5.4007398273736066E-5</v>
      </c>
      <c r="BI138" s="493">
        <f t="shared" ca="1" si="21"/>
        <v>5.9373331459884908E-4</v>
      </c>
      <c r="BJ138" s="493">
        <f t="shared" ca="1" si="22"/>
        <v>3.5251924886453589E-7</v>
      </c>
      <c r="BK138" s="494">
        <f t="shared" ca="1" si="23"/>
        <v>2.8384061823615776E-3</v>
      </c>
      <c r="BL138" s="495" t="str">
        <f t="shared" ca="1" si="24"/>
        <v>....</v>
      </c>
      <c r="BM138" s="496"/>
    </row>
    <row r="139" spans="3:65">
      <c r="C139" s="42" t="s">
        <v>2372</v>
      </c>
      <c r="D139" s="43">
        <v>4.1580041580041582E-4</v>
      </c>
      <c r="E139" s="44">
        <v>-39</v>
      </c>
      <c r="F139" s="17">
        <v>-21</v>
      </c>
      <c r="G139" s="17">
        <v>24</v>
      </c>
      <c r="H139" s="17">
        <v>-16</v>
      </c>
      <c r="I139" s="17">
        <v>-2</v>
      </c>
      <c r="J139" s="17">
        <v>42</v>
      </c>
      <c r="K139" s="17">
        <v>-13</v>
      </c>
      <c r="L139" s="17">
        <v>-19</v>
      </c>
      <c r="M139" s="17">
        <v>78</v>
      </c>
      <c r="N139" s="17">
        <v>21</v>
      </c>
      <c r="O139" s="17">
        <v>-7</v>
      </c>
      <c r="P139" s="17">
        <v>8</v>
      </c>
      <c r="Q139" s="17">
        <v>-9</v>
      </c>
      <c r="R139" s="17">
        <v>-22</v>
      </c>
      <c r="S139" s="17">
        <v>18</v>
      </c>
      <c r="T139" s="17">
        <v>-14</v>
      </c>
      <c r="U139" s="17">
        <v>7</v>
      </c>
      <c r="V139" s="17">
        <v>17</v>
      </c>
      <c r="W139" s="17">
        <v>1</v>
      </c>
      <c r="X139" s="17">
        <v>-4</v>
      </c>
      <c r="Y139" s="17">
        <v>3</v>
      </c>
      <c r="Z139" s="17">
        <v>28</v>
      </c>
      <c r="AA139" s="17">
        <v>-21</v>
      </c>
      <c r="AB139" s="17">
        <v>17</v>
      </c>
      <c r="AC139" s="17">
        <v>4</v>
      </c>
      <c r="AD139" s="17">
        <v>-12</v>
      </c>
      <c r="AE139" s="17">
        <v>5</v>
      </c>
      <c r="AF139" s="17">
        <v>33</v>
      </c>
      <c r="AG139" s="17">
        <v>-12</v>
      </c>
      <c r="AH139" s="17">
        <v>-9</v>
      </c>
      <c r="AI139" s="17">
        <v>12</v>
      </c>
      <c r="AJ139" s="17">
        <v>-20</v>
      </c>
      <c r="AK139" s="17">
        <v>-3</v>
      </c>
      <c r="AL139" s="17">
        <v>6</v>
      </c>
      <c r="AM139" s="17">
        <v>6</v>
      </c>
      <c r="AN139" s="17">
        <v>3</v>
      </c>
      <c r="AO139" s="17">
        <v>21</v>
      </c>
      <c r="AP139" s="18">
        <v>10</v>
      </c>
      <c r="AR139" s="14"/>
      <c r="AS139" s="8" t="s">
        <v>2372</v>
      </c>
      <c r="AT139" s="8"/>
      <c r="AU139" s="8">
        <f>IF(OR('Anwendung DIAGNOSE'!E143='Anwendung DIAGNOSE'!$C$1,AT139),0,'Anwendung DIAGNOSE'!E143)</f>
        <v>0</v>
      </c>
      <c r="AV139" s="17"/>
      <c r="AW139" s="17"/>
      <c r="AX139" s="15"/>
      <c r="AY139" s="4"/>
      <c r="AZ139" s="4">
        <f t="shared" si="17"/>
        <v>0</v>
      </c>
      <c r="BA139" s="496">
        <f t="shared" si="18"/>
        <v>0</v>
      </c>
      <c r="BB139" s="40">
        <f t="shared" si="20"/>
        <v>0</v>
      </c>
      <c r="BC139" s="3">
        <f t="shared" si="19"/>
        <v>0.2523908523908524</v>
      </c>
      <c r="BD139" s="4"/>
      <c r="BE139" s="4"/>
      <c r="BF139" s="41"/>
      <c r="BG139" s="11"/>
      <c r="BH139" s="492">
        <f ca="1">SUMPRODUCT(E139:AP139,Calcul_correl!E$411:AP$411)*D139</f>
        <v>6.9318087318087228E-4</v>
      </c>
      <c r="BI139" s="493">
        <f t="shared" ca="1" si="21"/>
        <v>-5.6933062348390583E-4</v>
      </c>
      <c r="BJ139" s="493">
        <f t="shared" ca="1" si="22"/>
        <v>3.2413735883657293E-7</v>
      </c>
      <c r="BK139" s="494">
        <f t="shared" ca="1" si="23"/>
        <v>-2.7217464841034246E-3</v>
      </c>
      <c r="BL139" s="495" t="str">
        <f t="shared" ca="1" si="24"/>
        <v>....</v>
      </c>
      <c r="BM139" s="496"/>
    </row>
    <row r="140" spans="3:65">
      <c r="C140" s="42" t="s">
        <v>2373</v>
      </c>
      <c r="D140" s="43">
        <v>4.2553191489361702E-4</v>
      </c>
      <c r="E140" s="44">
        <v>-49</v>
      </c>
      <c r="F140" s="17">
        <v>-36</v>
      </c>
      <c r="G140" s="17">
        <v>22</v>
      </c>
      <c r="H140" s="17">
        <v>-3</v>
      </c>
      <c r="I140" s="17">
        <v>-6</v>
      </c>
      <c r="J140" s="17">
        <v>47</v>
      </c>
      <c r="K140" s="17">
        <v>-12</v>
      </c>
      <c r="L140" s="17">
        <v>-32</v>
      </c>
      <c r="M140" s="17">
        <v>81</v>
      </c>
      <c r="N140" s="17">
        <v>33</v>
      </c>
      <c r="O140" s="17">
        <v>-13</v>
      </c>
      <c r="P140" s="17">
        <v>17</v>
      </c>
      <c r="Q140" s="17">
        <v>-7</v>
      </c>
      <c r="R140" s="17">
        <v>-56</v>
      </c>
      <c r="S140" s="17">
        <v>-9</v>
      </c>
      <c r="T140" s="17">
        <v>-14</v>
      </c>
      <c r="U140" s="17">
        <v>17</v>
      </c>
      <c r="V140" s="17">
        <v>7</v>
      </c>
      <c r="W140" s="17">
        <v>-1</v>
      </c>
      <c r="X140" s="17">
        <v>5</v>
      </c>
      <c r="Y140" s="17">
        <v>-17</v>
      </c>
      <c r="Z140" s="17">
        <v>18</v>
      </c>
      <c r="AA140" s="17">
        <v>-25</v>
      </c>
      <c r="AB140" s="17">
        <v>-3</v>
      </c>
      <c r="AC140" s="17">
        <v>-47</v>
      </c>
      <c r="AD140" s="17">
        <v>19</v>
      </c>
      <c r="AE140" s="17">
        <v>19</v>
      </c>
      <c r="AF140" s="17">
        <v>19</v>
      </c>
      <c r="AG140" s="17">
        <v>-13</v>
      </c>
      <c r="AH140" s="17">
        <v>5</v>
      </c>
      <c r="AI140" s="17">
        <v>3</v>
      </c>
      <c r="AJ140" s="17">
        <v>-25</v>
      </c>
      <c r="AK140" s="17">
        <v>-35</v>
      </c>
      <c r="AL140" s="17">
        <v>11</v>
      </c>
      <c r="AM140" s="17">
        <v>-21</v>
      </c>
      <c r="AN140" s="17">
        <v>4</v>
      </c>
      <c r="AO140" s="17">
        <v>2</v>
      </c>
      <c r="AP140" s="18">
        <v>-15</v>
      </c>
      <c r="AR140" s="14"/>
      <c r="AS140" s="8" t="s">
        <v>2373</v>
      </c>
      <c r="AT140" s="8"/>
      <c r="AU140" s="8">
        <f>IF(OR('Anwendung DIAGNOSE'!E144='Anwendung DIAGNOSE'!$C$1,AT140),0,'Anwendung DIAGNOSE'!E144)</f>
        <v>0</v>
      </c>
      <c r="AV140" s="17"/>
      <c r="AW140" s="17">
        <v>140</v>
      </c>
      <c r="AX140" s="15"/>
      <c r="AY140" s="4">
        <f ca="1">INDIRECT(ADDRESS(AW140+ROW(AV$2)-1,COLUMN(AU140)))</f>
        <v>0</v>
      </c>
      <c r="AZ140" s="4">
        <f t="shared" si="17"/>
        <v>0</v>
      </c>
      <c r="BA140" s="496">
        <f t="shared" ca="1" si="18"/>
        <v>0</v>
      </c>
      <c r="BB140" s="40">
        <f t="shared" ca="1" si="20"/>
        <v>0</v>
      </c>
      <c r="BC140" s="3">
        <f t="shared" si="19"/>
        <v>0.32680851063829786</v>
      </c>
      <c r="BD140" s="4"/>
      <c r="BE140" s="4"/>
      <c r="BF140" s="41"/>
      <c r="BG140" s="11"/>
      <c r="BH140" s="492">
        <f ca="1">SUMPRODUCT(E140:AP140,Calcul_correl!E$411:AP$411)*D140</f>
        <v>1.7204255319148903E-4</v>
      </c>
      <c r="BI140" s="493">
        <f t="shared" ca="1" si="21"/>
        <v>-8.1775312066573085E-5</v>
      </c>
      <c r="BJ140" s="493">
        <f t="shared" ca="1" si="22"/>
        <v>6.6872016635854137E-9</v>
      </c>
      <c r="BK140" s="494">
        <f t="shared" ca="1" si="23"/>
        <v>-3.9093570400564872E-4</v>
      </c>
      <c r="BL140" s="495" t="str">
        <f t="shared" ca="1" si="24"/>
        <v>....</v>
      </c>
      <c r="BM140" s="496"/>
    </row>
    <row r="141" spans="3:65">
      <c r="C141" s="42" t="s">
        <v>2374</v>
      </c>
      <c r="D141" s="43">
        <v>6.9060773480662981E-4</v>
      </c>
      <c r="E141" s="44">
        <v>-41</v>
      </c>
      <c r="F141" s="17">
        <v>-28</v>
      </c>
      <c r="G141" s="17">
        <v>15</v>
      </c>
      <c r="H141" s="17">
        <v>-8</v>
      </c>
      <c r="I141" s="17">
        <v>-6</v>
      </c>
      <c r="J141" s="17">
        <v>28</v>
      </c>
      <c r="K141" s="17">
        <v>0</v>
      </c>
      <c r="L141" s="17">
        <v>-28</v>
      </c>
      <c r="M141" s="17">
        <v>71</v>
      </c>
      <c r="N141" s="17">
        <v>32</v>
      </c>
      <c r="O141" s="17">
        <v>-8</v>
      </c>
      <c r="P141" s="17">
        <v>18</v>
      </c>
      <c r="Q141" s="17">
        <v>-10</v>
      </c>
      <c r="R141" s="17">
        <v>-42</v>
      </c>
      <c r="S141" s="17">
        <v>-5</v>
      </c>
      <c r="T141" s="17">
        <v>-19</v>
      </c>
      <c r="U141" s="17">
        <v>14</v>
      </c>
      <c r="V141" s="17">
        <v>4</v>
      </c>
      <c r="W141" s="17">
        <v>-2</v>
      </c>
      <c r="X141" s="17">
        <v>9</v>
      </c>
      <c r="Y141" s="17">
        <v>-19</v>
      </c>
      <c r="Z141" s="17">
        <v>13</v>
      </c>
      <c r="AA141" s="17">
        <v>-22</v>
      </c>
      <c r="AB141" s="17">
        <v>-1</v>
      </c>
      <c r="AC141" s="17">
        <v>-44</v>
      </c>
      <c r="AD141" s="17">
        <v>11</v>
      </c>
      <c r="AE141" s="17">
        <v>20</v>
      </c>
      <c r="AF141" s="17">
        <v>14</v>
      </c>
      <c r="AG141" s="17">
        <v>-11</v>
      </c>
      <c r="AH141" s="17">
        <v>10</v>
      </c>
      <c r="AI141" s="17">
        <v>0</v>
      </c>
      <c r="AJ141" s="17">
        <v>-23</v>
      </c>
      <c r="AK141" s="17">
        <v>-18</v>
      </c>
      <c r="AL141" s="17">
        <v>-1</v>
      </c>
      <c r="AM141" s="17">
        <v>-11</v>
      </c>
      <c r="AN141" s="17">
        <v>2</v>
      </c>
      <c r="AO141" s="17">
        <v>2</v>
      </c>
      <c r="AP141" s="18">
        <v>-19</v>
      </c>
      <c r="AR141" s="14"/>
      <c r="AS141" s="8" t="s">
        <v>2374</v>
      </c>
      <c r="AT141" s="8"/>
      <c r="AU141" s="8">
        <f>IF(OR('Anwendung DIAGNOSE'!E145='Anwendung DIAGNOSE'!$C$1,AT141),0,'Anwendung DIAGNOSE'!E145)</f>
        <v>0</v>
      </c>
      <c r="AV141" s="17"/>
      <c r="AW141" s="17">
        <v>141</v>
      </c>
      <c r="AX141" s="15"/>
      <c r="AY141" s="4">
        <f ca="1">INDIRECT(ADDRESS(AW141+ROW(AV$2)-1,COLUMN(AU141)))</f>
        <v>0</v>
      </c>
      <c r="AZ141" s="4">
        <f t="shared" si="17"/>
        <v>0</v>
      </c>
      <c r="BA141" s="496">
        <f t="shared" ca="1" si="18"/>
        <v>0</v>
      </c>
      <c r="BB141" s="40">
        <f t="shared" ca="1" si="20"/>
        <v>0</v>
      </c>
      <c r="BC141" s="3">
        <f t="shared" si="19"/>
        <v>0.43439226519337015</v>
      </c>
      <c r="BD141" s="4"/>
      <c r="BE141" s="4"/>
      <c r="BF141" s="41"/>
      <c r="BG141" s="11"/>
      <c r="BH141" s="492">
        <f ca="1">SUMPRODUCT(E141:AP141,Calcul_correl!E$411:AP$411)*D141</f>
        <v>3.1210635359116027E-3</v>
      </c>
      <c r="BI141" s="493">
        <f t="shared" ca="1" si="21"/>
        <v>-6.7663085870680786E-3</v>
      </c>
      <c r="BJ141" s="493">
        <f t="shared" ca="1" si="22"/>
        <v>4.578293189543122E-5</v>
      </c>
      <c r="BK141" s="494">
        <f t="shared" ca="1" si="23"/>
        <v>-3.2347068377452125E-2</v>
      </c>
      <c r="BL141" s="495" t="str">
        <f t="shared" ca="1" si="24"/>
        <v>....</v>
      </c>
      <c r="BM141" s="496"/>
    </row>
    <row r="142" spans="3:65">
      <c r="C142" s="42" t="s">
        <v>2375</v>
      </c>
      <c r="D142" s="43">
        <v>2.4390243902439024E-3</v>
      </c>
      <c r="E142" s="44">
        <v>-14</v>
      </c>
      <c r="F142" s="17">
        <v>-12</v>
      </c>
      <c r="G142" s="17">
        <v>7</v>
      </c>
      <c r="H142" s="17">
        <v>-2</v>
      </c>
      <c r="I142" s="17">
        <v>-5</v>
      </c>
      <c r="J142" s="17">
        <v>12</v>
      </c>
      <c r="K142" s="17">
        <v>-2</v>
      </c>
      <c r="L142" s="17">
        <v>-12</v>
      </c>
      <c r="M142" s="17">
        <v>31</v>
      </c>
      <c r="N142" s="17">
        <v>19</v>
      </c>
      <c r="O142" s="17">
        <v>-3</v>
      </c>
      <c r="P142" s="17">
        <v>8</v>
      </c>
      <c r="Q142" s="17">
        <v>-3</v>
      </c>
      <c r="R142" s="17">
        <v>-12</v>
      </c>
      <c r="S142" s="17">
        <v>4</v>
      </c>
      <c r="T142" s="17">
        <v>-1</v>
      </c>
      <c r="U142" s="17">
        <v>11</v>
      </c>
      <c r="V142" s="17">
        <v>4</v>
      </c>
      <c r="W142" s="17">
        <v>-2</v>
      </c>
      <c r="X142" s="17">
        <v>7</v>
      </c>
      <c r="Y142" s="17">
        <v>-9</v>
      </c>
      <c r="Z142" s="17">
        <v>4</v>
      </c>
      <c r="AA142" s="17">
        <v>-12</v>
      </c>
      <c r="AB142" s="17">
        <v>-5</v>
      </c>
      <c r="AC142" s="17">
        <v>-13</v>
      </c>
      <c r="AD142" s="17">
        <v>1</v>
      </c>
      <c r="AE142" s="17">
        <v>7</v>
      </c>
      <c r="AF142" s="17">
        <v>14</v>
      </c>
      <c r="AG142" s="17">
        <v>-14</v>
      </c>
      <c r="AH142" s="17">
        <v>7</v>
      </c>
      <c r="AI142" s="17">
        <v>-4</v>
      </c>
      <c r="AJ142" s="17">
        <v>-7</v>
      </c>
      <c r="AK142" s="17">
        <v>-7</v>
      </c>
      <c r="AL142" s="17">
        <v>-3</v>
      </c>
      <c r="AM142" s="17">
        <v>-5</v>
      </c>
      <c r="AN142" s="17">
        <v>5</v>
      </c>
      <c r="AO142" s="17">
        <v>-2</v>
      </c>
      <c r="AP142" s="18">
        <v>-6</v>
      </c>
      <c r="AR142" s="14"/>
      <c r="AS142" s="8" t="s">
        <v>2375</v>
      </c>
      <c r="AT142" s="8"/>
      <c r="AU142" s="8">
        <f>IF(OR('Anwendung DIAGNOSE'!E146='Anwendung DIAGNOSE'!$C$1,AT142),0,'Anwendung DIAGNOSE'!E146)</f>
        <v>0</v>
      </c>
      <c r="AV142" s="17"/>
      <c r="AW142" s="17"/>
      <c r="AX142" s="15"/>
      <c r="AY142" s="4"/>
      <c r="AZ142" s="4">
        <f t="shared" si="17"/>
        <v>0</v>
      </c>
      <c r="BA142" s="496">
        <f t="shared" si="18"/>
        <v>0</v>
      </c>
      <c r="BB142" s="40">
        <f t="shared" si="20"/>
        <v>0</v>
      </c>
      <c r="BC142" s="3">
        <f t="shared" si="19"/>
        <v>0.7219512195121951</v>
      </c>
      <c r="BD142" s="4"/>
      <c r="BE142" s="4"/>
      <c r="BF142" s="41"/>
      <c r="BG142" s="11"/>
      <c r="BH142" s="492">
        <f ca="1">SUMPRODUCT(E142:AP142,Calcul_correl!E$411:AP$411)*D142</f>
        <v>5.1453658536585343E-3</v>
      </c>
      <c r="BI142" s="493">
        <f t="shared" ca="1" si="21"/>
        <v>-8.8509383378016088E-3</v>
      </c>
      <c r="BJ142" s="493">
        <f t="shared" ca="1" si="22"/>
        <v>7.8339109459566299E-5</v>
      </c>
      <c r="BK142" s="494">
        <f t="shared" ca="1" si="23"/>
        <v>-4.2312865860813349E-2</v>
      </c>
      <c r="BL142" s="495" t="str">
        <f t="shared" ca="1" si="24"/>
        <v>....</v>
      </c>
      <c r="BM142" s="496"/>
    </row>
    <row r="143" spans="3:65">
      <c r="C143" s="42" t="s">
        <v>2376</v>
      </c>
      <c r="D143" s="43">
        <v>1.6155088852988692E-3</v>
      </c>
      <c r="E143" s="44">
        <v>-12</v>
      </c>
      <c r="F143" s="17">
        <v>-22</v>
      </c>
      <c r="G143" s="17">
        <v>-3</v>
      </c>
      <c r="H143" s="17">
        <v>-8</v>
      </c>
      <c r="I143" s="17">
        <v>-3</v>
      </c>
      <c r="J143" s="17">
        <v>-6</v>
      </c>
      <c r="K143" s="17">
        <v>-22</v>
      </c>
      <c r="L143" s="17">
        <v>1</v>
      </c>
      <c r="M143" s="17">
        <v>2</v>
      </c>
      <c r="N143" s="17">
        <v>-1</v>
      </c>
      <c r="O143" s="17">
        <v>-12</v>
      </c>
      <c r="P143" s="17">
        <v>-13</v>
      </c>
      <c r="Q143" s="17">
        <v>2</v>
      </c>
      <c r="R143" s="17">
        <v>4</v>
      </c>
      <c r="S143" s="17">
        <v>25</v>
      </c>
      <c r="T143" s="17">
        <v>-15</v>
      </c>
      <c r="U143" s="17">
        <v>2</v>
      </c>
      <c r="V143" s="17">
        <v>-1</v>
      </c>
      <c r="W143" s="17">
        <v>7</v>
      </c>
      <c r="X143" s="17">
        <v>-13</v>
      </c>
      <c r="Y143" s="17">
        <v>-16</v>
      </c>
      <c r="Z143" s="17">
        <v>7</v>
      </c>
      <c r="AA143" s="17">
        <v>5</v>
      </c>
      <c r="AB143" s="17">
        <v>-4</v>
      </c>
      <c r="AC143" s="17">
        <v>-3</v>
      </c>
      <c r="AD143" s="17">
        <v>-12</v>
      </c>
      <c r="AE143" s="17">
        <v>-18</v>
      </c>
      <c r="AF143" s="17">
        <v>24</v>
      </c>
      <c r="AG143" s="17">
        <v>-4</v>
      </c>
      <c r="AH143" s="17">
        <v>7</v>
      </c>
      <c r="AI143" s="17">
        <v>1</v>
      </c>
      <c r="AJ143" s="17">
        <v>4</v>
      </c>
      <c r="AK143" s="17">
        <v>5</v>
      </c>
      <c r="AL143" s="17">
        <v>-13</v>
      </c>
      <c r="AM143" s="17">
        <v>10</v>
      </c>
      <c r="AN143" s="17">
        <v>0</v>
      </c>
      <c r="AO143" s="17">
        <v>6</v>
      </c>
      <c r="AP143" s="18">
        <v>-11</v>
      </c>
      <c r="AR143" s="14"/>
      <c r="AS143" s="8" t="s">
        <v>2376</v>
      </c>
      <c r="AT143" s="8"/>
      <c r="AU143" s="8">
        <f>IF(OR('Anwendung DIAGNOSE'!E147='Anwendung DIAGNOSE'!$C$1,AT143),0,'Anwendung DIAGNOSE'!E147)</f>
        <v>0</v>
      </c>
      <c r="AV143" s="17">
        <v>143</v>
      </c>
      <c r="AW143" s="17"/>
      <c r="AX143" s="15">
        <f ca="1">INDIRECT(ADDRESS(AV143+ROW(AV$2)-1,COLUMN(AU143)))</f>
        <v>0</v>
      </c>
      <c r="AY143" s="4"/>
      <c r="AZ143" s="4">
        <f t="shared" si="17"/>
        <v>0</v>
      </c>
      <c r="BA143" s="496">
        <f t="shared" ca="1" si="18"/>
        <v>0</v>
      </c>
      <c r="BB143" s="40">
        <f t="shared" ca="1" si="20"/>
        <v>0</v>
      </c>
      <c r="BC143" s="3">
        <f t="shared" si="19"/>
        <v>0.52342487883683364</v>
      </c>
      <c r="BD143" s="4"/>
      <c r="BE143" s="4"/>
      <c r="BF143" s="41"/>
      <c r="BG143" s="11"/>
      <c r="BH143" s="492">
        <f ca="1">SUMPRODUCT(E143:AP143,Calcul_correl!E$411:AP$411)*D143</f>
        <v>-6.0316639741518595E-3</v>
      </c>
      <c r="BI143" s="493">
        <f t="shared" ca="1" si="21"/>
        <v>-1.4511227314672409E-3</v>
      </c>
      <c r="BJ143" s="493">
        <f t="shared" ca="1" si="22"/>
        <v>2.1057571817809464E-6</v>
      </c>
      <c r="BK143" s="494">
        <f t="shared" ca="1" si="23"/>
        <v>-6.9372488137117924E-3</v>
      </c>
      <c r="BL143" s="495" t="str">
        <f t="shared" ca="1" si="24"/>
        <v>....</v>
      </c>
      <c r="BM143" s="496"/>
    </row>
    <row r="144" spans="3:65">
      <c r="C144" s="42" t="s">
        <v>2377</v>
      </c>
      <c r="D144" s="43">
        <v>5.7273768613974802E-4</v>
      </c>
      <c r="E144" s="44">
        <v>-27</v>
      </c>
      <c r="F144" s="17">
        <v>-32</v>
      </c>
      <c r="G144" s="17">
        <v>18</v>
      </c>
      <c r="H144" s="17">
        <v>20</v>
      </c>
      <c r="I144" s="17">
        <v>40</v>
      </c>
      <c r="J144" s="17">
        <v>18</v>
      </c>
      <c r="K144" s="17">
        <v>3</v>
      </c>
      <c r="L144" s="17">
        <v>-6</v>
      </c>
      <c r="M144" s="17">
        <v>21</v>
      </c>
      <c r="N144" s="17">
        <v>5</v>
      </c>
      <c r="O144" s="17">
        <v>4</v>
      </c>
      <c r="P144" s="17">
        <v>7</v>
      </c>
      <c r="Q144" s="17">
        <v>-8</v>
      </c>
      <c r="R144" s="17">
        <v>-20</v>
      </c>
      <c r="S144" s="17">
        <v>3</v>
      </c>
      <c r="T144" s="17">
        <v>12</v>
      </c>
      <c r="U144" s="17">
        <v>10</v>
      </c>
      <c r="V144" s="17">
        <v>12</v>
      </c>
      <c r="W144" s="17">
        <v>-15</v>
      </c>
      <c r="X144" s="17">
        <v>-6</v>
      </c>
      <c r="Y144" s="17">
        <v>10</v>
      </c>
      <c r="Z144" s="17">
        <v>-8</v>
      </c>
      <c r="AA144" s="17">
        <v>7</v>
      </c>
      <c r="AB144" s="17">
        <v>20</v>
      </c>
      <c r="AC144" s="17">
        <v>2</v>
      </c>
      <c r="AD144" s="17">
        <v>9</v>
      </c>
      <c r="AE144" s="17">
        <v>-15</v>
      </c>
      <c r="AF144" s="17">
        <v>-1</v>
      </c>
      <c r="AG144" s="17">
        <v>-7</v>
      </c>
      <c r="AH144" s="17">
        <v>7</v>
      </c>
      <c r="AI144" s="17">
        <v>-14</v>
      </c>
      <c r="AJ144" s="17">
        <v>-8</v>
      </c>
      <c r="AK144" s="17">
        <v>-6</v>
      </c>
      <c r="AL144" s="17">
        <v>9</v>
      </c>
      <c r="AM144" s="17">
        <v>-4</v>
      </c>
      <c r="AN144" s="17">
        <v>-12</v>
      </c>
      <c r="AO144" s="17">
        <v>-14</v>
      </c>
      <c r="AP144" s="18">
        <v>27</v>
      </c>
      <c r="AR144" s="14"/>
      <c r="AS144" s="8" t="s">
        <v>2377</v>
      </c>
      <c r="AT144" s="8"/>
      <c r="AU144" s="8">
        <f>IF(OR('Anwendung DIAGNOSE'!E148='Anwendung DIAGNOSE'!$C$1,AT144),0,'Anwendung DIAGNOSE'!E148)</f>
        <v>0</v>
      </c>
      <c r="AV144" s="17">
        <v>142</v>
      </c>
      <c r="AW144" s="17"/>
      <c r="AX144" s="15">
        <f ca="1">INDIRECT(ADDRESS(AV144+ROW(AV$2)-1,COLUMN(AU144)))</f>
        <v>0</v>
      </c>
      <c r="AY144" s="4"/>
      <c r="AZ144" s="4">
        <f t="shared" si="17"/>
        <v>0</v>
      </c>
      <c r="BA144" s="496">
        <f t="shared" ca="1" si="18"/>
        <v>0</v>
      </c>
      <c r="BB144" s="40">
        <f t="shared" ca="1" si="20"/>
        <v>0</v>
      </c>
      <c r="BC144" s="3">
        <f t="shared" si="19"/>
        <v>0.26746849942726231</v>
      </c>
      <c r="BD144" s="4"/>
      <c r="BE144" s="4"/>
      <c r="BF144" s="41"/>
      <c r="BG144" s="11"/>
      <c r="BH144" s="492">
        <f ca="1">SUMPRODUCT(E144:AP144,Calcul_correl!E$411:AP$411)*D144</f>
        <v>-9.0636311569301242E-3</v>
      </c>
      <c r="BI144" s="493">
        <f t="shared" ca="1" si="21"/>
        <v>3.0260933888118366E-3</v>
      </c>
      <c r="BJ144" s="493">
        <f t="shared" ca="1" si="22"/>
        <v>9.1572411978107058E-6</v>
      </c>
      <c r="BK144" s="494">
        <f t="shared" ca="1" si="23"/>
        <v>1.4466566001960477E-2</v>
      </c>
      <c r="BL144" s="495" t="str">
        <f t="shared" ca="1" si="24"/>
        <v>....</v>
      </c>
      <c r="BM144" s="496"/>
    </row>
    <row r="145" spans="3:65">
      <c r="C145" s="42" t="s">
        <v>2378</v>
      </c>
      <c r="D145" s="43">
        <v>4.8875855327468231E-4</v>
      </c>
      <c r="E145" s="44">
        <v>-29</v>
      </c>
      <c r="F145" s="17">
        <v>-39</v>
      </c>
      <c r="G145" s="17">
        <v>1</v>
      </c>
      <c r="H145" s="17">
        <v>-12</v>
      </c>
      <c r="I145" s="17">
        <v>13</v>
      </c>
      <c r="J145" s="17">
        <v>13</v>
      </c>
      <c r="K145" s="17">
        <v>-16</v>
      </c>
      <c r="L145" s="17">
        <v>0</v>
      </c>
      <c r="M145" s="17">
        <v>23</v>
      </c>
      <c r="N145" s="17">
        <v>9</v>
      </c>
      <c r="O145" s="17">
        <v>-7</v>
      </c>
      <c r="P145" s="17">
        <v>-16</v>
      </c>
      <c r="Q145" s="17">
        <v>-13</v>
      </c>
      <c r="R145" s="17">
        <v>3</v>
      </c>
      <c r="S145" s="17">
        <v>16</v>
      </c>
      <c r="T145" s="17">
        <v>-8</v>
      </c>
      <c r="U145" s="17">
        <v>0</v>
      </c>
      <c r="V145" s="17">
        <v>-7</v>
      </c>
      <c r="W145" s="17">
        <v>2</v>
      </c>
      <c r="X145" s="17">
        <v>-21</v>
      </c>
      <c r="Y145" s="17">
        <v>-17</v>
      </c>
      <c r="Z145" s="17">
        <v>3</v>
      </c>
      <c r="AA145" s="17">
        <v>6</v>
      </c>
      <c r="AB145" s="17">
        <v>9</v>
      </c>
      <c r="AC145" s="17">
        <v>9</v>
      </c>
      <c r="AD145" s="17">
        <v>-14</v>
      </c>
      <c r="AE145" s="17">
        <v>-12</v>
      </c>
      <c r="AF145" s="17">
        <v>14</v>
      </c>
      <c r="AG145" s="17">
        <v>6</v>
      </c>
      <c r="AH145" s="17">
        <v>0</v>
      </c>
      <c r="AI145" s="17">
        <v>8</v>
      </c>
      <c r="AJ145" s="17">
        <v>-20</v>
      </c>
      <c r="AK145" s="17">
        <v>2</v>
      </c>
      <c r="AL145" s="17">
        <v>-4</v>
      </c>
      <c r="AM145" s="17">
        <v>17</v>
      </c>
      <c r="AN145" s="17">
        <v>-13</v>
      </c>
      <c r="AO145" s="17">
        <v>-3</v>
      </c>
      <c r="AP145" s="18">
        <v>-4</v>
      </c>
      <c r="AR145" s="14"/>
      <c r="AS145" s="8" t="s">
        <v>2378</v>
      </c>
      <c r="AT145" s="8"/>
      <c r="AU145" s="8">
        <f>IF(OR('Anwendung DIAGNOSE'!E149='Anwendung DIAGNOSE'!$C$1,AT145),0,'Anwendung DIAGNOSE'!E149)</f>
        <v>0</v>
      </c>
      <c r="AV145" s="17">
        <v>145</v>
      </c>
      <c r="AW145" s="17"/>
      <c r="AX145" s="15">
        <f ca="1">INDIRECT(ADDRESS(AV145+ROW(AV$2)-1,COLUMN(AU145)))</f>
        <v>0</v>
      </c>
      <c r="AY145" s="4"/>
      <c r="AZ145" s="4">
        <f t="shared" si="17"/>
        <v>0</v>
      </c>
      <c r="BA145" s="496">
        <f t="shared" ca="1" si="18"/>
        <v>0</v>
      </c>
      <c r="BB145" s="40">
        <f t="shared" ca="1" si="20"/>
        <v>0</v>
      </c>
      <c r="BC145" s="3">
        <f t="shared" si="19"/>
        <v>0.19990224828934505</v>
      </c>
      <c r="BD145" s="4"/>
      <c r="BE145" s="4"/>
      <c r="BF145" s="41"/>
      <c r="BG145" s="11"/>
      <c r="BH145" s="492">
        <f ca="1">SUMPRODUCT(E145:AP145,Calcul_correl!E$411:AP$411)*D145</f>
        <v>-6.3190127077223856E-3</v>
      </c>
      <c r="BI145" s="493">
        <f t="shared" ca="1" si="21"/>
        <v>5.0798945345667448E-3</v>
      </c>
      <c r="BJ145" s="493">
        <f t="shared" ca="1" si="22"/>
        <v>2.5805328482321084E-5</v>
      </c>
      <c r="BK145" s="494">
        <f t="shared" ca="1" si="23"/>
        <v>2.4284984012394491E-2</v>
      </c>
      <c r="BL145" s="495" t="str">
        <f t="shared" ca="1" si="24"/>
        <v>....</v>
      </c>
      <c r="BM145" s="496"/>
    </row>
    <row r="146" spans="3:65">
      <c r="C146" s="42" t="s">
        <v>2379</v>
      </c>
      <c r="D146" s="43">
        <v>8.9206066012488853E-4</v>
      </c>
      <c r="E146" s="44">
        <v>-31</v>
      </c>
      <c r="F146" s="17">
        <v>-9</v>
      </c>
      <c r="G146" s="17">
        <v>5</v>
      </c>
      <c r="H146" s="17">
        <v>18</v>
      </c>
      <c r="I146" s="17">
        <v>26</v>
      </c>
      <c r="J146" s="17">
        <v>10</v>
      </c>
      <c r="K146" s="17">
        <v>-21</v>
      </c>
      <c r="L146" s="17">
        <v>4</v>
      </c>
      <c r="M146" s="17">
        <v>10</v>
      </c>
      <c r="N146" s="17">
        <v>6</v>
      </c>
      <c r="O146" s="17">
        <v>9</v>
      </c>
      <c r="P146" s="17">
        <v>21</v>
      </c>
      <c r="Q146" s="17">
        <v>-5</v>
      </c>
      <c r="R146" s="17">
        <v>-25</v>
      </c>
      <c r="S146" s="17">
        <v>9</v>
      </c>
      <c r="T146" s="17">
        <v>-7</v>
      </c>
      <c r="U146" s="17">
        <v>15</v>
      </c>
      <c r="V146" s="17">
        <v>8</v>
      </c>
      <c r="W146" s="17">
        <v>-6</v>
      </c>
      <c r="X146" s="17">
        <v>-12</v>
      </c>
      <c r="Y146" s="17">
        <v>11</v>
      </c>
      <c r="Z146" s="17">
        <v>-10</v>
      </c>
      <c r="AA146" s="17">
        <v>32</v>
      </c>
      <c r="AB146" s="17">
        <v>9</v>
      </c>
      <c r="AC146" s="17">
        <v>4</v>
      </c>
      <c r="AD146" s="17">
        <v>-8</v>
      </c>
      <c r="AE146" s="17">
        <v>-7</v>
      </c>
      <c r="AF146" s="17">
        <v>7</v>
      </c>
      <c r="AG146" s="17">
        <v>-23</v>
      </c>
      <c r="AH146" s="17">
        <v>28</v>
      </c>
      <c r="AI146" s="17">
        <v>-33</v>
      </c>
      <c r="AJ146" s="17">
        <v>-17</v>
      </c>
      <c r="AK146" s="17">
        <v>-3</v>
      </c>
      <c r="AL146" s="17">
        <v>13</v>
      </c>
      <c r="AM146" s="17">
        <v>-2</v>
      </c>
      <c r="AN146" s="17">
        <v>-6</v>
      </c>
      <c r="AO146" s="17">
        <v>7</v>
      </c>
      <c r="AP146" s="18">
        <v>5</v>
      </c>
      <c r="AR146" s="14"/>
      <c r="AS146" s="8" t="s">
        <v>2379</v>
      </c>
      <c r="AT146" s="8"/>
      <c r="AU146" s="8">
        <f>IF(OR('Anwendung DIAGNOSE'!E150='Anwendung DIAGNOSE'!$C$1,AT146),0,'Anwendung DIAGNOSE'!E150)</f>
        <v>0</v>
      </c>
      <c r="AV146" s="17">
        <v>144</v>
      </c>
      <c r="AW146" s="17"/>
      <c r="AX146" s="15">
        <f ca="1">INDIRECT(ADDRESS(AV146+ROW(AV$2)-1,COLUMN(AU146)))</f>
        <v>0</v>
      </c>
      <c r="AY146" s="4"/>
      <c r="AZ146" s="4">
        <f t="shared" si="17"/>
        <v>0</v>
      </c>
      <c r="BA146" s="496">
        <f t="shared" ca="1" si="18"/>
        <v>0</v>
      </c>
      <c r="BB146" s="40">
        <f t="shared" ca="1" si="20"/>
        <v>0</v>
      </c>
      <c r="BC146" s="3">
        <f t="shared" si="19"/>
        <v>0.42997323818019628</v>
      </c>
      <c r="BD146" s="4"/>
      <c r="BE146" s="4"/>
      <c r="BF146" s="41"/>
      <c r="BG146" s="11"/>
      <c r="BH146" s="492">
        <f ca="1">SUMPRODUCT(E146:AP146,Calcul_correl!E$411:AP$411)*D146</f>
        <v>-2.9881355932203368E-3</v>
      </c>
      <c r="BI146" s="493">
        <f t="shared" ca="1" si="21"/>
        <v>1.4266855499763967E-3</v>
      </c>
      <c r="BJ146" s="493">
        <f t="shared" ca="1" si="22"/>
        <v>2.0354316585114536E-6</v>
      </c>
      <c r="BK146" s="494">
        <f t="shared" ca="1" si="23"/>
        <v>6.8204242304896624E-3</v>
      </c>
      <c r="BL146" s="495" t="str">
        <f t="shared" ca="1" si="24"/>
        <v>....</v>
      </c>
      <c r="BM146" s="496"/>
    </row>
    <row r="147" spans="3:65">
      <c r="C147" s="42" t="s">
        <v>2380</v>
      </c>
      <c r="D147" s="43">
        <v>7.7639751552795026E-4</v>
      </c>
      <c r="E147" s="44">
        <v>-25</v>
      </c>
      <c r="F147" s="17">
        <v>-21</v>
      </c>
      <c r="G147" s="17">
        <v>8</v>
      </c>
      <c r="H147" s="17">
        <v>9</v>
      </c>
      <c r="I147" s="17">
        <v>18</v>
      </c>
      <c r="J147" s="17">
        <v>14</v>
      </c>
      <c r="K147" s="17">
        <v>0</v>
      </c>
      <c r="L147" s="17">
        <v>-11</v>
      </c>
      <c r="M147" s="17">
        <v>32</v>
      </c>
      <c r="N147" s="17">
        <v>14</v>
      </c>
      <c r="O147" s="17">
        <v>1</v>
      </c>
      <c r="P147" s="17">
        <v>13</v>
      </c>
      <c r="Q147" s="17">
        <v>-6</v>
      </c>
      <c r="R147" s="17">
        <v>-31</v>
      </c>
      <c r="S147" s="17">
        <v>9</v>
      </c>
      <c r="T147" s="17">
        <v>1</v>
      </c>
      <c r="U147" s="17">
        <v>10</v>
      </c>
      <c r="V147" s="17">
        <v>4</v>
      </c>
      <c r="W147" s="17">
        <v>-5</v>
      </c>
      <c r="X147" s="17">
        <v>-10</v>
      </c>
      <c r="Y147" s="17">
        <v>8</v>
      </c>
      <c r="Z147" s="17">
        <v>17</v>
      </c>
      <c r="AA147" s="17">
        <v>3</v>
      </c>
      <c r="AB147" s="17">
        <v>17</v>
      </c>
      <c r="AC147" s="17">
        <v>7</v>
      </c>
      <c r="AD147" s="17">
        <v>13</v>
      </c>
      <c r="AE147" s="17">
        <v>2</v>
      </c>
      <c r="AF147" s="17">
        <v>17</v>
      </c>
      <c r="AG147" s="17">
        <v>-11</v>
      </c>
      <c r="AH147" s="17">
        <v>-3</v>
      </c>
      <c r="AI147" s="17">
        <v>-14</v>
      </c>
      <c r="AJ147" s="17">
        <v>-15</v>
      </c>
      <c r="AK147" s="17">
        <v>-12</v>
      </c>
      <c r="AL147" s="17">
        <v>10</v>
      </c>
      <c r="AM147" s="17">
        <v>-1</v>
      </c>
      <c r="AN147" s="17">
        <v>-1</v>
      </c>
      <c r="AO147" s="17">
        <v>2</v>
      </c>
      <c r="AP147" s="18">
        <v>29</v>
      </c>
      <c r="AR147" s="14"/>
      <c r="AS147" s="8" t="s">
        <v>2380</v>
      </c>
      <c r="AT147" s="8"/>
      <c r="AU147" s="8">
        <f>IF(OR('Anwendung DIAGNOSE'!E151='Anwendung DIAGNOSE'!$C$1,AT147),0,'Anwendung DIAGNOSE'!E151)</f>
        <v>0</v>
      </c>
      <c r="AV147" s="17"/>
      <c r="AW147" s="17"/>
      <c r="AX147" s="15"/>
      <c r="AY147" s="4"/>
      <c r="AZ147" s="4">
        <f t="shared" si="17"/>
        <v>0</v>
      </c>
      <c r="BA147" s="496">
        <f t="shared" si="18"/>
        <v>0</v>
      </c>
      <c r="BB147" s="40">
        <f t="shared" si="20"/>
        <v>0</v>
      </c>
      <c r="BC147" s="3">
        <f t="shared" si="19"/>
        <v>0.32919254658385089</v>
      </c>
      <c r="BD147" s="4"/>
      <c r="BE147" s="4"/>
      <c r="BF147" s="41"/>
      <c r="BG147" s="11"/>
      <c r="BH147" s="492">
        <f ca="1">SUMPRODUCT(E147:AP147,Calcul_correl!E$411:AP$411)*D147</f>
        <v>-9.6047360248447209E-3</v>
      </c>
      <c r="BI147" s="493">
        <f t="shared" ca="1" si="21"/>
        <v>2.215521386129632E-3</v>
      </c>
      <c r="BJ147" s="493">
        <f t="shared" ca="1" si="22"/>
        <v>4.9085350123977659E-6</v>
      </c>
      <c r="BK147" s="494">
        <f t="shared" ca="1" si="23"/>
        <v>1.0591539071364802E-2</v>
      </c>
      <c r="BL147" s="495" t="str">
        <f t="shared" ca="1" si="24"/>
        <v>....</v>
      </c>
      <c r="BM147" s="496"/>
    </row>
    <row r="148" spans="3:65">
      <c r="C148" s="42" t="s">
        <v>2381</v>
      </c>
      <c r="D148" s="43">
        <v>3.6179450072358897E-4</v>
      </c>
      <c r="E148" s="44">
        <v>16</v>
      </c>
      <c r="F148" s="17">
        <v>-39</v>
      </c>
      <c r="G148" s="17">
        <v>20</v>
      </c>
      <c r="H148" s="17">
        <v>-17</v>
      </c>
      <c r="I148" s="17">
        <v>8</v>
      </c>
      <c r="J148" s="17">
        <v>-24</v>
      </c>
      <c r="K148" s="17">
        <v>-18</v>
      </c>
      <c r="L148" s="17">
        <v>-15</v>
      </c>
      <c r="M148" s="17">
        <v>9</v>
      </c>
      <c r="N148" s="17">
        <v>-30</v>
      </c>
      <c r="O148" s="17">
        <v>12</v>
      </c>
      <c r="P148" s="17">
        <v>-25</v>
      </c>
      <c r="Q148" s="17">
        <v>23</v>
      </c>
      <c r="R148" s="17">
        <v>-4</v>
      </c>
      <c r="S148" s="17">
        <v>-17</v>
      </c>
      <c r="T148" s="17">
        <v>-3</v>
      </c>
      <c r="U148" s="17">
        <v>-15</v>
      </c>
      <c r="V148" s="17">
        <v>6</v>
      </c>
      <c r="W148" s="17">
        <v>26</v>
      </c>
      <c r="X148" s="17">
        <v>28</v>
      </c>
      <c r="Y148" s="17">
        <v>9</v>
      </c>
      <c r="Z148" s="17">
        <v>6</v>
      </c>
      <c r="AA148" s="17">
        <v>-1</v>
      </c>
      <c r="AB148" s="17">
        <v>-40</v>
      </c>
      <c r="AC148" s="17">
        <v>-21</v>
      </c>
      <c r="AD148" s="17">
        <v>-18</v>
      </c>
      <c r="AE148" s="17">
        <v>19</v>
      </c>
      <c r="AF148" s="17">
        <v>-29</v>
      </c>
      <c r="AG148" s="17">
        <v>-19</v>
      </c>
      <c r="AH148" s="17">
        <v>2</v>
      </c>
      <c r="AI148" s="17">
        <v>6</v>
      </c>
      <c r="AJ148" s="17">
        <v>-5</v>
      </c>
      <c r="AK148" s="17">
        <v>-4</v>
      </c>
      <c r="AL148" s="17">
        <v>44</v>
      </c>
      <c r="AM148" s="17">
        <v>-18</v>
      </c>
      <c r="AN148" s="17">
        <v>15</v>
      </c>
      <c r="AO148" s="17">
        <v>-19</v>
      </c>
      <c r="AP148" s="18">
        <v>-11</v>
      </c>
      <c r="AR148" s="14"/>
      <c r="AS148" s="8" t="s">
        <v>2381</v>
      </c>
      <c r="AT148" s="8"/>
      <c r="AU148" s="8">
        <f>IF(OR('Anwendung DIAGNOSE'!E152='Anwendung DIAGNOSE'!$C$1,AT148),0,'Anwendung DIAGNOSE'!E152)</f>
        <v>0</v>
      </c>
      <c r="AV148" s="17"/>
      <c r="AW148" s="17"/>
      <c r="AX148" s="15"/>
      <c r="AY148" s="4"/>
      <c r="AZ148" s="4">
        <f t="shared" si="17"/>
        <v>0</v>
      </c>
      <c r="BA148" s="496">
        <f t="shared" si="18"/>
        <v>0</v>
      </c>
      <c r="BB148" s="40">
        <f t="shared" si="20"/>
        <v>0</v>
      </c>
      <c r="BC148" s="3">
        <f t="shared" si="19"/>
        <v>0.23191027496382052</v>
      </c>
      <c r="BD148" s="4"/>
      <c r="BE148" s="4"/>
      <c r="BF148" s="41"/>
      <c r="BG148" s="11"/>
      <c r="BH148" s="492">
        <f ca="1">SUMPRODUCT(E148:AP148,Calcul_correl!E$411:AP$411)*D148</f>
        <v>-2.4197901591895801E-3</v>
      </c>
      <c r="BI148" s="493">
        <f t="shared" ca="1" si="21"/>
        <v>3.1980896559209802E-3</v>
      </c>
      <c r="BJ148" s="493">
        <f t="shared" ca="1" si="22"/>
        <v>1.0227777447308773E-5</v>
      </c>
      <c r="BK148" s="494">
        <f t="shared" ca="1" si="23"/>
        <v>1.5288812717618587E-2</v>
      </c>
      <c r="BL148" s="495" t="str">
        <f t="shared" ca="1" si="24"/>
        <v>....</v>
      </c>
      <c r="BM148" s="496"/>
    </row>
    <row r="149" spans="3:65">
      <c r="C149" s="42" t="s">
        <v>2382</v>
      </c>
      <c r="D149" s="43">
        <v>3.178639542275906E-4</v>
      </c>
      <c r="E149" s="44">
        <v>31</v>
      </c>
      <c r="F149" s="17">
        <v>-20</v>
      </c>
      <c r="G149" s="17">
        <v>21</v>
      </c>
      <c r="H149" s="17">
        <v>-50</v>
      </c>
      <c r="I149" s="17">
        <v>48</v>
      </c>
      <c r="J149" s="17">
        <v>7</v>
      </c>
      <c r="K149" s="17">
        <v>-1</v>
      </c>
      <c r="L149" s="17">
        <v>-27</v>
      </c>
      <c r="M149" s="17">
        <v>-7</v>
      </c>
      <c r="N149" s="17">
        <v>-53</v>
      </c>
      <c r="O149" s="17">
        <v>60</v>
      </c>
      <c r="P149" s="17">
        <v>3</v>
      </c>
      <c r="Q149" s="17">
        <v>22</v>
      </c>
      <c r="R149" s="17">
        <v>-7</v>
      </c>
      <c r="S149" s="17">
        <v>1</v>
      </c>
      <c r="T149" s="17">
        <v>8</v>
      </c>
      <c r="U149" s="17">
        <v>-21</v>
      </c>
      <c r="V149" s="17">
        <v>21</v>
      </c>
      <c r="W149" s="17">
        <v>2</v>
      </c>
      <c r="X149" s="17">
        <v>15</v>
      </c>
      <c r="Y149" s="17">
        <v>0</v>
      </c>
      <c r="Z149" s="17">
        <v>-30</v>
      </c>
      <c r="AA149" s="17">
        <v>16</v>
      </c>
      <c r="AB149" s="17">
        <v>-47</v>
      </c>
      <c r="AC149" s="17">
        <v>21</v>
      </c>
      <c r="AD149" s="17">
        <v>-11</v>
      </c>
      <c r="AE149" s="17">
        <v>12</v>
      </c>
      <c r="AF149" s="17">
        <v>-8</v>
      </c>
      <c r="AG149" s="17">
        <v>3</v>
      </c>
      <c r="AH149" s="17">
        <v>2</v>
      </c>
      <c r="AI149" s="17">
        <v>-14</v>
      </c>
      <c r="AJ149" s="17">
        <v>-30</v>
      </c>
      <c r="AK149" s="17">
        <v>-9</v>
      </c>
      <c r="AL149" s="17">
        <v>26</v>
      </c>
      <c r="AM149" s="17">
        <v>7</v>
      </c>
      <c r="AN149" s="17">
        <v>25</v>
      </c>
      <c r="AO149" s="17">
        <v>-55</v>
      </c>
      <c r="AP149" s="18">
        <v>14</v>
      </c>
      <c r="AR149" s="14"/>
      <c r="AS149" s="8" t="s">
        <v>2382</v>
      </c>
      <c r="AT149" s="8"/>
      <c r="AU149" s="8">
        <f>IF(OR('Anwendung DIAGNOSE'!E153='Anwendung DIAGNOSE'!$C$1,AT149),0,'Anwendung DIAGNOSE'!E153)</f>
        <v>0</v>
      </c>
      <c r="AV149" s="17"/>
      <c r="AW149" s="17">
        <v>155</v>
      </c>
      <c r="AX149" s="15"/>
      <c r="AY149" s="4">
        <f ca="1">INDIRECT(ADDRESS(AW149+ROW(AV$2)-1,COLUMN(AU149)))</f>
        <v>0</v>
      </c>
      <c r="AZ149" s="4">
        <f t="shared" si="17"/>
        <v>0</v>
      </c>
      <c r="BA149" s="496">
        <f t="shared" ca="1" si="18"/>
        <v>0</v>
      </c>
      <c r="BB149" s="40">
        <f t="shared" ca="1" si="20"/>
        <v>0</v>
      </c>
      <c r="BC149" s="3">
        <f t="shared" si="19"/>
        <v>0.2399872854418309</v>
      </c>
      <c r="BD149" s="4"/>
      <c r="BE149" s="4"/>
      <c r="BF149" s="41"/>
      <c r="BG149" s="11"/>
      <c r="BH149" s="492">
        <f ca="1">SUMPRODUCT(E149:AP149,Calcul_correl!E$411:AP$411)*D149</f>
        <v>-8.4481881754609051E-4</v>
      </c>
      <c r="BI149" s="493">
        <f t="shared" ca="1" si="21"/>
        <v>1.6508084680780153E-3</v>
      </c>
      <c r="BJ149" s="493">
        <f t="shared" ca="1" si="22"/>
        <v>2.7251685982780834E-6</v>
      </c>
      <c r="BK149" s="494">
        <f t="shared" ca="1" si="23"/>
        <v>7.8918680263938262E-3</v>
      </c>
      <c r="BL149" s="495" t="str">
        <f t="shared" ca="1" si="24"/>
        <v>....</v>
      </c>
      <c r="BM149" s="496"/>
    </row>
    <row r="150" spans="3:65">
      <c r="C150" s="42" t="s">
        <v>1597</v>
      </c>
      <c r="D150" s="43">
        <v>1.6231131309852296E-4</v>
      </c>
      <c r="E150" s="44">
        <v>-31</v>
      </c>
      <c r="F150" s="17">
        <v>-37</v>
      </c>
      <c r="G150" s="17">
        <v>27</v>
      </c>
      <c r="H150" s="17">
        <v>-33</v>
      </c>
      <c r="I150" s="17">
        <v>46</v>
      </c>
      <c r="J150" s="17">
        <v>25</v>
      </c>
      <c r="K150" s="17">
        <v>46</v>
      </c>
      <c r="L150" s="17">
        <v>-14</v>
      </c>
      <c r="M150" s="17">
        <v>54</v>
      </c>
      <c r="N150" s="17">
        <v>-35</v>
      </c>
      <c r="O150" s="17">
        <v>35</v>
      </c>
      <c r="P150" s="17">
        <v>3</v>
      </c>
      <c r="Q150" s="17">
        <v>25</v>
      </c>
      <c r="R150" s="17">
        <v>-49</v>
      </c>
      <c r="S150" s="17">
        <v>-15</v>
      </c>
      <c r="T150" s="17">
        <v>21</v>
      </c>
      <c r="U150" s="17">
        <v>0</v>
      </c>
      <c r="V150" s="17">
        <v>4</v>
      </c>
      <c r="W150" s="17">
        <v>32</v>
      </c>
      <c r="X150" s="17">
        <v>33</v>
      </c>
      <c r="Y150" s="17">
        <v>22</v>
      </c>
      <c r="Z150" s="17">
        <v>-46</v>
      </c>
      <c r="AA150" s="17">
        <v>26</v>
      </c>
      <c r="AB150" s="17">
        <v>-17</v>
      </c>
      <c r="AC150" s="17">
        <v>1</v>
      </c>
      <c r="AD150" s="17">
        <v>-4</v>
      </c>
      <c r="AE150" s="17">
        <v>7</v>
      </c>
      <c r="AF150" s="17">
        <v>-5</v>
      </c>
      <c r="AG150" s="17">
        <v>-13</v>
      </c>
      <c r="AH150" s="17">
        <v>-18</v>
      </c>
      <c r="AI150" s="17">
        <v>12</v>
      </c>
      <c r="AJ150" s="17">
        <v>-10</v>
      </c>
      <c r="AK150" s="17">
        <v>-16</v>
      </c>
      <c r="AL150" s="17">
        <v>-2</v>
      </c>
      <c r="AM150" s="17">
        <v>23</v>
      </c>
      <c r="AN150" s="17">
        <v>29</v>
      </c>
      <c r="AO150" s="17">
        <v>-5</v>
      </c>
      <c r="AP150" s="18">
        <v>7</v>
      </c>
      <c r="AR150" s="14"/>
      <c r="AS150" s="8" t="s">
        <v>1597</v>
      </c>
      <c r="AT150" s="8"/>
      <c r="AU150" s="8">
        <f>IF(OR('Anwendung DIAGNOSE'!E154='Anwendung DIAGNOSE'!$C$1,AT150),0,'Anwendung DIAGNOSE'!E154)</f>
        <v>0</v>
      </c>
      <c r="AV150" s="17"/>
      <c r="AW150" s="17">
        <v>150</v>
      </c>
      <c r="AX150" s="15"/>
      <c r="AY150" s="4">
        <f ca="1">INDIRECT(ADDRESS(AW150+ROW(AV$2)-1,COLUMN(AU150)))</f>
        <v>0</v>
      </c>
      <c r="AZ150" s="4">
        <f t="shared" si="17"/>
        <v>0</v>
      </c>
      <c r="BA150" s="496">
        <f t="shared" ca="1" si="18"/>
        <v>0</v>
      </c>
      <c r="BB150" s="40">
        <f t="shared" ca="1" si="20"/>
        <v>0</v>
      </c>
      <c r="BC150" s="3">
        <f t="shared" si="19"/>
        <v>0.134393767245577</v>
      </c>
      <c r="BD150" s="4"/>
      <c r="BE150" s="4"/>
      <c r="BF150" s="41"/>
      <c r="BG150" s="11"/>
      <c r="BH150" s="492">
        <f ca="1">SUMPRODUCT(E150:AP150,Calcul_correl!E$411:AP$411)*D150</f>
        <v>3.3895633825677643E-3</v>
      </c>
      <c r="BI150" s="493">
        <f t="shared" ca="1" si="21"/>
        <v>-8.8157034282902291E-3</v>
      </c>
      <c r="BJ150" s="493">
        <f t="shared" ca="1" si="22"/>
        <v>7.7716626935568102E-5</v>
      </c>
      <c r="BK150" s="494">
        <f t="shared" ca="1" si="23"/>
        <v>-4.2144421573566938E-2</v>
      </c>
      <c r="BL150" s="495" t="str">
        <f t="shared" ca="1" si="24"/>
        <v>....</v>
      </c>
      <c r="BM150" s="496"/>
    </row>
    <row r="151" spans="3:65">
      <c r="C151" s="42" t="s">
        <v>1598</v>
      </c>
      <c r="D151" s="43">
        <v>3.6271309394269132E-4</v>
      </c>
      <c r="E151" s="44">
        <v>5</v>
      </c>
      <c r="F151" s="17">
        <v>-28</v>
      </c>
      <c r="G151" s="17">
        <v>6</v>
      </c>
      <c r="H151" s="17">
        <v>-29</v>
      </c>
      <c r="I151" s="17">
        <v>16</v>
      </c>
      <c r="J151" s="17">
        <v>13</v>
      </c>
      <c r="K151" s="17">
        <v>55</v>
      </c>
      <c r="L151" s="17">
        <v>1</v>
      </c>
      <c r="M151" s="17">
        <v>31</v>
      </c>
      <c r="N151" s="17">
        <v>-10</v>
      </c>
      <c r="O151" s="17">
        <v>40</v>
      </c>
      <c r="P151" s="17">
        <v>12</v>
      </c>
      <c r="Q151" s="17">
        <v>26</v>
      </c>
      <c r="R151" s="17">
        <v>-19</v>
      </c>
      <c r="S151" s="17">
        <v>-12</v>
      </c>
      <c r="T151" s="17">
        <v>19</v>
      </c>
      <c r="U151" s="17">
        <v>17</v>
      </c>
      <c r="V151" s="17">
        <v>18</v>
      </c>
      <c r="W151" s="17">
        <v>35</v>
      </c>
      <c r="X151" s="17">
        <v>14</v>
      </c>
      <c r="Y151" s="17">
        <v>7</v>
      </c>
      <c r="Z151" s="17">
        <v>-29</v>
      </c>
      <c r="AA151" s="17">
        <v>27</v>
      </c>
      <c r="AB151" s="17">
        <v>-23</v>
      </c>
      <c r="AC151" s="17">
        <v>19</v>
      </c>
      <c r="AD151" s="17">
        <v>8</v>
      </c>
      <c r="AE151" s="17">
        <v>-4</v>
      </c>
      <c r="AF151" s="17">
        <v>8</v>
      </c>
      <c r="AG151" s="17">
        <v>-4</v>
      </c>
      <c r="AH151" s="17">
        <v>-7</v>
      </c>
      <c r="AI151" s="17">
        <v>-2</v>
      </c>
      <c r="AJ151" s="17">
        <v>-13</v>
      </c>
      <c r="AK151" s="17">
        <v>-8</v>
      </c>
      <c r="AL151" s="17">
        <v>-21</v>
      </c>
      <c r="AM151" s="17">
        <v>13</v>
      </c>
      <c r="AN151" s="17">
        <v>26</v>
      </c>
      <c r="AO151" s="17">
        <v>6</v>
      </c>
      <c r="AP151" s="18">
        <v>-16</v>
      </c>
      <c r="AR151" s="14"/>
      <c r="AS151" s="8" t="s">
        <v>1598</v>
      </c>
      <c r="AT151" s="8"/>
      <c r="AU151" s="8">
        <f>IF(OR('Anwendung DIAGNOSE'!E155='Anwendung DIAGNOSE'!$C$1,AT151),0,'Anwendung DIAGNOSE'!E155)</f>
        <v>0</v>
      </c>
      <c r="AV151" s="17"/>
      <c r="AW151" s="17"/>
      <c r="AX151" s="15"/>
      <c r="AY151" s="4"/>
      <c r="AZ151" s="4">
        <f t="shared" si="17"/>
        <v>0</v>
      </c>
      <c r="BA151" s="496">
        <f t="shared" si="18"/>
        <v>0</v>
      </c>
      <c r="BB151" s="40">
        <f t="shared" si="20"/>
        <v>0</v>
      </c>
      <c r="BC151" s="3">
        <f t="shared" si="19"/>
        <v>0.23467537178092129</v>
      </c>
      <c r="BD151" s="4"/>
      <c r="BE151" s="4"/>
      <c r="BF151" s="41"/>
      <c r="BG151" s="11"/>
      <c r="BH151" s="492">
        <f ca="1">SUMPRODUCT(E151:AP151,Calcul_correl!E$411:AP$411)*D151</f>
        <v>1.1927203482045703E-2</v>
      </c>
      <c r="BI151" s="493">
        <f t="shared" ca="1" si="21"/>
        <v>-1.2038685290185773E-2</v>
      </c>
      <c r="BJ151" s="493">
        <f t="shared" ca="1" si="22"/>
        <v>1.4492994351613531E-4</v>
      </c>
      <c r="BK151" s="494">
        <f t="shared" ca="1" si="23"/>
        <v>-5.7552234168055424E-2</v>
      </c>
      <c r="BL151" s="495" t="str">
        <f t="shared" ca="1" si="24"/>
        <v>....</v>
      </c>
      <c r="BM151" s="496"/>
    </row>
    <row r="152" spans="3:65">
      <c r="C152" s="42" t="s">
        <v>1599</v>
      </c>
      <c r="D152" s="43">
        <v>9.9601593625498006E-4</v>
      </c>
      <c r="E152" s="44">
        <v>-20</v>
      </c>
      <c r="F152" s="17">
        <v>3</v>
      </c>
      <c r="G152" s="17">
        <v>-5</v>
      </c>
      <c r="H152" s="17">
        <v>-7</v>
      </c>
      <c r="I152" s="17">
        <v>0</v>
      </c>
      <c r="J152" s="17">
        <v>-8</v>
      </c>
      <c r="K152" s="17">
        <v>14</v>
      </c>
      <c r="L152" s="17">
        <v>-4</v>
      </c>
      <c r="M152" s="17">
        <v>-24</v>
      </c>
      <c r="N152" s="17">
        <v>8</v>
      </c>
      <c r="O152" s="17">
        <v>-6</v>
      </c>
      <c r="P152" s="17">
        <v>14</v>
      </c>
      <c r="Q152" s="17">
        <v>1</v>
      </c>
      <c r="R152" s="17">
        <v>-13</v>
      </c>
      <c r="S152" s="17">
        <v>-9</v>
      </c>
      <c r="T152" s="17">
        <v>6</v>
      </c>
      <c r="U152" s="17">
        <v>-9</v>
      </c>
      <c r="V152" s="17">
        <v>-5</v>
      </c>
      <c r="W152" s="17">
        <v>7</v>
      </c>
      <c r="X152" s="17">
        <v>1</v>
      </c>
      <c r="Y152" s="17">
        <v>4</v>
      </c>
      <c r="Z152" s="17">
        <v>-9</v>
      </c>
      <c r="AA152" s="17">
        <v>-8</v>
      </c>
      <c r="AB152" s="17">
        <v>-1</v>
      </c>
      <c r="AC152" s="17">
        <v>-2</v>
      </c>
      <c r="AD152" s="17">
        <v>-2</v>
      </c>
      <c r="AE152" s="17">
        <v>11</v>
      </c>
      <c r="AF152" s="17">
        <v>6</v>
      </c>
      <c r="AG152" s="17">
        <v>13</v>
      </c>
      <c r="AH152" s="17">
        <v>-1</v>
      </c>
      <c r="AI152" s="17">
        <v>14</v>
      </c>
      <c r="AJ152" s="17">
        <v>-12</v>
      </c>
      <c r="AK152" s="17">
        <v>11</v>
      </c>
      <c r="AL152" s="17">
        <v>-5</v>
      </c>
      <c r="AM152" s="17">
        <v>22</v>
      </c>
      <c r="AN152" s="17">
        <v>-6</v>
      </c>
      <c r="AO152" s="17">
        <v>14</v>
      </c>
      <c r="AP152" s="18">
        <v>-9</v>
      </c>
      <c r="AR152" s="14"/>
      <c r="AS152" s="8" t="s">
        <v>1599</v>
      </c>
      <c r="AT152" s="8"/>
      <c r="AU152" s="8">
        <f>IF(OR('Anwendung DIAGNOSE'!E156='Anwendung DIAGNOSE'!$C$1,AT152),0,'Anwendung DIAGNOSE'!E156)</f>
        <v>0</v>
      </c>
      <c r="AV152" s="17"/>
      <c r="AW152" s="17"/>
      <c r="AX152" s="15"/>
      <c r="AY152" s="4"/>
      <c r="AZ152" s="4">
        <f t="shared" si="17"/>
        <v>0</v>
      </c>
      <c r="BA152" s="496">
        <f t="shared" si="18"/>
        <v>0</v>
      </c>
      <c r="BB152" s="40">
        <f t="shared" si="20"/>
        <v>0</v>
      </c>
      <c r="BC152" s="3">
        <f t="shared" si="19"/>
        <v>0.31274900398406374</v>
      </c>
      <c r="BD152" s="4"/>
      <c r="BE152" s="4"/>
      <c r="BF152" s="41"/>
      <c r="BG152" s="11"/>
      <c r="BH152" s="492">
        <f ca="1">SUMPRODUCT(E152:AP152,Calcul_correl!E$411:AP$411)*D152</f>
        <v>-2.946812749003983E-3</v>
      </c>
      <c r="BI152" s="493">
        <f t="shared" ca="1" si="21"/>
        <v>-3.2680779788768436E-3</v>
      </c>
      <c r="BJ152" s="493">
        <f t="shared" ca="1" si="22"/>
        <v>1.0680333676019755E-5</v>
      </c>
      <c r="BK152" s="494">
        <f t="shared" ca="1" si="23"/>
        <v>-1.5623399448203616E-2</v>
      </c>
      <c r="BL152" s="495" t="str">
        <f t="shared" ca="1" si="24"/>
        <v>....</v>
      </c>
      <c r="BM152" s="496"/>
    </row>
    <row r="153" spans="3:65">
      <c r="C153" s="42" t="s">
        <v>1600</v>
      </c>
      <c r="D153" s="43">
        <v>1.2581781580271766E-4</v>
      </c>
      <c r="E153" s="44">
        <v>11</v>
      </c>
      <c r="F153" s="17">
        <v>-40</v>
      </c>
      <c r="G153" s="17">
        <v>35</v>
      </c>
      <c r="H153" s="17">
        <v>-110</v>
      </c>
      <c r="I153" s="17">
        <v>42</v>
      </c>
      <c r="J153" s="17">
        <v>-7</v>
      </c>
      <c r="K153" s="17">
        <v>-4</v>
      </c>
      <c r="L153" s="17">
        <v>-21</v>
      </c>
      <c r="M153" s="17">
        <v>2</v>
      </c>
      <c r="N153" s="17">
        <v>-90</v>
      </c>
      <c r="O153" s="17">
        <v>62</v>
      </c>
      <c r="P153" s="17">
        <v>-13</v>
      </c>
      <c r="Q153" s="17">
        <v>28</v>
      </c>
      <c r="R153" s="17">
        <v>-18</v>
      </c>
      <c r="S153" s="17">
        <v>-28</v>
      </c>
      <c r="T153" s="17">
        <v>2</v>
      </c>
      <c r="U153" s="17">
        <v>-39</v>
      </c>
      <c r="V153" s="17">
        <v>-12</v>
      </c>
      <c r="W153" s="17">
        <v>52</v>
      </c>
      <c r="X153" s="17">
        <v>14</v>
      </c>
      <c r="Y153" s="17">
        <v>0</v>
      </c>
      <c r="Z153" s="17">
        <v>-62</v>
      </c>
      <c r="AA153" s="17">
        <v>23</v>
      </c>
      <c r="AB153" s="17">
        <v>-45</v>
      </c>
      <c r="AC153" s="17">
        <v>-32</v>
      </c>
      <c r="AD153" s="17">
        <v>5</v>
      </c>
      <c r="AE153" s="17">
        <v>30</v>
      </c>
      <c r="AF153" s="17">
        <v>-13</v>
      </c>
      <c r="AG153" s="17">
        <v>17</v>
      </c>
      <c r="AH153" s="17">
        <v>17</v>
      </c>
      <c r="AI153" s="17">
        <v>15</v>
      </c>
      <c r="AJ153" s="17">
        <v>19</v>
      </c>
      <c r="AK153" s="17">
        <v>-17</v>
      </c>
      <c r="AL153" s="17">
        <v>29</v>
      </c>
      <c r="AM153" s="17">
        <v>5</v>
      </c>
      <c r="AN153" s="17">
        <v>8</v>
      </c>
      <c r="AO153" s="17">
        <v>-9</v>
      </c>
      <c r="AP153" s="18">
        <v>-21</v>
      </c>
      <c r="AR153" s="14"/>
      <c r="AS153" s="8" t="s">
        <v>1600</v>
      </c>
      <c r="AT153" s="8"/>
      <c r="AU153" s="8">
        <f>IF(OR('Anwendung DIAGNOSE'!E157='Anwendung DIAGNOSE'!$C$1,AT153),0,'Anwendung DIAGNOSE'!E157)</f>
        <v>0</v>
      </c>
      <c r="AV153" s="17"/>
      <c r="AW153" s="17" t="s">
        <v>1601</v>
      </c>
      <c r="AX153" s="15"/>
      <c r="AY153" s="47">
        <f ca="1">MAX(INDIRECT(ADDRESS(153+ROW(AV$2)-1,COLUMN(AU153))),INDIRECT(ADDRESS(154+ROW(AV$2)-1,COLUMN(AU153))),INDIRECT(ADDRESS(155+ROW(AV$2)-1,COLUMN(AU153))))</f>
        <v>0</v>
      </c>
      <c r="AZ153" s="4">
        <f t="shared" si="17"/>
        <v>0</v>
      </c>
      <c r="BA153" s="496">
        <f t="shared" ca="1" si="18"/>
        <v>0</v>
      </c>
      <c r="BB153" s="40">
        <f t="shared" ca="1" si="20"/>
        <v>0</v>
      </c>
      <c r="BC153" s="3">
        <f t="shared" si="19"/>
        <v>0.1254403623553095</v>
      </c>
      <c r="BD153" s="4"/>
      <c r="BE153" s="4"/>
      <c r="BF153" s="41"/>
      <c r="BG153" s="11"/>
      <c r="BH153" s="492">
        <f ca="1">SUMPRODUCT(E153:AP153,Calcul_correl!E$411:AP$411)*D153</f>
        <v>7.5478107700049642E-5</v>
      </c>
      <c r="BI153" s="493">
        <f t="shared" ca="1" si="21"/>
        <v>-4.3876316379117019E-4</v>
      </c>
      <c r="BJ153" s="493">
        <f t="shared" ca="1" si="22"/>
        <v>1.9251311390003724E-7</v>
      </c>
      <c r="BK153" s="494">
        <f t="shared" ca="1" si="23"/>
        <v>-2.0975546530327661E-3</v>
      </c>
      <c r="BL153" s="495" t="str">
        <f t="shared" ca="1" si="24"/>
        <v>....</v>
      </c>
      <c r="BM153" s="496"/>
    </row>
    <row r="154" spans="3:65">
      <c r="C154" s="42" t="s">
        <v>1602</v>
      </c>
      <c r="D154" s="43">
        <v>2.9568302779420464E-4</v>
      </c>
      <c r="E154" s="44">
        <v>-9</v>
      </c>
      <c r="F154" s="17">
        <v>-24</v>
      </c>
      <c r="G154" s="17">
        <v>17</v>
      </c>
      <c r="H154" s="17">
        <v>-70</v>
      </c>
      <c r="I154" s="17">
        <v>28</v>
      </c>
      <c r="J154" s="17">
        <v>-16</v>
      </c>
      <c r="K154" s="17">
        <v>12</v>
      </c>
      <c r="L154" s="17">
        <v>-6</v>
      </c>
      <c r="M154" s="17">
        <v>-15</v>
      </c>
      <c r="N154" s="17">
        <v>-60</v>
      </c>
      <c r="O154" s="17">
        <v>21</v>
      </c>
      <c r="P154" s="17">
        <v>0</v>
      </c>
      <c r="Q154" s="17">
        <v>12</v>
      </c>
      <c r="R154" s="17">
        <v>-27</v>
      </c>
      <c r="S154" s="17">
        <v>-21</v>
      </c>
      <c r="T154" s="17">
        <v>12</v>
      </c>
      <c r="U154" s="17">
        <v>-31</v>
      </c>
      <c r="V154" s="17">
        <v>-33</v>
      </c>
      <c r="W154" s="17">
        <v>45</v>
      </c>
      <c r="X154" s="17">
        <v>3</v>
      </c>
      <c r="Y154" s="17">
        <v>17</v>
      </c>
      <c r="Z154" s="17">
        <v>-60</v>
      </c>
      <c r="AA154" s="17">
        <v>2</v>
      </c>
      <c r="AB154" s="17">
        <v>-25</v>
      </c>
      <c r="AC154" s="17">
        <v>7</v>
      </c>
      <c r="AD154" s="17">
        <v>-4</v>
      </c>
      <c r="AE154" s="17">
        <v>35</v>
      </c>
      <c r="AF154" s="17">
        <v>13</v>
      </c>
      <c r="AG154" s="17">
        <v>16</v>
      </c>
      <c r="AH154" s="17">
        <v>6</v>
      </c>
      <c r="AI154" s="17">
        <v>16</v>
      </c>
      <c r="AJ154" s="17">
        <v>49</v>
      </c>
      <c r="AK154" s="17">
        <v>-2</v>
      </c>
      <c r="AL154" s="17">
        <v>24</v>
      </c>
      <c r="AM154" s="17">
        <v>-14</v>
      </c>
      <c r="AN154" s="17">
        <v>7</v>
      </c>
      <c r="AO154" s="17">
        <v>9</v>
      </c>
      <c r="AP154" s="18">
        <v>-34</v>
      </c>
      <c r="AR154" s="14"/>
      <c r="AS154" s="8" t="s">
        <v>1602</v>
      </c>
      <c r="AT154" s="8"/>
      <c r="AU154" s="8">
        <f>IF(OR('Anwendung DIAGNOSE'!E158='Anwendung DIAGNOSE'!$C$1,AT154),0,'Anwendung DIAGNOSE'!E158)</f>
        <v>0</v>
      </c>
      <c r="AV154" s="17"/>
      <c r="AW154" s="17"/>
      <c r="AX154" s="15"/>
      <c r="AY154" s="4"/>
      <c r="AZ154" s="4">
        <f t="shared" si="17"/>
        <v>0</v>
      </c>
      <c r="BA154" s="496">
        <f t="shared" si="18"/>
        <v>0</v>
      </c>
      <c r="BB154" s="40">
        <f t="shared" si="20"/>
        <v>0</v>
      </c>
      <c r="BC154" s="3">
        <f t="shared" si="19"/>
        <v>0.23713778829095211</v>
      </c>
      <c r="BD154" s="4"/>
      <c r="BE154" s="4"/>
      <c r="BF154" s="41"/>
      <c r="BG154" s="11"/>
      <c r="BH154" s="492">
        <f ca="1">SUMPRODUCT(E154:AP154,Calcul_correl!E$411:AP$411)*D154</f>
        <v>-7.1838557066824351E-3</v>
      </c>
      <c r="BI154" s="493">
        <f t="shared" ca="1" si="21"/>
        <v>8.9616067841999571E-3</v>
      </c>
      <c r="BJ154" s="493">
        <f t="shared" ca="1" si="22"/>
        <v>8.0310396154618694E-5</v>
      </c>
      <c r="BK154" s="494">
        <f t="shared" ca="1" si="23"/>
        <v>4.284192831145528E-2</v>
      </c>
      <c r="BL154" s="495" t="str">
        <f t="shared" ca="1" si="24"/>
        <v>....</v>
      </c>
      <c r="BM154" s="496"/>
    </row>
    <row r="155" spans="3:65">
      <c r="C155" s="42" t="s">
        <v>1603</v>
      </c>
      <c r="D155" s="43">
        <v>8.8028169014084509E-4</v>
      </c>
      <c r="E155" s="44">
        <v>-4</v>
      </c>
      <c r="F155" s="17">
        <v>-23</v>
      </c>
      <c r="G155" s="17">
        <v>27</v>
      </c>
      <c r="H155" s="17">
        <v>2</v>
      </c>
      <c r="I155" s="17">
        <v>7</v>
      </c>
      <c r="J155" s="17">
        <v>5</v>
      </c>
      <c r="K155" s="17">
        <v>-6</v>
      </c>
      <c r="L155" s="17">
        <v>-14</v>
      </c>
      <c r="M155" s="17">
        <v>9</v>
      </c>
      <c r="N155" s="17">
        <v>-17</v>
      </c>
      <c r="O155" s="17">
        <v>-3</v>
      </c>
      <c r="P155" s="17">
        <v>-28</v>
      </c>
      <c r="Q155" s="17">
        <v>-7</v>
      </c>
      <c r="R155" s="17">
        <v>6</v>
      </c>
      <c r="S155" s="17">
        <v>-2</v>
      </c>
      <c r="T155" s="17">
        <v>16</v>
      </c>
      <c r="U155" s="17">
        <v>-44</v>
      </c>
      <c r="V155" s="17">
        <v>-9</v>
      </c>
      <c r="W155" s="17">
        <v>-4</v>
      </c>
      <c r="X155" s="17">
        <v>-5</v>
      </c>
      <c r="Y155" s="17">
        <v>23</v>
      </c>
      <c r="Z155" s="17">
        <v>0</v>
      </c>
      <c r="AA155" s="17">
        <v>-2</v>
      </c>
      <c r="AB155" s="17">
        <v>-7</v>
      </c>
      <c r="AC155" s="17">
        <v>-16</v>
      </c>
      <c r="AD155" s="17">
        <v>-12</v>
      </c>
      <c r="AE155" s="17">
        <v>6</v>
      </c>
      <c r="AF155" s="17">
        <v>-7</v>
      </c>
      <c r="AG155" s="17">
        <v>-1</v>
      </c>
      <c r="AH155" s="17">
        <v>9</v>
      </c>
      <c r="AI155" s="17">
        <v>-1</v>
      </c>
      <c r="AJ155" s="17">
        <v>30</v>
      </c>
      <c r="AK155" s="17">
        <v>-17</v>
      </c>
      <c r="AL155" s="17">
        <v>-16</v>
      </c>
      <c r="AM155" s="17">
        <v>-8</v>
      </c>
      <c r="AN155" s="17">
        <v>7</v>
      </c>
      <c r="AO155" s="17">
        <v>4</v>
      </c>
      <c r="AP155" s="18">
        <v>-18</v>
      </c>
      <c r="AR155" s="14"/>
      <c r="AS155" s="8" t="s">
        <v>1603</v>
      </c>
      <c r="AT155" s="8"/>
      <c r="AU155" s="8">
        <f>IF(OR('Anwendung DIAGNOSE'!E159='Anwendung DIAGNOSE'!$C$1,AT155),0,'Anwendung DIAGNOSE'!E159)</f>
        <v>0</v>
      </c>
      <c r="AV155" s="17"/>
      <c r="AW155" s="17"/>
      <c r="AX155" s="15"/>
      <c r="AY155" s="4"/>
      <c r="AZ155" s="4">
        <f t="shared" si="17"/>
        <v>0</v>
      </c>
      <c r="BA155" s="496">
        <f t="shared" si="18"/>
        <v>0</v>
      </c>
      <c r="BB155" s="40">
        <f t="shared" si="20"/>
        <v>0</v>
      </c>
      <c r="BC155" s="3">
        <f t="shared" si="19"/>
        <v>0.37147887323943662</v>
      </c>
      <c r="BD155" s="4"/>
      <c r="BE155" s="4"/>
      <c r="BF155" s="41"/>
      <c r="BG155" s="11"/>
      <c r="BH155" s="492">
        <f ca="1">SUMPRODUCT(E155:AP155,Calcul_correl!E$411:AP$411)*D155</f>
        <v>-3.2606514084507062E-3</v>
      </c>
      <c r="BI155" s="493">
        <f t="shared" ca="1" si="21"/>
        <v>1.891117593803441E-3</v>
      </c>
      <c r="BJ155" s="493">
        <f t="shared" ca="1" si="22"/>
        <v>3.5763257535929164E-6</v>
      </c>
      <c r="BK155" s="494">
        <f t="shared" ca="1" si="23"/>
        <v>9.0406917345561433E-3</v>
      </c>
      <c r="BL155" s="495" t="str">
        <f t="shared" ca="1" si="24"/>
        <v>....</v>
      </c>
      <c r="BM155" s="496"/>
    </row>
    <row r="156" spans="3:65">
      <c r="C156" s="42" t="s">
        <v>1604</v>
      </c>
      <c r="D156" s="43">
        <v>5.5617352614015572E-4</v>
      </c>
      <c r="E156" s="44">
        <v>25</v>
      </c>
      <c r="F156" s="17">
        <v>-7</v>
      </c>
      <c r="G156" s="17">
        <v>18</v>
      </c>
      <c r="H156" s="17">
        <v>-38</v>
      </c>
      <c r="I156" s="17">
        <v>29</v>
      </c>
      <c r="J156" s="17">
        <v>2</v>
      </c>
      <c r="K156" s="17">
        <v>-5</v>
      </c>
      <c r="L156" s="17">
        <v>-16</v>
      </c>
      <c r="M156" s="17">
        <v>1</v>
      </c>
      <c r="N156" s="17">
        <v>-42</v>
      </c>
      <c r="O156" s="17">
        <v>44</v>
      </c>
      <c r="P156" s="17">
        <v>10</v>
      </c>
      <c r="Q156" s="17">
        <v>21</v>
      </c>
      <c r="R156" s="17">
        <v>-1</v>
      </c>
      <c r="S156" s="17">
        <v>-1</v>
      </c>
      <c r="T156" s="17">
        <v>3</v>
      </c>
      <c r="U156" s="17">
        <v>-22</v>
      </c>
      <c r="V156" s="17">
        <v>16</v>
      </c>
      <c r="W156" s="17">
        <v>-4</v>
      </c>
      <c r="X156" s="17">
        <v>5</v>
      </c>
      <c r="Y156" s="17">
        <v>-7</v>
      </c>
      <c r="Z156" s="17">
        <v>-20</v>
      </c>
      <c r="AA156" s="17">
        <v>1</v>
      </c>
      <c r="AB156" s="17">
        <v>-30</v>
      </c>
      <c r="AC156" s="17">
        <v>9</v>
      </c>
      <c r="AD156" s="17">
        <v>-6</v>
      </c>
      <c r="AE156" s="17">
        <v>5</v>
      </c>
      <c r="AF156" s="17">
        <v>-5</v>
      </c>
      <c r="AG156" s="17">
        <v>1</v>
      </c>
      <c r="AH156" s="17">
        <v>1</v>
      </c>
      <c r="AI156" s="17">
        <v>-10</v>
      </c>
      <c r="AJ156" s="17">
        <v>-33</v>
      </c>
      <c r="AK156" s="17">
        <v>-10</v>
      </c>
      <c r="AL156" s="17">
        <v>16</v>
      </c>
      <c r="AM156" s="17">
        <v>-8</v>
      </c>
      <c r="AN156" s="17">
        <v>23</v>
      </c>
      <c r="AO156" s="17">
        <v>-31</v>
      </c>
      <c r="AP156" s="18">
        <v>11</v>
      </c>
      <c r="AR156" s="14"/>
      <c r="AS156" s="8" t="s">
        <v>1604</v>
      </c>
      <c r="AT156" s="8"/>
      <c r="AU156" s="8">
        <f>IF(OR('Anwendung DIAGNOSE'!E160='Anwendung DIAGNOSE'!$C$1,AT156),0,'Anwendung DIAGNOSE'!E160)</f>
        <v>0</v>
      </c>
      <c r="AV156" s="17"/>
      <c r="AW156" s="17"/>
      <c r="AX156" s="15"/>
      <c r="AY156" s="4"/>
      <c r="AZ156" s="4">
        <f t="shared" si="17"/>
        <v>0</v>
      </c>
      <c r="BA156" s="496">
        <f t="shared" si="18"/>
        <v>0</v>
      </c>
      <c r="BB156" s="40">
        <f t="shared" si="20"/>
        <v>0</v>
      </c>
      <c r="BC156" s="3">
        <f t="shared" si="19"/>
        <v>0.29866518353726362</v>
      </c>
      <c r="BD156" s="4"/>
      <c r="BE156" s="4"/>
      <c r="BF156" s="41"/>
      <c r="BG156" s="11"/>
      <c r="BH156" s="492">
        <f ca="1">SUMPRODUCT(E156:AP156,Calcul_correl!E$411:AP$411)*D156</f>
        <v>2.7608453837597319E-3</v>
      </c>
      <c r="BI156" s="493">
        <f t="shared" ca="1" si="21"/>
        <v>-1.8920444559317631E-3</v>
      </c>
      <c r="BJ156" s="493">
        <f t="shared" ca="1" si="22"/>
        <v>3.5798322232221214E-6</v>
      </c>
      <c r="BK156" s="494">
        <f t="shared" ca="1" si="23"/>
        <v>-9.0451226989816513E-3</v>
      </c>
      <c r="BL156" s="495" t="str">
        <f t="shared" ca="1" si="24"/>
        <v>....</v>
      </c>
      <c r="BM156" s="496"/>
    </row>
    <row r="157" spans="3:65">
      <c r="C157" s="42" t="s">
        <v>1605</v>
      </c>
      <c r="D157" s="43">
        <v>3.3456005352960856E-4</v>
      </c>
      <c r="E157" s="44">
        <v>2</v>
      </c>
      <c r="F157" s="17">
        <v>25</v>
      </c>
      <c r="G157" s="17">
        <v>45</v>
      </c>
      <c r="H157" s="17">
        <v>10</v>
      </c>
      <c r="I157" s="17">
        <v>-1</v>
      </c>
      <c r="J157" s="17">
        <v>2</v>
      </c>
      <c r="K157" s="17">
        <v>4</v>
      </c>
      <c r="L157" s="17">
        <v>-7</v>
      </c>
      <c r="M157" s="17">
        <v>-20</v>
      </c>
      <c r="N157" s="17">
        <v>-21</v>
      </c>
      <c r="O157" s="17">
        <v>-13</v>
      </c>
      <c r="P157" s="17">
        <v>12</v>
      </c>
      <c r="Q157" s="17">
        <v>20</v>
      </c>
      <c r="R157" s="17">
        <v>-25</v>
      </c>
      <c r="S157" s="17">
        <v>-3</v>
      </c>
      <c r="T157" s="17">
        <v>29</v>
      </c>
      <c r="U157" s="17">
        <v>14</v>
      </c>
      <c r="V157" s="17">
        <v>7</v>
      </c>
      <c r="W157" s="17">
        <v>10</v>
      </c>
      <c r="X157" s="17">
        <v>19</v>
      </c>
      <c r="Y157" s="17">
        <v>12</v>
      </c>
      <c r="Z157" s="17">
        <v>53</v>
      </c>
      <c r="AA157" s="17">
        <v>-8</v>
      </c>
      <c r="AB157" s="17">
        <v>8</v>
      </c>
      <c r="AC157" s="17">
        <v>-10</v>
      </c>
      <c r="AD157" s="17">
        <v>-30</v>
      </c>
      <c r="AE157" s="17">
        <v>-26</v>
      </c>
      <c r="AF157" s="17">
        <v>-1</v>
      </c>
      <c r="AG157" s="17">
        <v>-9</v>
      </c>
      <c r="AH157" s="17">
        <v>-22</v>
      </c>
      <c r="AI157" s="17">
        <v>11</v>
      </c>
      <c r="AJ157" s="17">
        <v>-17</v>
      </c>
      <c r="AK157" s="17">
        <v>-1</v>
      </c>
      <c r="AL157" s="17">
        <v>19</v>
      </c>
      <c r="AM157" s="17">
        <v>15</v>
      </c>
      <c r="AN157" s="17">
        <v>1</v>
      </c>
      <c r="AO157" s="17">
        <v>25</v>
      </c>
      <c r="AP157" s="18">
        <v>5</v>
      </c>
      <c r="AR157" s="14"/>
      <c r="AS157" s="8" t="s">
        <v>1605</v>
      </c>
      <c r="AT157" s="8"/>
      <c r="AU157" s="8">
        <f>IF(OR('Anwendung DIAGNOSE'!E161='Anwendung DIAGNOSE'!$C$1,AT157),0,'Anwendung DIAGNOSE'!E161)</f>
        <v>0</v>
      </c>
      <c r="AV157" s="17"/>
      <c r="AW157" s="17"/>
      <c r="AX157" s="15"/>
      <c r="AY157" s="4"/>
      <c r="AZ157" s="4">
        <f t="shared" si="17"/>
        <v>0</v>
      </c>
      <c r="BA157" s="496">
        <f t="shared" si="18"/>
        <v>0</v>
      </c>
      <c r="BB157" s="40">
        <f t="shared" si="20"/>
        <v>0</v>
      </c>
      <c r="BC157" s="3">
        <f t="shared" si="19"/>
        <v>0.18802275008364</v>
      </c>
      <c r="BD157" s="4"/>
      <c r="BE157" s="4"/>
      <c r="BF157" s="41"/>
      <c r="BG157" s="11"/>
      <c r="BH157" s="492">
        <f ca="1">SUMPRODUCT(E157:AP157,Calcul_correl!E$411:AP$411)*D157</f>
        <v>-1.6760120441619264E-3</v>
      </c>
      <c r="BI157" s="493">
        <f t="shared" ca="1" si="21"/>
        <v>1.7666184228955597E-3</v>
      </c>
      <c r="BJ157" s="493">
        <f t="shared" ca="1" si="22"/>
        <v>3.1209406521139947E-6</v>
      </c>
      <c r="BK157" s="494">
        <f t="shared" ca="1" si="23"/>
        <v>8.4455100128725986E-3</v>
      </c>
      <c r="BL157" s="495" t="str">
        <f t="shared" ca="1" si="24"/>
        <v>....</v>
      </c>
      <c r="BM157" s="496"/>
    </row>
    <row r="158" spans="3:65">
      <c r="C158" s="42" t="s">
        <v>1606</v>
      </c>
      <c r="D158" s="43">
        <v>1.6528925619834712E-4</v>
      </c>
      <c r="E158" s="44">
        <v>-21</v>
      </c>
      <c r="F158" s="17">
        <v>-10</v>
      </c>
      <c r="G158" s="17">
        <v>55</v>
      </c>
      <c r="H158" s="17">
        <v>31</v>
      </c>
      <c r="I158" s="17">
        <v>34</v>
      </c>
      <c r="J158" s="17">
        <v>-38</v>
      </c>
      <c r="K158" s="17">
        <v>34</v>
      </c>
      <c r="L158" s="17">
        <v>0</v>
      </c>
      <c r="M158" s="17">
        <v>-20</v>
      </c>
      <c r="N158" s="17">
        <v>7</v>
      </c>
      <c r="O158" s="17">
        <v>-13</v>
      </c>
      <c r="P158" s="17">
        <v>12</v>
      </c>
      <c r="Q158" s="17">
        <v>15</v>
      </c>
      <c r="R158" s="17">
        <v>-15</v>
      </c>
      <c r="S158" s="17">
        <v>36</v>
      </c>
      <c r="T158" s="17">
        <v>-6</v>
      </c>
      <c r="U158" s="17">
        <v>-5</v>
      </c>
      <c r="V158" s="17">
        <v>17</v>
      </c>
      <c r="W158" s="17">
        <v>-18</v>
      </c>
      <c r="X158" s="17">
        <v>32</v>
      </c>
      <c r="Y158" s="17">
        <v>46</v>
      </c>
      <c r="Z158" s="17">
        <v>-2</v>
      </c>
      <c r="AA158" s="17">
        <v>11</v>
      </c>
      <c r="AB158" s="17">
        <v>-1</v>
      </c>
      <c r="AC158" s="17">
        <v>-36</v>
      </c>
      <c r="AD158" s="17">
        <v>-7</v>
      </c>
      <c r="AE158" s="17">
        <v>28</v>
      </c>
      <c r="AF158" s="17">
        <v>12</v>
      </c>
      <c r="AG158" s="17">
        <v>22</v>
      </c>
      <c r="AH158" s="17">
        <v>17</v>
      </c>
      <c r="AI158" s="17">
        <v>7</v>
      </c>
      <c r="AJ158" s="17">
        <v>-28</v>
      </c>
      <c r="AK158" s="17">
        <v>27</v>
      </c>
      <c r="AL158" s="17">
        <v>-1</v>
      </c>
      <c r="AM158" s="17">
        <v>5</v>
      </c>
      <c r="AN158" s="17">
        <v>-31</v>
      </c>
      <c r="AO158" s="17">
        <v>-51</v>
      </c>
      <c r="AP158" s="18">
        <v>-29</v>
      </c>
      <c r="AR158" s="14"/>
      <c r="AS158" s="8" t="s">
        <v>1606</v>
      </c>
      <c r="AT158" s="8"/>
      <c r="AU158" s="8">
        <f>IF(OR('Anwendung DIAGNOSE'!E162='Anwendung DIAGNOSE'!$C$1,AT158),0,'Anwendung DIAGNOSE'!E162)</f>
        <v>0</v>
      </c>
      <c r="AV158" s="17"/>
      <c r="AW158" s="17"/>
      <c r="AX158" s="15"/>
      <c r="AY158" s="4"/>
      <c r="AZ158" s="4">
        <f t="shared" si="17"/>
        <v>0</v>
      </c>
      <c r="BA158" s="496">
        <f t="shared" si="18"/>
        <v>0</v>
      </c>
      <c r="BB158" s="40">
        <f t="shared" si="20"/>
        <v>0</v>
      </c>
      <c r="BC158" s="3">
        <f t="shared" si="19"/>
        <v>0.12892561983471076</v>
      </c>
      <c r="BD158" s="4"/>
      <c r="BE158" s="4"/>
      <c r="BF158" s="41"/>
      <c r="BG158" s="11"/>
      <c r="BH158" s="492">
        <f ca="1">SUMPRODUCT(E158:AP158,Calcul_correl!E$411:AP$411)*D158</f>
        <v>-2.4133884297520652E-4</v>
      </c>
      <c r="BI158" s="493">
        <f t="shared" ca="1" si="21"/>
        <v>6.9524792266333502E-4</v>
      </c>
      <c r="BJ158" s="493">
        <f t="shared" ca="1" si="22"/>
        <v>4.8336967396768273E-7</v>
      </c>
      <c r="BK158" s="494">
        <f t="shared" ca="1" si="23"/>
        <v>3.3237077210244849E-3</v>
      </c>
      <c r="BL158" s="495" t="str">
        <f t="shared" ca="1" si="24"/>
        <v>....</v>
      </c>
      <c r="BM158" s="496"/>
    </row>
    <row r="159" spans="3:65">
      <c r="C159" s="42" t="s">
        <v>1607</v>
      </c>
      <c r="D159" s="43">
        <v>5.5834729201563373E-4</v>
      </c>
      <c r="E159" s="44">
        <v>-24</v>
      </c>
      <c r="F159" s="17">
        <v>5</v>
      </c>
      <c r="G159" s="17">
        <v>17</v>
      </c>
      <c r="H159" s="17">
        <v>-4</v>
      </c>
      <c r="I159" s="17">
        <v>0</v>
      </c>
      <c r="J159" s="17">
        <v>-22</v>
      </c>
      <c r="K159" s="17">
        <v>17</v>
      </c>
      <c r="L159" s="17">
        <v>-35</v>
      </c>
      <c r="M159" s="17">
        <v>-22</v>
      </c>
      <c r="N159" s="17">
        <v>1</v>
      </c>
      <c r="O159" s="17">
        <v>-15</v>
      </c>
      <c r="P159" s="17">
        <v>31</v>
      </c>
      <c r="Q159" s="17">
        <v>17</v>
      </c>
      <c r="R159" s="17">
        <v>-29</v>
      </c>
      <c r="S159" s="17">
        <v>-9</v>
      </c>
      <c r="T159" s="17">
        <v>-6</v>
      </c>
      <c r="U159" s="17">
        <v>2</v>
      </c>
      <c r="V159" s="17">
        <v>-14</v>
      </c>
      <c r="W159" s="17">
        <v>0</v>
      </c>
      <c r="X159" s="17">
        <v>17</v>
      </c>
      <c r="Y159" s="17">
        <v>11</v>
      </c>
      <c r="Z159" s="17">
        <v>1</v>
      </c>
      <c r="AA159" s="17">
        <v>13</v>
      </c>
      <c r="AB159" s="17">
        <v>-9</v>
      </c>
      <c r="AC159" s="17">
        <v>-34</v>
      </c>
      <c r="AD159" s="17">
        <v>9</v>
      </c>
      <c r="AE159" s="17">
        <v>-5</v>
      </c>
      <c r="AF159" s="17">
        <v>8</v>
      </c>
      <c r="AG159" s="17">
        <v>21</v>
      </c>
      <c r="AH159" s="17">
        <v>-16</v>
      </c>
      <c r="AI159" s="17">
        <v>28</v>
      </c>
      <c r="AJ159" s="17">
        <v>-5</v>
      </c>
      <c r="AK159" s="17">
        <v>26</v>
      </c>
      <c r="AL159" s="17">
        <v>2</v>
      </c>
      <c r="AM159" s="17">
        <v>6</v>
      </c>
      <c r="AN159" s="17">
        <v>-5</v>
      </c>
      <c r="AO159" s="17">
        <v>-3</v>
      </c>
      <c r="AP159" s="18">
        <v>2</v>
      </c>
      <c r="AR159" s="14"/>
      <c r="AS159" s="8" t="s">
        <v>1607</v>
      </c>
      <c r="AT159" s="8"/>
      <c r="AU159" s="8">
        <f>IF(OR('Anwendung DIAGNOSE'!E163='Anwendung DIAGNOSE'!$C$1,AT159),0,'Anwendung DIAGNOSE'!E163)</f>
        <v>0</v>
      </c>
      <c r="AV159" s="17"/>
      <c r="AW159" s="17"/>
      <c r="AX159" s="15"/>
      <c r="AY159" s="4"/>
      <c r="AZ159" s="4">
        <f t="shared" si="17"/>
        <v>0</v>
      </c>
      <c r="BA159" s="496">
        <f t="shared" si="18"/>
        <v>0</v>
      </c>
      <c r="BB159" s="40">
        <f t="shared" si="20"/>
        <v>0</v>
      </c>
      <c r="BC159" s="3">
        <f t="shared" si="19"/>
        <v>0.27414852037967619</v>
      </c>
      <c r="BD159" s="4"/>
      <c r="BE159" s="4"/>
      <c r="BF159" s="41"/>
      <c r="BG159" s="11"/>
      <c r="BH159" s="492">
        <f ca="1">SUMPRODUCT(E159:AP159,Calcul_correl!E$411:AP$411)*D159</f>
        <v>-3.8918481295365701E-3</v>
      </c>
      <c r="BI159" s="493">
        <f t="shared" ca="1" si="21"/>
        <v>3.5894112155764502E-3</v>
      </c>
      <c r="BJ159" s="493">
        <f t="shared" ca="1" si="22"/>
        <v>1.2883872874506009E-5</v>
      </c>
      <c r="BK159" s="494">
        <f t="shared" ca="1" si="23"/>
        <v>1.7159567662484557E-2</v>
      </c>
      <c r="BL159" s="495" t="str">
        <f t="shared" ca="1" si="24"/>
        <v>....</v>
      </c>
      <c r="BM159" s="496"/>
    </row>
    <row r="160" spans="3:65">
      <c r="C160" s="42" t="s">
        <v>1608</v>
      </c>
      <c r="D160" s="43">
        <v>4.0551500405515005E-4</v>
      </c>
      <c r="E160" s="44">
        <v>8</v>
      </c>
      <c r="F160" s="17">
        <v>-23</v>
      </c>
      <c r="G160" s="17">
        <v>10</v>
      </c>
      <c r="H160" s="17">
        <v>33</v>
      </c>
      <c r="I160" s="17">
        <v>0</v>
      </c>
      <c r="J160" s="17">
        <v>-11</v>
      </c>
      <c r="K160" s="17">
        <v>12</v>
      </c>
      <c r="L160" s="17">
        <v>-5</v>
      </c>
      <c r="M160" s="17">
        <v>-4</v>
      </c>
      <c r="N160" s="17">
        <v>-1</v>
      </c>
      <c r="O160" s="17">
        <v>0</v>
      </c>
      <c r="P160" s="17">
        <v>15</v>
      </c>
      <c r="Q160" s="17">
        <v>43</v>
      </c>
      <c r="R160" s="17">
        <v>-12</v>
      </c>
      <c r="S160" s="17">
        <v>1</v>
      </c>
      <c r="T160" s="17">
        <v>-1</v>
      </c>
      <c r="U160" s="17">
        <v>0</v>
      </c>
      <c r="V160" s="17">
        <v>-23</v>
      </c>
      <c r="W160" s="17">
        <v>-29</v>
      </c>
      <c r="X160" s="17">
        <v>45</v>
      </c>
      <c r="Y160" s="17">
        <v>24</v>
      </c>
      <c r="Z160" s="17">
        <v>44</v>
      </c>
      <c r="AA160" s="17">
        <v>-9</v>
      </c>
      <c r="AB160" s="17">
        <v>-10</v>
      </c>
      <c r="AC160" s="17">
        <v>-22</v>
      </c>
      <c r="AD160" s="17">
        <v>-10</v>
      </c>
      <c r="AE160" s="17">
        <v>20</v>
      </c>
      <c r="AF160" s="17">
        <v>-4</v>
      </c>
      <c r="AG160" s="17">
        <v>0</v>
      </c>
      <c r="AH160" s="17">
        <v>-44</v>
      </c>
      <c r="AI160" s="17">
        <v>21</v>
      </c>
      <c r="AJ160" s="17">
        <v>-32</v>
      </c>
      <c r="AK160" s="17">
        <v>17</v>
      </c>
      <c r="AL160" s="17">
        <v>26</v>
      </c>
      <c r="AM160" s="17">
        <v>-3</v>
      </c>
      <c r="AN160" s="17">
        <v>15</v>
      </c>
      <c r="AO160" s="17">
        <v>2</v>
      </c>
      <c r="AP160" s="18">
        <v>-30</v>
      </c>
      <c r="AR160" s="14"/>
      <c r="AS160" s="8" t="s">
        <v>1608</v>
      </c>
      <c r="AT160" s="8"/>
      <c r="AU160" s="8">
        <f>IF(OR('Anwendung DIAGNOSE'!E164='Anwendung DIAGNOSE'!$C$1,AT160),0,'Anwendung DIAGNOSE'!E164)</f>
        <v>0</v>
      </c>
      <c r="AV160" s="17">
        <v>159</v>
      </c>
      <c r="AW160" s="17"/>
      <c r="AX160" s="15">
        <f ca="1">INDIRECT(ADDRESS(AV160+ROW(AV$2)-1,COLUMN(AU160)))</f>
        <v>0</v>
      </c>
      <c r="AY160" s="4"/>
      <c r="AZ160" s="4">
        <f t="shared" si="17"/>
        <v>0</v>
      </c>
      <c r="BA160" s="496">
        <f t="shared" ca="1" si="18"/>
        <v>0</v>
      </c>
      <c r="BB160" s="40">
        <f t="shared" ca="1" si="20"/>
        <v>0</v>
      </c>
      <c r="BC160" s="3">
        <f t="shared" si="19"/>
        <v>0.24695863746958638</v>
      </c>
      <c r="BD160" s="4"/>
      <c r="BE160" s="4"/>
      <c r="BF160" s="41"/>
      <c r="BG160" s="11"/>
      <c r="BH160" s="492">
        <f ca="1">SUMPRODUCT(E160:AP160,Calcul_correl!E$411:AP$411)*D160</f>
        <v>-5.9403892944039061E-4</v>
      </c>
      <c r="BI160" s="493">
        <f t="shared" ca="1" si="21"/>
        <v>3.9882697947214122E-4</v>
      </c>
      <c r="BJ160" s="493">
        <f t="shared" ca="1" si="22"/>
        <v>1.5906295955487176E-7</v>
      </c>
      <c r="BK160" s="494">
        <f t="shared" ca="1" si="23"/>
        <v>1.9066354142367238E-3</v>
      </c>
      <c r="BL160" s="495" t="str">
        <f t="shared" ca="1" si="24"/>
        <v>....</v>
      </c>
      <c r="BM160" s="496"/>
    </row>
    <row r="161" spans="3:65">
      <c r="C161" s="42" t="s">
        <v>1609</v>
      </c>
      <c r="D161" s="43">
        <v>3.0066145520144319E-4</v>
      </c>
      <c r="E161" s="44">
        <v>-1</v>
      </c>
      <c r="F161" s="17">
        <v>7</v>
      </c>
      <c r="G161" s="17">
        <v>33</v>
      </c>
      <c r="H161" s="17">
        <v>28</v>
      </c>
      <c r="I161" s="17">
        <v>9</v>
      </c>
      <c r="J161" s="17">
        <v>-3</v>
      </c>
      <c r="K161" s="17">
        <v>6</v>
      </c>
      <c r="L161" s="17">
        <v>-14</v>
      </c>
      <c r="M161" s="17">
        <v>-39</v>
      </c>
      <c r="N161" s="17">
        <v>-9</v>
      </c>
      <c r="O161" s="17">
        <v>-13</v>
      </c>
      <c r="P161" s="17">
        <v>3</v>
      </c>
      <c r="Q161" s="17">
        <v>10</v>
      </c>
      <c r="R161" s="17">
        <v>-23</v>
      </c>
      <c r="S161" s="17">
        <v>-2</v>
      </c>
      <c r="T161" s="17">
        <v>20</v>
      </c>
      <c r="U161" s="17">
        <v>55</v>
      </c>
      <c r="V161" s="17">
        <v>7</v>
      </c>
      <c r="W161" s="17">
        <v>43</v>
      </c>
      <c r="X161" s="17">
        <v>17</v>
      </c>
      <c r="Y161" s="17">
        <v>-22</v>
      </c>
      <c r="Z161" s="17">
        <v>19</v>
      </c>
      <c r="AA161" s="17">
        <v>-26</v>
      </c>
      <c r="AB161" s="17">
        <v>14</v>
      </c>
      <c r="AC161" s="17">
        <v>-16</v>
      </c>
      <c r="AD161" s="17">
        <v>10</v>
      </c>
      <c r="AE161" s="17">
        <v>-49</v>
      </c>
      <c r="AF161" s="17">
        <v>-30</v>
      </c>
      <c r="AG161" s="17">
        <v>-4</v>
      </c>
      <c r="AH161" s="17">
        <v>-41</v>
      </c>
      <c r="AI161" s="17">
        <v>39</v>
      </c>
      <c r="AJ161" s="17">
        <v>3</v>
      </c>
      <c r="AK161" s="17">
        <v>-4</v>
      </c>
      <c r="AL161" s="17">
        <v>-18</v>
      </c>
      <c r="AM161" s="17">
        <v>23</v>
      </c>
      <c r="AN161" s="17">
        <v>41</v>
      </c>
      <c r="AO161" s="17">
        <v>-6</v>
      </c>
      <c r="AP161" s="18">
        <v>-6</v>
      </c>
      <c r="AR161" s="14"/>
      <c r="AS161" s="8" t="s">
        <v>1609</v>
      </c>
      <c r="AT161" s="8"/>
      <c r="AU161" s="8">
        <f>IF(OR('Anwendung DIAGNOSE'!E165='Anwendung DIAGNOSE'!$C$1,AT161),0,'Anwendung DIAGNOSE'!E165)</f>
        <v>0</v>
      </c>
      <c r="AV161" s="17">
        <v>158</v>
      </c>
      <c r="AW161" s="17"/>
      <c r="AX161" s="15">
        <f ca="1">INDIRECT(ADDRESS(AV161+ROW(AV$2)-1,COLUMN(AU161)))</f>
        <v>0</v>
      </c>
      <c r="AY161" s="4"/>
      <c r="AZ161" s="4">
        <f t="shared" si="17"/>
        <v>0</v>
      </c>
      <c r="BA161" s="496">
        <f t="shared" ca="1" si="18"/>
        <v>0</v>
      </c>
      <c r="BB161" s="40">
        <f t="shared" ca="1" si="20"/>
        <v>0</v>
      </c>
      <c r="BC161" s="3">
        <f t="shared" si="19"/>
        <v>0.21437161755862899</v>
      </c>
      <c r="BD161" s="4"/>
      <c r="BE161" s="4"/>
      <c r="BF161" s="41"/>
      <c r="BG161" s="11"/>
      <c r="BH161" s="492">
        <f ca="1">SUMPRODUCT(E161:AP161,Calcul_correl!E$411:AP$411)*D161</f>
        <v>-8.7927841250751669E-3</v>
      </c>
      <c r="BI161" s="493">
        <f t="shared" ca="1" si="21"/>
        <v>1.1205084665370202E-2</v>
      </c>
      <c r="BJ161" s="493">
        <f t="shared" ca="1" si="22"/>
        <v>1.2555392235811446E-4</v>
      </c>
      <c r="BK161" s="494">
        <f t="shared" ca="1" si="23"/>
        <v>5.3567116424248808E-2</v>
      </c>
      <c r="BL161" s="495" t="str">
        <f t="shared" ca="1" si="24"/>
        <v>....</v>
      </c>
      <c r="BM161" s="496"/>
    </row>
    <row r="162" spans="3:65">
      <c r="C162" s="42" t="s">
        <v>1610</v>
      </c>
      <c r="D162" s="43">
        <v>7.0126227208976155E-4</v>
      </c>
      <c r="E162" s="44">
        <v>7</v>
      </c>
      <c r="F162" s="17">
        <v>-5</v>
      </c>
      <c r="G162" s="17">
        <v>31</v>
      </c>
      <c r="H162" s="17">
        <v>24</v>
      </c>
      <c r="I162" s="17">
        <v>-12</v>
      </c>
      <c r="J162" s="17">
        <v>-18</v>
      </c>
      <c r="K162" s="17">
        <v>-6</v>
      </c>
      <c r="L162" s="17">
        <v>10</v>
      </c>
      <c r="M162" s="17">
        <v>5</v>
      </c>
      <c r="N162" s="17">
        <v>-2</v>
      </c>
      <c r="O162" s="17">
        <v>5</v>
      </c>
      <c r="P162" s="17">
        <v>21</v>
      </c>
      <c r="Q162" s="17">
        <v>-6</v>
      </c>
      <c r="R162" s="17">
        <v>5</v>
      </c>
      <c r="S162" s="17">
        <v>-4</v>
      </c>
      <c r="T162" s="17">
        <v>-2</v>
      </c>
      <c r="U162" s="17">
        <v>-1</v>
      </c>
      <c r="V162" s="17">
        <v>0</v>
      </c>
      <c r="W162" s="17">
        <v>22</v>
      </c>
      <c r="X162" s="17">
        <v>4</v>
      </c>
      <c r="Y162" s="17">
        <v>-7</v>
      </c>
      <c r="Z162" s="17">
        <v>2</v>
      </c>
      <c r="AA162" s="17">
        <v>-14</v>
      </c>
      <c r="AB162" s="17">
        <v>5</v>
      </c>
      <c r="AC162" s="17">
        <v>-8</v>
      </c>
      <c r="AD162" s="17">
        <v>-27</v>
      </c>
      <c r="AE162" s="17">
        <v>4</v>
      </c>
      <c r="AF162" s="17">
        <v>-16</v>
      </c>
      <c r="AG162" s="17">
        <v>21</v>
      </c>
      <c r="AH162" s="17">
        <v>11</v>
      </c>
      <c r="AI162" s="17">
        <v>21</v>
      </c>
      <c r="AJ162" s="17">
        <v>-9</v>
      </c>
      <c r="AK162" s="17">
        <v>18</v>
      </c>
      <c r="AL162" s="17">
        <v>17</v>
      </c>
      <c r="AM162" s="17">
        <v>19</v>
      </c>
      <c r="AN162" s="17">
        <v>6</v>
      </c>
      <c r="AO162" s="17">
        <v>5</v>
      </c>
      <c r="AP162" s="18">
        <v>-16</v>
      </c>
      <c r="AR162" s="14"/>
      <c r="AS162" s="8" t="s">
        <v>1610</v>
      </c>
      <c r="AT162" s="8"/>
      <c r="AU162" s="8">
        <f>IF(OR('Anwendung DIAGNOSE'!E166='Anwendung DIAGNOSE'!$C$1,AT162),0,'Anwendung DIAGNOSE'!E166)</f>
        <v>0</v>
      </c>
      <c r="AV162" s="17"/>
      <c r="AW162" s="17"/>
      <c r="AX162" s="15"/>
      <c r="AY162" s="4"/>
      <c r="AZ162" s="4">
        <f t="shared" si="17"/>
        <v>0</v>
      </c>
      <c r="BA162" s="496">
        <f t="shared" si="18"/>
        <v>0</v>
      </c>
      <c r="BB162" s="40">
        <f t="shared" si="20"/>
        <v>0</v>
      </c>
      <c r="BC162" s="3">
        <f t="shared" si="19"/>
        <v>0.29172510518934081</v>
      </c>
      <c r="BD162" s="4"/>
      <c r="BE162" s="4"/>
      <c r="BF162" s="41"/>
      <c r="BG162" s="11"/>
      <c r="BH162" s="492">
        <f ca="1">SUMPRODUCT(E162:AP162,Calcul_correl!E$411:AP$411)*D162</f>
        <v>-8.1097475455820488E-3</v>
      </c>
      <c r="BI162" s="493">
        <f t="shared" ca="1" si="21"/>
        <v>2.7582554517133957E-3</v>
      </c>
      <c r="BJ162" s="493">
        <f t="shared" ca="1" si="22"/>
        <v>7.6079731369066681E-6</v>
      </c>
      <c r="BK162" s="494">
        <f t="shared" ca="1" si="23"/>
        <v>1.3186137840295284E-2</v>
      </c>
      <c r="BL162" s="495" t="str">
        <f t="shared" ca="1" si="24"/>
        <v>....</v>
      </c>
      <c r="BM162" s="496"/>
    </row>
    <row r="163" spans="3:65">
      <c r="C163" s="42" t="s">
        <v>1611</v>
      </c>
      <c r="D163" s="43">
        <v>5.0709939148073022E-4</v>
      </c>
      <c r="E163" s="44">
        <v>12</v>
      </c>
      <c r="F163" s="17">
        <v>-10</v>
      </c>
      <c r="G163" s="17">
        <v>60</v>
      </c>
      <c r="H163" s="17">
        <v>45</v>
      </c>
      <c r="I163" s="17">
        <v>-21</v>
      </c>
      <c r="J163" s="17">
        <v>-25</v>
      </c>
      <c r="K163" s="17">
        <v>-11</v>
      </c>
      <c r="L163" s="17">
        <v>57</v>
      </c>
      <c r="M163" s="17">
        <v>1</v>
      </c>
      <c r="N163" s="17">
        <v>-3</v>
      </c>
      <c r="O163" s="17">
        <v>16</v>
      </c>
      <c r="P163" s="17">
        <v>59</v>
      </c>
      <c r="Q163" s="17">
        <v>-18</v>
      </c>
      <c r="R163" s="17">
        <v>-21</v>
      </c>
      <c r="S163" s="17">
        <v>5</v>
      </c>
      <c r="T163" s="17">
        <v>-25</v>
      </c>
      <c r="U163" s="17">
        <v>-25</v>
      </c>
      <c r="V163" s="17">
        <v>2</v>
      </c>
      <c r="W163" s="17">
        <v>38</v>
      </c>
      <c r="X163" s="17">
        <v>6</v>
      </c>
      <c r="Y163" s="17">
        <v>-8</v>
      </c>
      <c r="Z163" s="17">
        <v>-6</v>
      </c>
      <c r="AA163" s="17">
        <v>-4</v>
      </c>
      <c r="AB163" s="17">
        <v>7</v>
      </c>
      <c r="AC163" s="17">
        <v>-25</v>
      </c>
      <c r="AD163" s="17">
        <v>-29</v>
      </c>
      <c r="AE163" s="17">
        <v>-4</v>
      </c>
      <c r="AF163" s="17">
        <v>-21</v>
      </c>
      <c r="AG163" s="17">
        <v>1</v>
      </c>
      <c r="AH163" s="17">
        <v>8</v>
      </c>
      <c r="AI163" s="17">
        <v>33</v>
      </c>
      <c r="AJ163" s="17">
        <v>2</v>
      </c>
      <c r="AK163" s="17">
        <v>-8</v>
      </c>
      <c r="AL163" s="17">
        <v>1</v>
      </c>
      <c r="AM163" s="17">
        <v>21</v>
      </c>
      <c r="AN163" s="17">
        <v>-5</v>
      </c>
      <c r="AO163" s="17">
        <v>15</v>
      </c>
      <c r="AP163" s="18">
        <v>7</v>
      </c>
      <c r="AR163" s="14"/>
      <c r="AS163" s="8" t="s">
        <v>1611</v>
      </c>
      <c r="AT163" s="8"/>
      <c r="AU163" s="8">
        <f>IF(OR('Anwendung DIAGNOSE'!E167='Anwendung DIAGNOSE'!$C$1,AT163),0,'Anwendung DIAGNOSE'!E167)</f>
        <v>0</v>
      </c>
      <c r="AV163" s="17"/>
      <c r="AW163" s="17"/>
      <c r="AX163" s="15"/>
      <c r="AY163" s="4"/>
      <c r="AZ163" s="4">
        <f t="shared" si="17"/>
        <v>0</v>
      </c>
      <c r="BA163" s="496">
        <f t="shared" si="18"/>
        <v>0</v>
      </c>
      <c r="BB163" s="40">
        <f t="shared" si="20"/>
        <v>0</v>
      </c>
      <c r="BC163" s="3">
        <f t="shared" si="19"/>
        <v>0.33722109533468558</v>
      </c>
      <c r="BD163" s="4"/>
      <c r="BE163" s="4"/>
      <c r="BF163" s="41"/>
      <c r="BG163" s="11"/>
      <c r="BH163" s="492">
        <f ca="1">SUMPRODUCT(E163:AP163,Calcul_correl!E$411:AP$411)*D163</f>
        <v>-7.5762170385395514E-3</v>
      </c>
      <c r="BI163" s="493">
        <f t="shared" ca="1" si="21"/>
        <v>7.7912443279861939E-3</v>
      </c>
      <c r="BJ163" s="493">
        <f t="shared" ca="1" si="22"/>
        <v>6.0703488178377041E-5</v>
      </c>
      <c r="BK163" s="494">
        <f t="shared" ca="1" si="23"/>
        <v>3.7246884291455347E-2</v>
      </c>
      <c r="BL163" s="495" t="str">
        <f t="shared" ca="1" si="24"/>
        <v>....</v>
      </c>
      <c r="BM163" s="496"/>
    </row>
    <row r="164" spans="3:65">
      <c r="C164" s="42" t="s">
        <v>1612</v>
      </c>
      <c r="D164" s="43">
        <v>1.2706480304955528E-3</v>
      </c>
      <c r="E164" s="44">
        <v>2</v>
      </c>
      <c r="F164" s="17">
        <v>-1</v>
      </c>
      <c r="G164" s="17">
        <v>1</v>
      </c>
      <c r="H164" s="17">
        <v>2</v>
      </c>
      <c r="I164" s="17">
        <v>-8</v>
      </c>
      <c r="J164" s="17">
        <v>-7</v>
      </c>
      <c r="K164" s="17">
        <v>-6</v>
      </c>
      <c r="L164" s="17">
        <v>-21</v>
      </c>
      <c r="M164" s="17">
        <v>2</v>
      </c>
      <c r="N164" s="17">
        <v>4</v>
      </c>
      <c r="O164" s="17">
        <v>-1</v>
      </c>
      <c r="P164" s="17">
        <v>7</v>
      </c>
      <c r="Q164" s="17">
        <v>-12</v>
      </c>
      <c r="R164" s="17">
        <v>-2</v>
      </c>
      <c r="S164" s="17">
        <v>-10</v>
      </c>
      <c r="T164" s="17">
        <v>6</v>
      </c>
      <c r="U164" s="17">
        <v>3</v>
      </c>
      <c r="V164" s="17">
        <v>5</v>
      </c>
      <c r="W164" s="17">
        <v>5</v>
      </c>
      <c r="X164" s="17">
        <v>0</v>
      </c>
      <c r="Y164" s="17">
        <v>-1</v>
      </c>
      <c r="Z164" s="17">
        <v>8</v>
      </c>
      <c r="AA164" s="17">
        <v>5</v>
      </c>
      <c r="AB164" s="17">
        <v>13</v>
      </c>
      <c r="AC164" s="17">
        <v>13</v>
      </c>
      <c r="AD164" s="17">
        <v>2</v>
      </c>
      <c r="AE164" s="17">
        <v>-5</v>
      </c>
      <c r="AF164" s="17">
        <v>-20</v>
      </c>
      <c r="AG164" s="17">
        <v>17</v>
      </c>
      <c r="AH164" s="17">
        <v>17</v>
      </c>
      <c r="AI164" s="17">
        <v>12</v>
      </c>
      <c r="AJ164" s="17">
        <v>1</v>
      </c>
      <c r="AK164" s="17">
        <v>4</v>
      </c>
      <c r="AL164" s="17">
        <v>8</v>
      </c>
      <c r="AM164" s="17">
        <v>10</v>
      </c>
      <c r="AN164" s="17">
        <v>10</v>
      </c>
      <c r="AO164" s="17">
        <v>-4</v>
      </c>
      <c r="AP164" s="18">
        <v>-7</v>
      </c>
      <c r="AR164" s="14"/>
      <c r="AS164" s="8" t="s">
        <v>1612</v>
      </c>
      <c r="AT164" s="8"/>
      <c r="AU164" s="8">
        <f>IF(OR('Anwendung DIAGNOSE'!E168='Anwendung DIAGNOSE'!$C$1,AT164),0,'Anwendung DIAGNOSE'!E168)</f>
        <v>0</v>
      </c>
      <c r="AV164" s="17"/>
      <c r="AW164" s="17"/>
      <c r="AX164" s="15"/>
      <c r="AY164" s="4"/>
      <c r="AZ164" s="4">
        <f t="shared" si="17"/>
        <v>0</v>
      </c>
      <c r="BA164" s="496">
        <f t="shared" si="18"/>
        <v>0</v>
      </c>
      <c r="BB164" s="40">
        <f t="shared" si="20"/>
        <v>0</v>
      </c>
      <c r="BC164" s="3">
        <f t="shared" si="19"/>
        <v>0.33290978398983484</v>
      </c>
      <c r="BD164" s="4"/>
      <c r="BE164" s="4"/>
      <c r="BF164" s="41"/>
      <c r="BG164" s="11"/>
      <c r="BH164" s="492">
        <f ca="1">SUMPRODUCT(E164:AP164,Calcul_correl!E$411:AP$411)*D164</f>
        <v>-1.3458703939008901E-2</v>
      </c>
      <c r="BI164" s="493">
        <f t="shared" ca="1" si="21"/>
        <v>2.3317152305484491E-3</v>
      </c>
      <c r="BJ164" s="493">
        <f t="shared" ca="1" si="22"/>
        <v>5.4368959163716073E-6</v>
      </c>
      <c r="BK164" s="494">
        <f t="shared" ca="1" si="23"/>
        <v>1.1147016283509382E-2</v>
      </c>
      <c r="BL164" s="495" t="str">
        <f t="shared" ca="1" si="24"/>
        <v>....</v>
      </c>
      <c r="BM164" s="496"/>
    </row>
    <row r="165" spans="3:65">
      <c r="C165" s="42" t="s">
        <v>1613</v>
      </c>
      <c r="D165" s="43">
        <v>2.4096385542168674E-4</v>
      </c>
      <c r="E165" s="44">
        <v>-24</v>
      </c>
      <c r="F165" s="17">
        <v>-18</v>
      </c>
      <c r="G165" s="17">
        <v>25</v>
      </c>
      <c r="H165" s="17">
        <v>30</v>
      </c>
      <c r="I165" s="17">
        <v>-15</v>
      </c>
      <c r="J165" s="17">
        <v>-44</v>
      </c>
      <c r="K165" s="17">
        <v>25</v>
      </c>
      <c r="L165" s="17">
        <v>-40</v>
      </c>
      <c r="M165" s="17">
        <v>-62</v>
      </c>
      <c r="N165" s="17">
        <v>-8</v>
      </c>
      <c r="O165" s="17">
        <v>-29</v>
      </c>
      <c r="P165" s="17">
        <v>9</v>
      </c>
      <c r="Q165" s="17">
        <v>-10</v>
      </c>
      <c r="R165" s="17">
        <v>-43</v>
      </c>
      <c r="S165" s="17">
        <v>-15</v>
      </c>
      <c r="T165" s="17">
        <v>-19</v>
      </c>
      <c r="U165" s="17">
        <v>62</v>
      </c>
      <c r="V165" s="17">
        <v>3</v>
      </c>
      <c r="W165" s="17">
        <v>8</v>
      </c>
      <c r="X165" s="17">
        <v>19</v>
      </c>
      <c r="Y165" s="17">
        <v>7</v>
      </c>
      <c r="Z165" s="17">
        <v>-1</v>
      </c>
      <c r="AA165" s="17">
        <v>-22</v>
      </c>
      <c r="AB165" s="17">
        <v>-29</v>
      </c>
      <c r="AC165" s="17">
        <v>-37</v>
      </c>
      <c r="AD165" s="17">
        <v>5</v>
      </c>
      <c r="AE165" s="17">
        <v>-18</v>
      </c>
      <c r="AF165" s="17">
        <v>4</v>
      </c>
      <c r="AG165" s="17">
        <v>17</v>
      </c>
      <c r="AH165" s="17">
        <v>-33</v>
      </c>
      <c r="AI165" s="17">
        <v>27</v>
      </c>
      <c r="AJ165" s="17">
        <v>38</v>
      </c>
      <c r="AK165" s="17">
        <v>-12</v>
      </c>
      <c r="AL165" s="17">
        <v>5</v>
      </c>
      <c r="AM165" s="17">
        <v>16</v>
      </c>
      <c r="AN165" s="17">
        <v>1</v>
      </c>
      <c r="AO165" s="17">
        <v>-5</v>
      </c>
      <c r="AP165" s="18">
        <v>-46</v>
      </c>
      <c r="AR165" s="14"/>
      <c r="AS165" s="8" t="s">
        <v>1613</v>
      </c>
      <c r="AT165" s="8"/>
      <c r="AU165" s="8">
        <f>IF(OR('Anwendung DIAGNOSE'!E169='Anwendung DIAGNOSE'!$C$1,AT165),0,'Anwendung DIAGNOSE'!E169)</f>
        <v>0</v>
      </c>
      <c r="AV165" s="17"/>
      <c r="AW165" s="17"/>
      <c r="AX165" s="15"/>
      <c r="AY165" s="4"/>
      <c r="AZ165" s="4">
        <f t="shared" si="17"/>
        <v>0</v>
      </c>
      <c r="BA165" s="496">
        <f t="shared" si="18"/>
        <v>0</v>
      </c>
      <c r="BB165" s="40">
        <f t="shared" si="20"/>
        <v>0</v>
      </c>
      <c r="BC165" s="3">
        <f t="shared" si="19"/>
        <v>0.20024096385542167</v>
      </c>
      <c r="BD165" s="4"/>
      <c r="BE165" s="4"/>
      <c r="BF165" s="41"/>
      <c r="BG165" s="11"/>
      <c r="BH165" s="492">
        <f ca="1">SUMPRODUCT(E165:AP165,Calcul_correl!E$411:AP$411)*D165</f>
        <v>-8.0237831325301219E-3</v>
      </c>
      <c r="BI165" s="493">
        <f t="shared" ca="1" si="21"/>
        <v>2.0401186239620409E-2</v>
      </c>
      <c r="BJ165" s="493">
        <f t="shared" ca="1" si="22"/>
        <v>4.1620839998367709E-4</v>
      </c>
      <c r="BK165" s="494">
        <f t="shared" ca="1" si="23"/>
        <v>9.7530072384725108E-2</v>
      </c>
      <c r="BL165" s="495" t="str">
        <f t="shared" ca="1" si="24"/>
        <v>....</v>
      </c>
      <c r="BM165" s="496"/>
    </row>
    <row r="166" spans="3:65">
      <c r="C166" s="42" t="s">
        <v>1614</v>
      </c>
      <c r="D166" s="43">
        <v>2.6737967914438503E-4</v>
      </c>
      <c r="E166" s="44">
        <v>31</v>
      </c>
      <c r="F166" s="17">
        <v>-6</v>
      </c>
      <c r="G166" s="17">
        <v>2</v>
      </c>
      <c r="H166" s="17">
        <v>51</v>
      </c>
      <c r="I166" s="17">
        <v>-32</v>
      </c>
      <c r="J166" s="17">
        <v>-13</v>
      </c>
      <c r="K166" s="17">
        <v>8</v>
      </c>
      <c r="L166" s="17">
        <v>-5</v>
      </c>
      <c r="M166" s="17">
        <v>-19</v>
      </c>
      <c r="N166" s="17">
        <v>-36</v>
      </c>
      <c r="O166" s="17">
        <v>-36</v>
      </c>
      <c r="P166" s="17">
        <v>29</v>
      </c>
      <c r="Q166" s="17">
        <v>2</v>
      </c>
      <c r="R166" s="17">
        <v>-42</v>
      </c>
      <c r="S166" s="17">
        <v>-14</v>
      </c>
      <c r="T166" s="17">
        <v>15</v>
      </c>
      <c r="U166" s="17">
        <v>15</v>
      </c>
      <c r="V166" s="17">
        <v>-61</v>
      </c>
      <c r="W166" s="17">
        <v>-38</v>
      </c>
      <c r="X166" s="17">
        <v>7</v>
      </c>
      <c r="Y166" s="17">
        <v>1</v>
      </c>
      <c r="Z166" s="17">
        <v>3</v>
      </c>
      <c r="AA166" s="17">
        <v>-36</v>
      </c>
      <c r="AB166" s="17">
        <v>-14</v>
      </c>
      <c r="AC166" s="17">
        <v>0</v>
      </c>
      <c r="AD166" s="17">
        <v>53</v>
      </c>
      <c r="AE166" s="17">
        <v>-3</v>
      </c>
      <c r="AF166" s="17">
        <v>25</v>
      </c>
      <c r="AG166" s="17">
        <v>-26</v>
      </c>
      <c r="AH166" s="17">
        <v>-63</v>
      </c>
      <c r="AI166" s="17">
        <v>-2</v>
      </c>
      <c r="AJ166" s="17">
        <v>56</v>
      </c>
      <c r="AK166" s="17">
        <v>7</v>
      </c>
      <c r="AL166" s="17">
        <v>-41</v>
      </c>
      <c r="AM166" s="17">
        <v>44</v>
      </c>
      <c r="AN166" s="17">
        <v>-62</v>
      </c>
      <c r="AO166" s="17">
        <v>-20</v>
      </c>
      <c r="AP166" s="18">
        <v>-71</v>
      </c>
      <c r="AR166" s="14"/>
      <c r="AS166" s="8" t="s">
        <v>1614</v>
      </c>
      <c r="AT166" s="8"/>
      <c r="AU166" s="8">
        <f>IF(OR('Anwendung DIAGNOSE'!E170='Anwendung DIAGNOSE'!$C$1,AT166),0,'Anwendung DIAGNOSE'!E170)</f>
        <v>0</v>
      </c>
      <c r="AV166" s="17"/>
      <c r="AW166" s="17"/>
      <c r="AX166" s="15"/>
      <c r="AY166" s="4"/>
      <c r="AZ166" s="4">
        <f t="shared" si="17"/>
        <v>0</v>
      </c>
      <c r="BA166" s="496">
        <f t="shared" si="18"/>
        <v>0</v>
      </c>
      <c r="BB166" s="40">
        <f t="shared" si="20"/>
        <v>0</v>
      </c>
      <c r="BC166" s="3">
        <f t="shared" si="19"/>
        <v>0.26443850267379682</v>
      </c>
      <c r="BD166" s="4"/>
      <c r="BE166" s="4"/>
      <c r="BF166" s="41"/>
      <c r="BG166" s="11"/>
      <c r="BH166" s="492">
        <f ca="1">SUMPRODUCT(E166:AP166,Calcul_correl!E$411:AP$411)*D166</f>
        <v>-4.1645454545454555E-3</v>
      </c>
      <c r="BI166" s="493">
        <f t="shared" ca="1" si="21"/>
        <v>9.4575437081804454E-3</v>
      </c>
      <c r="BJ166" s="493">
        <f t="shared" ca="1" si="22"/>
        <v>8.9445132992143524E-5</v>
      </c>
      <c r="BK166" s="494">
        <f t="shared" ca="1" si="23"/>
        <v>4.521280829490152E-2</v>
      </c>
      <c r="BL166" s="495" t="str">
        <f t="shared" ca="1" si="24"/>
        <v>....</v>
      </c>
      <c r="BM166" s="496"/>
    </row>
    <row r="167" spans="3:65">
      <c r="C167" s="42" t="s">
        <v>1615</v>
      </c>
      <c r="D167" s="43">
        <v>3.219575016097875E-4</v>
      </c>
      <c r="E167" s="44">
        <v>14</v>
      </c>
      <c r="F167" s="17">
        <v>32</v>
      </c>
      <c r="G167" s="17">
        <v>49</v>
      </c>
      <c r="H167" s="17">
        <v>3</v>
      </c>
      <c r="I167" s="17">
        <v>-5</v>
      </c>
      <c r="J167" s="17">
        <v>-17</v>
      </c>
      <c r="K167" s="17">
        <v>3</v>
      </c>
      <c r="L167" s="17">
        <v>-3</v>
      </c>
      <c r="M167" s="17">
        <v>-25</v>
      </c>
      <c r="N167" s="17">
        <v>-16</v>
      </c>
      <c r="O167" s="17">
        <v>-20</v>
      </c>
      <c r="P167" s="17">
        <v>-2</v>
      </c>
      <c r="Q167" s="17">
        <v>27</v>
      </c>
      <c r="R167" s="17">
        <v>-48</v>
      </c>
      <c r="S167" s="17">
        <v>-15</v>
      </c>
      <c r="T167" s="17">
        <v>32</v>
      </c>
      <c r="U167" s="17">
        <v>66</v>
      </c>
      <c r="V167" s="17">
        <v>-6</v>
      </c>
      <c r="W167" s="17">
        <v>28</v>
      </c>
      <c r="X167" s="17">
        <v>5</v>
      </c>
      <c r="Y167" s="17">
        <v>10</v>
      </c>
      <c r="Z167" s="17">
        <v>40</v>
      </c>
      <c r="AA167" s="17">
        <v>-17</v>
      </c>
      <c r="AB167" s="17">
        <v>-13</v>
      </c>
      <c r="AC167" s="17">
        <v>-13</v>
      </c>
      <c r="AD167" s="17">
        <v>-17</v>
      </c>
      <c r="AE167" s="17">
        <v>-67</v>
      </c>
      <c r="AF167" s="17">
        <v>-37</v>
      </c>
      <c r="AG167" s="17">
        <v>-14</v>
      </c>
      <c r="AH167" s="17">
        <v>-52</v>
      </c>
      <c r="AI167" s="17">
        <v>41</v>
      </c>
      <c r="AJ167" s="17">
        <v>-2</v>
      </c>
      <c r="AK167" s="17">
        <v>-30</v>
      </c>
      <c r="AL167" s="17">
        <v>41</v>
      </c>
      <c r="AM167" s="17">
        <v>20</v>
      </c>
      <c r="AN167" s="17">
        <v>26</v>
      </c>
      <c r="AO167" s="17">
        <v>-3</v>
      </c>
      <c r="AP167" s="18">
        <v>-7</v>
      </c>
      <c r="AR167" s="14"/>
      <c r="AS167" s="8" t="s">
        <v>1615</v>
      </c>
      <c r="AT167" s="8"/>
      <c r="AU167" s="8">
        <f>IF(OR('Anwendung DIAGNOSE'!E171='Anwendung DIAGNOSE'!$C$1,AT167),0,'Anwendung DIAGNOSE'!E171)</f>
        <v>0</v>
      </c>
      <c r="AV167" s="17"/>
      <c r="AW167" s="17"/>
      <c r="AX167" s="15"/>
      <c r="AY167" s="4"/>
      <c r="AZ167" s="4">
        <f t="shared" si="17"/>
        <v>0</v>
      </c>
      <c r="BA167" s="496">
        <f t="shared" si="18"/>
        <v>0</v>
      </c>
      <c r="BB167" s="40">
        <f t="shared" si="20"/>
        <v>0</v>
      </c>
      <c r="BC167" s="3">
        <f t="shared" si="19"/>
        <v>0.27881519639407598</v>
      </c>
      <c r="BD167" s="4"/>
      <c r="BE167" s="4"/>
      <c r="BF167" s="41"/>
      <c r="BG167" s="11"/>
      <c r="BH167" s="492">
        <f ca="1">SUMPRODUCT(E167:AP167,Calcul_correl!E$411:AP$411)*D167</f>
        <v>-1.0248197037990984E-2</v>
      </c>
      <c r="BI167" s="493">
        <f t="shared" ca="1" si="21"/>
        <v>1.3582973498413994E-2</v>
      </c>
      <c r="BJ167" s="493">
        <f t="shared" ca="1" si="22"/>
        <v>1.844971690586169E-4</v>
      </c>
      <c r="BK167" s="494">
        <f t="shared" ca="1" si="23"/>
        <v>6.493487059724859E-2</v>
      </c>
      <c r="BL167" s="495" t="str">
        <f t="shared" ca="1" si="24"/>
        <v>....</v>
      </c>
      <c r="BM167" s="496"/>
    </row>
    <row r="168" spans="3:65">
      <c r="C168" s="42" t="s">
        <v>1616</v>
      </c>
      <c r="D168" s="43">
        <v>1.5603058199407084E-4</v>
      </c>
      <c r="E168" s="44">
        <v>9</v>
      </c>
      <c r="F168" s="17">
        <v>-12</v>
      </c>
      <c r="G168" s="17">
        <v>39</v>
      </c>
      <c r="H168" s="17">
        <v>33</v>
      </c>
      <c r="I168" s="17">
        <v>30</v>
      </c>
      <c r="J168" s="17">
        <v>-46</v>
      </c>
      <c r="K168" s="17">
        <v>41</v>
      </c>
      <c r="L168" s="17">
        <v>11</v>
      </c>
      <c r="M168" s="17">
        <v>-46</v>
      </c>
      <c r="N168" s="17">
        <v>-1</v>
      </c>
      <c r="O168" s="17">
        <v>-42</v>
      </c>
      <c r="P168" s="17">
        <v>-56</v>
      </c>
      <c r="Q168" s="17">
        <v>-1</v>
      </c>
      <c r="R168" s="17">
        <v>-40</v>
      </c>
      <c r="S168" s="17">
        <v>12</v>
      </c>
      <c r="T168" s="17">
        <v>-9</v>
      </c>
      <c r="U168" s="17">
        <v>127</v>
      </c>
      <c r="V168" s="17">
        <v>50</v>
      </c>
      <c r="W168" s="17">
        <v>-23</v>
      </c>
      <c r="X168" s="17">
        <v>0</v>
      </c>
      <c r="Y168" s="17">
        <v>68</v>
      </c>
      <c r="Z168" s="17">
        <v>-5</v>
      </c>
      <c r="AA168" s="17">
        <v>-37</v>
      </c>
      <c r="AB168" s="17">
        <v>-25</v>
      </c>
      <c r="AC168" s="17">
        <v>-30</v>
      </c>
      <c r="AD168" s="17">
        <v>-1</v>
      </c>
      <c r="AE168" s="17">
        <v>-19</v>
      </c>
      <c r="AF168" s="17">
        <v>-14</v>
      </c>
      <c r="AG168" s="17">
        <v>30</v>
      </c>
      <c r="AH168" s="17">
        <v>-15</v>
      </c>
      <c r="AI168" s="17">
        <v>58</v>
      </c>
      <c r="AJ168" s="17">
        <v>-4</v>
      </c>
      <c r="AK168" s="17">
        <v>2</v>
      </c>
      <c r="AL168" s="17">
        <v>20</v>
      </c>
      <c r="AM168" s="17">
        <v>19</v>
      </c>
      <c r="AN168" s="17">
        <v>24</v>
      </c>
      <c r="AO168" s="17">
        <v>-34</v>
      </c>
      <c r="AP168" s="18">
        <v>-82</v>
      </c>
      <c r="AR168" s="14"/>
      <c r="AS168" s="8" t="s">
        <v>1616</v>
      </c>
      <c r="AT168" s="8"/>
      <c r="AU168" s="8">
        <f>IF(OR('Anwendung DIAGNOSE'!E172='Anwendung DIAGNOSE'!$C$1,AT168),0,'Anwendung DIAGNOSE'!E172)</f>
        <v>0</v>
      </c>
      <c r="AV168" s="17">
        <v>168</v>
      </c>
      <c r="AW168" s="17"/>
      <c r="AX168" s="15">
        <f ca="1">INDIRECT(ADDRESS(AV168+ROW(AV$2)-1,COLUMN(AU168)))</f>
        <v>0</v>
      </c>
      <c r="AY168" s="4"/>
      <c r="AZ168" s="4">
        <f t="shared" si="17"/>
        <v>0</v>
      </c>
      <c r="BA168" s="496">
        <f t="shared" ca="1" si="18"/>
        <v>0</v>
      </c>
      <c r="BB168" s="40">
        <f t="shared" ca="1" si="20"/>
        <v>0</v>
      </c>
      <c r="BC168" s="3">
        <f t="shared" si="19"/>
        <v>0.173974098923389</v>
      </c>
      <c r="BD168" s="4"/>
      <c r="BE168" s="4"/>
      <c r="BF168" s="41"/>
      <c r="BG168" s="11"/>
      <c r="BH168" s="492">
        <f ca="1">SUMPRODUCT(E168:AP168,Calcul_correl!E$411:AP$411)*D168</f>
        <v>-4.0916679669215153E-3</v>
      </c>
      <c r="BI168" s="493">
        <f t="shared" ca="1" si="21"/>
        <v>1.4609798739581211E-2</v>
      </c>
      <c r="BJ168" s="493">
        <f t="shared" ca="1" si="22"/>
        <v>2.1344621921106873E-4</v>
      </c>
      <c r="BK168" s="494">
        <f t="shared" ca="1" si="23"/>
        <v>6.9843719471095481E-2</v>
      </c>
      <c r="BL168" s="495" t="str">
        <f t="shared" ca="1" si="24"/>
        <v>....</v>
      </c>
      <c r="BM168" s="496"/>
    </row>
    <row r="169" spans="3:65">
      <c r="C169" s="42" t="s">
        <v>1617</v>
      </c>
      <c r="D169" s="43">
        <v>2.70929287455974E-4</v>
      </c>
      <c r="E169" s="44">
        <v>14</v>
      </c>
      <c r="F169" s="17">
        <v>49</v>
      </c>
      <c r="G169" s="17">
        <v>35</v>
      </c>
      <c r="H169" s="17">
        <v>22</v>
      </c>
      <c r="I169" s="17">
        <v>-13</v>
      </c>
      <c r="J169" s="17">
        <v>-23</v>
      </c>
      <c r="K169" s="17">
        <v>-9</v>
      </c>
      <c r="L169" s="17">
        <v>16</v>
      </c>
      <c r="M169" s="17">
        <v>-7</v>
      </c>
      <c r="N169" s="17">
        <v>-8</v>
      </c>
      <c r="O169" s="17">
        <v>-1</v>
      </c>
      <c r="P169" s="17">
        <v>45</v>
      </c>
      <c r="Q169" s="17">
        <v>30</v>
      </c>
      <c r="R169" s="17">
        <v>-1</v>
      </c>
      <c r="S169" s="17">
        <v>7</v>
      </c>
      <c r="T169" s="17">
        <v>-29</v>
      </c>
      <c r="U169" s="17">
        <v>-15</v>
      </c>
      <c r="V169" s="17">
        <v>-14</v>
      </c>
      <c r="W169" s="17">
        <v>35</v>
      </c>
      <c r="X169" s="17">
        <v>-4</v>
      </c>
      <c r="Y169" s="17">
        <v>-39</v>
      </c>
      <c r="Z169" s="17">
        <v>-6</v>
      </c>
      <c r="AA169" s="17">
        <v>29</v>
      </c>
      <c r="AB169" s="17">
        <v>-12</v>
      </c>
      <c r="AC169" s="17">
        <v>9</v>
      </c>
      <c r="AD169" s="17">
        <v>49</v>
      </c>
      <c r="AE169" s="17">
        <v>-33</v>
      </c>
      <c r="AF169" s="17">
        <v>-42</v>
      </c>
      <c r="AG169" s="17">
        <v>-24</v>
      </c>
      <c r="AH169" s="17">
        <v>-1</v>
      </c>
      <c r="AI169" s="17">
        <v>-17</v>
      </c>
      <c r="AJ169" s="17">
        <v>6</v>
      </c>
      <c r="AK169" s="17">
        <v>35</v>
      </c>
      <c r="AL169" s="17">
        <v>-2</v>
      </c>
      <c r="AM169" s="17">
        <v>54</v>
      </c>
      <c r="AN169" s="17">
        <v>-37</v>
      </c>
      <c r="AO169" s="17">
        <v>5</v>
      </c>
      <c r="AP169" s="18">
        <v>-4</v>
      </c>
      <c r="AR169" s="14"/>
      <c r="AS169" s="8" t="s">
        <v>1617</v>
      </c>
      <c r="AT169" s="8"/>
      <c r="AU169" s="8">
        <f>IF(OR('Anwendung DIAGNOSE'!E173='Anwendung DIAGNOSE'!$C$1,AT169),0,'Anwendung DIAGNOSE'!E173)</f>
        <v>0</v>
      </c>
      <c r="AV169" s="17">
        <v>167</v>
      </c>
      <c r="AW169" s="17"/>
      <c r="AX169" s="15">
        <f ca="1">INDIRECT(ADDRESS(AV169+ROW(AV$2)-1,COLUMN(AU169)))</f>
        <v>0</v>
      </c>
      <c r="AY169" s="4"/>
      <c r="AZ169" s="4">
        <f t="shared" si="17"/>
        <v>0</v>
      </c>
      <c r="BA169" s="496">
        <f t="shared" ca="1" si="18"/>
        <v>0</v>
      </c>
      <c r="BB169" s="40">
        <f t="shared" ca="1" si="20"/>
        <v>0</v>
      </c>
      <c r="BC169" s="3">
        <f t="shared" si="19"/>
        <v>0.2115957735031157</v>
      </c>
      <c r="BD169" s="4"/>
      <c r="BE169" s="4"/>
      <c r="BF169" s="41"/>
      <c r="BG169" s="11"/>
      <c r="BH169" s="492">
        <f ca="1">SUMPRODUCT(E169:AP169,Calcul_correl!E$411:AP$411)*D169</f>
        <v>1.5342725548631785E-4</v>
      </c>
      <c r="BI169" s="493">
        <f t="shared" ca="1" si="21"/>
        <v>4.9204005722460755E-4</v>
      </c>
      <c r="BJ169" s="493">
        <f t="shared" ca="1" si="22"/>
        <v>2.4210341791359506E-7</v>
      </c>
      <c r="BK169" s="494">
        <f t="shared" ca="1" si="23"/>
        <v>2.3522505913946869E-3</v>
      </c>
      <c r="BL169" s="495" t="str">
        <f t="shared" ca="1" si="24"/>
        <v>....</v>
      </c>
      <c r="BM169" s="496"/>
    </row>
    <row r="170" spans="3:65">
      <c r="C170" s="42" t="s">
        <v>1618</v>
      </c>
      <c r="D170" s="43">
        <v>9.5328884652049568E-4</v>
      </c>
      <c r="E170" s="44">
        <v>-1</v>
      </c>
      <c r="F170" s="17">
        <v>10</v>
      </c>
      <c r="G170" s="17">
        <v>-1</v>
      </c>
      <c r="H170" s="17">
        <v>-13</v>
      </c>
      <c r="I170" s="17">
        <v>9</v>
      </c>
      <c r="J170" s="17">
        <v>0</v>
      </c>
      <c r="K170" s="17">
        <v>11</v>
      </c>
      <c r="L170" s="17">
        <v>-1</v>
      </c>
      <c r="M170" s="17">
        <v>-8</v>
      </c>
      <c r="N170" s="17">
        <v>3</v>
      </c>
      <c r="O170" s="17">
        <v>-14</v>
      </c>
      <c r="P170" s="17">
        <v>9</v>
      </c>
      <c r="Q170" s="17">
        <v>-3</v>
      </c>
      <c r="R170" s="17">
        <v>-11</v>
      </c>
      <c r="S170" s="17">
        <v>11</v>
      </c>
      <c r="T170" s="17">
        <v>-2</v>
      </c>
      <c r="U170" s="17">
        <v>4</v>
      </c>
      <c r="V170" s="17">
        <v>28</v>
      </c>
      <c r="W170" s="17">
        <v>17</v>
      </c>
      <c r="X170" s="17">
        <v>-6</v>
      </c>
      <c r="Y170" s="17">
        <v>4</v>
      </c>
      <c r="Z170" s="17">
        <v>-2</v>
      </c>
      <c r="AA170" s="17">
        <v>-9</v>
      </c>
      <c r="AB170" s="17">
        <v>14</v>
      </c>
      <c r="AC170" s="17">
        <v>22</v>
      </c>
      <c r="AD170" s="17">
        <v>-9</v>
      </c>
      <c r="AE170" s="17">
        <v>38</v>
      </c>
      <c r="AF170" s="17">
        <v>18</v>
      </c>
      <c r="AG170" s="17">
        <v>-15</v>
      </c>
      <c r="AH170" s="17">
        <v>-19</v>
      </c>
      <c r="AI170" s="17">
        <v>-10</v>
      </c>
      <c r="AJ170" s="17">
        <v>11</v>
      </c>
      <c r="AK170" s="17">
        <v>7</v>
      </c>
      <c r="AL170" s="17">
        <v>-20</v>
      </c>
      <c r="AM170" s="17">
        <v>16</v>
      </c>
      <c r="AN170" s="17">
        <v>-8</v>
      </c>
      <c r="AO170" s="17">
        <v>18</v>
      </c>
      <c r="AP170" s="18">
        <v>-46</v>
      </c>
      <c r="AR170" s="14"/>
      <c r="AS170" s="8" t="s">
        <v>1618</v>
      </c>
      <c r="AT170" s="8"/>
      <c r="AU170" s="8">
        <f>IF(OR('Anwendung DIAGNOSE'!E174='Anwendung DIAGNOSE'!$C$1,AT170),0,'Anwendung DIAGNOSE'!E174)</f>
        <v>0</v>
      </c>
      <c r="AV170" s="17"/>
      <c r="AW170" s="17"/>
      <c r="AX170" s="15"/>
      <c r="AY170" s="4"/>
      <c r="AZ170" s="4">
        <f t="shared" si="17"/>
        <v>0</v>
      </c>
      <c r="BA170" s="496">
        <f t="shared" si="18"/>
        <v>0</v>
      </c>
      <c r="BB170" s="40">
        <f t="shared" si="20"/>
        <v>0</v>
      </c>
      <c r="BC170" s="3">
        <f t="shared" si="19"/>
        <v>0.42707340324118204</v>
      </c>
      <c r="BD170" s="4"/>
      <c r="BE170" s="4"/>
      <c r="BF170" s="41"/>
      <c r="BG170" s="11"/>
      <c r="BH170" s="492">
        <f ca="1">SUMPRODUCT(E170:AP170,Calcul_correl!E$411:AP$411)*D170</f>
        <v>4.5538608198284073E-3</v>
      </c>
      <c r="BI170" s="493">
        <f t="shared" ca="1" si="21"/>
        <v>-1.0454755982502784E-3</v>
      </c>
      <c r="BJ170" s="493">
        <f t="shared" ca="1" si="22"/>
        <v>1.0930192265367777E-6</v>
      </c>
      <c r="BK170" s="494">
        <f t="shared" ca="1" si="23"/>
        <v>-4.9980089185103502E-3</v>
      </c>
      <c r="BL170" s="495" t="str">
        <f t="shared" ca="1" si="24"/>
        <v>....</v>
      </c>
      <c r="BM170" s="496"/>
    </row>
    <row r="171" spans="3:65">
      <c r="C171" s="42" t="s">
        <v>1619</v>
      </c>
      <c r="D171" s="43">
        <v>1.0559662090813093E-3</v>
      </c>
      <c r="E171" s="44">
        <v>-5</v>
      </c>
      <c r="F171" s="17">
        <v>11</v>
      </c>
      <c r="G171" s="17">
        <v>26</v>
      </c>
      <c r="H171" s="17">
        <v>-7</v>
      </c>
      <c r="I171" s="17">
        <v>-19</v>
      </c>
      <c r="J171" s="17">
        <v>-1</v>
      </c>
      <c r="K171" s="17">
        <v>28</v>
      </c>
      <c r="L171" s="17">
        <v>-33</v>
      </c>
      <c r="M171" s="17">
        <v>-2</v>
      </c>
      <c r="N171" s="17">
        <v>-12</v>
      </c>
      <c r="O171" s="17">
        <v>-29</v>
      </c>
      <c r="P171" s="17">
        <v>-23</v>
      </c>
      <c r="Q171" s="17">
        <v>-16</v>
      </c>
      <c r="R171" s="17">
        <v>39</v>
      </c>
      <c r="S171" s="17">
        <v>2</v>
      </c>
      <c r="T171" s="17">
        <v>12</v>
      </c>
      <c r="U171" s="17">
        <v>-21</v>
      </c>
      <c r="V171" s="17">
        <v>-23</v>
      </c>
      <c r="W171" s="17">
        <v>3</v>
      </c>
      <c r="X171" s="17">
        <v>10</v>
      </c>
      <c r="Y171" s="17">
        <v>8</v>
      </c>
      <c r="Z171" s="17">
        <v>4</v>
      </c>
      <c r="AA171" s="17">
        <v>-11</v>
      </c>
      <c r="AB171" s="17">
        <v>0</v>
      </c>
      <c r="AC171" s="17">
        <v>8</v>
      </c>
      <c r="AD171" s="17">
        <v>-3</v>
      </c>
      <c r="AE171" s="17">
        <v>13</v>
      </c>
      <c r="AF171" s="17">
        <v>-11</v>
      </c>
      <c r="AG171" s="17">
        <v>-27</v>
      </c>
      <c r="AH171" s="17">
        <v>29</v>
      </c>
      <c r="AI171" s="17">
        <v>10</v>
      </c>
      <c r="AJ171" s="17">
        <v>-20</v>
      </c>
      <c r="AK171" s="17">
        <v>-39</v>
      </c>
      <c r="AL171" s="17">
        <v>-29</v>
      </c>
      <c r="AM171" s="17">
        <v>20</v>
      </c>
      <c r="AN171" s="17">
        <v>-6</v>
      </c>
      <c r="AO171" s="17">
        <v>16</v>
      </c>
      <c r="AP171" s="18">
        <v>34</v>
      </c>
      <c r="AR171" s="14"/>
      <c r="AS171" s="8" t="s">
        <v>1619</v>
      </c>
      <c r="AT171" s="8"/>
      <c r="AU171" s="8">
        <f>IF(OR('Anwendung DIAGNOSE'!E175='Anwendung DIAGNOSE'!$C$1,AT171),0,'Anwendung DIAGNOSE'!E175)</f>
        <v>0</v>
      </c>
      <c r="AV171" s="17">
        <v>171</v>
      </c>
      <c r="AW171" s="17"/>
      <c r="AX171" s="15">
        <f ca="1">INDIRECT(ADDRESS(AV171+ROW(AV$2)-1,COLUMN(AU171)))</f>
        <v>0</v>
      </c>
      <c r="AY171" s="4"/>
      <c r="AZ171" s="4">
        <f t="shared" si="17"/>
        <v>0</v>
      </c>
      <c r="BA171" s="496">
        <f t="shared" ca="1" si="18"/>
        <v>0</v>
      </c>
      <c r="BB171" s="40">
        <f t="shared" ca="1" si="20"/>
        <v>0</v>
      </c>
      <c r="BC171" s="3">
        <f t="shared" si="19"/>
        <v>0.64413938753959865</v>
      </c>
      <c r="BD171" s="4"/>
      <c r="BE171" s="4"/>
      <c r="BF171" s="41"/>
      <c r="BG171" s="11"/>
      <c r="BH171" s="492">
        <f ca="1">SUMPRODUCT(E171:AP171,Calcul_correl!E$411:AP$411)*D171</f>
        <v>2.0109820485744467E-3</v>
      </c>
      <c r="BI171" s="493">
        <f t="shared" ca="1" si="21"/>
        <v>-1.5372894947874934E-4</v>
      </c>
      <c r="BJ171" s="493">
        <f t="shared" ca="1" si="22"/>
        <v>2.3632589907839866E-8</v>
      </c>
      <c r="BK171" s="494">
        <f t="shared" ca="1" si="23"/>
        <v>-7.3491783243331344E-4</v>
      </c>
      <c r="BL171" s="495" t="str">
        <f t="shared" ca="1" si="24"/>
        <v>....</v>
      </c>
      <c r="BM171" s="496"/>
    </row>
    <row r="172" spans="3:65">
      <c r="C172" s="42" t="s">
        <v>1620</v>
      </c>
      <c r="D172" s="43">
        <v>1.9801980198019802E-3</v>
      </c>
      <c r="E172" s="44">
        <v>7</v>
      </c>
      <c r="F172" s="17">
        <v>24</v>
      </c>
      <c r="G172" s="17">
        <v>16</v>
      </c>
      <c r="H172" s="17">
        <v>-11</v>
      </c>
      <c r="I172" s="17">
        <v>-5</v>
      </c>
      <c r="J172" s="17">
        <v>34</v>
      </c>
      <c r="K172" s="17">
        <v>-14</v>
      </c>
      <c r="L172" s="17">
        <v>-22</v>
      </c>
      <c r="M172" s="17">
        <v>-24</v>
      </c>
      <c r="N172" s="17">
        <v>22</v>
      </c>
      <c r="O172" s="17">
        <v>5</v>
      </c>
      <c r="P172" s="17">
        <v>11</v>
      </c>
      <c r="Q172" s="17">
        <v>4</v>
      </c>
      <c r="R172" s="17">
        <v>0</v>
      </c>
      <c r="S172" s="17">
        <v>15</v>
      </c>
      <c r="T172" s="17">
        <v>-18</v>
      </c>
      <c r="U172" s="17">
        <v>9</v>
      </c>
      <c r="V172" s="17">
        <v>0</v>
      </c>
      <c r="W172" s="17">
        <v>-18</v>
      </c>
      <c r="X172" s="17">
        <v>-2</v>
      </c>
      <c r="Y172" s="17">
        <v>-1</v>
      </c>
      <c r="Z172" s="17">
        <v>-4</v>
      </c>
      <c r="AA172" s="17">
        <v>8</v>
      </c>
      <c r="AB172" s="17">
        <v>4</v>
      </c>
      <c r="AC172" s="17">
        <v>-10</v>
      </c>
      <c r="AD172" s="17">
        <v>10</v>
      </c>
      <c r="AE172" s="17">
        <v>-20</v>
      </c>
      <c r="AF172" s="17">
        <v>18</v>
      </c>
      <c r="AG172" s="17">
        <v>37</v>
      </c>
      <c r="AH172" s="17">
        <v>14</v>
      </c>
      <c r="AI172" s="17">
        <v>-11</v>
      </c>
      <c r="AJ172" s="17">
        <v>28</v>
      </c>
      <c r="AK172" s="17">
        <v>20</v>
      </c>
      <c r="AL172" s="17">
        <v>33</v>
      </c>
      <c r="AM172" s="17">
        <v>-5</v>
      </c>
      <c r="AN172" s="17">
        <v>3</v>
      </c>
      <c r="AO172" s="17">
        <v>-18</v>
      </c>
      <c r="AP172" s="18">
        <v>4</v>
      </c>
      <c r="AR172" s="14"/>
      <c r="AS172" s="8" t="s">
        <v>1620</v>
      </c>
      <c r="AT172" s="8"/>
      <c r="AU172" s="8">
        <f>IF(OR('Anwendung DIAGNOSE'!E176='Anwendung DIAGNOSE'!$C$1,AT172),0,'Anwendung DIAGNOSE'!E176)</f>
        <v>0</v>
      </c>
      <c r="AV172" s="17">
        <v>170</v>
      </c>
      <c r="AW172" s="17"/>
      <c r="AX172" s="15">
        <f ca="1">INDIRECT(ADDRESS(AV172+ROW(AV$2)-1,COLUMN(AU172)))</f>
        <v>0</v>
      </c>
      <c r="AY172" s="4"/>
      <c r="AZ172" s="4">
        <f t="shared" si="17"/>
        <v>0</v>
      </c>
      <c r="BA172" s="496">
        <f t="shared" ca="1" si="18"/>
        <v>0</v>
      </c>
      <c r="BB172" s="40">
        <f t="shared" ca="1" si="20"/>
        <v>0</v>
      </c>
      <c r="BC172" s="3">
        <f t="shared" si="19"/>
        <v>1.0079207920792079</v>
      </c>
      <c r="BD172" s="4"/>
      <c r="BE172" s="4"/>
      <c r="BF172" s="41"/>
      <c r="BG172" s="11"/>
      <c r="BH172" s="492">
        <f ca="1">SUMPRODUCT(E172:AP172,Calcul_correl!E$411:AP$411)*D172</f>
        <v>-3.1660594059405939E-2</v>
      </c>
      <c r="BI172" s="493">
        <f t="shared" ca="1" si="21"/>
        <v>1.3092619253287261E-2</v>
      </c>
      <c r="BJ172" s="493">
        <f t="shared" ca="1" si="22"/>
        <v>1.7141667891154826E-4</v>
      </c>
      <c r="BK172" s="494">
        <f t="shared" ca="1" si="23"/>
        <v>6.2590679212509895E-2</v>
      </c>
      <c r="BL172" s="495" t="str">
        <f t="shared" ca="1" si="24"/>
        <v>....</v>
      </c>
      <c r="BM172" s="496"/>
    </row>
    <row r="173" spans="3:65">
      <c r="C173" s="42" t="s">
        <v>1621</v>
      </c>
      <c r="D173" s="43">
        <v>9.2936802973977691E-4</v>
      </c>
      <c r="E173" s="44">
        <v>-3</v>
      </c>
      <c r="F173" s="17">
        <v>25</v>
      </c>
      <c r="G173" s="17">
        <v>27</v>
      </c>
      <c r="H173" s="17">
        <v>-1</v>
      </c>
      <c r="I173" s="17">
        <v>-10</v>
      </c>
      <c r="J173" s="17">
        <v>43</v>
      </c>
      <c r="K173" s="17">
        <v>-19</v>
      </c>
      <c r="L173" s="17">
        <v>-32</v>
      </c>
      <c r="M173" s="17">
        <v>-20</v>
      </c>
      <c r="N173" s="17">
        <v>24</v>
      </c>
      <c r="O173" s="17">
        <v>17</v>
      </c>
      <c r="P173" s="17">
        <v>3</v>
      </c>
      <c r="Q173" s="17">
        <v>-8</v>
      </c>
      <c r="R173" s="17">
        <v>16</v>
      </c>
      <c r="S173" s="17">
        <v>33</v>
      </c>
      <c r="T173" s="17">
        <v>-26</v>
      </c>
      <c r="U173" s="17">
        <v>2</v>
      </c>
      <c r="V173" s="17">
        <v>-12</v>
      </c>
      <c r="W173" s="17">
        <v>-13</v>
      </c>
      <c r="X173" s="17">
        <v>-14</v>
      </c>
      <c r="Y173" s="17">
        <v>10</v>
      </c>
      <c r="Z173" s="17">
        <v>-8</v>
      </c>
      <c r="AA173" s="17">
        <v>4</v>
      </c>
      <c r="AB173" s="17">
        <v>19</v>
      </c>
      <c r="AC173" s="17">
        <v>9</v>
      </c>
      <c r="AD173" s="17">
        <v>22</v>
      </c>
      <c r="AE173" s="17">
        <v>-28</v>
      </c>
      <c r="AF173" s="17">
        <v>27</v>
      </c>
      <c r="AG173" s="17">
        <v>59</v>
      </c>
      <c r="AH173" s="17">
        <v>21</v>
      </c>
      <c r="AI173" s="17">
        <v>-16</v>
      </c>
      <c r="AJ173" s="17">
        <v>34</v>
      </c>
      <c r="AK173" s="17">
        <v>29</v>
      </c>
      <c r="AL173" s="17">
        <v>34</v>
      </c>
      <c r="AM173" s="17">
        <v>5</v>
      </c>
      <c r="AN173" s="17">
        <v>14</v>
      </c>
      <c r="AO173" s="17">
        <v>-24</v>
      </c>
      <c r="AP173" s="18">
        <v>-11</v>
      </c>
      <c r="AR173" s="14"/>
      <c r="AS173" s="8" t="s">
        <v>1621</v>
      </c>
      <c r="AT173" s="8"/>
      <c r="AU173" s="8">
        <f>IF(OR('Anwendung DIAGNOSE'!E177='Anwendung DIAGNOSE'!$C$1,AT173),0,'Anwendung DIAGNOSE'!E177)</f>
        <v>0</v>
      </c>
      <c r="AV173" s="17">
        <v>173</v>
      </c>
      <c r="AW173" s="17"/>
      <c r="AX173" s="15">
        <f ca="1">INDIRECT(ADDRESS(AV173+ROW(AV$2)-1,COLUMN(AU173)))</f>
        <v>0</v>
      </c>
      <c r="AY173" s="4"/>
      <c r="AZ173" s="4">
        <f t="shared" si="17"/>
        <v>0</v>
      </c>
      <c r="BA173" s="496">
        <f t="shared" ca="1" si="18"/>
        <v>0</v>
      </c>
      <c r="BB173" s="40">
        <f t="shared" ca="1" si="20"/>
        <v>0</v>
      </c>
      <c r="BC173" s="3">
        <f t="shared" si="19"/>
        <v>0.67100371747211895</v>
      </c>
      <c r="BD173" s="4"/>
      <c r="BE173" s="4"/>
      <c r="BF173" s="41"/>
      <c r="BG173" s="11"/>
      <c r="BH173" s="492">
        <f ca="1">SUMPRODUCT(E173:AP173,Calcul_correl!E$411:AP$411)*D173</f>
        <v>-2.1950278810408917E-2</v>
      </c>
      <c r="BI173" s="493">
        <f t="shared" ca="1" si="21"/>
        <v>2.0399999999999998E-2</v>
      </c>
      <c r="BJ173" s="493">
        <f t="shared" ca="1" si="22"/>
        <v>4.1615999999999989E-4</v>
      </c>
      <c r="BK173" s="494">
        <f t="shared" ca="1" si="23"/>
        <v>9.75244014382083E-2</v>
      </c>
      <c r="BL173" s="495" t="str">
        <f t="shared" ca="1" si="24"/>
        <v>....</v>
      </c>
      <c r="BM173" s="496"/>
    </row>
    <row r="174" spans="3:65">
      <c r="C174" s="42" t="s">
        <v>1622</v>
      </c>
      <c r="D174" s="43">
        <v>9.0826521344232513E-4</v>
      </c>
      <c r="E174" s="44">
        <v>-5</v>
      </c>
      <c r="F174" s="17">
        <v>8</v>
      </c>
      <c r="G174" s="17">
        <v>24</v>
      </c>
      <c r="H174" s="17">
        <v>-2</v>
      </c>
      <c r="I174" s="17">
        <v>-24</v>
      </c>
      <c r="J174" s="17">
        <v>0</v>
      </c>
      <c r="K174" s="17">
        <v>25</v>
      </c>
      <c r="L174" s="17">
        <v>-28</v>
      </c>
      <c r="M174" s="17">
        <v>0</v>
      </c>
      <c r="N174" s="17">
        <v>-24</v>
      </c>
      <c r="O174" s="17">
        <v>-40</v>
      </c>
      <c r="P174" s="17">
        <v>-29</v>
      </c>
      <c r="Q174" s="17">
        <v>-19</v>
      </c>
      <c r="R174" s="17">
        <v>46</v>
      </c>
      <c r="S174" s="17">
        <v>-5</v>
      </c>
      <c r="T174" s="17">
        <v>19</v>
      </c>
      <c r="U174" s="17">
        <v>-30</v>
      </c>
      <c r="V174" s="17">
        <v>-18</v>
      </c>
      <c r="W174" s="17">
        <v>8</v>
      </c>
      <c r="X174" s="17">
        <v>6</v>
      </c>
      <c r="Y174" s="17">
        <v>16</v>
      </c>
      <c r="Z174" s="17">
        <v>2</v>
      </c>
      <c r="AA174" s="17">
        <v>0</v>
      </c>
      <c r="AB174" s="17">
        <v>-1</v>
      </c>
      <c r="AC174" s="17">
        <v>4</v>
      </c>
      <c r="AD174" s="17">
        <v>-5</v>
      </c>
      <c r="AE174" s="17">
        <v>11</v>
      </c>
      <c r="AF174" s="17">
        <v>-36</v>
      </c>
      <c r="AG174" s="17">
        <v>-26</v>
      </c>
      <c r="AH174" s="17">
        <v>19</v>
      </c>
      <c r="AI174" s="17">
        <v>11</v>
      </c>
      <c r="AJ174" s="17">
        <v>-16</v>
      </c>
      <c r="AK174" s="17">
        <v>-36</v>
      </c>
      <c r="AL174" s="17">
        <v>-44</v>
      </c>
      <c r="AM174" s="17">
        <v>29</v>
      </c>
      <c r="AN174" s="17">
        <v>-11</v>
      </c>
      <c r="AO174" s="17">
        <v>25</v>
      </c>
      <c r="AP174" s="18">
        <v>28</v>
      </c>
      <c r="AR174" s="14"/>
      <c r="AS174" s="8" t="s">
        <v>1622</v>
      </c>
      <c r="AT174" s="8"/>
      <c r="AU174" s="8">
        <f>IF(OR('Anwendung DIAGNOSE'!E178='Anwendung DIAGNOSE'!$C$1,AT174),0,'Anwendung DIAGNOSE'!E178)</f>
        <v>0</v>
      </c>
      <c r="AV174" s="17">
        <v>172</v>
      </c>
      <c r="AW174" s="17"/>
      <c r="AX174" s="15">
        <f ca="1">INDIRECT(ADDRESS(AV174+ROW(AV$2)-1,COLUMN(AU174)))</f>
        <v>0</v>
      </c>
      <c r="AY174" s="4"/>
      <c r="AZ174" s="4">
        <f t="shared" si="17"/>
        <v>0</v>
      </c>
      <c r="BA174" s="496">
        <f t="shared" ca="1" si="18"/>
        <v>0</v>
      </c>
      <c r="BB174" s="40">
        <f t="shared" ca="1" si="20"/>
        <v>0</v>
      </c>
      <c r="BC174" s="3">
        <f t="shared" si="19"/>
        <v>0.61762034514078112</v>
      </c>
      <c r="BD174" s="4"/>
      <c r="BE174" s="4"/>
      <c r="BF174" s="41"/>
      <c r="BG174" s="11"/>
      <c r="BH174" s="492">
        <f ca="1">SUMPRODUCT(E174:AP174,Calcul_correl!E$411:AP$411)*D174</f>
        <v>1.4462125340599459E-2</v>
      </c>
      <c r="BI174" s="493">
        <f t="shared" ca="1" si="21"/>
        <v>-1.2047159437996337E-2</v>
      </c>
      <c r="BJ174" s="493">
        <f t="shared" ca="1" si="22"/>
        <v>1.4513405052450423E-4</v>
      </c>
      <c r="BK174" s="494">
        <f t="shared" ca="1" si="23"/>
        <v>-5.7592745746139942E-2</v>
      </c>
      <c r="BL174" s="495" t="str">
        <f t="shared" ca="1" si="24"/>
        <v>....</v>
      </c>
      <c r="BM174" s="496"/>
    </row>
    <row r="175" spans="3:65">
      <c r="C175" s="42" t="s">
        <v>1623</v>
      </c>
      <c r="D175" s="43">
        <v>1.3333333333333333E-3</v>
      </c>
      <c r="E175" s="44">
        <v>-1</v>
      </c>
      <c r="F175" s="17">
        <v>12</v>
      </c>
      <c r="G175" s="17">
        <v>32</v>
      </c>
      <c r="H175" s="17">
        <v>0</v>
      </c>
      <c r="I175" s="17">
        <v>-38</v>
      </c>
      <c r="J175" s="17">
        <v>22</v>
      </c>
      <c r="K175" s="17">
        <v>11</v>
      </c>
      <c r="L175" s="17">
        <v>-33</v>
      </c>
      <c r="M175" s="17">
        <v>-15</v>
      </c>
      <c r="N175" s="17">
        <v>-10</v>
      </c>
      <c r="O175" s="17">
        <v>-29</v>
      </c>
      <c r="P175" s="17">
        <v>-1</v>
      </c>
      <c r="Q175" s="17">
        <v>-10</v>
      </c>
      <c r="R175" s="17">
        <v>27</v>
      </c>
      <c r="S175" s="17">
        <v>5</v>
      </c>
      <c r="T175" s="17">
        <v>2</v>
      </c>
      <c r="U175" s="17">
        <v>-16</v>
      </c>
      <c r="V175" s="17">
        <v>-31</v>
      </c>
      <c r="W175" s="17">
        <v>-6</v>
      </c>
      <c r="X175" s="17">
        <v>12</v>
      </c>
      <c r="Y175" s="17">
        <v>15</v>
      </c>
      <c r="Z175" s="17">
        <v>-19</v>
      </c>
      <c r="AA175" s="17">
        <v>22</v>
      </c>
      <c r="AB175" s="17">
        <v>-5</v>
      </c>
      <c r="AC175" s="17">
        <v>-11</v>
      </c>
      <c r="AD175" s="17">
        <v>-1</v>
      </c>
      <c r="AE175" s="17">
        <v>-20</v>
      </c>
      <c r="AF175" s="17">
        <v>-6</v>
      </c>
      <c r="AG175" s="17">
        <v>-12</v>
      </c>
      <c r="AH175" s="17">
        <v>12</v>
      </c>
      <c r="AI175" s="17">
        <v>-7</v>
      </c>
      <c r="AJ175" s="17">
        <v>-3</v>
      </c>
      <c r="AK175" s="17">
        <v>-24</v>
      </c>
      <c r="AL175" s="17">
        <v>-7</v>
      </c>
      <c r="AM175" s="17">
        <v>1</v>
      </c>
      <c r="AN175" s="17">
        <v>2</v>
      </c>
      <c r="AO175" s="17">
        <v>18</v>
      </c>
      <c r="AP175" s="18">
        <v>16</v>
      </c>
      <c r="AR175" s="14"/>
      <c r="AS175" s="8" t="s">
        <v>1623</v>
      </c>
      <c r="AT175" s="8"/>
      <c r="AU175" s="8">
        <f>IF(OR('Anwendung DIAGNOSE'!E179='Anwendung DIAGNOSE'!$C$1,AT175),0,'Anwendung DIAGNOSE'!E179)</f>
        <v>0</v>
      </c>
      <c r="AV175" s="17"/>
      <c r="AW175" s="17"/>
      <c r="AX175" s="15"/>
      <c r="AY175" s="4"/>
      <c r="AZ175" s="4">
        <f t="shared" si="17"/>
        <v>0</v>
      </c>
      <c r="BA175" s="496">
        <f t="shared" si="18"/>
        <v>0</v>
      </c>
      <c r="BB175" s="40">
        <f t="shared" si="20"/>
        <v>0</v>
      </c>
      <c r="BC175" s="3">
        <f t="shared" si="19"/>
        <v>0.68533333333333335</v>
      </c>
      <c r="BD175" s="4"/>
      <c r="BE175" s="4"/>
      <c r="BF175" s="41"/>
      <c r="BG175" s="11"/>
      <c r="BH175" s="492">
        <f ca="1">SUMPRODUCT(E175:AP175,Calcul_correl!E$411:AP$411)*D175</f>
        <v>1.8408266666666666E-2</v>
      </c>
      <c r="BI175" s="493">
        <f t="shared" ca="1" si="21"/>
        <v>-1.5878587652281648E-2</v>
      </c>
      <c r="BJ175" s="493">
        <f t="shared" ca="1" si="22"/>
        <v>2.5212954583119125E-4</v>
      </c>
      <c r="BK175" s="494">
        <f t="shared" ca="1" si="23"/>
        <v>-7.5909301787886921E-2</v>
      </c>
      <c r="BL175" s="495" t="str">
        <f t="shared" ca="1" si="24"/>
        <v>....</v>
      </c>
      <c r="BM175" s="496"/>
    </row>
    <row r="176" spans="3:65">
      <c r="C176" s="42" t="s">
        <v>1624</v>
      </c>
      <c r="D176" s="43">
        <v>7.0175438596491223E-4</v>
      </c>
      <c r="E176" s="44">
        <v>34</v>
      </c>
      <c r="F176" s="17">
        <v>28</v>
      </c>
      <c r="G176" s="17">
        <v>11</v>
      </c>
      <c r="H176" s="17">
        <v>7</v>
      </c>
      <c r="I176" s="17">
        <v>-21</v>
      </c>
      <c r="J176" s="17">
        <v>22</v>
      </c>
      <c r="K176" s="17">
        <v>23</v>
      </c>
      <c r="L176" s="17">
        <v>-22</v>
      </c>
      <c r="M176" s="17">
        <v>9</v>
      </c>
      <c r="N176" s="17">
        <v>-23</v>
      </c>
      <c r="O176" s="17">
        <v>-9</v>
      </c>
      <c r="P176" s="17">
        <v>20</v>
      </c>
      <c r="Q176" s="17">
        <v>-5</v>
      </c>
      <c r="R176" s="17">
        <v>48</v>
      </c>
      <c r="S176" s="17">
        <v>2</v>
      </c>
      <c r="T176" s="17">
        <v>-9</v>
      </c>
      <c r="U176" s="17">
        <v>-15</v>
      </c>
      <c r="V176" s="17">
        <v>-3</v>
      </c>
      <c r="W176" s="17">
        <v>-28</v>
      </c>
      <c r="X176" s="17">
        <v>-12</v>
      </c>
      <c r="Y176" s="17">
        <v>43</v>
      </c>
      <c r="Z176" s="17">
        <v>-7</v>
      </c>
      <c r="AA176" s="17">
        <v>25</v>
      </c>
      <c r="AB176" s="17">
        <v>-17</v>
      </c>
      <c r="AC176" s="17">
        <v>2</v>
      </c>
      <c r="AD176" s="17">
        <v>-9</v>
      </c>
      <c r="AE176" s="17">
        <v>-11</v>
      </c>
      <c r="AF176" s="17">
        <v>8</v>
      </c>
      <c r="AG176" s="17">
        <v>-3</v>
      </c>
      <c r="AH176" s="17">
        <v>2</v>
      </c>
      <c r="AI176" s="17">
        <v>-7</v>
      </c>
      <c r="AJ176" s="17">
        <v>-27</v>
      </c>
      <c r="AK176" s="17">
        <v>8</v>
      </c>
      <c r="AL176" s="17">
        <v>13</v>
      </c>
      <c r="AM176" s="17">
        <v>-5</v>
      </c>
      <c r="AN176" s="17">
        <v>23</v>
      </c>
      <c r="AO176" s="17">
        <v>-16</v>
      </c>
      <c r="AP176" s="18">
        <v>-7</v>
      </c>
      <c r="AR176" s="14"/>
      <c r="AS176" s="8" t="s">
        <v>1624</v>
      </c>
      <c r="AT176" s="8"/>
      <c r="AU176" s="8">
        <f>IF(OR('Anwendung DIAGNOSE'!E180='Anwendung DIAGNOSE'!$C$1,AT176),0,'Anwendung DIAGNOSE'!E180)</f>
        <v>0</v>
      </c>
      <c r="AV176" s="17"/>
      <c r="AW176" s="17"/>
      <c r="AX176" s="15"/>
      <c r="AY176" s="4"/>
      <c r="AZ176" s="4">
        <f t="shared" si="17"/>
        <v>0</v>
      </c>
      <c r="BA176" s="496">
        <f t="shared" si="18"/>
        <v>0</v>
      </c>
      <c r="BB176" s="40">
        <f t="shared" si="20"/>
        <v>0</v>
      </c>
      <c r="BC176" s="3">
        <f t="shared" si="19"/>
        <v>0.40982456140350876</v>
      </c>
      <c r="BD176" s="4"/>
      <c r="BE176" s="4"/>
      <c r="BF176" s="41"/>
      <c r="BG176" s="11"/>
      <c r="BH176" s="492">
        <f ca="1">SUMPRODUCT(E176:AP176,Calcul_correl!E$411:AP$411)*D176</f>
        <v>2.6456421052631584E-2</v>
      </c>
      <c r="BI176" s="493">
        <f t="shared" ca="1" si="21"/>
        <v>-3.1083880440482423E-2</v>
      </c>
      <c r="BJ176" s="493">
        <f t="shared" ca="1" si="22"/>
        <v>9.6620762323820569E-4</v>
      </c>
      <c r="BK176" s="494">
        <f t="shared" ca="1" si="23"/>
        <v>-0.14859984482033722</v>
      </c>
      <c r="BL176" s="495" t="str">
        <f t="shared" ca="1" si="24"/>
        <v>....</v>
      </c>
      <c r="BM176" s="496"/>
    </row>
    <row r="177" spans="3:65">
      <c r="C177" s="42" t="s">
        <v>1625</v>
      </c>
      <c r="D177" s="43">
        <v>1.0810810810810811E-3</v>
      </c>
      <c r="E177" s="44">
        <v>16</v>
      </c>
      <c r="F177" s="17">
        <v>-5</v>
      </c>
      <c r="G177" s="17">
        <v>-5</v>
      </c>
      <c r="H177" s="17">
        <v>-10</v>
      </c>
      <c r="I177" s="17">
        <v>-17</v>
      </c>
      <c r="J177" s="17">
        <v>9</v>
      </c>
      <c r="K177" s="17">
        <v>-16</v>
      </c>
      <c r="L177" s="17">
        <v>-23</v>
      </c>
      <c r="M177" s="17">
        <v>-9</v>
      </c>
      <c r="N177" s="17">
        <v>-1</v>
      </c>
      <c r="O177" s="17">
        <v>-26</v>
      </c>
      <c r="P177" s="17">
        <v>10</v>
      </c>
      <c r="Q177" s="17">
        <v>-27</v>
      </c>
      <c r="R177" s="17">
        <v>34</v>
      </c>
      <c r="S177" s="17">
        <v>-11</v>
      </c>
      <c r="T177" s="17">
        <v>-4</v>
      </c>
      <c r="U177" s="17">
        <v>-20</v>
      </c>
      <c r="V177" s="17">
        <v>-22</v>
      </c>
      <c r="W177" s="17">
        <v>15</v>
      </c>
      <c r="X177" s="17">
        <v>27</v>
      </c>
      <c r="Y177" s="17">
        <v>-27</v>
      </c>
      <c r="Z177" s="17">
        <v>31</v>
      </c>
      <c r="AA177" s="17">
        <v>16</v>
      </c>
      <c r="AB177" s="17">
        <v>-18</v>
      </c>
      <c r="AC177" s="17">
        <v>-3</v>
      </c>
      <c r="AD177" s="17">
        <v>10</v>
      </c>
      <c r="AE177" s="17">
        <v>-6</v>
      </c>
      <c r="AF177" s="17">
        <v>-5</v>
      </c>
      <c r="AG177" s="17">
        <v>9</v>
      </c>
      <c r="AH177" s="17">
        <v>7</v>
      </c>
      <c r="AI177" s="17">
        <v>9</v>
      </c>
      <c r="AJ177" s="17">
        <v>-68</v>
      </c>
      <c r="AK177" s="17">
        <v>-4</v>
      </c>
      <c r="AL177" s="17">
        <v>18</v>
      </c>
      <c r="AM177" s="17">
        <v>-32</v>
      </c>
      <c r="AN177" s="17">
        <v>-6</v>
      </c>
      <c r="AO177" s="17">
        <v>-27</v>
      </c>
      <c r="AP177" s="18">
        <v>-22</v>
      </c>
      <c r="AR177" s="14"/>
      <c r="AS177" s="8" t="s">
        <v>1625</v>
      </c>
      <c r="AT177" s="8"/>
      <c r="AU177" s="8">
        <f>IF(OR('Anwendung DIAGNOSE'!E181='Anwendung DIAGNOSE'!$C$1,AT177),0,'Anwendung DIAGNOSE'!E181)</f>
        <v>0</v>
      </c>
      <c r="AV177" s="17"/>
      <c r="AW177" s="17"/>
      <c r="AX177" s="15"/>
      <c r="AY177" s="4"/>
      <c r="AZ177" s="4">
        <f t="shared" si="17"/>
        <v>0</v>
      </c>
      <c r="BA177" s="496">
        <f t="shared" si="18"/>
        <v>0</v>
      </c>
      <c r="BB177" s="40">
        <f t="shared" si="20"/>
        <v>0</v>
      </c>
      <c r="BC177" s="3">
        <f t="shared" si="19"/>
        <v>0.67567567567567566</v>
      </c>
      <c r="BD177" s="4"/>
      <c r="BE177" s="4"/>
      <c r="BF177" s="41"/>
      <c r="BG177" s="11"/>
      <c r="BH177" s="492">
        <f ca="1">SUMPRODUCT(E177:AP177,Calcul_correl!E$411:AP$411)*D177</f>
        <v>2.005405405405405E-3</v>
      </c>
      <c r="BI177" s="493">
        <f t="shared" ca="1" si="21"/>
        <v>-1.166073214642929E-3</v>
      </c>
      <c r="BJ177" s="493">
        <f t="shared" ca="1" si="22"/>
        <v>1.3597267419076943E-6</v>
      </c>
      <c r="BK177" s="494">
        <f t="shared" ca="1" si="23"/>
        <v>-5.5745388378028943E-3</v>
      </c>
      <c r="BL177" s="495" t="str">
        <f t="shared" ca="1" si="24"/>
        <v>....</v>
      </c>
      <c r="BM177" s="496"/>
    </row>
    <row r="178" spans="3:65">
      <c r="C178" s="42" t="s">
        <v>1626</v>
      </c>
      <c r="D178" s="43">
        <v>1.1389521640091116E-3</v>
      </c>
      <c r="E178" s="44">
        <v>-11</v>
      </c>
      <c r="F178" s="17">
        <v>2</v>
      </c>
      <c r="G178" s="17">
        <v>5</v>
      </c>
      <c r="H178" s="17">
        <v>0</v>
      </c>
      <c r="I178" s="17">
        <v>-51</v>
      </c>
      <c r="J178" s="17">
        <v>38</v>
      </c>
      <c r="K178" s="17">
        <v>0</v>
      </c>
      <c r="L178" s="17">
        <v>-27</v>
      </c>
      <c r="M178" s="17">
        <v>12</v>
      </c>
      <c r="N178" s="17">
        <v>10</v>
      </c>
      <c r="O178" s="17">
        <v>3</v>
      </c>
      <c r="P178" s="17">
        <v>23</v>
      </c>
      <c r="Q178" s="17">
        <v>-32</v>
      </c>
      <c r="R178" s="17">
        <v>46</v>
      </c>
      <c r="S178" s="17">
        <v>-24</v>
      </c>
      <c r="T178" s="17">
        <v>-8</v>
      </c>
      <c r="U178" s="17">
        <v>15</v>
      </c>
      <c r="V178" s="17">
        <v>-26</v>
      </c>
      <c r="W178" s="17">
        <v>8</v>
      </c>
      <c r="X178" s="17">
        <v>29</v>
      </c>
      <c r="Y178" s="17">
        <v>-31</v>
      </c>
      <c r="Z178" s="17">
        <v>1</v>
      </c>
      <c r="AA178" s="17">
        <v>-18</v>
      </c>
      <c r="AB178" s="17">
        <v>-16</v>
      </c>
      <c r="AC178" s="17">
        <v>-12</v>
      </c>
      <c r="AD178" s="17">
        <v>8</v>
      </c>
      <c r="AE178" s="17">
        <v>-8</v>
      </c>
      <c r="AF178" s="17">
        <v>-25</v>
      </c>
      <c r="AG178" s="17">
        <v>20</v>
      </c>
      <c r="AH178" s="17">
        <v>31</v>
      </c>
      <c r="AI178" s="17">
        <v>-26</v>
      </c>
      <c r="AJ178" s="17">
        <v>4</v>
      </c>
      <c r="AK178" s="17">
        <v>6</v>
      </c>
      <c r="AL178" s="17">
        <v>-8</v>
      </c>
      <c r="AM178" s="17">
        <v>-11</v>
      </c>
      <c r="AN178" s="17">
        <v>53</v>
      </c>
      <c r="AO178" s="17">
        <v>-17</v>
      </c>
      <c r="AP178" s="18">
        <v>-59</v>
      </c>
      <c r="AR178" s="14"/>
      <c r="AS178" s="8" t="s">
        <v>1626</v>
      </c>
      <c r="AT178" s="8"/>
      <c r="AU178" s="8">
        <f>IF(OR('Anwendung DIAGNOSE'!E182='Anwendung DIAGNOSE'!$C$1,AT178),0,'Anwendung DIAGNOSE'!E182)</f>
        <v>0</v>
      </c>
      <c r="AV178" s="17"/>
      <c r="AW178" s="17"/>
      <c r="AX178" s="15"/>
      <c r="AY178" s="4"/>
      <c r="AZ178" s="4">
        <f t="shared" si="17"/>
        <v>0</v>
      </c>
      <c r="BA178" s="496">
        <f t="shared" si="18"/>
        <v>0</v>
      </c>
      <c r="BB178" s="40">
        <f t="shared" si="20"/>
        <v>0</v>
      </c>
      <c r="BC178" s="3">
        <f t="shared" si="19"/>
        <v>0.82460136674259676</v>
      </c>
      <c r="BD178" s="4"/>
      <c r="BE178" s="4"/>
      <c r="BF178" s="41"/>
      <c r="BG178" s="11"/>
      <c r="BH178" s="492">
        <f ca="1">SUMPRODUCT(E178:AP178,Calcul_correl!E$411:AP$411)*D178</f>
        <v>2.0939407744874707E-2</v>
      </c>
      <c r="BI178" s="493">
        <f t="shared" ca="1" si="21"/>
        <v>-1.37582181565079E-2</v>
      </c>
      <c r="BJ178" s="493">
        <f t="shared" ca="1" si="22"/>
        <v>1.8928856684206362E-4</v>
      </c>
      <c r="BK178" s="494">
        <f t="shared" ca="1" si="23"/>
        <v>-6.5772646596555032E-2</v>
      </c>
      <c r="BL178" s="495" t="str">
        <f t="shared" ca="1" si="24"/>
        <v>....</v>
      </c>
      <c r="BM178" s="496"/>
    </row>
    <row r="179" spans="3:65">
      <c r="C179" s="42" t="s">
        <v>1627</v>
      </c>
      <c r="D179" s="43">
        <v>6.8352699931647305E-4</v>
      </c>
      <c r="E179" s="44">
        <v>-11</v>
      </c>
      <c r="F179" s="17">
        <v>16</v>
      </c>
      <c r="G179" s="17">
        <v>21</v>
      </c>
      <c r="H179" s="17">
        <v>19</v>
      </c>
      <c r="I179" s="17">
        <v>-56</v>
      </c>
      <c r="J179" s="17">
        <v>17</v>
      </c>
      <c r="K179" s="17">
        <v>8</v>
      </c>
      <c r="L179" s="17">
        <v>-54</v>
      </c>
      <c r="M179" s="17">
        <v>9</v>
      </c>
      <c r="N179" s="17">
        <v>-15</v>
      </c>
      <c r="O179" s="17">
        <v>-21</v>
      </c>
      <c r="P179" s="17">
        <v>26</v>
      </c>
      <c r="Q179" s="17">
        <v>-40</v>
      </c>
      <c r="R179" s="17">
        <v>61</v>
      </c>
      <c r="S179" s="17">
        <v>-8</v>
      </c>
      <c r="T179" s="17">
        <v>-19</v>
      </c>
      <c r="U179" s="17">
        <v>-13</v>
      </c>
      <c r="V179" s="17">
        <v>-38</v>
      </c>
      <c r="W179" s="17">
        <v>-5</v>
      </c>
      <c r="X179" s="17">
        <v>-29</v>
      </c>
      <c r="Y179" s="17">
        <v>6</v>
      </c>
      <c r="Z179" s="17">
        <v>-19</v>
      </c>
      <c r="AA179" s="17">
        <v>-16</v>
      </c>
      <c r="AB179" s="17">
        <v>-33</v>
      </c>
      <c r="AC179" s="17">
        <v>0</v>
      </c>
      <c r="AD179" s="17">
        <v>25</v>
      </c>
      <c r="AE179" s="17">
        <v>5</v>
      </c>
      <c r="AF179" s="17">
        <v>1</v>
      </c>
      <c r="AG179" s="17">
        <v>10</v>
      </c>
      <c r="AH179" s="17">
        <v>17</v>
      </c>
      <c r="AI179" s="17">
        <v>-42</v>
      </c>
      <c r="AJ179" s="17">
        <v>-22</v>
      </c>
      <c r="AK179" s="17">
        <v>-12</v>
      </c>
      <c r="AL179" s="17">
        <v>32</v>
      </c>
      <c r="AM179" s="17">
        <v>9</v>
      </c>
      <c r="AN179" s="17">
        <v>9</v>
      </c>
      <c r="AO179" s="17">
        <v>-8</v>
      </c>
      <c r="AP179" s="18">
        <v>2</v>
      </c>
      <c r="AR179" s="14"/>
      <c r="AS179" s="8" t="s">
        <v>1627</v>
      </c>
      <c r="AT179" s="8"/>
      <c r="AU179" s="8">
        <f>IF(OR('Anwendung DIAGNOSE'!E183='Anwendung DIAGNOSE'!$C$1,AT179),0,'Anwendung DIAGNOSE'!E183)</f>
        <v>0</v>
      </c>
      <c r="AV179" s="17"/>
      <c r="AW179" s="17"/>
      <c r="AX179" s="15"/>
      <c r="AY179" s="4"/>
      <c r="AZ179" s="4">
        <f t="shared" si="17"/>
        <v>0</v>
      </c>
      <c r="BA179" s="496">
        <f t="shared" si="18"/>
        <v>0</v>
      </c>
      <c r="BB179" s="40">
        <f t="shared" si="20"/>
        <v>0</v>
      </c>
      <c r="BC179" s="3">
        <f t="shared" si="19"/>
        <v>0.51537935748462071</v>
      </c>
      <c r="BD179" s="4"/>
      <c r="BE179" s="4"/>
      <c r="BF179" s="41"/>
      <c r="BG179" s="11"/>
      <c r="BH179" s="492">
        <f ca="1">SUMPRODUCT(E179:AP179,Calcul_correl!E$411:AP$411)*D179</f>
        <v>6.035269993164726E-3</v>
      </c>
      <c r="BI179" s="493">
        <f t="shared" ca="1" si="21"/>
        <v>-6.3319256756756712E-3</v>
      </c>
      <c r="BJ179" s="493">
        <f t="shared" ca="1" si="22"/>
        <v>4.0093282762280804E-5</v>
      </c>
      <c r="BK179" s="494">
        <f t="shared" ca="1" si="23"/>
        <v>-3.0270453993700614E-2</v>
      </c>
      <c r="BL179" s="495" t="str">
        <f t="shared" ca="1" si="24"/>
        <v>....</v>
      </c>
      <c r="BM179" s="496"/>
    </row>
    <row r="180" spans="3:65">
      <c r="C180" s="42" t="s">
        <v>1628</v>
      </c>
      <c r="D180" s="43">
        <v>8.9365504915102768E-4</v>
      </c>
      <c r="E180" s="44">
        <v>16</v>
      </c>
      <c r="F180" s="17">
        <v>4</v>
      </c>
      <c r="G180" s="17">
        <v>-8</v>
      </c>
      <c r="H180" s="17">
        <v>25</v>
      </c>
      <c r="I180" s="17">
        <v>-29</v>
      </c>
      <c r="J180" s="17">
        <v>26</v>
      </c>
      <c r="K180" s="17">
        <v>23</v>
      </c>
      <c r="L180" s="17">
        <v>-27</v>
      </c>
      <c r="M180" s="17">
        <v>24</v>
      </c>
      <c r="N180" s="17">
        <v>-16</v>
      </c>
      <c r="O180" s="17">
        <v>-17</v>
      </c>
      <c r="P180" s="17">
        <v>16</v>
      </c>
      <c r="Q180" s="17">
        <v>-8</v>
      </c>
      <c r="R180" s="17">
        <v>26</v>
      </c>
      <c r="S180" s="17">
        <v>-2</v>
      </c>
      <c r="T180" s="17">
        <v>0</v>
      </c>
      <c r="U180" s="17">
        <v>-15</v>
      </c>
      <c r="V180" s="17">
        <v>-26</v>
      </c>
      <c r="W180" s="17">
        <v>2</v>
      </c>
      <c r="X180" s="17">
        <v>-17</v>
      </c>
      <c r="Y180" s="17">
        <v>19</v>
      </c>
      <c r="Z180" s="17">
        <v>-21</v>
      </c>
      <c r="AA180" s="17">
        <v>4</v>
      </c>
      <c r="AB180" s="17">
        <v>-24</v>
      </c>
      <c r="AC180" s="17">
        <v>9</v>
      </c>
      <c r="AD180" s="17">
        <v>1</v>
      </c>
      <c r="AE180" s="17">
        <v>7</v>
      </c>
      <c r="AF180" s="17">
        <v>21</v>
      </c>
      <c r="AG180" s="17">
        <v>-32</v>
      </c>
      <c r="AH180" s="17">
        <v>2</v>
      </c>
      <c r="AI180" s="17">
        <v>-4</v>
      </c>
      <c r="AJ180" s="17">
        <v>1</v>
      </c>
      <c r="AK180" s="17">
        <v>-18</v>
      </c>
      <c r="AL180" s="17">
        <v>-5</v>
      </c>
      <c r="AM180" s="17">
        <v>29</v>
      </c>
      <c r="AN180" s="17">
        <v>14</v>
      </c>
      <c r="AO180" s="17">
        <v>-34</v>
      </c>
      <c r="AP180" s="18">
        <v>-10</v>
      </c>
      <c r="AR180" s="14"/>
      <c r="AS180" s="8" t="s">
        <v>1628</v>
      </c>
      <c r="AT180" s="8"/>
      <c r="AU180" s="8">
        <f>IF(OR('Anwendung DIAGNOSE'!E184='Anwendung DIAGNOSE'!$C$1,AT180),0,'Anwendung DIAGNOSE'!E184)</f>
        <v>0</v>
      </c>
      <c r="AV180" s="17"/>
      <c r="AW180" s="17"/>
      <c r="AX180" s="15"/>
      <c r="AY180" s="4"/>
      <c r="AZ180" s="4">
        <f t="shared" si="17"/>
        <v>0</v>
      </c>
      <c r="BA180" s="496">
        <f t="shared" si="18"/>
        <v>0</v>
      </c>
      <c r="BB180" s="40">
        <f t="shared" si="20"/>
        <v>0</v>
      </c>
      <c r="BC180" s="3">
        <f t="shared" si="19"/>
        <v>0.52010723860589814</v>
      </c>
      <c r="BD180" s="4"/>
      <c r="BE180" s="4"/>
      <c r="BF180" s="41"/>
      <c r="BG180" s="11"/>
      <c r="BH180" s="492">
        <f ca="1">SUMPRODUCT(E180:AP180,Calcul_correl!E$411:AP$411)*D180</f>
        <v>1.7490259159964251E-2</v>
      </c>
      <c r="BI180" s="493">
        <f t="shared" ca="1" si="21"/>
        <v>-1.4924651541357211E-2</v>
      </c>
      <c r="BJ180" s="493">
        <f t="shared" ca="1" si="22"/>
        <v>2.2274522363093619E-4</v>
      </c>
      <c r="BK180" s="494">
        <f t="shared" ca="1" si="23"/>
        <v>-7.1348907266896813E-2</v>
      </c>
      <c r="BL180" s="495" t="str">
        <f t="shared" ca="1" si="24"/>
        <v>....</v>
      </c>
      <c r="BM180" s="496"/>
    </row>
    <row r="181" spans="3:65">
      <c r="C181" s="42" t="s">
        <v>1629</v>
      </c>
      <c r="D181" s="43">
        <v>1.0649627263045794E-3</v>
      </c>
      <c r="E181" s="44">
        <v>-23</v>
      </c>
      <c r="F181" s="17">
        <v>21</v>
      </c>
      <c r="G181" s="17">
        <v>29</v>
      </c>
      <c r="H181" s="17">
        <v>-12</v>
      </c>
      <c r="I181" s="17">
        <v>-48</v>
      </c>
      <c r="J181" s="17">
        <v>-14</v>
      </c>
      <c r="K181" s="17">
        <v>24</v>
      </c>
      <c r="L181" s="17">
        <v>-65</v>
      </c>
      <c r="M181" s="17">
        <v>-28</v>
      </c>
      <c r="N181" s="17">
        <v>0</v>
      </c>
      <c r="O181" s="17">
        <v>-24</v>
      </c>
      <c r="P181" s="17">
        <v>12</v>
      </c>
      <c r="Q181" s="17">
        <v>-8</v>
      </c>
      <c r="R181" s="17">
        <v>37</v>
      </c>
      <c r="S181" s="17">
        <v>-2</v>
      </c>
      <c r="T181" s="17">
        <v>-23</v>
      </c>
      <c r="U181" s="17">
        <v>12</v>
      </c>
      <c r="V181" s="17">
        <v>-8</v>
      </c>
      <c r="W181" s="17">
        <v>-20</v>
      </c>
      <c r="X181" s="17">
        <v>0</v>
      </c>
      <c r="Y181" s="17">
        <v>-1</v>
      </c>
      <c r="Z181" s="17">
        <v>-29</v>
      </c>
      <c r="AA181" s="17">
        <v>15</v>
      </c>
      <c r="AB181" s="17">
        <v>8</v>
      </c>
      <c r="AC181" s="17">
        <v>-11</v>
      </c>
      <c r="AD181" s="17">
        <v>-2</v>
      </c>
      <c r="AE181" s="17">
        <v>3</v>
      </c>
      <c r="AF181" s="17">
        <v>7</v>
      </c>
      <c r="AG181" s="17">
        <v>8</v>
      </c>
      <c r="AH181" s="17">
        <v>46</v>
      </c>
      <c r="AI181" s="17">
        <v>-11</v>
      </c>
      <c r="AJ181" s="17">
        <v>8</v>
      </c>
      <c r="AK181" s="17">
        <v>10</v>
      </c>
      <c r="AL181" s="17">
        <v>6</v>
      </c>
      <c r="AM181" s="17">
        <v>-9</v>
      </c>
      <c r="AN181" s="17">
        <v>2</v>
      </c>
      <c r="AO181" s="17">
        <v>-1</v>
      </c>
      <c r="AP181" s="18">
        <v>32</v>
      </c>
      <c r="AR181" s="14"/>
      <c r="AS181" s="8" t="s">
        <v>1629</v>
      </c>
      <c r="AT181" s="8"/>
      <c r="AU181" s="8">
        <f>IF(OR('Anwendung DIAGNOSE'!E185='Anwendung DIAGNOSE'!$C$1,AT181),0,'Anwendung DIAGNOSE'!E185)</f>
        <v>0</v>
      </c>
      <c r="AV181" s="17"/>
      <c r="AW181" s="17"/>
      <c r="AX181" s="15"/>
      <c r="AY181" s="4"/>
      <c r="AZ181" s="4">
        <f t="shared" si="17"/>
        <v>0</v>
      </c>
      <c r="BA181" s="496">
        <f t="shared" si="18"/>
        <v>0</v>
      </c>
      <c r="BB181" s="40">
        <f t="shared" si="20"/>
        <v>0</v>
      </c>
      <c r="BC181" s="3">
        <f t="shared" si="19"/>
        <v>0.65921192758253466</v>
      </c>
      <c r="BD181" s="4"/>
      <c r="BE181" s="4"/>
      <c r="BF181" s="41"/>
      <c r="BG181" s="11"/>
      <c r="BH181" s="492">
        <f ca="1">SUMPRODUCT(E181:AP181,Calcul_correl!E$411:AP$411)*D181</f>
        <v>6.4630457933972296E-3</v>
      </c>
      <c r="BI181" s="493">
        <f t="shared" ca="1" si="21"/>
        <v>-3.1572916666666659E-3</v>
      </c>
      <c r="BJ181" s="493">
        <f t="shared" ca="1" si="22"/>
        <v>9.9684906684027726E-6</v>
      </c>
      <c r="BK181" s="494">
        <f t="shared" ca="1" si="23"/>
        <v>-1.5093773527328908E-2</v>
      </c>
      <c r="BL181" s="495" t="str">
        <f t="shared" ca="1" si="24"/>
        <v>....</v>
      </c>
      <c r="BM181" s="496"/>
    </row>
    <row r="182" spans="3:65">
      <c r="C182" s="42" t="s">
        <v>1630</v>
      </c>
      <c r="D182" s="43">
        <v>1.3280212483399733E-3</v>
      </c>
      <c r="E182" s="44">
        <v>6</v>
      </c>
      <c r="F182" s="17">
        <v>-4</v>
      </c>
      <c r="G182" s="17">
        <v>-5</v>
      </c>
      <c r="H182" s="17">
        <v>-1</v>
      </c>
      <c r="I182" s="17">
        <v>-12</v>
      </c>
      <c r="J182" s="17">
        <v>20</v>
      </c>
      <c r="K182" s="17">
        <v>-23</v>
      </c>
      <c r="L182" s="17">
        <v>-24</v>
      </c>
      <c r="M182" s="17">
        <v>10</v>
      </c>
      <c r="N182" s="17">
        <v>-3</v>
      </c>
      <c r="O182" s="17">
        <v>12</v>
      </c>
      <c r="P182" s="17">
        <v>3</v>
      </c>
      <c r="Q182" s="17">
        <v>-21</v>
      </c>
      <c r="R182" s="17">
        <v>2</v>
      </c>
      <c r="S182" s="17">
        <v>-29</v>
      </c>
      <c r="T182" s="17">
        <v>1</v>
      </c>
      <c r="U182" s="17">
        <v>0</v>
      </c>
      <c r="V182" s="17">
        <v>-5</v>
      </c>
      <c r="W182" s="17">
        <v>-7</v>
      </c>
      <c r="X182" s="17">
        <v>-14</v>
      </c>
      <c r="Y182" s="17">
        <v>-27</v>
      </c>
      <c r="Z182" s="17">
        <v>35</v>
      </c>
      <c r="AA182" s="17">
        <v>9</v>
      </c>
      <c r="AB182" s="17">
        <v>-2</v>
      </c>
      <c r="AC182" s="17">
        <v>-8</v>
      </c>
      <c r="AD182" s="17">
        <v>-25</v>
      </c>
      <c r="AE182" s="17">
        <v>-11</v>
      </c>
      <c r="AF182" s="17">
        <v>4</v>
      </c>
      <c r="AG182" s="17">
        <v>33</v>
      </c>
      <c r="AH182" s="17">
        <v>-1</v>
      </c>
      <c r="AI182" s="17">
        <v>33</v>
      </c>
      <c r="AJ182" s="17">
        <v>-7</v>
      </c>
      <c r="AK182" s="17">
        <v>3</v>
      </c>
      <c r="AL182" s="17">
        <v>-15</v>
      </c>
      <c r="AM182" s="17">
        <v>-2</v>
      </c>
      <c r="AN182" s="17">
        <v>-12</v>
      </c>
      <c r="AO182" s="17">
        <v>40</v>
      </c>
      <c r="AP182" s="18">
        <v>-7</v>
      </c>
      <c r="AR182" s="14"/>
      <c r="AS182" s="8" t="s">
        <v>1630</v>
      </c>
      <c r="AT182" s="8"/>
      <c r="AU182" s="8">
        <f>IF(OR('Anwendung DIAGNOSE'!E186='Anwendung DIAGNOSE'!$C$1,AT182),0,'Anwendung DIAGNOSE'!E186)</f>
        <v>0</v>
      </c>
      <c r="AV182" s="17"/>
      <c r="AW182" s="17"/>
      <c r="AX182" s="15"/>
      <c r="AY182" s="4"/>
      <c r="AZ182" s="4">
        <f t="shared" si="17"/>
        <v>0</v>
      </c>
      <c r="BA182" s="496">
        <f t="shared" si="18"/>
        <v>0</v>
      </c>
      <c r="BB182" s="40">
        <f t="shared" si="20"/>
        <v>0</v>
      </c>
      <c r="BC182" s="3">
        <f t="shared" si="19"/>
        <v>0.63213811420982735</v>
      </c>
      <c r="BD182" s="4"/>
      <c r="BE182" s="4"/>
      <c r="BF182" s="41"/>
      <c r="BG182" s="11"/>
      <c r="BH182" s="492">
        <f ca="1">SUMPRODUCT(E182:AP182,Calcul_correl!E$411:AP$411)*D182</f>
        <v>-9.8897742363877796E-3</v>
      </c>
      <c r="BI182" s="493">
        <f t="shared" ca="1" si="21"/>
        <v>6.0952347704660492E-3</v>
      </c>
      <c r="BJ182" s="493">
        <f t="shared" ca="1" si="22"/>
        <v>3.7151886907098311E-5</v>
      </c>
      <c r="BK182" s="494">
        <f t="shared" ca="1" si="23"/>
        <v>2.9138927579169437E-2</v>
      </c>
      <c r="BL182" s="495" t="str">
        <f t="shared" ca="1" si="24"/>
        <v>....</v>
      </c>
      <c r="BM182" s="496"/>
    </row>
    <row r="183" spans="3:65">
      <c r="C183" s="42" t="s">
        <v>1631</v>
      </c>
      <c r="D183" s="43">
        <v>1.1627906976744186E-3</v>
      </c>
      <c r="E183" s="44">
        <v>-10</v>
      </c>
      <c r="F183" s="17">
        <v>37</v>
      </c>
      <c r="G183" s="17">
        <v>-18</v>
      </c>
      <c r="H183" s="17">
        <v>22</v>
      </c>
      <c r="I183" s="17">
        <v>26</v>
      </c>
      <c r="J183" s="17">
        <v>5</v>
      </c>
      <c r="K183" s="17">
        <v>-20</v>
      </c>
      <c r="L183" s="17">
        <v>4</v>
      </c>
      <c r="M183" s="17">
        <v>23</v>
      </c>
      <c r="N183" s="17">
        <v>-5</v>
      </c>
      <c r="O183" s="17">
        <v>16</v>
      </c>
      <c r="P183" s="17">
        <v>19</v>
      </c>
      <c r="Q183" s="17">
        <v>17</v>
      </c>
      <c r="R183" s="17">
        <v>33</v>
      </c>
      <c r="S183" s="17">
        <v>3</v>
      </c>
      <c r="T183" s="17">
        <v>21</v>
      </c>
      <c r="U183" s="17">
        <v>23</v>
      </c>
      <c r="V183" s="17">
        <v>-17</v>
      </c>
      <c r="W183" s="17">
        <v>23</v>
      </c>
      <c r="X183" s="17">
        <v>16</v>
      </c>
      <c r="Y183" s="17">
        <v>-31</v>
      </c>
      <c r="Z183" s="17">
        <v>29</v>
      </c>
      <c r="AA183" s="17">
        <v>41</v>
      </c>
      <c r="AB183" s="17">
        <v>-19</v>
      </c>
      <c r="AC183" s="17">
        <v>7</v>
      </c>
      <c r="AD183" s="17">
        <v>-31</v>
      </c>
      <c r="AE183" s="17">
        <v>10</v>
      </c>
      <c r="AF183" s="17">
        <v>25</v>
      </c>
      <c r="AG183" s="17">
        <v>30</v>
      </c>
      <c r="AH183" s="17">
        <v>1</v>
      </c>
      <c r="AI183" s="17">
        <v>8</v>
      </c>
      <c r="AJ183" s="17">
        <v>30</v>
      </c>
      <c r="AK183" s="17">
        <v>-43</v>
      </c>
      <c r="AL183" s="17">
        <v>-15</v>
      </c>
      <c r="AM183" s="17">
        <v>12</v>
      </c>
      <c r="AN183" s="17">
        <v>3</v>
      </c>
      <c r="AO183" s="17">
        <v>-40</v>
      </c>
      <c r="AP183" s="18">
        <v>-2</v>
      </c>
      <c r="AR183" s="14"/>
      <c r="AS183" s="8" t="s">
        <v>1631</v>
      </c>
      <c r="AT183" s="8"/>
      <c r="AU183" s="8">
        <f>IF(OR('Anwendung DIAGNOSE'!E187='Anwendung DIAGNOSE'!$C$1,AT183),0,'Anwendung DIAGNOSE'!E187)</f>
        <v>0</v>
      </c>
      <c r="AV183" s="17"/>
      <c r="AW183" s="17"/>
      <c r="AX183" s="15"/>
      <c r="AY183" s="4"/>
      <c r="AZ183" s="4">
        <f t="shared" si="17"/>
        <v>0</v>
      </c>
      <c r="BA183" s="496">
        <f t="shared" si="18"/>
        <v>0</v>
      </c>
      <c r="BB183" s="40">
        <f t="shared" si="20"/>
        <v>0</v>
      </c>
      <c r="BC183" s="3">
        <f t="shared" si="19"/>
        <v>0.85465116279069764</v>
      </c>
      <c r="BD183" s="4"/>
      <c r="BE183" s="4"/>
      <c r="BF183" s="41"/>
      <c r="BG183" s="11"/>
      <c r="BH183" s="492">
        <f ca="1">SUMPRODUCT(E183:AP183,Calcul_correl!E$411:AP$411)*D183</f>
        <v>4.3529069767441839E-3</v>
      </c>
      <c r="BI183" s="493">
        <f t="shared" ca="1" si="21"/>
        <v>-1.4271988696573658E-3</v>
      </c>
      <c r="BJ183" s="493">
        <f t="shared" ca="1" si="22"/>
        <v>2.0368966135512628E-6</v>
      </c>
      <c r="BK183" s="494">
        <f t="shared" ca="1" si="23"/>
        <v>-6.82287821061873E-3</v>
      </c>
      <c r="BL183" s="495" t="str">
        <f t="shared" ca="1" si="24"/>
        <v>....</v>
      </c>
      <c r="BM183" s="496"/>
    </row>
    <row r="184" spans="3:65">
      <c r="C184" s="42" t="s">
        <v>1632</v>
      </c>
      <c r="D184" s="43">
        <v>1.2484394506866417E-3</v>
      </c>
      <c r="E184" s="44">
        <v>-31</v>
      </c>
      <c r="F184" s="17">
        <v>38</v>
      </c>
      <c r="G184" s="17">
        <v>-41</v>
      </c>
      <c r="H184" s="17">
        <v>17</v>
      </c>
      <c r="I184" s="17">
        <v>-23</v>
      </c>
      <c r="J184" s="17">
        <v>17</v>
      </c>
      <c r="K184" s="17">
        <v>12</v>
      </c>
      <c r="L184" s="17">
        <v>-9</v>
      </c>
      <c r="M184" s="17">
        <v>7</v>
      </c>
      <c r="N184" s="17">
        <v>-32</v>
      </c>
      <c r="O184" s="17">
        <v>-5</v>
      </c>
      <c r="P184" s="17">
        <v>-19</v>
      </c>
      <c r="Q184" s="17">
        <v>-24</v>
      </c>
      <c r="R184" s="17">
        <v>11</v>
      </c>
      <c r="S184" s="17">
        <v>-3</v>
      </c>
      <c r="T184" s="17">
        <v>20</v>
      </c>
      <c r="U184" s="17">
        <v>-3</v>
      </c>
      <c r="V184" s="17">
        <v>0</v>
      </c>
      <c r="W184" s="17">
        <v>27</v>
      </c>
      <c r="X184" s="17">
        <v>41</v>
      </c>
      <c r="Y184" s="17">
        <v>-30</v>
      </c>
      <c r="Z184" s="17">
        <v>6</v>
      </c>
      <c r="AA184" s="17">
        <v>11</v>
      </c>
      <c r="AB184" s="17">
        <v>-16</v>
      </c>
      <c r="AC184" s="17">
        <v>-9</v>
      </c>
      <c r="AD184" s="17">
        <v>-43</v>
      </c>
      <c r="AE184" s="17">
        <v>-11</v>
      </c>
      <c r="AF184" s="17">
        <v>-1</v>
      </c>
      <c r="AG184" s="17">
        <v>5</v>
      </c>
      <c r="AH184" s="17">
        <v>31</v>
      </c>
      <c r="AI184" s="17">
        <v>14</v>
      </c>
      <c r="AJ184" s="17">
        <v>15</v>
      </c>
      <c r="AK184" s="17">
        <v>-78</v>
      </c>
      <c r="AL184" s="17">
        <v>24</v>
      </c>
      <c r="AM184" s="17">
        <v>9</v>
      </c>
      <c r="AN184" s="17">
        <v>-40</v>
      </c>
      <c r="AO184" s="17">
        <v>-61</v>
      </c>
      <c r="AP184" s="18">
        <v>28</v>
      </c>
      <c r="AR184" s="14"/>
      <c r="AS184" s="8" t="s">
        <v>1632</v>
      </c>
      <c r="AT184" s="8"/>
      <c r="AU184" s="8">
        <f>IF(OR('Anwendung DIAGNOSE'!E188='Anwendung DIAGNOSE'!$C$1,AT184),0,'Anwendung DIAGNOSE'!E188)</f>
        <v>3</v>
      </c>
      <c r="AV184" s="17">
        <v>184</v>
      </c>
      <c r="AW184" s="17"/>
      <c r="AX184" s="15">
        <f ca="1">INDIRECT(ADDRESS(AV184+ROW(AV$2)-1,COLUMN(AU184)))</f>
        <v>0</v>
      </c>
      <c r="AY184" s="4"/>
      <c r="AZ184" s="4">
        <f t="shared" si="17"/>
        <v>3</v>
      </c>
      <c r="BA184" s="496">
        <f t="shared" ca="1" si="18"/>
        <v>3</v>
      </c>
      <c r="BB184" s="40">
        <f t="shared" ca="1" si="20"/>
        <v>3.7453183520599251E-3</v>
      </c>
      <c r="BC184" s="3">
        <f t="shared" si="19"/>
        <v>1.0137328339575531</v>
      </c>
      <c r="BD184" s="4"/>
      <c r="BE184" s="4"/>
      <c r="BF184" s="41"/>
      <c r="BG184" s="11"/>
      <c r="BH184" s="492">
        <f ca="1">SUMPRODUCT(E184:AP184,Calcul_correl!E$411:AP$411)*D184</f>
        <v>2.0535330836454417E-2</v>
      </c>
      <c r="BI184" s="493">
        <f t="shared" ca="1" si="21"/>
        <v>5.1531871739622044E-2</v>
      </c>
      <c r="BJ184" s="493">
        <f t="shared" ca="1" si="22"/>
        <v>2.6555338049888571E-3</v>
      </c>
      <c r="BK184" s="494">
        <f t="shared" ca="1" si="23"/>
        <v>0.24635367384299814</v>
      </c>
      <c r="BL184" s="495" t="str">
        <f t="shared" ca="1" si="24"/>
        <v>....</v>
      </c>
      <c r="BM184" s="496"/>
    </row>
    <row r="185" spans="3:65">
      <c r="C185" s="42" t="s">
        <v>1633</v>
      </c>
      <c r="D185" s="43">
        <v>3.4364261168384879E-3</v>
      </c>
      <c r="E185" s="44">
        <v>3</v>
      </c>
      <c r="F185" s="17">
        <v>22</v>
      </c>
      <c r="G185" s="17">
        <v>2</v>
      </c>
      <c r="H185" s="17">
        <v>12</v>
      </c>
      <c r="I185" s="17">
        <v>15</v>
      </c>
      <c r="J185" s="17">
        <v>12</v>
      </c>
      <c r="K185" s="17">
        <v>-17</v>
      </c>
      <c r="L185" s="17">
        <v>-8</v>
      </c>
      <c r="M185" s="17">
        <v>5</v>
      </c>
      <c r="N185" s="17">
        <v>7</v>
      </c>
      <c r="O185" s="17">
        <v>2</v>
      </c>
      <c r="P185" s="17">
        <v>21</v>
      </c>
      <c r="Q185" s="17">
        <v>16</v>
      </c>
      <c r="R185" s="17">
        <v>27</v>
      </c>
      <c r="S185" s="17">
        <v>9</v>
      </c>
      <c r="T185" s="17">
        <v>1</v>
      </c>
      <c r="U185" s="17">
        <v>5</v>
      </c>
      <c r="V185" s="17">
        <v>-29</v>
      </c>
      <c r="W185" s="17">
        <v>19</v>
      </c>
      <c r="X185" s="17">
        <v>0</v>
      </c>
      <c r="Y185" s="17">
        <v>-3</v>
      </c>
      <c r="Z185" s="17">
        <v>-2</v>
      </c>
      <c r="AA185" s="17">
        <v>23</v>
      </c>
      <c r="AB185" s="17">
        <v>-12</v>
      </c>
      <c r="AC185" s="17">
        <v>7</v>
      </c>
      <c r="AD185" s="17">
        <v>7</v>
      </c>
      <c r="AE185" s="17">
        <v>-2</v>
      </c>
      <c r="AF185" s="17">
        <v>41</v>
      </c>
      <c r="AG185" s="17">
        <v>12</v>
      </c>
      <c r="AH185" s="17">
        <v>-22</v>
      </c>
      <c r="AI185" s="17">
        <v>12</v>
      </c>
      <c r="AJ185" s="17">
        <v>25</v>
      </c>
      <c r="AK185" s="17">
        <v>-7</v>
      </c>
      <c r="AL185" s="17">
        <v>12</v>
      </c>
      <c r="AM185" s="17">
        <v>8</v>
      </c>
      <c r="AN185" s="17">
        <v>7</v>
      </c>
      <c r="AO185" s="17">
        <v>-14</v>
      </c>
      <c r="AP185" s="18">
        <v>-19</v>
      </c>
      <c r="AR185" s="14"/>
      <c r="AS185" s="8" t="s">
        <v>1633</v>
      </c>
      <c r="AT185" s="8"/>
      <c r="AU185" s="8">
        <f>IF(OR('Anwendung DIAGNOSE'!E189='Anwendung DIAGNOSE'!$C$1,AT185),0,'Anwendung DIAGNOSE'!E189)</f>
        <v>0</v>
      </c>
      <c r="AV185" s="17">
        <v>183</v>
      </c>
      <c r="AW185" s="17"/>
      <c r="AX185" s="15">
        <f ca="1">INDIRECT(ADDRESS(AV185+ROW(AV$2)-1,COLUMN(AU185)))</f>
        <v>3</v>
      </c>
      <c r="AY185" s="4"/>
      <c r="AZ185" s="4">
        <f t="shared" si="17"/>
        <v>0</v>
      </c>
      <c r="BA185" s="496">
        <f t="shared" ca="1" si="18"/>
        <v>0</v>
      </c>
      <c r="BB185" s="40">
        <f t="shared" ca="1" si="20"/>
        <v>0</v>
      </c>
      <c r="BC185" s="3">
        <f t="shared" si="19"/>
        <v>1.604810996563574</v>
      </c>
      <c r="BD185" s="4"/>
      <c r="BE185" s="4"/>
      <c r="BF185" s="41"/>
      <c r="BG185" s="11"/>
      <c r="BH185" s="492">
        <f ca="1">SUMPRODUCT(E185:AP185,Calcul_correl!E$411:AP$411)*D185</f>
        <v>-3.0344329896907222E-2</v>
      </c>
      <c r="BI185" s="493">
        <f t="shared" ca="1" si="21"/>
        <v>9.8634849614715418E-3</v>
      </c>
      <c r="BJ185" s="493">
        <f t="shared" ca="1" si="22"/>
        <v>9.7288335585175257E-5</v>
      </c>
      <c r="BK185" s="494">
        <f t="shared" ca="1" si="23"/>
        <v>4.7153454262856928E-2</v>
      </c>
      <c r="BL185" s="495" t="str">
        <f t="shared" ca="1" si="24"/>
        <v>....</v>
      </c>
      <c r="BM185" s="496"/>
    </row>
    <row r="186" spans="3:65">
      <c r="C186" s="42" t="s">
        <v>1634</v>
      </c>
      <c r="D186" s="43">
        <v>7.4515648286140089E-4</v>
      </c>
      <c r="E186" s="44">
        <v>2</v>
      </c>
      <c r="F186" s="17">
        <v>-21</v>
      </c>
      <c r="G186" s="17">
        <v>-7</v>
      </c>
      <c r="H186" s="17">
        <v>50</v>
      </c>
      <c r="I186" s="17">
        <v>-13</v>
      </c>
      <c r="J186" s="17">
        <v>-6</v>
      </c>
      <c r="K186" s="17">
        <v>-14</v>
      </c>
      <c r="L186" s="17">
        <v>-35</v>
      </c>
      <c r="M186" s="17">
        <v>5</v>
      </c>
      <c r="N186" s="17">
        <v>-24</v>
      </c>
      <c r="O186" s="17">
        <v>21</v>
      </c>
      <c r="P186" s="17">
        <v>-3</v>
      </c>
      <c r="Q186" s="17">
        <v>12</v>
      </c>
      <c r="R186" s="17">
        <v>5</v>
      </c>
      <c r="S186" s="17">
        <v>6</v>
      </c>
      <c r="T186" s="17">
        <v>-7</v>
      </c>
      <c r="U186" s="17">
        <v>1</v>
      </c>
      <c r="V186" s="17">
        <v>19</v>
      </c>
      <c r="W186" s="17">
        <v>-4</v>
      </c>
      <c r="X186" s="17">
        <v>1</v>
      </c>
      <c r="Y186" s="17">
        <v>-13</v>
      </c>
      <c r="Z186" s="17">
        <v>1</v>
      </c>
      <c r="AA186" s="17">
        <v>-21</v>
      </c>
      <c r="AB186" s="17">
        <v>27</v>
      </c>
      <c r="AC186" s="17">
        <v>10</v>
      </c>
      <c r="AD186" s="17">
        <v>13</v>
      </c>
      <c r="AE186" s="17">
        <v>17</v>
      </c>
      <c r="AF186" s="17">
        <v>-2</v>
      </c>
      <c r="AG186" s="17">
        <v>15</v>
      </c>
      <c r="AH186" s="17">
        <v>28</v>
      </c>
      <c r="AI186" s="17">
        <v>36</v>
      </c>
      <c r="AJ186" s="17">
        <v>-5</v>
      </c>
      <c r="AK186" s="17">
        <v>-5</v>
      </c>
      <c r="AL186" s="17">
        <v>6</v>
      </c>
      <c r="AM186" s="17">
        <v>24</v>
      </c>
      <c r="AN186" s="17">
        <v>13</v>
      </c>
      <c r="AO186" s="17">
        <v>7</v>
      </c>
      <c r="AP186" s="18">
        <v>5</v>
      </c>
      <c r="AR186" s="14"/>
      <c r="AS186" s="8" t="s">
        <v>1634</v>
      </c>
      <c r="AT186" s="8"/>
      <c r="AU186" s="8">
        <f>IF(OR('Anwendung DIAGNOSE'!E190='Anwendung DIAGNOSE'!$C$1,AT186),0,'Anwendung DIAGNOSE'!E190)</f>
        <v>0</v>
      </c>
      <c r="AV186" s="17"/>
      <c r="AW186" s="17"/>
      <c r="AX186" s="15"/>
      <c r="AY186" s="4"/>
      <c r="AZ186" s="4">
        <f t="shared" si="17"/>
        <v>0</v>
      </c>
      <c r="BA186" s="496">
        <f t="shared" si="18"/>
        <v>0</v>
      </c>
      <c r="BB186" s="40">
        <f t="shared" si="20"/>
        <v>0</v>
      </c>
      <c r="BC186" s="3">
        <f t="shared" si="19"/>
        <v>0.37555886736214605</v>
      </c>
      <c r="BD186" s="4"/>
      <c r="BE186" s="4"/>
      <c r="BF186" s="41"/>
      <c r="BG186" s="11"/>
      <c r="BH186" s="492">
        <f ca="1">SUMPRODUCT(E186:AP186,Calcul_correl!E$411:AP$411)*D186</f>
        <v>-7.85812220566319E-3</v>
      </c>
      <c r="BI186" s="493">
        <f t="shared" ca="1" si="21"/>
        <v>5.5347079037800688E-3</v>
      </c>
      <c r="BJ186" s="493">
        <f t="shared" ca="1" si="22"/>
        <v>3.0632991580165566E-5</v>
      </c>
      <c r="BK186" s="494">
        <f t="shared" ca="1" si="23"/>
        <v>2.6459268404483913E-2</v>
      </c>
      <c r="BL186" s="495" t="str">
        <f t="shared" ca="1" si="24"/>
        <v>....</v>
      </c>
      <c r="BM186" s="496"/>
    </row>
    <row r="187" spans="3:65">
      <c r="C187" s="42" t="s">
        <v>1635</v>
      </c>
      <c r="D187" s="43">
        <v>5.1813471502590671E-4</v>
      </c>
      <c r="E187" s="44">
        <v>7</v>
      </c>
      <c r="F187" s="17">
        <v>-17</v>
      </c>
      <c r="G187" s="17">
        <v>-35</v>
      </c>
      <c r="H187" s="17">
        <v>64</v>
      </c>
      <c r="I187" s="17">
        <v>-32</v>
      </c>
      <c r="J187" s="17">
        <v>11</v>
      </c>
      <c r="K187" s="17">
        <v>-16</v>
      </c>
      <c r="L187" s="17">
        <v>-55</v>
      </c>
      <c r="M187" s="17">
        <v>2</v>
      </c>
      <c r="N187" s="17">
        <v>-64</v>
      </c>
      <c r="O187" s="17">
        <v>36</v>
      </c>
      <c r="P187" s="17">
        <v>-13</v>
      </c>
      <c r="Q187" s="17">
        <v>21</v>
      </c>
      <c r="R187" s="17">
        <v>-8</v>
      </c>
      <c r="S187" s="17">
        <v>42</v>
      </c>
      <c r="T187" s="17">
        <v>-8</v>
      </c>
      <c r="U187" s="17">
        <v>1</v>
      </c>
      <c r="V187" s="17">
        <v>35</v>
      </c>
      <c r="W187" s="17">
        <v>-22</v>
      </c>
      <c r="X187" s="17">
        <v>-23</v>
      </c>
      <c r="Y187" s="17">
        <v>-28</v>
      </c>
      <c r="Z187" s="17">
        <v>-14</v>
      </c>
      <c r="AA187" s="17">
        <v>-12</v>
      </c>
      <c r="AB187" s="17">
        <v>-16</v>
      </c>
      <c r="AC187" s="17">
        <v>10</v>
      </c>
      <c r="AD187" s="17">
        <v>-12</v>
      </c>
      <c r="AE187" s="17">
        <v>15</v>
      </c>
      <c r="AF187" s="17">
        <v>15</v>
      </c>
      <c r="AG187" s="17">
        <v>10</v>
      </c>
      <c r="AH187" s="17">
        <v>5</v>
      </c>
      <c r="AI187" s="17">
        <v>7</v>
      </c>
      <c r="AJ187" s="17">
        <v>36</v>
      </c>
      <c r="AK187" s="17">
        <v>-14</v>
      </c>
      <c r="AL187" s="17">
        <v>-8</v>
      </c>
      <c r="AM187" s="17">
        <v>-12</v>
      </c>
      <c r="AN187" s="17">
        <v>-16</v>
      </c>
      <c r="AO187" s="17">
        <v>22</v>
      </c>
      <c r="AP187" s="18">
        <v>-18</v>
      </c>
      <c r="AR187" s="14"/>
      <c r="AS187" s="8" t="s">
        <v>1635</v>
      </c>
      <c r="AT187" s="8"/>
      <c r="AU187" s="8">
        <f>IF(OR('Anwendung DIAGNOSE'!E191='Anwendung DIAGNOSE'!$C$1,AT187),0,'Anwendung DIAGNOSE'!E191)</f>
        <v>0</v>
      </c>
      <c r="AV187" s="17"/>
      <c r="AW187" s="17"/>
      <c r="AX187" s="15"/>
      <c r="AY187" s="4"/>
      <c r="AZ187" s="4">
        <f t="shared" si="17"/>
        <v>0</v>
      </c>
      <c r="BA187" s="496">
        <f t="shared" si="18"/>
        <v>0</v>
      </c>
      <c r="BB187" s="40">
        <f t="shared" si="20"/>
        <v>0</v>
      </c>
      <c r="BC187" s="3">
        <f t="shared" si="19"/>
        <v>0.40518134715025905</v>
      </c>
      <c r="BD187" s="4"/>
      <c r="BE187" s="4"/>
      <c r="BF187" s="41"/>
      <c r="BG187" s="11"/>
      <c r="BH187" s="492">
        <f ca="1">SUMPRODUCT(E187:AP187,Calcul_correl!E$411:AP$411)*D187</f>
        <v>-1.6543005181347168E-3</v>
      </c>
      <c r="BI187" s="493">
        <f t="shared" ca="1" si="21"/>
        <v>2.0121304596605011E-3</v>
      </c>
      <c r="BJ187" s="493">
        <f t="shared" ca="1" si="22"/>
        <v>4.0486689866935792E-6</v>
      </c>
      <c r="BK187" s="494">
        <f t="shared" ca="1" si="23"/>
        <v>9.6192067987243782E-3</v>
      </c>
      <c r="BL187" s="495" t="str">
        <f t="shared" ca="1" si="24"/>
        <v>....</v>
      </c>
      <c r="BM187" s="496"/>
    </row>
    <row r="188" spans="3:65">
      <c r="C188" s="42" t="s">
        <v>2386</v>
      </c>
      <c r="D188" s="43">
        <v>7.5187969924812035E-4</v>
      </c>
      <c r="E188" s="44">
        <v>15</v>
      </c>
      <c r="F188" s="17">
        <v>-16</v>
      </c>
      <c r="G188" s="17">
        <v>-41</v>
      </c>
      <c r="H188" s="17">
        <v>51</v>
      </c>
      <c r="I188" s="17">
        <v>-27</v>
      </c>
      <c r="J188" s="17">
        <v>20</v>
      </c>
      <c r="K188" s="17">
        <v>-13</v>
      </c>
      <c r="L188" s="17">
        <v>-45</v>
      </c>
      <c r="M188" s="17">
        <v>1</v>
      </c>
      <c r="N188" s="17">
        <v>-58</v>
      </c>
      <c r="O188" s="17">
        <v>25</v>
      </c>
      <c r="P188" s="17">
        <v>-12</v>
      </c>
      <c r="Q188" s="17">
        <v>26</v>
      </c>
      <c r="R188" s="17">
        <v>-14</v>
      </c>
      <c r="S188" s="17">
        <v>27</v>
      </c>
      <c r="T188" s="17">
        <v>-1</v>
      </c>
      <c r="U188" s="17">
        <v>5</v>
      </c>
      <c r="V188" s="17">
        <v>39</v>
      </c>
      <c r="W188" s="17">
        <v>-15</v>
      </c>
      <c r="X188" s="17">
        <v>5</v>
      </c>
      <c r="Y188" s="17">
        <v>-2</v>
      </c>
      <c r="Z188" s="17">
        <v>2</v>
      </c>
      <c r="AA188" s="17">
        <v>-7</v>
      </c>
      <c r="AB188" s="17">
        <v>-28</v>
      </c>
      <c r="AC188" s="17">
        <v>10</v>
      </c>
      <c r="AD188" s="17">
        <v>-12</v>
      </c>
      <c r="AE188" s="17">
        <v>-2</v>
      </c>
      <c r="AF188" s="17">
        <v>-7</v>
      </c>
      <c r="AG188" s="17">
        <v>-8</v>
      </c>
      <c r="AH188" s="17">
        <v>-7</v>
      </c>
      <c r="AI188" s="17">
        <v>22</v>
      </c>
      <c r="AJ188" s="17">
        <v>5</v>
      </c>
      <c r="AK188" s="17">
        <v>9</v>
      </c>
      <c r="AL188" s="17">
        <v>-21</v>
      </c>
      <c r="AM188" s="17">
        <v>-13</v>
      </c>
      <c r="AN188" s="17">
        <v>-8</v>
      </c>
      <c r="AO188" s="17">
        <v>16</v>
      </c>
      <c r="AP188" s="18">
        <v>0</v>
      </c>
      <c r="AR188" s="14"/>
      <c r="AS188" s="8" t="s">
        <v>2386</v>
      </c>
      <c r="AT188" s="8"/>
      <c r="AU188" s="8">
        <f>IF(OR('Anwendung DIAGNOSE'!E192='Anwendung DIAGNOSE'!$C$1,AT188),0,'Anwendung DIAGNOSE'!E192)</f>
        <v>5</v>
      </c>
      <c r="AV188" s="17"/>
      <c r="AW188" s="17">
        <v>188</v>
      </c>
      <c r="AX188" s="15"/>
      <c r="AY188" s="4">
        <f ca="1">INDIRECT(ADDRESS(AW188+ROW(AV$2)-1,COLUMN(AU188)))</f>
        <v>0</v>
      </c>
      <c r="AZ188" s="4">
        <f t="shared" si="17"/>
        <v>5</v>
      </c>
      <c r="BA188" s="496">
        <f t="shared" ca="1" si="18"/>
        <v>5</v>
      </c>
      <c r="BB188" s="40">
        <f t="shared" ca="1" si="20"/>
        <v>3.7593984962406017E-3</v>
      </c>
      <c r="BC188" s="3">
        <f t="shared" si="19"/>
        <v>0.47744360902255639</v>
      </c>
      <c r="BD188" s="4"/>
      <c r="BE188" s="4"/>
      <c r="BF188" s="41"/>
      <c r="BG188" s="11"/>
      <c r="BH188" s="492">
        <f ca="1">SUMPRODUCT(E188:AP188,Calcul_correl!E$411:AP$411)*D188</f>
        <v>9.0951879699248082E-3</v>
      </c>
      <c r="BI188" s="493">
        <f t="shared" ca="1" si="21"/>
        <v>4.3264169481800049E-2</v>
      </c>
      <c r="BJ188" s="493">
        <f t="shared" ca="1" si="22"/>
        <v>1.8717883609499187E-3</v>
      </c>
      <c r="BK188" s="494">
        <f t="shared" ca="1" si="23"/>
        <v>0.20682903100165437</v>
      </c>
      <c r="BL188" s="495" t="str">
        <f t="shared" ca="1" si="24"/>
        <v>....</v>
      </c>
      <c r="BM188" s="496"/>
    </row>
    <row r="189" spans="3:65">
      <c r="C189" s="42" t="s">
        <v>2387</v>
      </c>
      <c r="D189" s="43">
        <v>2.1052631578947368E-3</v>
      </c>
      <c r="E189" s="44">
        <v>8</v>
      </c>
      <c r="F189" s="17">
        <v>0</v>
      </c>
      <c r="G189" s="17">
        <v>-25</v>
      </c>
      <c r="H189" s="17">
        <v>28</v>
      </c>
      <c r="I189" s="17">
        <v>-17</v>
      </c>
      <c r="J189" s="17">
        <v>11</v>
      </c>
      <c r="K189" s="17">
        <v>-10</v>
      </c>
      <c r="L189" s="17">
        <v>-24</v>
      </c>
      <c r="M189" s="17">
        <v>2</v>
      </c>
      <c r="N189" s="17">
        <v>-35</v>
      </c>
      <c r="O189" s="17">
        <v>13</v>
      </c>
      <c r="P189" s="17">
        <v>-10</v>
      </c>
      <c r="Q189" s="17">
        <v>23</v>
      </c>
      <c r="R189" s="17">
        <v>-16</v>
      </c>
      <c r="S189" s="17">
        <v>14</v>
      </c>
      <c r="T189" s="17">
        <v>5</v>
      </c>
      <c r="U189" s="17">
        <v>-2</v>
      </c>
      <c r="V189" s="17">
        <v>18</v>
      </c>
      <c r="W189" s="17">
        <v>-1</v>
      </c>
      <c r="X189" s="17">
        <v>17</v>
      </c>
      <c r="Y189" s="17">
        <v>-11</v>
      </c>
      <c r="Z189" s="17">
        <v>-5</v>
      </c>
      <c r="AA189" s="17">
        <v>-2</v>
      </c>
      <c r="AB189" s="17">
        <v>-12</v>
      </c>
      <c r="AC189" s="17">
        <v>-1</v>
      </c>
      <c r="AD189" s="17">
        <v>-14</v>
      </c>
      <c r="AE189" s="17">
        <v>-9</v>
      </c>
      <c r="AF189" s="17">
        <v>-6</v>
      </c>
      <c r="AG189" s="17">
        <v>-4</v>
      </c>
      <c r="AH189" s="17">
        <v>3</v>
      </c>
      <c r="AI189" s="17">
        <v>14</v>
      </c>
      <c r="AJ189" s="17">
        <v>-4</v>
      </c>
      <c r="AK189" s="17">
        <v>9</v>
      </c>
      <c r="AL189" s="17">
        <v>-6</v>
      </c>
      <c r="AM189" s="17">
        <v>-19</v>
      </c>
      <c r="AN189" s="17">
        <v>-10</v>
      </c>
      <c r="AO189" s="17">
        <v>18</v>
      </c>
      <c r="AP189" s="18">
        <v>1</v>
      </c>
      <c r="AR189" s="14"/>
      <c r="AS189" s="8" t="s">
        <v>2387</v>
      </c>
      <c r="AT189" s="8"/>
      <c r="AU189" s="8">
        <f>IF(OR('Anwendung DIAGNOSE'!E193='Anwendung DIAGNOSE'!$C$1,AT189),0,'Anwendung DIAGNOSE'!E193)</f>
        <v>0</v>
      </c>
      <c r="AV189" s="17"/>
      <c r="AW189" s="17"/>
      <c r="AX189" s="15"/>
      <c r="AY189" s="4"/>
      <c r="AZ189" s="4">
        <f t="shared" si="17"/>
        <v>0</v>
      </c>
      <c r="BA189" s="496">
        <f t="shared" si="18"/>
        <v>0</v>
      </c>
      <c r="BB189" s="40">
        <f t="shared" si="20"/>
        <v>0</v>
      </c>
      <c r="BC189" s="3">
        <f t="shared" si="19"/>
        <v>0.89894736842105261</v>
      </c>
      <c r="BD189" s="4"/>
      <c r="BE189" s="4"/>
      <c r="BF189" s="41"/>
      <c r="BG189" s="11"/>
      <c r="BH189" s="492">
        <f ca="1">SUMPRODUCT(E189:AP189,Calcul_correl!E$411:AP$411)*D189</f>
        <v>2.352526315789474E-2</v>
      </c>
      <c r="BI189" s="493">
        <f t="shared" ca="1" si="21"/>
        <v>-4.8152043738609769E-3</v>
      </c>
      <c r="BJ189" s="493">
        <f t="shared" ca="1" si="22"/>
        <v>2.3186193162049884E-5</v>
      </c>
      <c r="BK189" s="494">
        <f t="shared" ca="1" si="23"/>
        <v>-2.301960413546247E-2</v>
      </c>
      <c r="BL189" s="495" t="str">
        <f t="shared" ca="1" si="24"/>
        <v>....</v>
      </c>
      <c r="BM189" s="496"/>
    </row>
    <row r="190" spans="3:65">
      <c r="C190" s="42" t="s">
        <v>2388</v>
      </c>
      <c r="D190" s="43">
        <v>5.5710306406685239E-4</v>
      </c>
      <c r="E190" s="44">
        <v>0</v>
      </c>
      <c r="F190" s="17">
        <v>-1</v>
      </c>
      <c r="G190" s="17">
        <v>-16</v>
      </c>
      <c r="H190" s="17">
        <v>39</v>
      </c>
      <c r="I190" s="17">
        <v>-18</v>
      </c>
      <c r="J190" s="17">
        <v>7</v>
      </c>
      <c r="K190" s="17">
        <v>-16</v>
      </c>
      <c r="L190" s="17">
        <v>-46</v>
      </c>
      <c r="M190" s="17">
        <v>7</v>
      </c>
      <c r="N190" s="17">
        <v>-31</v>
      </c>
      <c r="O190" s="17">
        <v>27</v>
      </c>
      <c r="P190" s="17">
        <v>-6</v>
      </c>
      <c r="Q190" s="17">
        <v>5</v>
      </c>
      <c r="R190" s="17">
        <v>-9</v>
      </c>
      <c r="S190" s="17">
        <v>14</v>
      </c>
      <c r="T190" s="17">
        <v>-11</v>
      </c>
      <c r="U190" s="17">
        <v>15</v>
      </c>
      <c r="V190" s="17">
        <v>1</v>
      </c>
      <c r="W190" s="17">
        <v>1</v>
      </c>
      <c r="X190" s="17">
        <v>-5</v>
      </c>
      <c r="Y190" s="17">
        <v>-10</v>
      </c>
      <c r="Z190" s="17">
        <v>-12</v>
      </c>
      <c r="AA190" s="17">
        <v>0</v>
      </c>
      <c r="AB190" s="17">
        <v>-6</v>
      </c>
      <c r="AC190" s="17">
        <v>17</v>
      </c>
      <c r="AD190" s="17">
        <v>-19</v>
      </c>
      <c r="AE190" s="17">
        <v>12</v>
      </c>
      <c r="AF190" s="17">
        <v>15</v>
      </c>
      <c r="AG190" s="17">
        <v>19</v>
      </c>
      <c r="AH190" s="17">
        <v>-6</v>
      </c>
      <c r="AI190" s="17">
        <v>-4</v>
      </c>
      <c r="AJ190" s="17">
        <v>11</v>
      </c>
      <c r="AK190" s="17">
        <v>-1</v>
      </c>
      <c r="AL190" s="17">
        <v>9</v>
      </c>
      <c r="AM190" s="17">
        <v>-3</v>
      </c>
      <c r="AN190" s="17">
        <v>-7</v>
      </c>
      <c r="AO190" s="17">
        <v>16</v>
      </c>
      <c r="AP190" s="18">
        <v>3</v>
      </c>
      <c r="AR190" s="14"/>
      <c r="AS190" s="8" t="s">
        <v>2388</v>
      </c>
      <c r="AT190" s="8"/>
      <c r="AU190" s="8">
        <f>IF(OR('Anwendung DIAGNOSE'!E194='Anwendung DIAGNOSE'!$C$1,AT190),0,'Anwendung DIAGNOSE'!E194)</f>
        <v>7</v>
      </c>
      <c r="AV190" s="17"/>
      <c r="AW190" s="17"/>
      <c r="AX190" s="15"/>
      <c r="AY190" s="4"/>
      <c r="AZ190" s="4">
        <f t="shared" si="17"/>
        <v>7</v>
      </c>
      <c r="BA190" s="496">
        <f t="shared" si="18"/>
        <v>7</v>
      </c>
      <c r="BB190" s="40">
        <f t="shared" si="20"/>
        <v>3.8997214484679668E-3</v>
      </c>
      <c r="BC190" s="3">
        <f t="shared" si="19"/>
        <v>0.24791086350974931</v>
      </c>
      <c r="BD190" s="4"/>
      <c r="BE190" s="4"/>
      <c r="BF190" s="41"/>
      <c r="BG190" s="11"/>
      <c r="BH190" s="492">
        <f ca="1">SUMPRODUCT(E190:AP190,Calcul_correl!E$411:AP$411)*D190</f>
        <v>-4.324568245125348E-3</v>
      </c>
      <c r="BI190" s="493">
        <f t="shared" ca="1" si="21"/>
        <v>-3.0237069906766806E-2</v>
      </c>
      <c r="BJ190" s="493">
        <f t="shared" ca="1" si="22"/>
        <v>9.1428039654670276E-4</v>
      </c>
      <c r="BK190" s="494">
        <f t="shared" ca="1" si="23"/>
        <v>-0.14455157568150459</v>
      </c>
      <c r="BL190" s="495" t="str">
        <f t="shared" ca="1" si="24"/>
        <v>....</v>
      </c>
      <c r="BM190" s="496"/>
    </row>
    <row r="191" spans="3:65">
      <c r="C191" s="42" t="s">
        <v>2389</v>
      </c>
      <c r="D191" s="43">
        <v>6.6137566137566134E-4</v>
      </c>
      <c r="E191" s="44">
        <v>-11</v>
      </c>
      <c r="F191" s="17">
        <v>3</v>
      </c>
      <c r="G191" s="17">
        <v>-29</v>
      </c>
      <c r="H191" s="17">
        <v>27</v>
      </c>
      <c r="I191" s="17">
        <v>-11</v>
      </c>
      <c r="J191" s="17">
        <v>0</v>
      </c>
      <c r="K191" s="17">
        <v>-17</v>
      </c>
      <c r="L191" s="17">
        <v>-25</v>
      </c>
      <c r="M191" s="17">
        <v>-3</v>
      </c>
      <c r="N191" s="17">
        <v>-33</v>
      </c>
      <c r="O191" s="17">
        <v>28</v>
      </c>
      <c r="P191" s="17">
        <v>1</v>
      </c>
      <c r="Q191" s="17">
        <v>33</v>
      </c>
      <c r="R191" s="17">
        <v>-9</v>
      </c>
      <c r="S191" s="17">
        <v>7</v>
      </c>
      <c r="T191" s="17">
        <v>-10</v>
      </c>
      <c r="U191" s="17">
        <v>-8</v>
      </c>
      <c r="V191" s="17">
        <v>0</v>
      </c>
      <c r="W191" s="17">
        <v>-7</v>
      </c>
      <c r="X191" s="17">
        <v>-26</v>
      </c>
      <c r="Y191" s="17">
        <v>-25</v>
      </c>
      <c r="Z191" s="17">
        <v>6</v>
      </c>
      <c r="AA191" s="17">
        <v>20</v>
      </c>
      <c r="AB191" s="17">
        <v>-5</v>
      </c>
      <c r="AC191" s="17">
        <v>18</v>
      </c>
      <c r="AD191" s="17">
        <v>4</v>
      </c>
      <c r="AE191" s="17">
        <v>-14</v>
      </c>
      <c r="AF191" s="17">
        <v>-14</v>
      </c>
      <c r="AG191" s="17">
        <v>-2</v>
      </c>
      <c r="AH191" s="17">
        <v>5</v>
      </c>
      <c r="AI191" s="17">
        <v>-4</v>
      </c>
      <c r="AJ191" s="17">
        <v>6</v>
      </c>
      <c r="AK191" s="17">
        <v>2</v>
      </c>
      <c r="AL191" s="17">
        <v>-4</v>
      </c>
      <c r="AM191" s="17">
        <v>-16</v>
      </c>
      <c r="AN191" s="17">
        <v>2</v>
      </c>
      <c r="AO191" s="17">
        <v>42</v>
      </c>
      <c r="AP191" s="18">
        <v>9</v>
      </c>
      <c r="AR191" s="14"/>
      <c r="AS191" s="8" t="s">
        <v>2389</v>
      </c>
      <c r="AT191" s="8"/>
      <c r="AU191" s="8">
        <f>IF(OR('Anwendung DIAGNOSE'!E195='Anwendung DIAGNOSE'!$C$1,AT191),0,'Anwendung DIAGNOSE'!E195)</f>
        <v>0</v>
      </c>
      <c r="AV191" s="17"/>
      <c r="AW191" s="17"/>
      <c r="AX191" s="15"/>
      <c r="AY191" s="4"/>
      <c r="AZ191" s="4">
        <f t="shared" si="17"/>
        <v>0</v>
      </c>
      <c r="BA191" s="496">
        <f t="shared" si="18"/>
        <v>0</v>
      </c>
      <c r="BB191" s="40">
        <f t="shared" si="20"/>
        <v>0</v>
      </c>
      <c r="BC191" s="3">
        <f t="shared" si="19"/>
        <v>0.3214285714285714</v>
      </c>
      <c r="BD191" s="4"/>
      <c r="BE191" s="4"/>
      <c r="BF191" s="41"/>
      <c r="BG191" s="11"/>
      <c r="BH191" s="492">
        <f ca="1">SUMPRODUCT(E191:AP191,Calcul_correl!E$411:AP$411)*D191</f>
        <v>-2.0099206349206357E-3</v>
      </c>
      <c r="BI191" s="493">
        <f t="shared" ca="1" si="21"/>
        <v>1.5848802852776369E-3</v>
      </c>
      <c r="BJ191" s="493">
        <f t="shared" ca="1" si="22"/>
        <v>2.5118455186617237E-6</v>
      </c>
      <c r="BK191" s="494">
        <f t="shared" ca="1" si="23"/>
        <v>7.5766912339665865E-3</v>
      </c>
      <c r="BL191" s="495" t="str">
        <f t="shared" ca="1" si="24"/>
        <v>....</v>
      </c>
      <c r="BM191" s="496"/>
    </row>
    <row r="192" spans="3:65">
      <c r="C192" s="42" t="s">
        <v>2390</v>
      </c>
      <c r="D192" s="43">
        <v>4.7147571900047147E-4</v>
      </c>
      <c r="E192" s="44">
        <v>-3</v>
      </c>
      <c r="F192" s="17">
        <v>14</v>
      </c>
      <c r="G192" s="17">
        <v>-17</v>
      </c>
      <c r="H192" s="17">
        <v>7</v>
      </c>
      <c r="I192" s="17">
        <v>1</v>
      </c>
      <c r="J192" s="17">
        <v>1</v>
      </c>
      <c r="K192" s="17">
        <v>-6</v>
      </c>
      <c r="L192" s="17">
        <v>-9</v>
      </c>
      <c r="M192" s="17">
        <v>-8</v>
      </c>
      <c r="N192" s="17">
        <v>-26</v>
      </c>
      <c r="O192" s="17">
        <v>20</v>
      </c>
      <c r="P192" s="17">
        <v>-23</v>
      </c>
      <c r="Q192" s="17">
        <v>34</v>
      </c>
      <c r="R192" s="17">
        <v>5</v>
      </c>
      <c r="S192" s="17">
        <v>0</v>
      </c>
      <c r="T192" s="17">
        <v>-26</v>
      </c>
      <c r="U192" s="17">
        <v>-19</v>
      </c>
      <c r="V192" s="17">
        <v>8</v>
      </c>
      <c r="W192" s="17">
        <v>0</v>
      </c>
      <c r="X192" s="17">
        <v>-29</v>
      </c>
      <c r="Y192" s="17">
        <v>11</v>
      </c>
      <c r="Z192" s="17">
        <v>-13</v>
      </c>
      <c r="AA192" s="17">
        <v>22</v>
      </c>
      <c r="AB192" s="17">
        <v>19</v>
      </c>
      <c r="AC192" s="17">
        <v>29</v>
      </c>
      <c r="AD192" s="17">
        <v>-26</v>
      </c>
      <c r="AE192" s="17">
        <v>9</v>
      </c>
      <c r="AF192" s="17">
        <v>35</v>
      </c>
      <c r="AG192" s="17">
        <v>15</v>
      </c>
      <c r="AH192" s="17">
        <v>-17</v>
      </c>
      <c r="AI192" s="17">
        <v>-6</v>
      </c>
      <c r="AJ192" s="17">
        <v>-1</v>
      </c>
      <c r="AK192" s="17">
        <v>16</v>
      </c>
      <c r="AL192" s="17">
        <v>-3</v>
      </c>
      <c r="AM192" s="17">
        <v>-16</v>
      </c>
      <c r="AN192" s="17">
        <v>22</v>
      </c>
      <c r="AO192" s="17">
        <v>-3</v>
      </c>
      <c r="AP192" s="18">
        <v>-21</v>
      </c>
      <c r="AR192" s="14"/>
      <c r="AS192" s="8" t="s">
        <v>2390</v>
      </c>
      <c r="AT192" s="8"/>
      <c r="AU192" s="8">
        <f>IF(OR('Anwendung DIAGNOSE'!E196='Anwendung DIAGNOSE'!$C$1,AT192),0,'Anwendung DIAGNOSE'!E196)</f>
        <v>0</v>
      </c>
      <c r="AV192" s="17"/>
      <c r="AW192" s="17"/>
      <c r="AX192" s="15"/>
      <c r="AY192" s="4"/>
      <c r="AZ192" s="4">
        <f t="shared" si="17"/>
        <v>0</v>
      </c>
      <c r="BA192" s="496">
        <f t="shared" si="18"/>
        <v>0</v>
      </c>
      <c r="BB192" s="40">
        <f t="shared" si="20"/>
        <v>0</v>
      </c>
      <c r="BC192" s="3">
        <f t="shared" si="19"/>
        <v>0.25459688826025462</v>
      </c>
      <c r="BD192" s="4"/>
      <c r="BE192" s="4"/>
      <c r="BF192" s="41"/>
      <c r="BG192" s="11"/>
      <c r="BH192" s="492">
        <f ca="1">SUMPRODUCT(E192:AP192,Calcul_correl!E$411:AP$411)*D192</f>
        <v>1.1678217821782175E-2</v>
      </c>
      <c r="BI192" s="493">
        <f t="shared" ca="1" si="21"/>
        <v>-9.880212665157654E-3</v>
      </c>
      <c r="BJ192" s="493">
        <f t="shared" ca="1" si="22"/>
        <v>9.7618602308741713E-5</v>
      </c>
      <c r="BK192" s="494">
        <f t="shared" ca="1" si="23"/>
        <v>-4.7233422855475736E-2</v>
      </c>
      <c r="BL192" s="495" t="str">
        <f t="shared" ca="1" si="24"/>
        <v>....</v>
      </c>
      <c r="BM192" s="496"/>
    </row>
    <row r="193" spans="3:65">
      <c r="C193" s="42" t="s">
        <v>2391</v>
      </c>
      <c r="D193" s="43">
        <v>5.5126791620727675E-4</v>
      </c>
      <c r="E193" s="44">
        <v>-2</v>
      </c>
      <c r="F193" s="17">
        <v>-35</v>
      </c>
      <c r="G193" s="17">
        <v>-18</v>
      </c>
      <c r="H193" s="17">
        <v>57</v>
      </c>
      <c r="I193" s="17">
        <v>13</v>
      </c>
      <c r="J193" s="17">
        <v>0</v>
      </c>
      <c r="K193" s="17">
        <v>-15</v>
      </c>
      <c r="L193" s="17">
        <v>-10</v>
      </c>
      <c r="M193" s="17">
        <v>0</v>
      </c>
      <c r="N193" s="17">
        <v>-22</v>
      </c>
      <c r="O193" s="17">
        <v>31</v>
      </c>
      <c r="P193" s="17">
        <v>3</v>
      </c>
      <c r="Q193" s="17">
        <v>-11</v>
      </c>
      <c r="R193" s="17">
        <v>-3</v>
      </c>
      <c r="S193" s="17">
        <v>2</v>
      </c>
      <c r="T193" s="17">
        <v>-17</v>
      </c>
      <c r="U193" s="17">
        <v>1</v>
      </c>
      <c r="V193" s="17">
        <v>11</v>
      </c>
      <c r="W193" s="17">
        <v>-1</v>
      </c>
      <c r="X193" s="17">
        <v>-3</v>
      </c>
      <c r="Y193" s="17">
        <v>9</v>
      </c>
      <c r="Z193" s="17">
        <v>-4</v>
      </c>
      <c r="AA193" s="17">
        <v>-1</v>
      </c>
      <c r="AB193" s="17">
        <v>30</v>
      </c>
      <c r="AC193" s="17">
        <v>18</v>
      </c>
      <c r="AD193" s="17">
        <v>28</v>
      </c>
      <c r="AE193" s="17">
        <v>0</v>
      </c>
      <c r="AF193" s="17">
        <v>14</v>
      </c>
      <c r="AG193" s="17">
        <v>-15</v>
      </c>
      <c r="AH193" s="17">
        <v>20</v>
      </c>
      <c r="AI193" s="17">
        <v>9</v>
      </c>
      <c r="AJ193" s="17">
        <v>15</v>
      </c>
      <c r="AK193" s="17">
        <v>17</v>
      </c>
      <c r="AL193" s="17">
        <v>-6</v>
      </c>
      <c r="AM193" s="17">
        <v>13</v>
      </c>
      <c r="AN193" s="17">
        <v>-4</v>
      </c>
      <c r="AO193" s="17">
        <v>-26</v>
      </c>
      <c r="AP193" s="18">
        <v>6</v>
      </c>
      <c r="AR193" s="14"/>
      <c r="AS193" s="8" t="s">
        <v>2391</v>
      </c>
      <c r="AT193" s="8"/>
      <c r="AU193" s="8">
        <f>IF(OR('Anwendung DIAGNOSE'!E197='Anwendung DIAGNOSE'!$C$1,AT193),0,'Anwendung DIAGNOSE'!E197)</f>
        <v>0</v>
      </c>
      <c r="AV193" s="17">
        <v>193</v>
      </c>
      <c r="AW193" s="17"/>
      <c r="AX193" s="15">
        <f ca="1">INDIRECT(ADDRESS(AV193+ROW(AV$2)-1,COLUMN(AU193)))</f>
        <v>0</v>
      </c>
      <c r="AY193" s="4"/>
      <c r="AZ193" s="4">
        <f t="shared" si="17"/>
        <v>0</v>
      </c>
      <c r="BA193" s="496">
        <f t="shared" ca="1" si="18"/>
        <v>0</v>
      </c>
      <c r="BB193" s="40">
        <f t="shared" ca="1" si="20"/>
        <v>0</v>
      </c>
      <c r="BC193" s="3">
        <f t="shared" si="19"/>
        <v>0.27012127894156562</v>
      </c>
      <c r="BD193" s="4"/>
      <c r="BE193" s="4"/>
      <c r="BF193" s="41"/>
      <c r="BG193" s="11"/>
      <c r="BH193" s="492">
        <f ca="1">SUMPRODUCT(E193:AP193,Calcul_correl!E$411:AP$411)*D193</f>
        <v>-7.6274531422271235E-3</v>
      </c>
      <c r="BI193" s="493">
        <f t="shared" ca="1" si="21"/>
        <v>6.272219925589087E-3</v>
      </c>
      <c r="BJ193" s="493">
        <f t="shared" ca="1" si="22"/>
        <v>3.9340742794956775E-5</v>
      </c>
      <c r="BK193" s="494">
        <f t="shared" ca="1" si="23"/>
        <v>2.9985024212347017E-2</v>
      </c>
      <c r="BL193" s="495" t="str">
        <f t="shared" ca="1" si="24"/>
        <v>....</v>
      </c>
      <c r="BM193" s="496"/>
    </row>
    <row r="194" spans="3:65">
      <c r="C194" s="42" t="s">
        <v>2392</v>
      </c>
      <c r="D194" s="43">
        <v>7.6628352490421458E-4</v>
      </c>
      <c r="E194" s="44">
        <v>-9</v>
      </c>
      <c r="F194" s="17">
        <v>6</v>
      </c>
      <c r="G194" s="17">
        <v>0</v>
      </c>
      <c r="H194" s="17">
        <v>11</v>
      </c>
      <c r="I194" s="17">
        <v>-2</v>
      </c>
      <c r="J194" s="17">
        <v>-6</v>
      </c>
      <c r="K194" s="17">
        <v>-14</v>
      </c>
      <c r="L194" s="17">
        <v>-9</v>
      </c>
      <c r="M194" s="17">
        <v>13</v>
      </c>
      <c r="N194" s="17">
        <v>-1</v>
      </c>
      <c r="O194" s="17">
        <v>15</v>
      </c>
      <c r="P194" s="17">
        <v>-14</v>
      </c>
      <c r="Q194" s="17">
        <v>-12</v>
      </c>
      <c r="R194" s="17">
        <v>-2</v>
      </c>
      <c r="S194" s="17">
        <v>10</v>
      </c>
      <c r="T194" s="17">
        <v>-6</v>
      </c>
      <c r="U194" s="17">
        <v>11</v>
      </c>
      <c r="V194" s="17">
        <v>-2</v>
      </c>
      <c r="W194" s="17">
        <v>1</v>
      </c>
      <c r="X194" s="17">
        <v>12</v>
      </c>
      <c r="Y194" s="17">
        <v>5</v>
      </c>
      <c r="Z194" s="17">
        <v>-7</v>
      </c>
      <c r="AA194" s="17">
        <v>16</v>
      </c>
      <c r="AB194" s="17">
        <v>21</v>
      </c>
      <c r="AC194" s="17">
        <v>21</v>
      </c>
      <c r="AD194" s="17">
        <v>-9</v>
      </c>
      <c r="AE194" s="17">
        <v>15</v>
      </c>
      <c r="AF194" s="17">
        <v>-16</v>
      </c>
      <c r="AG194" s="17">
        <v>-2</v>
      </c>
      <c r="AH194" s="17">
        <v>-14</v>
      </c>
      <c r="AI194" s="17">
        <v>8</v>
      </c>
      <c r="AJ194" s="17">
        <v>-18</v>
      </c>
      <c r="AK194" s="17">
        <v>33</v>
      </c>
      <c r="AL194" s="17">
        <v>14</v>
      </c>
      <c r="AM194" s="17">
        <v>37</v>
      </c>
      <c r="AN194" s="17">
        <v>14</v>
      </c>
      <c r="AO194" s="17">
        <v>3</v>
      </c>
      <c r="AP194" s="18">
        <v>16</v>
      </c>
      <c r="AR194" s="14"/>
      <c r="AS194" s="8" t="s">
        <v>2392</v>
      </c>
      <c r="AT194" s="8"/>
      <c r="AU194" s="8">
        <f>IF(OR('Anwendung DIAGNOSE'!E198='Anwendung DIAGNOSE'!$C$1,AT194),0,'Anwendung DIAGNOSE'!E198)</f>
        <v>0</v>
      </c>
      <c r="AV194" s="17">
        <v>192</v>
      </c>
      <c r="AW194" s="17"/>
      <c r="AX194" s="15">
        <f ca="1">INDIRECT(ADDRESS(AV194+ROW(AV$2)-1,COLUMN(AU194)))</f>
        <v>0</v>
      </c>
      <c r="AY194" s="4"/>
      <c r="AZ194" s="4">
        <f t="shared" ref="AZ194:AZ257" si="25">AU194</f>
        <v>0</v>
      </c>
      <c r="BA194" s="496">
        <f t="shared" ref="BA194:BA257" ca="1" si="26">IF(AND(AZ472=0,AZ194=0,AY194&gt;0),AY194,AZ194)</f>
        <v>0</v>
      </c>
      <c r="BB194" s="40">
        <f t="shared" ca="1" si="20"/>
        <v>0</v>
      </c>
      <c r="BC194" s="3">
        <f t="shared" ref="BC194:BC257" si="27">(SUMIF(E194:AP194,"&gt;0",E194:AP194)-SUMIF(E194:AP194,"&lt;0",E194:AP194))*D194</f>
        <v>0.32567049808429122</v>
      </c>
      <c r="BD194" s="4"/>
      <c r="BE194" s="4"/>
      <c r="BF194" s="41"/>
      <c r="BG194" s="11"/>
      <c r="BH194" s="492">
        <f ca="1">SUMPRODUCT(E194:AP194,Calcul_correl!E$411:AP$411)*D194</f>
        <v>-3.9601532567049805E-4</v>
      </c>
      <c r="BI194" s="493">
        <f t="shared" ca="1" si="21"/>
        <v>8.6972458587180918E-4</v>
      </c>
      <c r="BJ194" s="493">
        <f t="shared" ca="1" si="22"/>
        <v>7.5642085526989003E-7</v>
      </c>
      <c r="BK194" s="494">
        <f t="shared" ca="1" si="23"/>
        <v>4.1578122379040093E-3</v>
      </c>
      <c r="BL194" s="495" t="str">
        <f t="shared" ca="1" si="24"/>
        <v>....</v>
      </c>
      <c r="BM194" s="496"/>
    </row>
    <row r="195" spans="3:65">
      <c r="C195" s="42" t="s">
        <v>2393</v>
      </c>
      <c r="D195" s="43">
        <v>7.0821529745042496E-4</v>
      </c>
      <c r="E195" s="44">
        <v>3</v>
      </c>
      <c r="F195" s="17">
        <v>-16</v>
      </c>
      <c r="G195" s="17">
        <v>0</v>
      </c>
      <c r="H195" s="17">
        <v>46</v>
      </c>
      <c r="I195" s="17">
        <v>2</v>
      </c>
      <c r="J195" s="17">
        <v>6</v>
      </c>
      <c r="K195" s="17">
        <v>-9</v>
      </c>
      <c r="L195" s="17">
        <v>-31</v>
      </c>
      <c r="M195" s="17">
        <v>10</v>
      </c>
      <c r="N195" s="17">
        <v>-26</v>
      </c>
      <c r="O195" s="17">
        <v>6</v>
      </c>
      <c r="P195" s="17">
        <v>-10</v>
      </c>
      <c r="Q195" s="17">
        <v>-4</v>
      </c>
      <c r="R195" s="17">
        <v>1</v>
      </c>
      <c r="S195" s="17">
        <v>8</v>
      </c>
      <c r="T195" s="17">
        <v>4</v>
      </c>
      <c r="U195" s="17">
        <v>-23</v>
      </c>
      <c r="V195" s="17">
        <v>3</v>
      </c>
      <c r="W195" s="17">
        <v>-10</v>
      </c>
      <c r="X195" s="17">
        <v>-20</v>
      </c>
      <c r="Y195" s="17">
        <v>3</v>
      </c>
      <c r="Z195" s="17">
        <v>-18</v>
      </c>
      <c r="AA195" s="17">
        <v>-17</v>
      </c>
      <c r="AB195" s="17">
        <v>5</v>
      </c>
      <c r="AC195" s="17">
        <v>-2</v>
      </c>
      <c r="AD195" s="17">
        <v>16</v>
      </c>
      <c r="AE195" s="17">
        <v>20</v>
      </c>
      <c r="AF195" s="17">
        <v>-1</v>
      </c>
      <c r="AG195" s="17">
        <v>1</v>
      </c>
      <c r="AH195" s="17">
        <v>14</v>
      </c>
      <c r="AI195" s="17">
        <v>22</v>
      </c>
      <c r="AJ195" s="17">
        <v>22</v>
      </c>
      <c r="AK195" s="17">
        <v>-13</v>
      </c>
      <c r="AL195" s="17">
        <v>3</v>
      </c>
      <c r="AM195" s="17">
        <v>4</v>
      </c>
      <c r="AN195" s="17">
        <v>16</v>
      </c>
      <c r="AO195" s="17">
        <v>7</v>
      </c>
      <c r="AP195" s="18">
        <v>-11</v>
      </c>
      <c r="AR195" s="14"/>
      <c r="AS195" s="8" t="s">
        <v>2393</v>
      </c>
      <c r="AT195" s="8"/>
      <c r="AU195" s="8">
        <f>IF(OR('Anwendung DIAGNOSE'!E199='Anwendung DIAGNOSE'!$C$1,AT195),0,'Anwendung DIAGNOSE'!E199)</f>
        <v>0</v>
      </c>
      <c r="AV195" s="17"/>
      <c r="AW195" s="17"/>
      <c r="AX195" s="15"/>
      <c r="AY195" s="4"/>
      <c r="AZ195" s="4">
        <f t="shared" si="25"/>
        <v>0</v>
      </c>
      <c r="BA195" s="496">
        <f t="shared" si="26"/>
        <v>0</v>
      </c>
      <c r="BB195" s="40">
        <f t="shared" ref="BB195:BB258" si="28">BA195*D195</f>
        <v>0</v>
      </c>
      <c r="BC195" s="3">
        <f t="shared" si="27"/>
        <v>0.306657223796034</v>
      </c>
      <c r="BD195" s="4"/>
      <c r="BE195" s="4"/>
      <c r="BF195" s="41"/>
      <c r="BG195" s="11"/>
      <c r="BH195" s="492">
        <f ca="1">SUMPRODUCT(E195:AP195,Calcul_correl!E$411:AP$411)*D195</f>
        <v>-1.2783569405099155E-2</v>
      </c>
      <c r="BI195" s="493">
        <f t="shared" ref="BI195:BI258" ca="1" si="29">(BH195*BA195)+(BH473*BA473)</f>
        <v>7.2680199938794264E-3</v>
      </c>
      <c r="BJ195" s="493">
        <f t="shared" ref="BJ195:BJ258" ca="1" si="30">BI195*BI195</f>
        <v>5.2824114631431098E-5</v>
      </c>
      <c r="BK195" s="494">
        <f t="shared" ref="BK195:BK258" ca="1" si="31">BI195/BM$2</f>
        <v>3.4745553899216741E-2</v>
      </c>
      <c r="BL195" s="495" t="str">
        <f t="shared" ref="BL195:BL258" ca="1" si="32">IF(BK195&lt;-3,"— — —",IF(BK195&lt;-2,"— —",IF(BK195&lt;-1,"—",IF(BK195&gt;4,"++++",IF(BK195&gt;3,"+++",IF(BK195&gt;2,"++",IF(BK195&gt;1,"+","....")))))))</f>
        <v>....</v>
      </c>
      <c r="BM195" s="496"/>
    </row>
    <row r="196" spans="3:65">
      <c r="C196" s="42" t="s">
        <v>2394</v>
      </c>
      <c r="D196" s="43">
        <v>9.8039215686274508E-4</v>
      </c>
      <c r="E196" s="44">
        <v>0</v>
      </c>
      <c r="F196" s="17">
        <v>-20</v>
      </c>
      <c r="G196" s="17">
        <v>-13</v>
      </c>
      <c r="H196" s="17">
        <v>29</v>
      </c>
      <c r="I196" s="17">
        <v>2</v>
      </c>
      <c r="J196" s="17">
        <v>-2</v>
      </c>
      <c r="K196" s="17">
        <v>-1</v>
      </c>
      <c r="L196" s="17">
        <v>-10</v>
      </c>
      <c r="M196" s="17">
        <v>14</v>
      </c>
      <c r="N196" s="17">
        <v>1</v>
      </c>
      <c r="O196" s="17">
        <v>18</v>
      </c>
      <c r="P196" s="17">
        <v>-13</v>
      </c>
      <c r="Q196" s="17">
        <v>-13</v>
      </c>
      <c r="R196" s="17">
        <v>9</v>
      </c>
      <c r="S196" s="17">
        <v>0</v>
      </c>
      <c r="T196" s="17">
        <v>-19</v>
      </c>
      <c r="U196" s="17">
        <v>9</v>
      </c>
      <c r="V196" s="17">
        <v>12</v>
      </c>
      <c r="W196" s="17">
        <v>-26</v>
      </c>
      <c r="X196" s="17">
        <v>-2</v>
      </c>
      <c r="Y196" s="17">
        <v>19</v>
      </c>
      <c r="Z196" s="17">
        <v>11</v>
      </c>
      <c r="AA196" s="17">
        <v>-14</v>
      </c>
      <c r="AB196" s="17">
        <v>30</v>
      </c>
      <c r="AC196" s="17">
        <v>23</v>
      </c>
      <c r="AD196" s="17">
        <v>16</v>
      </c>
      <c r="AE196" s="17">
        <v>21</v>
      </c>
      <c r="AF196" s="17">
        <v>-6</v>
      </c>
      <c r="AG196" s="17">
        <v>14</v>
      </c>
      <c r="AH196" s="17">
        <v>8</v>
      </c>
      <c r="AI196" s="17">
        <v>7</v>
      </c>
      <c r="AJ196" s="17">
        <v>-7</v>
      </c>
      <c r="AK196" s="17">
        <v>-1</v>
      </c>
      <c r="AL196" s="17">
        <v>23</v>
      </c>
      <c r="AM196" s="17">
        <v>26</v>
      </c>
      <c r="AN196" s="17">
        <v>25</v>
      </c>
      <c r="AO196" s="17">
        <v>-8</v>
      </c>
      <c r="AP196" s="18">
        <v>12</v>
      </c>
      <c r="AR196" s="14"/>
      <c r="AS196" s="8" t="s">
        <v>2394</v>
      </c>
      <c r="AT196" s="8"/>
      <c r="AU196" s="8">
        <f>IF(OR('Anwendung DIAGNOSE'!E200='Anwendung DIAGNOSE'!$C$1,AT196),0,'Anwendung DIAGNOSE'!E200)</f>
        <v>0</v>
      </c>
      <c r="AV196" s="17"/>
      <c r="AW196" s="17"/>
      <c r="AX196" s="15"/>
      <c r="AY196" s="4"/>
      <c r="AZ196" s="4">
        <f t="shared" si="25"/>
        <v>0</v>
      </c>
      <c r="BA196" s="496">
        <f t="shared" si="26"/>
        <v>0</v>
      </c>
      <c r="BB196" s="40">
        <f t="shared" si="28"/>
        <v>0</v>
      </c>
      <c r="BC196" s="3">
        <f t="shared" si="27"/>
        <v>0.47450980392156861</v>
      </c>
      <c r="BD196" s="4"/>
      <c r="BE196" s="4"/>
      <c r="BF196" s="41"/>
      <c r="BG196" s="11"/>
      <c r="BH196" s="492">
        <f ca="1">SUMPRODUCT(E196:AP196,Calcul_correl!E$411:AP$411)*D196</f>
        <v>-6.3399019607843134E-3</v>
      </c>
      <c r="BI196" s="493">
        <f t="shared" ca="1" si="29"/>
        <v>3.3351709040250772E-3</v>
      </c>
      <c r="BJ196" s="493">
        <f t="shared" ca="1" si="30"/>
        <v>1.1123364959055451E-5</v>
      </c>
      <c r="BK196" s="494">
        <f t="shared" ca="1" si="31"/>
        <v>1.5944144417116359E-2</v>
      </c>
      <c r="BL196" s="495" t="str">
        <f t="shared" ca="1" si="32"/>
        <v>....</v>
      </c>
      <c r="BM196" s="496"/>
    </row>
    <row r="197" spans="3:65">
      <c r="C197" s="42" t="s">
        <v>2395</v>
      </c>
      <c r="D197" s="43">
        <v>8.547008547008547E-4</v>
      </c>
      <c r="E197" s="44">
        <v>4</v>
      </c>
      <c r="F197" s="17">
        <v>10</v>
      </c>
      <c r="G197" s="17">
        <v>8</v>
      </c>
      <c r="H197" s="17">
        <v>36</v>
      </c>
      <c r="I197" s="17">
        <v>9</v>
      </c>
      <c r="J197" s="17">
        <v>-5</v>
      </c>
      <c r="K197" s="17">
        <v>-15</v>
      </c>
      <c r="L197" s="17">
        <v>-20</v>
      </c>
      <c r="M197" s="17">
        <v>10</v>
      </c>
      <c r="N197" s="17">
        <v>-8</v>
      </c>
      <c r="O197" s="17">
        <v>19</v>
      </c>
      <c r="P197" s="17">
        <v>-16</v>
      </c>
      <c r="Q197" s="17">
        <v>10</v>
      </c>
      <c r="R197" s="17">
        <v>-5</v>
      </c>
      <c r="S197" s="17">
        <v>7</v>
      </c>
      <c r="T197" s="17">
        <v>-15</v>
      </c>
      <c r="U197" s="17">
        <v>-3</v>
      </c>
      <c r="V197" s="17">
        <v>-2</v>
      </c>
      <c r="W197" s="17">
        <v>31</v>
      </c>
      <c r="X197" s="17">
        <v>-17</v>
      </c>
      <c r="Y197" s="17">
        <v>-26</v>
      </c>
      <c r="Z197" s="17">
        <v>-7</v>
      </c>
      <c r="AA197" s="17">
        <v>-18</v>
      </c>
      <c r="AB197" s="17">
        <v>35</v>
      </c>
      <c r="AC197" s="17">
        <v>4</v>
      </c>
      <c r="AD197" s="17">
        <v>9</v>
      </c>
      <c r="AE197" s="17">
        <v>24</v>
      </c>
      <c r="AF197" s="17">
        <v>5</v>
      </c>
      <c r="AG197" s="17">
        <v>16</v>
      </c>
      <c r="AH197" s="17">
        <v>-13</v>
      </c>
      <c r="AI197" s="17">
        <v>14</v>
      </c>
      <c r="AJ197" s="17">
        <v>1</v>
      </c>
      <c r="AK197" s="17">
        <v>5</v>
      </c>
      <c r="AL197" s="17">
        <v>-12</v>
      </c>
      <c r="AM197" s="17">
        <v>-3</v>
      </c>
      <c r="AN197" s="17">
        <v>35</v>
      </c>
      <c r="AO197" s="17">
        <v>-20</v>
      </c>
      <c r="AP197" s="18">
        <v>2</v>
      </c>
      <c r="AR197" s="14"/>
      <c r="AS197" s="8" t="s">
        <v>2395</v>
      </c>
      <c r="AT197" s="8"/>
      <c r="AU197" s="8">
        <f>IF(OR('Anwendung DIAGNOSE'!E201='Anwendung DIAGNOSE'!$C$1,AT197),0,'Anwendung DIAGNOSE'!E201)</f>
        <v>0</v>
      </c>
      <c r="AV197" s="17"/>
      <c r="AW197" s="17"/>
      <c r="AX197" s="15"/>
      <c r="AY197" s="4"/>
      <c r="AZ197" s="4">
        <f t="shared" si="25"/>
        <v>0</v>
      </c>
      <c r="BA197" s="496">
        <f t="shared" si="26"/>
        <v>0</v>
      </c>
      <c r="BB197" s="40">
        <f t="shared" si="28"/>
        <v>0</v>
      </c>
      <c r="BC197" s="3">
        <f t="shared" si="27"/>
        <v>0.42649572649572648</v>
      </c>
      <c r="BD197" s="4"/>
      <c r="BE197" s="4"/>
      <c r="BF197" s="41"/>
      <c r="BG197" s="11"/>
      <c r="BH197" s="492">
        <f ca="1">SUMPRODUCT(E197:AP197,Calcul_correl!E$411:AP$411)*D197</f>
        <v>-1.3805811965811975E-2</v>
      </c>
      <c r="BI197" s="493">
        <f t="shared" ca="1" si="29"/>
        <v>6.9265133171912841E-3</v>
      </c>
      <c r="BJ197" s="493">
        <f t="shared" ca="1" si="30"/>
        <v>4.7976586733228208E-5</v>
      </c>
      <c r="BK197" s="494">
        <f t="shared" ca="1" si="31"/>
        <v>3.3112944378081308E-2</v>
      </c>
      <c r="BL197" s="495" t="str">
        <f t="shared" ca="1" si="32"/>
        <v>....</v>
      </c>
      <c r="BM197" s="496"/>
    </row>
    <row r="198" spans="3:65">
      <c r="C198" s="42" t="s">
        <v>2396</v>
      </c>
      <c r="D198" s="43">
        <v>8.6206896551724137E-4</v>
      </c>
      <c r="E198" s="44">
        <v>-14</v>
      </c>
      <c r="F198" s="17">
        <v>-4</v>
      </c>
      <c r="G198" s="17">
        <v>-9</v>
      </c>
      <c r="H198" s="17">
        <v>-10</v>
      </c>
      <c r="I198" s="17">
        <v>9</v>
      </c>
      <c r="J198" s="17">
        <v>-12</v>
      </c>
      <c r="K198" s="17">
        <v>-15</v>
      </c>
      <c r="L198" s="17">
        <v>-9</v>
      </c>
      <c r="M198" s="17">
        <v>-14</v>
      </c>
      <c r="N198" s="17">
        <v>7</v>
      </c>
      <c r="O198" s="17">
        <v>-11</v>
      </c>
      <c r="P198" s="17">
        <v>14</v>
      </c>
      <c r="Q198" s="17">
        <v>8</v>
      </c>
      <c r="R198" s="17">
        <v>-7</v>
      </c>
      <c r="S198" s="17">
        <v>-10</v>
      </c>
      <c r="T198" s="17">
        <v>-10</v>
      </c>
      <c r="U198" s="17">
        <v>-11</v>
      </c>
      <c r="V198" s="17">
        <v>7</v>
      </c>
      <c r="W198" s="17">
        <v>-5</v>
      </c>
      <c r="X198" s="17">
        <v>10</v>
      </c>
      <c r="Y198" s="17">
        <v>-7</v>
      </c>
      <c r="Z198" s="17">
        <v>-10</v>
      </c>
      <c r="AA198" s="17">
        <v>-6</v>
      </c>
      <c r="AB198" s="17">
        <v>7</v>
      </c>
      <c r="AC198" s="17">
        <v>20</v>
      </c>
      <c r="AD198" s="17">
        <v>-15</v>
      </c>
      <c r="AE198" s="17">
        <v>-2</v>
      </c>
      <c r="AF198" s="17">
        <v>7</v>
      </c>
      <c r="AG198" s="17">
        <v>-1</v>
      </c>
      <c r="AH198" s="17">
        <v>-8</v>
      </c>
      <c r="AI198" s="17">
        <v>-17</v>
      </c>
      <c r="AJ198" s="17">
        <v>-6</v>
      </c>
      <c r="AK198" s="17">
        <v>-3</v>
      </c>
      <c r="AL198" s="17">
        <v>3</v>
      </c>
      <c r="AM198" s="17">
        <v>-12</v>
      </c>
      <c r="AN198" s="17">
        <v>0</v>
      </c>
      <c r="AO198" s="17">
        <v>-20</v>
      </c>
      <c r="AP198" s="18">
        <v>7</v>
      </c>
      <c r="AR198" s="14"/>
      <c r="AS198" s="8" t="s">
        <v>2396</v>
      </c>
      <c r="AT198" s="8"/>
      <c r="AU198" s="8">
        <f>IF(OR('Anwendung DIAGNOSE'!E202='Anwendung DIAGNOSE'!$C$1,AT198),0,'Anwendung DIAGNOSE'!E202)</f>
        <v>0</v>
      </c>
      <c r="AV198" s="17"/>
      <c r="AW198" s="17"/>
      <c r="AX198" s="15"/>
      <c r="AY198" s="4"/>
      <c r="AZ198" s="4">
        <f t="shared" si="25"/>
        <v>0</v>
      </c>
      <c r="BA198" s="496">
        <f t="shared" si="26"/>
        <v>0</v>
      </c>
      <c r="BB198" s="40">
        <f t="shared" si="28"/>
        <v>0</v>
      </c>
      <c r="BC198" s="3">
        <f t="shared" si="27"/>
        <v>0.29913793103448277</v>
      </c>
      <c r="BD198" s="4"/>
      <c r="BE198" s="4"/>
      <c r="BF198" s="41"/>
      <c r="BG198" s="11"/>
      <c r="BH198" s="492">
        <f ca="1">SUMPRODUCT(E198:AP198,Calcul_correl!E$411:AP$411)*D198</f>
        <v>-1.7206896551724134E-3</v>
      </c>
      <c r="BI198" s="493">
        <f t="shared" ca="1" si="29"/>
        <v>-8.1880128433820931E-4</v>
      </c>
      <c r="BJ198" s="493">
        <f t="shared" ca="1" si="30"/>
        <v>6.704355432339011E-7</v>
      </c>
      <c r="BK198" s="494">
        <f t="shared" ca="1" si="31"/>
        <v>-3.9143678996039254E-3</v>
      </c>
      <c r="BL198" s="495" t="str">
        <f t="shared" ca="1" si="32"/>
        <v>....</v>
      </c>
      <c r="BM198" s="496"/>
    </row>
    <row r="199" spans="3:65">
      <c r="C199" s="42" t="s">
        <v>2397</v>
      </c>
      <c r="D199" s="43">
        <v>1.455604075691412E-3</v>
      </c>
      <c r="E199" s="44">
        <v>1</v>
      </c>
      <c r="F199" s="17">
        <v>-5</v>
      </c>
      <c r="G199" s="17">
        <v>4</v>
      </c>
      <c r="H199" s="17">
        <v>6</v>
      </c>
      <c r="I199" s="17">
        <v>0</v>
      </c>
      <c r="J199" s="17">
        <v>-8</v>
      </c>
      <c r="K199" s="17">
        <v>-6</v>
      </c>
      <c r="L199" s="17">
        <v>-6</v>
      </c>
      <c r="M199" s="17">
        <v>-5</v>
      </c>
      <c r="N199" s="17">
        <v>9</v>
      </c>
      <c r="O199" s="17">
        <v>6</v>
      </c>
      <c r="P199" s="17">
        <v>-5</v>
      </c>
      <c r="Q199" s="17">
        <v>6</v>
      </c>
      <c r="R199" s="17">
        <v>6</v>
      </c>
      <c r="S199" s="17">
        <v>5</v>
      </c>
      <c r="T199" s="17">
        <v>9</v>
      </c>
      <c r="U199" s="17">
        <v>8</v>
      </c>
      <c r="V199" s="17">
        <v>8</v>
      </c>
      <c r="W199" s="17">
        <v>-4</v>
      </c>
      <c r="X199" s="17">
        <v>4</v>
      </c>
      <c r="Y199" s="17">
        <v>-14</v>
      </c>
      <c r="Z199" s="17">
        <v>-22</v>
      </c>
      <c r="AA199" s="17">
        <v>-1</v>
      </c>
      <c r="AB199" s="17">
        <v>3</v>
      </c>
      <c r="AC199" s="17">
        <v>1</v>
      </c>
      <c r="AD199" s="17">
        <v>9</v>
      </c>
      <c r="AE199" s="17">
        <v>13</v>
      </c>
      <c r="AF199" s="17">
        <v>-9</v>
      </c>
      <c r="AG199" s="17">
        <v>-11</v>
      </c>
      <c r="AH199" s="17">
        <v>6</v>
      </c>
      <c r="AI199" s="17">
        <v>-4</v>
      </c>
      <c r="AJ199" s="17">
        <v>16</v>
      </c>
      <c r="AK199" s="17">
        <v>5</v>
      </c>
      <c r="AL199" s="17">
        <v>15</v>
      </c>
      <c r="AM199" s="17">
        <v>16</v>
      </c>
      <c r="AN199" s="17">
        <v>-16</v>
      </c>
      <c r="AO199" s="17">
        <v>13</v>
      </c>
      <c r="AP199" s="18">
        <v>1</v>
      </c>
      <c r="AR199" s="14"/>
      <c r="AS199" s="8" t="s">
        <v>2397</v>
      </c>
      <c r="AT199" s="8"/>
      <c r="AU199" s="8">
        <f>IF(OR('Anwendung DIAGNOSE'!E203='Anwendung DIAGNOSE'!$C$1,AT199),0,'Anwendung DIAGNOSE'!E203)</f>
        <v>0</v>
      </c>
      <c r="AV199" s="17"/>
      <c r="AW199" s="17"/>
      <c r="AX199" s="15"/>
      <c r="AY199" s="4"/>
      <c r="AZ199" s="4">
        <f t="shared" si="25"/>
        <v>0</v>
      </c>
      <c r="BA199" s="496">
        <f t="shared" si="26"/>
        <v>0</v>
      </c>
      <c r="BB199" s="40">
        <f t="shared" si="28"/>
        <v>0</v>
      </c>
      <c r="BC199" s="3">
        <f t="shared" si="27"/>
        <v>0.41630276564774382</v>
      </c>
      <c r="BD199" s="4"/>
      <c r="BE199" s="4"/>
      <c r="BF199" s="41"/>
      <c r="BG199" s="11"/>
      <c r="BH199" s="492">
        <f ca="1">SUMPRODUCT(E199:AP199,Calcul_correl!E$411:AP$411)*D199</f>
        <v>-1.4169286754002905E-2</v>
      </c>
      <c r="BI199" s="493">
        <f t="shared" ca="1" si="29"/>
        <v>3.8837837837837836E-3</v>
      </c>
      <c r="BJ199" s="493">
        <f t="shared" ca="1" si="30"/>
        <v>1.5083776479181884E-5</v>
      </c>
      <c r="BK199" s="494">
        <f t="shared" ca="1" si="31"/>
        <v>1.8566847491614379E-2</v>
      </c>
      <c r="BL199" s="495" t="str">
        <f t="shared" ca="1" si="32"/>
        <v>....</v>
      </c>
      <c r="BM199" s="496"/>
    </row>
    <row r="200" spans="3:65">
      <c r="C200" s="42" t="s">
        <v>2398</v>
      </c>
      <c r="D200" s="43">
        <v>7.2411296162201298E-4</v>
      </c>
      <c r="E200" s="44">
        <v>-6</v>
      </c>
      <c r="F200" s="17">
        <v>1</v>
      </c>
      <c r="G200" s="17">
        <v>1</v>
      </c>
      <c r="H200" s="17">
        <v>-6</v>
      </c>
      <c r="I200" s="17">
        <v>4</v>
      </c>
      <c r="J200" s="17">
        <v>-22</v>
      </c>
      <c r="K200" s="17">
        <v>-30</v>
      </c>
      <c r="L200" s="17">
        <v>-8</v>
      </c>
      <c r="M200" s="17">
        <v>2</v>
      </c>
      <c r="N200" s="17">
        <v>29</v>
      </c>
      <c r="O200" s="17">
        <v>1</v>
      </c>
      <c r="P200" s="17">
        <v>4</v>
      </c>
      <c r="Q200" s="17">
        <v>12</v>
      </c>
      <c r="R200" s="17">
        <v>9</v>
      </c>
      <c r="S200" s="17">
        <v>-9</v>
      </c>
      <c r="T200" s="17">
        <v>3</v>
      </c>
      <c r="U200" s="17">
        <v>0</v>
      </c>
      <c r="V200" s="17">
        <v>1</v>
      </c>
      <c r="W200" s="17">
        <v>-20</v>
      </c>
      <c r="X200" s="17">
        <v>17</v>
      </c>
      <c r="Y200" s="17">
        <v>-15</v>
      </c>
      <c r="Z200" s="17">
        <v>-23</v>
      </c>
      <c r="AA200" s="17">
        <v>-11</v>
      </c>
      <c r="AB200" s="17">
        <v>6</v>
      </c>
      <c r="AC200" s="17">
        <v>1</v>
      </c>
      <c r="AD200" s="17">
        <v>-22</v>
      </c>
      <c r="AE200" s="17">
        <v>2</v>
      </c>
      <c r="AF200" s="17">
        <v>-7</v>
      </c>
      <c r="AG200" s="17">
        <v>-14</v>
      </c>
      <c r="AH200" s="17">
        <v>-9</v>
      </c>
      <c r="AI200" s="17">
        <v>-7</v>
      </c>
      <c r="AJ200" s="17">
        <v>5</v>
      </c>
      <c r="AK200" s="17">
        <v>7</v>
      </c>
      <c r="AL200" s="17">
        <v>8</v>
      </c>
      <c r="AM200" s="17">
        <v>-13</v>
      </c>
      <c r="AN200" s="17">
        <v>4</v>
      </c>
      <c r="AO200" s="17">
        <v>-16</v>
      </c>
      <c r="AP200" s="18">
        <v>8</v>
      </c>
      <c r="AR200" s="14"/>
      <c r="AS200" s="8" t="s">
        <v>2398</v>
      </c>
      <c r="AT200" s="8"/>
      <c r="AU200" s="8">
        <f>IF(OR('Anwendung DIAGNOSE'!E204='Anwendung DIAGNOSE'!$C$1,AT200),0,'Anwendung DIAGNOSE'!E204)</f>
        <v>4</v>
      </c>
      <c r="AV200" s="17"/>
      <c r="AW200" s="17"/>
      <c r="AX200" s="15"/>
      <c r="AY200" s="4"/>
      <c r="AZ200" s="4">
        <f t="shared" si="25"/>
        <v>4</v>
      </c>
      <c r="BA200" s="496">
        <f t="shared" si="26"/>
        <v>4</v>
      </c>
      <c r="BB200" s="40">
        <f t="shared" si="28"/>
        <v>2.8964518464880519E-3</v>
      </c>
      <c r="BC200" s="3">
        <f t="shared" si="27"/>
        <v>0.26285300506879072</v>
      </c>
      <c r="BD200" s="4"/>
      <c r="BE200" s="4"/>
      <c r="BF200" s="41"/>
      <c r="BG200" s="11"/>
      <c r="BH200" s="492">
        <f ca="1">SUMPRODUCT(E200:AP200,Calcul_correl!E$411:AP$411)*D200</f>
        <v>-4.4320057929036908E-3</v>
      </c>
      <c r="BI200" s="493">
        <f t="shared" ca="1" si="29"/>
        <v>-1.6125242830838483E-2</v>
      </c>
      <c r="BJ200" s="493">
        <f t="shared" ca="1" si="30"/>
        <v>2.6002345635350789E-4</v>
      </c>
      <c r="BK200" s="494">
        <f t="shared" ca="1" si="31"/>
        <v>-7.708846348643543E-2</v>
      </c>
      <c r="BL200" s="495" t="str">
        <f t="shared" ca="1" si="32"/>
        <v>....</v>
      </c>
      <c r="BM200" s="496"/>
    </row>
    <row r="201" spans="3:65">
      <c r="C201" s="42" t="s">
        <v>2399</v>
      </c>
      <c r="D201" s="43">
        <v>4.5578851412944393E-4</v>
      </c>
      <c r="E201" s="44">
        <v>-10</v>
      </c>
      <c r="F201" s="17">
        <v>5</v>
      </c>
      <c r="G201" s="17">
        <v>23</v>
      </c>
      <c r="H201" s="17">
        <v>19</v>
      </c>
      <c r="I201" s="17">
        <v>-2</v>
      </c>
      <c r="J201" s="17">
        <v>-42</v>
      </c>
      <c r="K201" s="17">
        <v>-29</v>
      </c>
      <c r="L201" s="17">
        <v>1</v>
      </c>
      <c r="M201" s="17">
        <v>3</v>
      </c>
      <c r="N201" s="17">
        <v>22</v>
      </c>
      <c r="O201" s="17">
        <v>19</v>
      </c>
      <c r="P201" s="17">
        <v>13</v>
      </c>
      <c r="Q201" s="17">
        <v>17</v>
      </c>
      <c r="R201" s="17">
        <v>5</v>
      </c>
      <c r="S201" s="17">
        <v>-19</v>
      </c>
      <c r="T201" s="17">
        <v>-6</v>
      </c>
      <c r="U201" s="17">
        <v>-12</v>
      </c>
      <c r="V201" s="17">
        <v>15</v>
      </c>
      <c r="W201" s="17">
        <v>-2</v>
      </c>
      <c r="X201" s="17">
        <v>28</v>
      </c>
      <c r="Y201" s="17">
        <v>-15</v>
      </c>
      <c r="Z201" s="17">
        <v>-6</v>
      </c>
      <c r="AA201" s="17">
        <v>-2</v>
      </c>
      <c r="AB201" s="17">
        <v>-4</v>
      </c>
      <c r="AC201" s="17">
        <v>-8</v>
      </c>
      <c r="AD201" s="17">
        <v>-37</v>
      </c>
      <c r="AE201" s="17">
        <v>17</v>
      </c>
      <c r="AF201" s="17">
        <v>-10</v>
      </c>
      <c r="AG201" s="17">
        <v>-5</v>
      </c>
      <c r="AH201" s="17">
        <v>5</v>
      </c>
      <c r="AI201" s="17">
        <v>8</v>
      </c>
      <c r="AJ201" s="17">
        <v>-4</v>
      </c>
      <c r="AK201" s="17">
        <v>3</v>
      </c>
      <c r="AL201" s="17">
        <v>17</v>
      </c>
      <c r="AM201" s="17">
        <v>-5</v>
      </c>
      <c r="AN201" s="17">
        <v>-4</v>
      </c>
      <c r="AO201" s="17">
        <v>-14</v>
      </c>
      <c r="AP201" s="18">
        <v>21</v>
      </c>
      <c r="AR201" s="14"/>
      <c r="AS201" s="8" t="s">
        <v>2399</v>
      </c>
      <c r="AT201" s="8"/>
      <c r="AU201" s="8">
        <f>IF(OR('Anwendung DIAGNOSE'!E205='Anwendung DIAGNOSE'!$C$1,AT201),0,'Anwendung DIAGNOSE'!E205)</f>
        <v>0</v>
      </c>
      <c r="AV201" s="17"/>
      <c r="AW201" s="17"/>
      <c r="AX201" s="15"/>
      <c r="AY201" s="4"/>
      <c r="AZ201" s="4">
        <f t="shared" si="25"/>
        <v>0</v>
      </c>
      <c r="BA201" s="496">
        <f t="shared" si="26"/>
        <v>0</v>
      </c>
      <c r="BB201" s="40">
        <f t="shared" si="28"/>
        <v>0</v>
      </c>
      <c r="BC201" s="3">
        <f t="shared" si="27"/>
        <v>0.21741112123974476</v>
      </c>
      <c r="BD201" s="4"/>
      <c r="BE201" s="4"/>
      <c r="BF201" s="41"/>
      <c r="BG201" s="11"/>
      <c r="BH201" s="492">
        <f ca="1">SUMPRODUCT(E201:AP201,Calcul_correl!E$411:AP$411)*D201</f>
        <v>-9.5907019143117638E-4</v>
      </c>
      <c r="BI201" s="493">
        <f t="shared" ca="1" si="29"/>
        <v>1.6195804195804201E-3</v>
      </c>
      <c r="BJ201" s="493">
        <f t="shared" ca="1" si="30"/>
        <v>2.6230407354882897E-6</v>
      </c>
      <c r="BK201" s="494">
        <f t="shared" ca="1" si="31"/>
        <v>7.7425789706187615E-3</v>
      </c>
      <c r="BL201" s="495" t="str">
        <f t="shared" ca="1" si="32"/>
        <v>....</v>
      </c>
      <c r="BM201" s="496"/>
    </row>
    <row r="202" spans="3:65">
      <c r="C202" s="42" t="s">
        <v>2400</v>
      </c>
      <c r="D202" s="43">
        <v>3.7355248412401944E-4</v>
      </c>
      <c r="E202" s="44">
        <v>6</v>
      </c>
      <c r="F202" s="17">
        <v>23</v>
      </c>
      <c r="G202" s="17">
        <v>28</v>
      </c>
      <c r="H202" s="17">
        <v>41</v>
      </c>
      <c r="I202" s="17">
        <v>-26</v>
      </c>
      <c r="J202" s="17">
        <v>-25</v>
      </c>
      <c r="K202" s="17">
        <v>-26</v>
      </c>
      <c r="L202" s="17">
        <v>-30</v>
      </c>
      <c r="M202" s="17">
        <v>15</v>
      </c>
      <c r="N202" s="17">
        <v>4</v>
      </c>
      <c r="O202" s="17">
        <v>7</v>
      </c>
      <c r="P202" s="17">
        <v>-7</v>
      </c>
      <c r="Q202" s="17">
        <v>48</v>
      </c>
      <c r="R202" s="17">
        <v>28</v>
      </c>
      <c r="S202" s="17">
        <v>-37</v>
      </c>
      <c r="T202" s="17">
        <v>3</v>
      </c>
      <c r="U202" s="17">
        <v>8</v>
      </c>
      <c r="V202" s="17">
        <v>-14</v>
      </c>
      <c r="W202" s="17">
        <v>7</v>
      </c>
      <c r="X202" s="17">
        <v>2</v>
      </c>
      <c r="Y202" s="17">
        <v>-21</v>
      </c>
      <c r="Z202" s="17">
        <v>-20</v>
      </c>
      <c r="AA202" s="17">
        <v>-9</v>
      </c>
      <c r="AB202" s="17">
        <v>-5</v>
      </c>
      <c r="AC202" s="17">
        <v>-13</v>
      </c>
      <c r="AD202" s="17">
        <v>3</v>
      </c>
      <c r="AE202" s="17">
        <v>0</v>
      </c>
      <c r="AF202" s="17">
        <v>50</v>
      </c>
      <c r="AG202" s="17">
        <v>9</v>
      </c>
      <c r="AH202" s="17">
        <v>21</v>
      </c>
      <c r="AI202" s="17">
        <v>-26</v>
      </c>
      <c r="AJ202" s="17">
        <v>-5</v>
      </c>
      <c r="AK202" s="17">
        <v>-14</v>
      </c>
      <c r="AL202" s="17">
        <v>1</v>
      </c>
      <c r="AM202" s="17">
        <v>44</v>
      </c>
      <c r="AN202" s="17">
        <v>-56</v>
      </c>
      <c r="AO202" s="17">
        <v>-3</v>
      </c>
      <c r="AP202" s="18">
        <v>26</v>
      </c>
      <c r="AR202" s="14"/>
      <c r="AS202" s="8" t="s">
        <v>2400</v>
      </c>
      <c r="AT202" s="8"/>
      <c r="AU202" s="8">
        <f>IF(OR('Anwendung DIAGNOSE'!E206='Anwendung DIAGNOSE'!$C$1,AT202),0,'Anwendung DIAGNOSE'!E206)</f>
        <v>5</v>
      </c>
      <c r="AV202" s="17"/>
      <c r="AW202" s="17"/>
      <c r="AX202" s="15"/>
      <c r="AY202" s="4"/>
      <c r="AZ202" s="4">
        <f t="shared" si="25"/>
        <v>5</v>
      </c>
      <c r="BA202" s="496">
        <f t="shared" si="26"/>
        <v>5</v>
      </c>
      <c r="BB202" s="40">
        <f t="shared" si="28"/>
        <v>1.8677624206200972E-3</v>
      </c>
      <c r="BC202" s="3">
        <f t="shared" si="27"/>
        <v>0.26559581621217782</v>
      </c>
      <c r="BD202" s="4"/>
      <c r="BE202" s="4"/>
      <c r="BF202" s="41"/>
      <c r="BG202" s="11"/>
      <c r="BH202" s="492">
        <f ca="1">SUMPRODUCT(E202:AP202,Calcul_correl!E$411:AP$411)*D202</f>
        <v>1.1645797534553604E-2</v>
      </c>
      <c r="BI202" s="493">
        <f t="shared" ca="1" si="29"/>
        <v>5.2159243980337097E-2</v>
      </c>
      <c r="BJ202" s="493">
        <f t="shared" ca="1" si="30"/>
        <v>2.7205867326003316E-3</v>
      </c>
      <c r="BK202" s="494">
        <f t="shared" ca="1" si="31"/>
        <v>0.24935289454175713</v>
      </c>
      <c r="BL202" s="495" t="str">
        <f t="shared" ca="1" si="32"/>
        <v>....</v>
      </c>
      <c r="BM202" s="496"/>
    </row>
    <row r="203" spans="3:65">
      <c r="C203" s="42" t="s">
        <v>2401</v>
      </c>
      <c r="D203" s="43">
        <v>1.6286644951140066E-3</v>
      </c>
      <c r="E203" s="44">
        <v>5</v>
      </c>
      <c r="F203" s="17">
        <v>7</v>
      </c>
      <c r="G203" s="17">
        <v>-6</v>
      </c>
      <c r="H203" s="17">
        <v>0</v>
      </c>
      <c r="I203" s="17">
        <v>0</v>
      </c>
      <c r="J203" s="17">
        <v>-10</v>
      </c>
      <c r="K203" s="17">
        <v>-3</v>
      </c>
      <c r="L203" s="17">
        <v>-7</v>
      </c>
      <c r="M203" s="17">
        <v>-2</v>
      </c>
      <c r="N203" s="17">
        <v>1</v>
      </c>
      <c r="O203" s="17">
        <v>-7</v>
      </c>
      <c r="P203" s="17">
        <v>-2</v>
      </c>
      <c r="Q203" s="17">
        <v>10</v>
      </c>
      <c r="R203" s="17">
        <v>1</v>
      </c>
      <c r="S203" s="17">
        <v>-18</v>
      </c>
      <c r="T203" s="17">
        <v>4</v>
      </c>
      <c r="U203" s="17">
        <v>-13</v>
      </c>
      <c r="V203" s="17">
        <v>6</v>
      </c>
      <c r="W203" s="17">
        <v>-11</v>
      </c>
      <c r="X203" s="17">
        <v>15</v>
      </c>
      <c r="Y203" s="17">
        <v>-6</v>
      </c>
      <c r="Z203" s="17">
        <v>1</v>
      </c>
      <c r="AA203" s="17">
        <v>-6</v>
      </c>
      <c r="AB203" s="17">
        <v>-5</v>
      </c>
      <c r="AC203" s="17">
        <v>1</v>
      </c>
      <c r="AD203" s="17">
        <v>-10</v>
      </c>
      <c r="AE203" s="17">
        <v>-7</v>
      </c>
      <c r="AF203" s="17">
        <v>2</v>
      </c>
      <c r="AG203" s="17">
        <v>-11</v>
      </c>
      <c r="AH203" s="17">
        <v>-8</v>
      </c>
      <c r="AI203" s="17">
        <v>-1</v>
      </c>
      <c r="AJ203" s="17">
        <v>-10</v>
      </c>
      <c r="AK203" s="17">
        <v>3</v>
      </c>
      <c r="AL203" s="17">
        <v>10</v>
      </c>
      <c r="AM203" s="17">
        <v>-1</v>
      </c>
      <c r="AN203" s="17">
        <v>-1</v>
      </c>
      <c r="AO203" s="17">
        <v>-7</v>
      </c>
      <c r="AP203" s="18">
        <v>14</v>
      </c>
      <c r="AR203" s="14"/>
      <c r="AS203" s="8" t="s">
        <v>2401</v>
      </c>
      <c r="AT203" s="8"/>
      <c r="AU203" s="8">
        <f>IF(OR('Anwendung DIAGNOSE'!E207='Anwendung DIAGNOSE'!$C$1,AT203),0,'Anwendung DIAGNOSE'!E207)</f>
        <v>0</v>
      </c>
      <c r="AV203" s="17"/>
      <c r="AW203" s="17"/>
      <c r="AX203" s="15"/>
      <c r="AY203" s="4"/>
      <c r="AZ203" s="4">
        <f t="shared" si="25"/>
        <v>0</v>
      </c>
      <c r="BA203" s="496">
        <f t="shared" si="26"/>
        <v>0</v>
      </c>
      <c r="BB203" s="40">
        <f t="shared" si="28"/>
        <v>0</v>
      </c>
      <c r="BC203" s="3">
        <f t="shared" si="27"/>
        <v>0.37785016286644951</v>
      </c>
      <c r="BD203" s="4"/>
      <c r="BE203" s="4"/>
      <c r="BF203" s="41"/>
      <c r="BG203" s="11"/>
      <c r="BH203" s="492">
        <f ca="1">SUMPRODUCT(E203:AP203,Calcul_correl!E$411:AP$411)*D203</f>
        <v>1.5471986970684031E-2</v>
      </c>
      <c r="BI203" s="493">
        <f t="shared" ca="1" si="29"/>
        <v>-3.6699676184869016E-3</v>
      </c>
      <c r="BJ203" s="493">
        <f t="shared" ca="1" si="30"/>
        <v>1.346866232074242E-5</v>
      </c>
      <c r="BK203" s="494">
        <f t="shared" ca="1" si="31"/>
        <v>-1.7544676239732448E-2</v>
      </c>
      <c r="BL203" s="495" t="str">
        <f t="shared" ca="1" si="32"/>
        <v>....</v>
      </c>
      <c r="BM203" s="496"/>
    </row>
    <row r="204" spans="3:65">
      <c r="C204" s="42" t="s">
        <v>2402</v>
      </c>
      <c r="D204" s="43">
        <v>5.7971014492753622E-4</v>
      </c>
      <c r="E204" s="44">
        <v>-1</v>
      </c>
      <c r="F204" s="17">
        <v>-2</v>
      </c>
      <c r="G204" s="17">
        <v>8</v>
      </c>
      <c r="H204" s="17">
        <v>27</v>
      </c>
      <c r="I204" s="17">
        <v>-9</v>
      </c>
      <c r="J204" s="17">
        <v>-32</v>
      </c>
      <c r="K204" s="17">
        <v>-25</v>
      </c>
      <c r="L204" s="17">
        <v>-15</v>
      </c>
      <c r="M204" s="17">
        <v>4</v>
      </c>
      <c r="N204" s="17">
        <v>31</v>
      </c>
      <c r="O204" s="17">
        <v>8</v>
      </c>
      <c r="P204" s="17">
        <v>-17</v>
      </c>
      <c r="Q204" s="17">
        <v>23</v>
      </c>
      <c r="R204" s="17">
        <v>21</v>
      </c>
      <c r="S204" s="17">
        <v>-48</v>
      </c>
      <c r="T204" s="17">
        <v>17</v>
      </c>
      <c r="U204" s="17">
        <v>-6</v>
      </c>
      <c r="V204" s="17">
        <v>8</v>
      </c>
      <c r="W204" s="17">
        <v>8</v>
      </c>
      <c r="X204" s="17">
        <v>16</v>
      </c>
      <c r="Y204" s="17">
        <v>-14</v>
      </c>
      <c r="Z204" s="17">
        <v>-14</v>
      </c>
      <c r="AA204" s="17">
        <v>3</v>
      </c>
      <c r="AB204" s="17">
        <v>-3</v>
      </c>
      <c r="AC204" s="17">
        <v>-11</v>
      </c>
      <c r="AD204" s="17">
        <v>-1</v>
      </c>
      <c r="AE204" s="17">
        <v>15</v>
      </c>
      <c r="AF204" s="17">
        <v>17</v>
      </c>
      <c r="AG204" s="17">
        <v>-2</v>
      </c>
      <c r="AH204" s="17">
        <v>2</v>
      </c>
      <c r="AI204" s="17">
        <v>-18</v>
      </c>
      <c r="AJ204" s="17">
        <v>-4</v>
      </c>
      <c r="AK204" s="17">
        <v>8</v>
      </c>
      <c r="AL204" s="17">
        <v>15</v>
      </c>
      <c r="AM204" s="17">
        <v>6</v>
      </c>
      <c r="AN204" s="17">
        <v>-33</v>
      </c>
      <c r="AO204" s="17">
        <v>-15</v>
      </c>
      <c r="AP204" s="18">
        <v>27</v>
      </c>
      <c r="AR204" s="14"/>
      <c r="AS204" s="8" t="s">
        <v>2402</v>
      </c>
      <c r="AT204" s="8"/>
      <c r="AU204" s="8">
        <f>IF(OR('Anwendung DIAGNOSE'!E208='Anwendung DIAGNOSE'!$C$1,AT204),0,'Anwendung DIAGNOSE'!E208)</f>
        <v>0</v>
      </c>
      <c r="AV204" s="17"/>
      <c r="AW204" s="17"/>
      <c r="AX204" s="15"/>
      <c r="AY204" s="4"/>
      <c r="AZ204" s="4">
        <f t="shared" si="25"/>
        <v>0</v>
      </c>
      <c r="BA204" s="496">
        <f t="shared" si="26"/>
        <v>0</v>
      </c>
      <c r="BB204" s="40">
        <f t="shared" si="28"/>
        <v>0</v>
      </c>
      <c r="BC204" s="3">
        <f t="shared" si="27"/>
        <v>0.30956521739130433</v>
      </c>
      <c r="BD204" s="4"/>
      <c r="BE204" s="4"/>
      <c r="BF204" s="41"/>
      <c r="BG204" s="11"/>
      <c r="BH204" s="492">
        <f ca="1">SUMPRODUCT(E204:AP204,Calcul_correl!E$411:AP$411)*D204</f>
        <v>1.1182840579710147E-2</v>
      </c>
      <c r="BI204" s="493">
        <f t="shared" ca="1" si="29"/>
        <v>-1.0611957597173144E-2</v>
      </c>
      <c r="BJ204" s="493">
        <f t="shared" ca="1" si="30"/>
        <v>1.1261364404420081E-4</v>
      </c>
      <c r="BK204" s="494">
        <f t="shared" ca="1" si="31"/>
        <v>-5.0731608468233248E-2</v>
      </c>
      <c r="BL204" s="495" t="str">
        <f t="shared" ca="1" si="32"/>
        <v>....</v>
      </c>
      <c r="BM204" s="496"/>
    </row>
    <row r="205" spans="3:65">
      <c r="C205" s="42" t="s">
        <v>2403</v>
      </c>
      <c r="D205" s="43">
        <v>1.2135922330097086E-3</v>
      </c>
      <c r="E205" s="44">
        <v>-3</v>
      </c>
      <c r="F205" s="17">
        <v>-2</v>
      </c>
      <c r="G205" s="17">
        <v>12</v>
      </c>
      <c r="H205" s="17">
        <v>11</v>
      </c>
      <c r="I205" s="17">
        <v>-14</v>
      </c>
      <c r="J205" s="17">
        <v>-19</v>
      </c>
      <c r="K205" s="17">
        <v>-9</v>
      </c>
      <c r="L205" s="17">
        <v>-26</v>
      </c>
      <c r="M205" s="17">
        <v>5</v>
      </c>
      <c r="N205" s="17">
        <v>10</v>
      </c>
      <c r="O205" s="17">
        <v>-2</v>
      </c>
      <c r="P205" s="17">
        <v>4</v>
      </c>
      <c r="Q205" s="17">
        <v>6</v>
      </c>
      <c r="R205" s="17">
        <v>2</v>
      </c>
      <c r="S205" s="17">
        <v>-20</v>
      </c>
      <c r="T205" s="17">
        <v>3</v>
      </c>
      <c r="U205" s="17">
        <v>4</v>
      </c>
      <c r="V205" s="17">
        <v>-2</v>
      </c>
      <c r="W205" s="17">
        <v>-6</v>
      </c>
      <c r="X205" s="17">
        <v>-13</v>
      </c>
      <c r="Y205" s="17">
        <v>-17</v>
      </c>
      <c r="Z205" s="17">
        <v>-6</v>
      </c>
      <c r="AA205" s="17">
        <v>-1</v>
      </c>
      <c r="AB205" s="17">
        <v>-1</v>
      </c>
      <c r="AC205" s="17">
        <v>-7</v>
      </c>
      <c r="AD205" s="17">
        <v>-10</v>
      </c>
      <c r="AE205" s="17">
        <v>0</v>
      </c>
      <c r="AF205" s="17">
        <v>16</v>
      </c>
      <c r="AG205" s="17">
        <v>-2</v>
      </c>
      <c r="AH205" s="17">
        <v>5</v>
      </c>
      <c r="AI205" s="17">
        <v>-4</v>
      </c>
      <c r="AJ205" s="17">
        <v>-13</v>
      </c>
      <c r="AK205" s="17">
        <v>16</v>
      </c>
      <c r="AL205" s="17">
        <v>9</v>
      </c>
      <c r="AM205" s="17">
        <v>-13</v>
      </c>
      <c r="AN205" s="17">
        <v>-5</v>
      </c>
      <c r="AO205" s="17">
        <v>3</v>
      </c>
      <c r="AP205" s="18">
        <v>11</v>
      </c>
      <c r="AR205" s="14"/>
      <c r="AS205" s="8" t="s">
        <v>2403</v>
      </c>
      <c r="AT205" s="8"/>
      <c r="AU205" s="8">
        <f>IF(OR('Anwendung DIAGNOSE'!E209='Anwendung DIAGNOSE'!$C$1,AT205),0,'Anwendung DIAGNOSE'!E209)</f>
        <v>0</v>
      </c>
      <c r="AV205" s="17"/>
      <c r="AW205" s="17"/>
      <c r="AX205" s="15"/>
      <c r="AY205" s="4"/>
      <c r="AZ205" s="4">
        <f t="shared" si="25"/>
        <v>0</v>
      </c>
      <c r="BA205" s="496">
        <f t="shared" si="26"/>
        <v>0</v>
      </c>
      <c r="BB205" s="40">
        <f t="shared" si="28"/>
        <v>0</v>
      </c>
      <c r="BC205" s="3">
        <f t="shared" si="27"/>
        <v>0.37864077669902907</v>
      </c>
      <c r="BD205" s="4"/>
      <c r="BE205" s="4"/>
      <c r="BF205" s="41"/>
      <c r="BG205" s="11"/>
      <c r="BH205" s="492">
        <f ca="1">SUMPRODUCT(E205:AP205,Calcul_correl!E$411:AP$411)*D205</f>
        <v>-2.0294902912621382E-3</v>
      </c>
      <c r="BI205" s="493">
        <f t="shared" ca="1" si="29"/>
        <v>1.1306245397951669E-3</v>
      </c>
      <c r="BJ205" s="493">
        <f t="shared" ca="1" si="30"/>
        <v>1.2783118499870329E-6</v>
      </c>
      <c r="BK205" s="494">
        <f t="shared" ca="1" si="31"/>
        <v>5.4050726222977146E-3</v>
      </c>
      <c r="BL205" s="495" t="str">
        <f t="shared" ca="1" si="32"/>
        <v>....</v>
      </c>
      <c r="BM205" s="496"/>
    </row>
    <row r="206" spans="3:65">
      <c r="C206" s="42" t="s">
        <v>2484</v>
      </c>
      <c r="D206" s="43">
        <v>2.4154589371980675E-3</v>
      </c>
      <c r="E206" s="44">
        <v>0</v>
      </c>
      <c r="F206" s="17">
        <v>6</v>
      </c>
      <c r="G206" s="17">
        <v>3</v>
      </c>
      <c r="H206" s="17">
        <v>0</v>
      </c>
      <c r="I206" s="17">
        <v>-5</v>
      </c>
      <c r="J206" s="17">
        <v>-7</v>
      </c>
      <c r="K206" s="17">
        <v>-2</v>
      </c>
      <c r="L206" s="17">
        <v>3</v>
      </c>
      <c r="M206" s="17">
        <v>-2</v>
      </c>
      <c r="N206" s="17">
        <v>3</v>
      </c>
      <c r="O206" s="17">
        <v>0</v>
      </c>
      <c r="P206" s="17">
        <v>4</v>
      </c>
      <c r="Q206" s="17">
        <v>15</v>
      </c>
      <c r="R206" s="17">
        <v>0</v>
      </c>
      <c r="S206" s="17">
        <v>-18</v>
      </c>
      <c r="T206" s="17">
        <v>9</v>
      </c>
      <c r="U206" s="17">
        <v>-2</v>
      </c>
      <c r="V206" s="17">
        <v>-1</v>
      </c>
      <c r="W206" s="17">
        <v>0</v>
      </c>
      <c r="X206" s="17">
        <v>2</v>
      </c>
      <c r="Y206" s="17">
        <v>-9</v>
      </c>
      <c r="Z206" s="17">
        <v>7</v>
      </c>
      <c r="AA206" s="17">
        <v>-5</v>
      </c>
      <c r="AB206" s="17">
        <v>-11</v>
      </c>
      <c r="AC206" s="17">
        <v>0</v>
      </c>
      <c r="AD206" s="17">
        <v>14</v>
      </c>
      <c r="AE206" s="17">
        <v>10</v>
      </c>
      <c r="AF206" s="17">
        <v>14</v>
      </c>
      <c r="AG206" s="17">
        <v>1</v>
      </c>
      <c r="AH206" s="17">
        <v>10</v>
      </c>
      <c r="AI206" s="17">
        <v>6</v>
      </c>
      <c r="AJ206" s="17">
        <v>7</v>
      </c>
      <c r="AK206" s="17">
        <v>-9</v>
      </c>
      <c r="AL206" s="17">
        <v>1</v>
      </c>
      <c r="AM206" s="17">
        <v>25</v>
      </c>
      <c r="AN206" s="17">
        <v>-15</v>
      </c>
      <c r="AO206" s="17">
        <v>3</v>
      </c>
      <c r="AP206" s="18">
        <v>3</v>
      </c>
      <c r="AR206" s="14"/>
      <c r="AS206" s="8" t="s">
        <v>2484</v>
      </c>
      <c r="AT206" s="8"/>
      <c r="AU206" s="8">
        <f>IF(OR('Anwendung DIAGNOSE'!E210='Anwendung DIAGNOSE'!$C$1,AT206),0,'Anwendung DIAGNOSE'!E210)</f>
        <v>0</v>
      </c>
      <c r="AV206" s="17"/>
      <c r="AW206" s="17"/>
      <c r="AX206" s="15"/>
      <c r="AY206" s="4"/>
      <c r="AZ206" s="4">
        <f t="shared" si="25"/>
        <v>0</v>
      </c>
      <c r="BA206" s="496">
        <f t="shared" si="26"/>
        <v>0</v>
      </c>
      <c r="BB206" s="40">
        <f t="shared" si="28"/>
        <v>0</v>
      </c>
      <c r="BC206" s="3">
        <f t="shared" si="27"/>
        <v>0.56038647342995163</v>
      </c>
      <c r="BD206" s="4"/>
      <c r="BE206" s="4"/>
      <c r="BF206" s="41"/>
      <c r="BG206" s="11"/>
      <c r="BH206" s="492">
        <f ca="1">SUMPRODUCT(E206:AP206,Calcul_correl!E$411:AP$411)*D206</f>
        <v>9.8169082125603834E-3</v>
      </c>
      <c r="BI206" s="493">
        <f t="shared" ca="1" si="29"/>
        <v>-3.8396912774530385E-3</v>
      </c>
      <c r="BJ206" s="493">
        <f t="shared" ca="1" si="30"/>
        <v>1.4743229106148947E-5</v>
      </c>
      <c r="BK206" s="494">
        <f t="shared" ca="1" si="31"/>
        <v>-1.8356058506917503E-2</v>
      </c>
      <c r="BL206" s="495" t="str">
        <f t="shared" ca="1" si="32"/>
        <v>....</v>
      </c>
      <c r="BM206" s="496"/>
    </row>
    <row r="207" spans="3:65">
      <c r="C207" s="42" t="s">
        <v>2485</v>
      </c>
      <c r="D207" s="43">
        <v>2.1834061135371178E-3</v>
      </c>
      <c r="E207" s="44">
        <v>1</v>
      </c>
      <c r="F207" s="17">
        <v>1</v>
      </c>
      <c r="G207" s="17">
        <v>3</v>
      </c>
      <c r="H207" s="17">
        <v>3</v>
      </c>
      <c r="I207" s="17">
        <v>-7</v>
      </c>
      <c r="J207" s="17">
        <v>-11</v>
      </c>
      <c r="K207" s="17">
        <v>-9</v>
      </c>
      <c r="L207" s="17">
        <v>3</v>
      </c>
      <c r="M207" s="17">
        <v>3</v>
      </c>
      <c r="N207" s="17">
        <v>4</v>
      </c>
      <c r="O207" s="17">
        <v>2</v>
      </c>
      <c r="P207" s="17">
        <v>1</v>
      </c>
      <c r="Q207" s="17">
        <v>21</v>
      </c>
      <c r="R207" s="17">
        <v>-4</v>
      </c>
      <c r="S207" s="17">
        <v>-17</v>
      </c>
      <c r="T207" s="17">
        <v>-3</v>
      </c>
      <c r="U207" s="17">
        <v>-3</v>
      </c>
      <c r="V207" s="17">
        <v>-2</v>
      </c>
      <c r="W207" s="17">
        <v>6</v>
      </c>
      <c r="X207" s="17">
        <v>4</v>
      </c>
      <c r="Y207" s="17">
        <v>-3</v>
      </c>
      <c r="Z207" s="17">
        <v>11</v>
      </c>
      <c r="AA207" s="17">
        <v>-1</v>
      </c>
      <c r="AB207" s="17">
        <v>-1</v>
      </c>
      <c r="AC207" s="17">
        <v>-2</v>
      </c>
      <c r="AD207" s="17">
        <v>0</v>
      </c>
      <c r="AE207" s="17">
        <v>12</v>
      </c>
      <c r="AF207" s="17">
        <v>4</v>
      </c>
      <c r="AG207" s="17">
        <v>-5</v>
      </c>
      <c r="AH207" s="17">
        <v>2</v>
      </c>
      <c r="AI207" s="17">
        <v>-7</v>
      </c>
      <c r="AJ207" s="17">
        <v>1</v>
      </c>
      <c r="AK207" s="17">
        <v>4</v>
      </c>
      <c r="AL207" s="17">
        <v>2</v>
      </c>
      <c r="AM207" s="17">
        <v>2</v>
      </c>
      <c r="AN207" s="17">
        <v>-13</v>
      </c>
      <c r="AO207" s="17">
        <v>-11</v>
      </c>
      <c r="AP207" s="18">
        <v>-1</v>
      </c>
      <c r="AR207" s="14"/>
      <c r="AS207" s="8" t="s">
        <v>2485</v>
      </c>
      <c r="AT207" s="8"/>
      <c r="AU207" s="8">
        <f>IF(OR('Anwendung DIAGNOSE'!E211='Anwendung DIAGNOSE'!$C$1,AT207),0,'Anwendung DIAGNOSE'!E211)</f>
        <v>0</v>
      </c>
      <c r="AV207" s="17"/>
      <c r="AW207" s="17"/>
      <c r="AX207" s="15"/>
      <c r="AY207" s="4"/>
      <c r="AZ207" s="4">
        <f t="shared" si="25"/>
        <v>0</v>
      </c>
      <c r="BA207" s="496">
        <f t="shared" si="26"/>
        <v>0</v>
      </c>
      <c r="BB207" s="40">
        <f t="shared" si="28"/>
        <v>0</v>
      </c>
      <c r="BC207" s="3">
        <f t="shared" si="27"/>
        <v>0.41484716157205237</v>
      </c>
      <c r="BD207" s="4"/>
      <c r="BE207" s="4"/>
      <c r="BF207" s="41"/>
      <c r="BG207" s="11"/>
      <c r="BH207" s="492">
        <f ca="1">SUMPRODUCT(E207:AP207,Calcul_correl!E$411:AP$411)*D207</f>
        <v>1.5187117903930125E-2</v>
      </c>
      <c r="BI207" s="493">
        <f t="shared" ca="1" si="29"/>
        <v>-9.1705942072260391E-3</v>
      </c>
      <c r="BJ207" s="493">
        <f t="shared" ca="1" si="30"/>
        <v>8.4099798113607778E-5</v>
      </c>
      <c r="BK207" s="494">
        <f t="shared" ca="1" si="31"/>
        <v>-4.3841015239824505E-2</v>
      </c>
      <c r="BL207" s="495" t="str">
        <f t="shared" ca="1" si="32"/>
        <v>....</v>
      </c>
      <c r="BM207" s="496"/>
    </row>
    <row r="208" spans="3:65">
      <c r="C208" s="42" t="s">
        <v>2486</v>
      </c>
      <c r="D208" s="43">
        <v>2.6525198938992041E-3</v>
      </c>
      <c r="E208" s="44">
        <v>7</v>
      </c>
      <c r="F208" s="17">
        <v>3</v>
      </c>
      <c r="G208" s="17">
        <v>2</v>
      </c>
      <c r="H208" s="17">
        <v>-1</v>
      </c>
      <c r="I208" s="17">
        <v>-6</v>
      </c>
      <c r="J208" s="17">
        <v>5</v>
      </c>
      <c r="K208" s="17">
        <v>-4</v>
      </c>
      <c r="L208" s="17">
        <v>4</v>
      </c>
      <c r="M208" s="17">
        <v>3</v>
      </c>
      <c r="N208" s="17">
        <v>13</v>
      </c>
      <c r="O208" s="17">
        <v>2</v>
      </c>
      <c r="P208" s="17">
        <v>-17</v>
      </c>
      <c r="Q208" s="17">
        <v>13</v>
      </c>
      <c r="R208" s="17">
        <v>6</v>
      </c>
      <c r="S208" s="17">
        <v>-29</v>
      </c>
      <c r="T208" s="17">
        <v>5</v>
      </c>
      <c r="U208" s="17">
        <v>12</v>
      </c>
      <c r="V208" s="17">
        <v>12</v>
      </c>
      <c r="W208" s="17">
        <v>12</v>
      </c>
      <c r="X208" s="17">
        <v>-10</v>
      </c>
      <c r="Y208" s="17">
        <v>10</v>
      </c>
      <c r="Z208" s="17">
        <v>-1</v>
      </c>
      <c r="AA208" s="17">
        <v>-4</v>
      </c>
      <c r="AB208" s="17">
        <v>4</v>
      </c>
      <c r="AC208" s="17">
        <v>-4</v>
      </c>
      <c r="AD208" s="17">
        <v>10</v>
      </c>
      <c r="AE208" s="17">
        <v>2</v>
      </c>
      <c r="AF208" s="17">
        <v>20</v>
      </c>
      <c r="AG208" s="17">
        <v>4</v>
      </c>
      <c r="AH208" s="17">
        <v>4</v>
      </c>
      <c r="AI208" s="17">
        <v>1</v>
      </c>
      <c r="AJ208" s="17">
        <v>-10</v>
      </c>
      <c r="AK208" s="17">
        <v>-7</v>
      </c>
      <c r="AL208" s="17">
        <v>-13</v>
      </c>
      <c r="AM208" s="17">
        <v>-1</v>
      </c>
      <c r="AN208" s="17">
        <v>-14</v>
      </c>
      <c r="AO208" s="17">
        <v>3</v>
      </c>
      <c r="AP208" s="18">
        <v>-1</v>
      </c>
      <c r="AR208" s="14"/>
      <c r="AS208" s="8" t="s">
        <v>2486</v>
      </c>
      <c r="AT208" s="8"/>
      <c r="AU208" s="8">
        <f>IF(OR('Anwendung DIAGNOSE'!E212='Anwendung DIAGNOSE'!$C$1,AT208),0,'Anwendung DIAGNOSE'!E212)</f>
        <v>0</v>
      </c>
      <c r="AV208" s="17"/>
      <c r="AW208" s="17"/>
      <c r="AX208" s="15"/>
      <c r="AY208" s="4"/>
      <c r="AZ208" s="4">
        <f t="shared" si="25"/>
        <v>0</v>
      </c>
      <c r="BA208" s="496">
        <f t="shared" si="26"/>
        <v>0</v>
      </c>
      <c r="BB208" s="40">
        <f t="shared" si="28"/>
        <v>0</v>
      </c>
      <c r="BC208" s="3">
        <f t="shared" si="27"/>
        <v>0.74005305039787794</v>
      </c>
      <c r="BD208" s="4"/>
      <c r="BE208" s="4"/>
      <c r="BF208" s="41"/>
      <c r="BG208" s="11"/>
      <c r="BH208" s="492">
        <f ca="1">SUMPRODUCT(E208:AP208,Calcul_correl!E$411:AP$411)*D208</f>
        <v>5.9165251989389912E-2</v>
      </c>
      <c r="BI208" s="493">
        <f t="shared" ca="1" si="29"/>
        <v>-1.294513355496962E-2</v>
      </c>
      <c r="BJ208" s="493">
        <f t="shared" ca="1" si="30"/>
        <v>1.6757648275600039E-4</v>
      </c>
      <c r="BK208" s="494">
        <f t="shared" ca="1" si="31"/>
        <v>-6.1885607915984207E-2</v>
      </c>
      <c r="BL208" s="495" t="str">
        <f t="shared" ca="1" si="32"/>
        <v>....</v>
      </c>
      <c r="BM208" s="496"/>
    </row>
    <row r="209" spans="3:65">
      <c r="C209" s="42" t="s">
        <v>2487</v>
      </c>
      <c r="D209" s="43">
        <v>1.2437810945273632E-3</v>
      </c>
      <c r="E209" s="44">
        <v>3</v>
      </c>
      <c r="F209" s="17">
        <v>1</v>
      </c>
      <c r="G209" s="17">
        <v>10</v>
      </c>
      <c r="H209" s="17">
        <v>-3</v>
      </c>
      <c r="I209" s="17">
        <v>-15</v>
      </c>
      <c r="J209" s="17">
        <v>8</v>
      </c>
      <c r="K209" s="17">
        <v>-8</v>
      </c>
      <c r="L209" s="17">
        <v>20</v>
      </c>
      <c r="M209" s="17">
        <v>9</v>
      </c>
      <c r="N209" s="17">
        <v>-5</v>
      </c>
      <c r="O209" s="17">
        <v>-23</v>
      </c>
      <c r="P209" s="17">
        <v>-13</v>
      </c>
      <c r="Q209" s="17">
        <v>26</v>
      </c>
      <c r="R209" s="17">
        <v>6</v>
      </c>
      <c r="S209" s="17">
        <v>5</v>
      </c>
      <c r="T209" s="17">
        <v>2</v>
      </c>
      <c r="U209" s="17">
        <v>-7</v>
      </c>
      <c r="V209" s="17">
        <v>5</v>
      </c>
      <c r="W209" s="17">
        <v>5</v>
      </c>
      <c r="X209" s="17">
        <v>2</v>
      </c>
      <c r="Y209" s="17">
        <v>-2</v>
      </c>
      <c r="Z209" s="17">
        <v>-16</v>
      </c>
      <c r="AA209" s="17">
        <v>11</v>
      </c>
      <c r="AB209" s="17">
        <v>15</v>
      </c>
      <c r="AC209" s="17">
        <v>-7</v>
      </c>
      <c r="AD209" s="17">
        <v>-24</v>
      </c>
      <c r="AE209" s="17">
        <v>22</v>
      </c>
      <c r="AF209" s="17">
        <v>1</v>
      </c>
      <c r="AG209" s="17">
        <v>-15</v>
      </c>
      <c r="AH209" s="17">
        <v>-25</v>
      </c>
      <c r="AI209" s="17">
        <v>-14</v>
      </c>
      <c r="AJ209" s="17">
        <v>5</v>
      </c>
      <c r="AK209" s="17">
        <v>-4</v>
      </c>
      <c r="AL209" s="17">
        <v>-8</v>
      </c>
      <c r="AM209" s="17">
        <v>9</v>
      </c>
      <c r="AN209" s="17">
        <v>22</v>
      </c>
      <c r="AO209" s="17">
        <v>-14</v>
      </c>
      <c r="AP209" s="18">
        <v>5</v>
      </c>
      <c r="AR209" s="14"/>
      <c r="AS209" s="8" t="s">
        <v>2487</v>
      </c>
      <c r="AT209" s="8"/>
      <c r="AU209" s="8">
        <f>IF(OR('Anwendung DIAGNOSE'!E213='Anwendung DIAGNOSE'!$C$1,AT209),0,'Anwendung DIAGNOSE'!E213)</f>
        <v>0</v>
      </c>
      <c r="AV209" s="17">
        <v>209</v>
      </c>
      <c r="AW209" s="17"/>
      <c r="AX209" s="15">
        <f ca="1">INDIRECT(ADDRESS(AV209+ROW(AV$2)-1,COLUMN(AU209)))</f>
        <v>0</v>
      </c>
      <c r="AY209" s="4"/>
      <c r="AZ209" s="4">
        <f t="shared" si="25"/>
        <v>0</v>
      </c>
      <c r="BA209" s="496">
        <f t="shared" ca="1" si="26"/>
        <v>0</v>
      </c>
      <c r="BB209" s="40">
        <f t="shared" ca="1" si="28"/>
        <v>0</v>
      </c>
      <c r="BC209" s="3">
        <f t="shared" si="27"/>
        <v>0.49129353233830847</v>
      </c>
      <c r="BD209" s="4"/>
      <c r="BE209" s="4"/>
      <c r="BF209" s="41"/>
      <c r="BG209" s="11"/>
      <c r="BH209" s="492">
        <f ca="1">SUMPRODUCT(E209:AP209,Calcul_correl!E$411:AP$411)*D209</f>
        <v>4.0049129353233834E-2</v>
      </c>
      <c r="BI209" s="493">
        <f t="shared" ca="1" si="29"/>
        <v>-1.065787669783777E-2</v>
      </c>
      <c r="BJ209" s="493">
        <f t="shared" ca="1" si="30"/>
        <v>1.1359033570631334E-4</v>
      </c>
      <c r="BK209" s="494">
        <f t="shared" ca="1" si="31"/>
        <v>-5.0951129684257683E-2</v>
      </c>
      <c r="BL209" s="495" t="str">
        <f t="shared" ca="1" si="32"/>
        <v>....</v>
      </c>
      <c r="BM209" s="496"/>
    </row>
    <row r="210" spans="3:65">
      <c r="C210" s="42" t="s">
        <v>2488</v>
      </c>
      <c r="D210" s="43">
        <v>4.4385264092321349E-4</v>
      </c>
      <c r="E210" s="44">
        <v>-18</v>
      </c>
      <c r="F210" s="17">
        <v>-5</v>
      </c>
      <c r="G210" s="17">
        <v>19</v>
      </c>
      <c r="H210" s="17">
        <v>8</v>
      </c>
      <c r="I210" s="17">
        <v>38</v>
      </c>
      <c r="J210" s="17">
        <v>18</v>
      </c>
      <c r="K210" s="17">
        <v>-2</v>
      </c>
      <c r="L210" s="17">
        <v>-2</v>
      </c>
      <c r="M210" s="17">
        <v>-5</v>
      </c>
      <c r="N210" s="17">
        <v>-1</v>
      </c>
      <c r="O210" s="17">
        <v>-25</v>
      </c>
      <c r="P210" s="17">
        <v>5</v>
      </c>
      <c r="Q210" s="17">
        <v>-4</v>
      </c>
      <c r="R210" s="17">
        <v>-8</v>
      </c>
      <c r="S210" s="17">
        <v>0</v>
      </c>
      <c r="T210" s="17">
        <v>-8</v>
      </c>
      <c r="U210" s="17">
        <v>-5</v>
      </c>
      <c r="V210" s="17">
        <v>32</v>
      </c>
      <c r="W210" s="17">
        <v>-4</v>
      </c>
      <c r="X210" s="17">
        <v>6</v>
      </c>
      <c r="Y210" s="17">
        <v>-29</v>
      </c>
      <c r="Z210" s="17">
        <v>-15</v>
      </c>
      <c r="AA210" s="17">
        <v>8</v>
      </c>
      <c r="AB210" s="17">
        <v>10</v>
      </c>
      <c r="AC210" s="17">
        <v>10</v>
      </c>
      <c r="AD210" s="17">
        <v>-4</v>
      </c>
      <c r="AE210" s="17">
        <v>5</v>
      </c>
      <c r="AF210" s="17">
        <v>-3</v>
      </c>
      <c r="AG210" s="17">
        <v>-12</v>
      </c>
      <c r="AH210" s="17">
        <v>15</v>
      </c>
      <c r="AI210" s="17">
        <v>-14</v>
      </c>
      <c r="AJ210" s="17">
        <v>33</v>
      </c>
      <c r="AK210" s="17">
        <v>-11</v>
      </c>
      <c r="AL210" s="17">
        <v>-5</v>
      </c>
      <c r="AM210" s="17">
        <v>15</v>
      </c>
      <c r="AN210" s="17">
        <v>-15</v>
      </c>
      <c r="AO210" s="17">
        <v>6</v>
      </c>
      <c r="AP210" s="18">
        <v>-4</v>
      </c>
      <c r="AR210" s="14"/>
      <c r="AS210" s="8" t="s">
        <v>2488</v>
      </c>
      <c r="AT210" s="8"/>
      <c r="AU210" s="8">
        <f>IF(OR('Anwendung DIAGNOSE'!E214='Anwendung DIAGNOSE'!$C$1,AT210),0,'Anwendung DIAGNOSE'!E214)</f>
        <v>0</v>
      </c>
      <c r="AV210" s="17">
        <v>208</v>
      </c>
      <c r="AW210" s="17"/>
      <c r="AX210" s="15">
        <f ca="1">INDIRECT(ADDRESS(AV210+ROW(AV$2)-1,COLUMN(AU210)))</f>
        <v>0</v>
      </c>
      <c r="AY210" s="4"/>
      <c r="AZ210" s="4">
        <f t="shared" si="25"/>
        <v>0</v>
      </c>
      <c r="BA210" s="496">
        <f t="shared" ca="1" si="26"/>
        <v>0</v>
      </c>
      <c r="BB210" s="40">
        <f t="shared" ca="1" si="28"/>
        <v>0</v>
      </c>
      <c r="BC210" s="3">
        <f t="shared" si="27"/>
        <v>0.18952507767421217</v>
      </c>
      <c r="BD210" s="4"/>
      <c r="BE210" s="4"/>
      <c r="BF210" s="41"/>
      <c r="BG210" s="11"/>
      <c r="BH210" s="492">
        <f ca="1">SUMPRODUCT(E210:AP210,Calcul_correl!E$411:AP$411)*D210</f>
        <v>-5.6843320017754134E-3</v>
      </c>
      <c r="BI210" s="493">
        <f t="shared" ca="1" si="29"/>
        <v>4.6879141685074177E-3</v>
      </c>
      <c r="BJ210" s="493">
        <f t="shared" ca="1" si="30"/>
        <v>2.1976539251292594E-5</v>
      </c>
      <c r="BK210" s="494">
        <f t="shared" ca="1" si="31"/>
        <v>2.2411079572420684E-2</v>
      </c>
      <c r="BL210" s="495" t="str">
        <f t="shared" ca="1" si="32"/>
        <v>....</v>
      </c>
      <c r="BM210" s="496"/>
    </row>
    <row r="211" spans="3:65">
      <c r="C211" s="42" t="s">
        <v>2489</v>
      </c>
      <c r="D211" s="43">
        <v>9.7751710654936461E-4</v>
      </c>
      <c r="E211" s="44">
        <v>10</v>
      </c>
      <c r="F211" s="17">
        <v>12</v>
      </c>
      <c r="G211" s="17">
        <v>-11</v>
      </c>
      <c r="H211" s="17">
        <v>-7</v>
      </c>
      <c r="I211" s="17">
        <v>24</v>
      </c>
      <c r="J211" s="17">
        <v>3</v>
      </c>
      <c r="K211" s="17">
        <v>-3</v>
      </c>
      <c r="L211" s="17">
        <v>-12</v>
      </c>
      <c r="M211" s="17">
        <v>1</v>
      </c>
      <c r="N211" s="17">
        <v>4</v>
      </c>
      <c r="O211" s="17">
        <v>-24</v>
      </c>
      <c r="P211" s="17">
        <v>19</v>
      </c>
      <c r="Q211" s="17">
        <v>-11</v>
      </c>
      <c r="R211" s="17">
        <v>-2</v>
      </c>
      <c r="S211" s="17">
        <v>3</v>
      </c>
      <c r="T211" s="17">
        <v>1</v>
      </c>
      <c r="U211" s="17">
        <v>-8</v>
      </c>
      <c r="V211" s="17">
        <v>29</v>
      </c>
      <c r="W211" s="17">
        <v>11</v>
      </c>
      <c r="X211" s="17">
        <v>11</v>
      </c>
      <c r="Y211" s="17">
        <v>-25</v>
      </c>
      <c r="Z211" s="17">
        <v>-5</v>
      </c>
      <c r="AA211" s="17">
        <v>7</v>
      </c>
      <c r="AB211" s="17">
        <v>7</v>
      </c>
      <c r="AC211" s="17">
        <v>8</v>
      </c>
      <c r="AD211" s="17">
        <v>14</v>
      </c>
      <c r="AE211" s="17">
        <v>22</v>
      </c>
      <c r="AF211" s="17">
        <v>-1</v>
      </c>
      <c r="AG211" s="17">
        <v>-24</v>
      </c>
      <c r="AH211" s="17">
        <v>-6</v>
      </c>
      <c r="AI211" s="17">
        <v>1</v>
      </c>
      <c r="AJ211" s="17">
        <v>16</v>
      </c>
      <c r="AK211" s="17">
        <v>13</v>
      </c>
      <c r="AL211" s="17">
        <v>-15</v>
      </c>
      <c r="AM211" s="17">
        <v>23</v>
      </c>
      <c r="AN211" s="17">
        <v>-1</v>
      </c>
      <c r="AO211" s="17">
        <v>-22</v>
      </c>
      <c r="AP211" s="18">
        <v>7</v>
      </c>
      <c r="AR211" s="14"/>
      <c r="AS211" s="8" t="s">
        <v>2489</v>
      </c>
      <c r="AT211" s="8"/>
      <c r="AU211" s="8">
        <f>IF(OR('Anwendung DIAGNOSE'!E215='Anwendung DIAGNOSE'!$C$1,AT211),0,'Anwendung DIAGNOSE'!E215)</f>
        <v>2</v>
      </c>
      <c r="AV211" s="17"/>
      <c r="AW211" s="17"/>
      <c r="AX211" s="15"/>
      <c r="AY211" s="4"/>
      <c r="AZ211" s="4">
        <f t="shared" si="25"/>
        <v>2</v>
      </c>
      <c r="BA211" s="496">
        <f t="shared" si="26"/>
        <v>2</v>
      </c>
      <c r="BB211" s="40">
        <f t="shared" si="28"/>
        <v>1.9550342130987292E-3</v>
      </c>
      <c r="BC211" s="3">
        <f t="shared" si="27"/>
        <v>0.41348973607038125</v>
      </c>
      <c r="BD211" s="4"/>
      <c r="BE211" s="4"/>
      <c r="BF211" s="41"/>
      <c r="BG211" s="11"/>
      <c r="BH211" s="492">
        <f ca="1">SUMPRODUCT(E211:AP211,Calcul_correl!E$411:AP$411)*D211</f>
        <v>-2.3873900293255126E-3</v>
      </c>
      <c r="BI211" s="493">
        <f t="shared" ca="1" si="29"/>
        <v>-4.0439173429721049E-3</v>
      </c>
      <c r="BJ211" s="493">
        <f t="shared" ca="1" si="30"/>
        <v>1.6353267476790568E-5</v>
      </c>
      <c r="BK211" s="494">
        <f t="shared" ca="1" si="31"/>
        <v>-1.9332383251909033E-2</v>
      </c>
      <c r="BL211" s="495" t="str">
        <f t="shared" ca="1" si="32"/>
        <v>....</v>
      </c>
      <c r="BM211" s="496"/>
    </row>
    <row r="212" spans="3:65">
      <c r="C212" s="42" t="s">
        <v>2490</v>
      </c>
      <c r="D212" s="43">
        <v>3.1948881789137381E-4</v>
      </c>
      <c r="E212" s="44">
        <v>-72</v>
      </c>
      <c r="F212" s="17">
        <v>8</v>
      </c>
      <c r="G212" s="17">
        <v>-41</v>
      </c>
      <c r="H212" s="17">
        <v>-16</v>
      </c>
      <c r="I212" s="17">
        <v>3</v>
      </c>
      <c r="J212" s="17">
        <v>-14</v>
      </c>
      <c r="K212" s="17">
        <v>13</v>
      </c>
      <c r="L212" s="17">
        <v>-8</v>
      </c>
      <c r="M212" s="17">
        <v>-52</v>
      </c>
      <c r="N212" s="17">
        <v>-9</v>
      </c>
      <c r="O212" s="17">
        <v>-29</v>
      </c>
      <c r="P212" s="17">
        <v>37</v>
      </c>
      <c r="Q212" s="17">
        <v>13</v>
      </c>
      <c r="R212" s="17">
        <v>-28</v>
      </c>
      <c r="S212" s="17">
        <v>-26</v>
      </c>
      <c r="T212" s="17">
        <v>-19</v>
      </c>
      <c r="U212" s="17">
        <v>-21</v>
      </c>
      <c r="V212" s="17">
        <v>13</v>
      </c>
      <c r="W212" s="17">
        <v>19</v>
      </c>
      <c r="X212" s="17">
        <v>-28</v>
      </c>
      <c r="Y212" s="17">
        <v>14</v>
      </c>
      <c r="Z212" s="17">
        <v>12</v>
      </c>
      <c r="AA212" s="17">
        <v>-27</v>
      </c>
      <c r="AB212" s="17">
        <v>-1</v>
      </c>
      <c r="AC212" s="17">
        <v>36</v>
      </c>
      <c r="AD212" s="17">
        <v>-12</v>
      </c>
      <c r="AE212" s="17">
        <v>15</v>
      </c>
      <c r="AF212" s="17">
        <v>-4</v>
      </c>
      <c r="AG212" s="17">
        <v>33</v>
      </c>
      <c r="AH212" s="17">
        <v>7</v>
      </c>
      <c r="AI212" s="17">
        <v>-10</v>
      </c>
      <c r="AJ212" s="17">
        <v>-27</v>
      </c>
      <c r="AK212" s="17">
        <v>-27</v>
      </c>
      <c r="AL212" s="17">
        <v>2</v>
      </c>
      <c r="AM212" s="17">
        <v>15</v>
      </c>
      <c r="AN212" s="17">
        <v>9</v>
      </c>
      <c r="AO212" s="17">
        <v>-5</v>
      </c>
      <c r="AP212" s="18">
        <v>-9</v>
      </c>
      <c r="AR212" s="14"/>
      <c r="AS212" s="8" t="s">
        <v>2490</v>
      </c>
      <c r="AT212" s="8"/>
      <c r="AU212" s="8">
        <f>IF(OR('Anwendung DIAGNOSE'!E216='Anwendung DIAGNOSE'!$C$1,AT212),0,'Anwendung DIAGNOSE'!E216)</f>
        <v>0</v>
      </c>
      <c r="AV212" s="17"/>
      <c r="AW212" s="17"/>
      <c r="AX212" s="15"/>
      <c r="AY212" s="4"/>
      <c r="AZ212" s="4">
        <f t="shared" si="25"/>
        <v>0</v>
      </c>
      <c r="BA212" s="496">
        <f t="shared" si="26"/>
        <v>0</v>
      </c>
      <c r="BB212" s="40">
        <f t="shared" si="28"/>
        <v>0</v>
      </c>
      <c r="BC212" s="3">
        <f t="shared" si="27"/>
        <v>0.23450479233226837</v>
      </c>
      <c r="BD212" s="4"/>
      <c r="BE212" s="4"/>
      <c r="BF212" s="41"/>
      <c r="BG212" s="11"/>
      <c r="BH212" s="492">
        <f ca="1">SUMPRODUCT(E212:AP212,Calcul_correl!E$411:AP$411)*D212</f>
        <v>-8.5249201277955231E-4</v>
      </c>
      <c r="BI212" s="493">
        <f t="shared" ca="1" si="29"/>
        <v>1.574686882003955E-3</v>
      </c>
      <c r="BJ212" s="493">
        <f t="shared" ca="1" si="30"/>
        <v>2.4796387763553375E-6</v>
      </c>
      <c r="BK212" s="494">
        <f t="shared" ca="1" si="31"/>
        <v>7.527960569609523E-3</v>
      </c>
      <c r="BL212" s="495" t="str">
        <f t="shared" ca="1" si="32"/>
        <v>....</v>
      </c>
      <c r="BM212" s="496"/>
    </row>
    <row r="213" spans="3:65">
      <c r="C213" s="42" t="s">
        <v>2491</v>
      </c>
      <c r="D213" s="43">
        <v>3.0057108506161706E-4</v>
      </c>
      <c r="E213" s="44">
        <v>-45</v>
      </c>
      <c r="F213" s="17">
        <v>9</v>
      </c>
      <c r="G213" s="17">
        <v>-38</v>
      </c>
      <c r="H213" s="17">
        <v>1</v>
      </c>
      <c r="I213" s="17">
        <v>9</v>
      </c>
      <c r="J213" s="17">
        <v>-10</v>
      </c>
      <c r="K213" s="17">
        <v>3</v>
      </c>
      <c r="L213" s="17">
        <v>17</v>
      </c>
      <c r="M213" s="17">
        <v>-1</v>
      </c>
      <c r="N213" s="17">
        <v>3</v>
      </c>
      <c r="O213" s="17">
        <v>20</v>
      </c>
      <c r="P213" s="17">
        <v>24</v>
      </c>
      <c r="Q213" s="17">
        <v>-3</v>
      </c>
      <c r="R213" s="17">
        <v>35</v>
      </c>
      <c r="S213" s="17">
        <v>-54</v>
      </c>
      <c r="T213" s="17">
        <v>-14</v>
      </c>
      <c r="U213" s="17">
        <v>16</v>
      </c>
      <c r="V213" s="17">
        <v>7</v>
      </c>
      <c r="W213" s="17">
        <v>-16</v>
      </c>
      <c r="X213" s="17">
        <v>-20</v>
      </c>
      <c r="Y213" s="17">
        <v>34</v>
      </c>
      <c r="Z213" s="17">
        <v>20</v>
      </c>
      <c r="AA213" s="17">
        <v>31</v>
      </c>
      <c r="AB213" s="17">
        <v>-21</v>
      </c>
      <c r="AC213" s="17">
        <v>-5</v>
      </c>
      <c r="AD213" s="17">
        <v>-26</v>
      </c>
      <c r="AE213" s="17">
        <v>23</v>
      </c>
      <c r="AF213" s="17">
        <v>-13</v>
      </c>
      <c r="AG213" s="17">
        <v>-10</v>
      </c>
      <c r="AH213" s="17">
        <v>15</v>
      </c>
      <c r="AI213" s="17">
        <v>-11</v>
      </c>
      <c r="AJ213" s="17">
        <v>12</v>
      </c>
      <c r="AK213" s="17">
        <v>8</v>
      </c>
      <c r="AL213" s="17">
        <v>-7</v>
      </c>
      <c r="AM213" s="17">
        <v>-9</v>
      </c>
      <c r="AN213" s="17">
        <v>1</v>
      </c>
      <c r="AO213" s="17">
        <v>7</v>
      </c>
      <c r="AP213" s="18">
        <v>-38</v>
      </c>
      <c r="AR213" s="14"/>
      <c r="AS213" s="8" t="s">
        <v>2491</v>
      </c>
      <c r="AT213" s="8"/>
      <c r="AU213" s="8">
        <f>IF(OR('Anwendung DIAGNOSE'!E217='Anwendung DIAGNOSE'!$C$1,AT213),0,'Anwendung DIAGNOSE'!E217)</f>
        <v>0</v>
      </c>
      <c r="AV213" s="17"/>
      <c r="AW213" s="17"/>
      <c r="AX213" s="15"/>
      <c r="AY213" s="4"/>
      <c r="AZ213" s="4">
        <f t="shared" si="25"/>
        <v>0</v>
      </c>
      <c r="BA213" s="496">
        <f t="shared" si="26"/>
        <v>0</v>
      </c>
      <c r="BB213" s="40">
        <f t="shared" si="28"/>
        <v>0</v>
      </c>
      <c r="BC213" s="3">
        <f t="shared" si="27"/>
        <v>0.19116321009918844</v>
      </c>
      <c r="BD213" s="4"/>
      <c r="BE213" s="4"/>
      <c r="BF213" s="41"/>
      <c r="BG213" s="11"/>
      <c r="BH213" s="492">
        <f ca="1">SUMPRODUCT(E213:AP213,Calcul_correl!E$411:AP$411)*D213</f>
        <v>8.8903516681695209E-3</v>
      </c>
      <c r="BI213" s="493">
        <f t="shared" ca="1" si="29"/>
        <v>-1.1130077218248142E-2</v>
      </c>
      <c r="BJ213" s="493">
        <f t="shared" ca="1" si="30"/>
        <v>1.2387861888416631E-4</v>
      </c>
      <c r="BK213" s="494">
        <f t="shared" ca="1" si="31"/>
        <v>-5.3208535228955328E-2</v>
      </c>
      <c r="BL213" s="495" t="str">
        <f t="shared" ca="1" si="32"/>
        <v>....</v>
      </c>
      <c r="BM213" s="496"/>
    </row>
    <row r="214" spans="3:65">
      <c r="C214" s="42" t="s">
        <v>2492</v>
      </c>
      <c r="D214" s="43">
        <v>6.131207847946045E-4</v>
      </c>
      <c r="E214" s="44">
        <v>1</v>
      </c>
      <c r="F214" s="17">
        <v>-15</v>
      </c>
      <c r="G214" s="17">
        <v>16</v>
      </c>
      <c r="H214" s="17">
        <v>18</v>
      </c>
      <c r="I214" s="17">
        <v>6</v>
      </c>
      <c r="J214" s="17">
        <v>10</v>
      </c>
      <c r="K214" s="17">
        <v>-20</v>
      </c>
      <c r="L214" s="17">
        <v>-16</v>
      </c>
      <c r="M214" s="17">
        <v>8</v>
      </c>
      <c r="N214" s="17">
        <v>13</v>
      </c>
      <c r="O214" s="17">
        <v>4</v>
      </c>
      <c r="P214" s="17">
        <v>-9</v>
      </c>
      <c r="Q214" s="17">
        <v>-2</v>
      </c>
      <c r="R214" s="17">
        <v>-7</v>
      </c>
      <c r="S214" s="17">
        <v>-6</v>
      </c>
      <c r="T214" s="17">
        <v>5</v>
      </c>
      <c r="U214" s="17">
        <v>-1</v>
      </c>
      <c r="V214" s="17">
        <v>8</v>
      </c>
      <c r="W214" s="17">
        <v>13</v>
      </c>
      <c r="X214" s="17">
        <v>-10</v>
      </c>
      <c r="Y214" s="17">
        <v>7</v>
      </c>
      <c r="Z214" s="17">
        <v>7</v>
      </c>
      <c r="AA214" s="17">
        <v>-11</v>
      </c>
      <c r="AB214" s="17">
        <v>20</v>
      </c>
      <c r="AC214" s="17">
        <v>24</v>
      </c>
      <c r="AD214" s="17">
        <v>19</v>
      </c>
      <c r="AE214" s="17">
        <v>-7</v>
      </c>
      <c r="AF214" s="17">
        <v>-15</v>
      </c>
      <c r="AG214" s="17">
        <v>19</v>
      </c>
      <c r="AH214" s="17">
        <v>3</v>
      </c>
      <c r="AI214" s="17">
        <v>-5</v>
      </c>
      <c r="AJ214" s="17">
        <v>-5</v>
      </c>
      <c r="AK214" s="17">
        <v>-6</v>
      </c>
      <c r="AL214" s="17">
        <v>-11</v>
      </c>
      <c r="AM214" s="17">
        <v>8</v>
      </c>
      <c r="AN214" s="17">
        <v>6</v>
      </c>
      <c r="AO214" s="17">
        <v>-35</v>
      </c>
      <c r="AP214" s="18">
        <v>11</v>
      </c>
      <c r="AR214" s="14"/>
      <c r="AS214" s="8" t="s">
        <v>2492</v>
      </c>
      <c r="AT214" s="8"/>
      <c r="AU214" s="8">
        <f>IF(OR('Anwendung DIAGNOSE'!E218='Anwendung DIAGNOSE'!$C$1,AT214),0,'Anwendung DIAGNOSE'!E218)</f>
        <v>0</v>
      </c>
      <c r="AV214" s="17"/>
      <c r="AW214" s="17"/>
      <c r="AX214" s="15"/>
      <c r="AY214" s="4"/>
      <c r="AZ214" s="4">
        <f t="shared" si="25"/>
        <v>0</v>
      </c>
      <c r="BA214" s="496">
        <f t="shared" si="26"/>
        <v>0</v>
      </c>
      <c r="BB214" s="40">
        <f t="shared" si="28"/>
        <v>0</v>
      </c>
      <c r="BC214" s="3">
        <f t="shared" si="27"/>
        <v>0.24954015941140403</v>
      </c>
      <c r="BD214" s="4"/>
      <c r="BE214" s="4"/>
      <c r="BF214" s="41"/>
      <c r="BG214" s="11"/>
      <c r="BH214" s="492">
        <f ca="1">SUMPRODUCT(E214:AP214,Calcul_correl!E$411:AP$411)*D214</f>
        <v>-8.6952789699570772E-3</v>
      </c>
      <c r="BI214" s="493">
        <f t="shared" ca="1" si="29"/>
        <v>2.8450306520527583E-3</v>
      </c>
      <c r="BJ214" s="493">
        <f t="shared" ca="1" si="30"/>
        <v>8.0941994111197434E-6</v>
      </c>
      <c r="BK214" s="494">
        <f t="shared" ca="1" si="31"/>
        <v>1.3600976049745134E-2</v>
      </c>
      <c r="BL214" s="495" t="str">
        <f t="shared" ca="1" si="32"/>
        <v>....</v>
      </c>
      <c r="BM214" s="496"/>
    </row>
    <row r="215" spans="3:65">
      <c r="C215" s="42" t="s">
        <v>2493</v>
      </c>
      <c r="D215" s="43">
        <v>7.3046018991964939E-4</v>
      </c>
      <c r="E215" s="44">
        <v>18</v>
      </c>
      <c r="F215" s="17">
        <v>8</v>
      </c>
      <c r="G215" s="17">
        <v>21</v>
      </c>
      <c r="H215" s="17">
        <v>24</v>
      </c>
      <c r="I215" s="17">
        <v>1</v>
      </c>
      <c r="J215" s="17">
        <v>33</v>
      </c>
      <c r="K215" s="17">
        <v>-16</v>
      </c>
      <c r="L215" s="17">
        <v>2</v>
      </c>
      <c r="M215" s="17">
        <v>-9</v>
      </c>
      <c r="N215" s="17">
        <v>10</v>
      </c>
      <c r="O215" s="17">
        <v>-15</v>
      </c>
      <c r="P215" s="17">
        <v>5</v>
      </c>
      <c r="Q215" s="17">
        <v>-12</v>
      </c>
      <c r="R215" s="17">
        <v>-6</v>
      </c>
      <c r="S215" s="17">
        <v>-37</v>
      </c>
      <c r="T215" s="17">
        <v>24</v>
      </c>
      <c r="U215" s="17">
        <v>-54</v>
      </c>
      <c r="V215" s="17">
        <v>-17</v>
      </c>
      <c r="W215" s="17">
        <v>13</v>
      </c>
      <c r="X215" s="17">
        <v>-14</v>
      </c>
      <c r="Y215" s="17">
        <v>-41</v>
      </c>
      <c r="Z215" s="17">
        <v>11</v>
      </c>
      <c r="AA215" s="17">
        <v>-4</v>
      </c>
      <c r="AB215" s="17">
        <v>15</v>
      </c>
      <c r="AC215" s="17">
        <v>7</v>
      </c>
      <c r="AD215" s="17">
        <v>-17</v>
      </c>
      <c r="AE215" s="17">
        <v>-23</v>
      </c>
      <c r="AF215" s="17">
        <v>-8</v>
      </c>
      <c r="AG215" s="17">
        <v>6</v>
      </c>
      <c r="AH215" s="17">
        <v>-37</v>
      </c>
      <c r="AI215" s="17">
        <v>5</v>
      </c>
      <c r="AJ215" s="17">
        <v>12</v>
      </c>
      <c r="AK215" s="17">
        <v>19</v>
      </c>
      <c r="AL215" s="17">
        <v>-22</v>
      </c>
      <c r="AM215" s="17">
        <v>26</v>
      </c>
      <c r="AN215" s="17">
        <v>-13</v>
      </c>
      <c r="AO215" s="17">
        <v>14</v>
      </c>
      <c r="AP215" s="18">
        <v>-38</v>
      </c>
      <c r="AR215" s="14"/>
      <c r="AS215" s="8" t="s">
        <v>2493</v>
      </c>
      <c r="AT215" s="8"/>
      <c r="AU215" s="8">
        <f>IF(OR('Anwendung DIAGNOSE'!E219='Anwendung DIAGNOSE'!$C$1,AT215),0,'Anwendung DIAGNOSE'!E219)</f>
        <v>0</v>
      </c>
      <c r="AV215" s="17"/>
      <c r="AW215" s="17"/>
      <c r="AX215" s="15"/>
      <c r="AY215" s="4"/>
      <c r="AZ215" s="4">
        <f t="shared" si="25"/>
        <v>0</v>
      </c>
      <c r="BA215" s="496">
        <f t="shared" si="26"/>
        <v>0</v>
      </c>
      <c r="BB215" s="40">
        <f t="shared" si="28"/>
        <v>0</v>
      </c>
      <c r="BC215" s="3">
        <f t="shared" si="27"/>
        <v>0.47991234477720968</v>
      </c>
      <c r="BD215" s="4"/>
      <c r="BE215" s="4"/>
      <c r="BF215" s="41"/>
      <c r="BG215" s="11"/>
      <c r="BH215" s="492">
        <f ca="1">SUMPRODUCT(E215:AP215,Calcul_correl!E$411:AP$411)*D215</f>
        <v>-6.8528122717311912E-3</v>
      </c>
      <c r="BI215" s="493">
        <f t="shared" ca="1" si="29"/>
        <v>3.5169181268750811E-3</v>
      </c>
      <c r="BJ215" s="493">
        <f t="shared" ca="1" si="30"/>
        <v>1.236871311114253E-5</v>
      </c>
      <c r="BK215" s="494">
        <f t="shared" ca="1" si="31"/>
        <v>1.6813006628954758E-2</v>
      </c>
      <c r="BL215" s="495" t="str">
        <f t="shared" ca="1" si="32"/>
        <v>....</v>
      </c>
      <c r="BM215" s="496"/>
    </row>
    <row r="216" spans="3:65">
      <c r="C216" s="42" t="s">
        <v>2494</v>
      </c>
      <c r="D216" s="43">
        <v>7.3583517292126564E-4</v>
      </c>
      <c r="E216" s="44">
        <v>-2</v>
      </c>
      <c r="F216" s="17">
        <v>-2</v>
      </c>
      <c r="G216" s="17">
        <v>9</v>
      </c>
      <c r="H216" s="17">
        <v>-2</v>
      </c>
      <c r="I216" s="17">
        <v>-36</v>
      </c>
      <c r="J216" s="17">
        <v>-34</v>
      </c>
      <c r="K216" s="17">
        <v>-1</v>
      </c>
      <c r="L216" s="17">
        <v>-25</v>
      </c>
      <c r="M216" s="17">
        <v>-8</v>
      </c>
      <c r="N216" s="17">
        <v>32</v>
      </c>
      <c r="O216" s="17">
        <v>1</v>
      </c>
      <c r="P216" s="17">
        <v>14</v>
      </c>
      <c r="Q216" s="17">
        <v>24</v>
      </c>
      <c r="R216" s="17">
        <v>0</v>
      </c>
      <c r="S216" s="17">
        <v>-28</v>
      </c>
      <c r="T216" s="17">
        <v>16</v>
      </c>
      <c r="U216" s="17">
        <v>21</v>
      </c>
      <c r="V216" s="17">
        <v>10</v>
      </c>
      <c r="W216" s="17">
        <v>-14</v>
      </c>
      <c r="X216" s="17">
        <v>-1</v>
      </c>
      <c r="Y216" s="17">
        <v>-19</v>
      </c>
      <c r="Z216" s="17">
        <v>-16</v>
      </c>
      <c r="AA216" s="17">
        <v>12</v>
      </c>
      <c r="AB216" s="17">
        <v>10</v>
      </c>
      <c r="AC216" s="17">
        <v>-13</v>
      </c>
      <c r="AD216" s="17">
        <v>-5</v>
      </c>
      <c r="AE216" s="17">
        <v>6</v>
      </c>
      <c r="AF216" s="17">
        <v>11</v>
      </c>
      <c r="AG216" s="17">
        <v>7</v>
      </c>
      <c r="AH216" s="17">
        <v>8</v>
      </c>
      <c r="AI216" s="17">
        <v>-12</v>
      </c>
      <c r="AJ216" s="17">
        <v>-28</v>
      </c>
      <c r="AK216" s="17">
        <v>-9</v>
      </c>
      <c r="AL216" s="17">
        <v>-1</v>
      </c>
      <c r="AM216" s="17">
        <v>46</v>
      </c>
      <c r="AN216" s="17">
        <v>3</v>
      </c>
      <c r="AO216" s="17">
        <v>-2</v>
      </c>
      <c r="AP216" s="18">
        <v>-8</v>
      </c>
      <c r="AR216" s="14"/>
      <c r="AS216" s="8" t="s">
        <v>2494</v>
      </c>
      <c r="AT216" s="8"/>
      <c r="AU216" s="8">
        <f>IF(OR('Anwendung DIAGNOSE'!E220='Anwendung DIAGNOSE'!$C$1,AT216),0,'Anwendung DIAGNOSE'!E220)</f>
        <v>0</v>
      </c>
      <c r="AV216" s="17"/>
      <c r="AW216" s="17"/>
      <c r="AX216" s="15"/>
      <c r="AY216" s="4"/>
      <c r="AZ216" s="4">
        <f t="shared" si="25"/>
        <v>0</v>
      </c>
      <c r="BA216" s="496">
        <f t="shared" si="26"/>
        <v>0</v>
      </c>
      <c r="BB216" s="40">
        <f t="shared" si="28"/>
        <v>0</v>
      </c>
      <c r="BC216" s="3">
        <f t="shared" si="27"/>
        <v>0.36497424576894777</v>
      </c>
      <c r="BD216" s="4"/>
      <c r="BE216" s="4"/>
      <c r="BF216" s="41"/>
      <c r="BG216" s="11"/>
      <c r="BH216" s="492">
        <f ca="1">SUMPRODUCT(E216:AP216,Calcul_correl!E$411:AP$411)*D216</f>
        <v>2.2577189109639437E-2</v>
      </c>
      <c r="BI216" s="493">
        <f t="shared" ca="1" si="29"/>
        <v>-1.6361980962891431E-2</v>
      </c>
      <c r="BJ216" s="493">
        <f t="shared" ca="1" si="30"/>
        <v>2.6771442103002162E-4</v>
      </c>
      <c r="BK216" s="494">
        <f t="shared" ca="1" si="31"/>
        <v>-7.8220215673987556E-2</v>
      </c>
      <c r="BL216" s="495" t="str">
        <f t="shared" ca="1" si="32"/>
        <v>....</v>
      </c>
      <c r="BM216" s="496"/>
    </row>
    <row r="217" spans="3:65">
      <c r="C217" s="42" t="s">
        <v>2495</v>
      </c>
      <c r="D217" s="43">
        <v>2.5746652935118434E-4</v>
      </c>
      <c r="E217" s="44">
        <v>45</v>
      </c>
      <c r="F217" s="17">
        <v>2</v>
      </c>
      <c r="G217" s="17">
        <v>30</v>
      </c>
      <c r="H217" s="17">
        <v>0</v>
      </c>
      <c r="I217" s="17">
        <v>-26</v>
      </c>
      <c r="J217" s="17">
        <v>-30</v>
      </c>
      <c r="K217" s="17">
        <v>-65</v>
      </c>
      <c r="L217" s="17">
        <v>-26</v>
      </c>
      <c r="M217" s="17">
        <v>28</v>
      </c>
      <c r="N217" s="17">
        <v>46</v>
      </c>
      <c r="O217" s="17">
        <v>26</v>
      </c>
      <c r="P217" s="17">
        <v>-47</v>
      </c>
      <c r="Q217" s="17">
        <v>42</v>
      </c>
      <c r="R217" s="17">
        <v>-3</v>
      </c>
      <c r="S217" s="17">
        <v>-88</v>
      </c>
      <c r="T217" s="17">
        <v>1</v>
      </c>
      <c r="U217" s="17">
        <v>16</v>
      </c>
      <c r="V217" s="17">
        <v>46</v>
      </c>
      <c r="W217" s="17">
        <v>9</v>
      </c>
      <c r="X217" s="17">
        <v>-26</v>
      </c>
      <c r="Y217" s="17">
        <v>-22</v>
      </c>
      <c r="Z217" s="17">
        <v>-27</v>
      </c>
      <c r="AA217" s="17">
        <v>-17</v>
      </c>
      <c r="AB217" s="17">
        <v>38</v>
      </c>
      <c r="AC217" s="17">
        <v>22</v>
      </c>
      <c r="AD217" s="17">
        <v>26</v>
      </c>
      <c r="AE217" s="17">
        <v>28</v>
      </c>
      <c r="AF217" s="17">
        <v>1</v>
      </c>
      <c r="AG217" s="17">
        <v>31</v>
      </c>
      <c r="AH217" s="17">
        <v>-2</v>
      </c>
      <c r="AI217" s="17">
        <v>-16</v>
      </c>
      <c r="AJ217" s="17">
        <v>-75</v>
      </c>
      <c r="AK217" s="17">
        <v>-3</v>
      </c>
      <c r="AL217" s="17">
        <v>-36</v>
      </c>
      <c r="AM217" s="17">
        <v>-28</v>
      </c>
      <c r="AN217" s="17">
        <v>-29</v>
      </c>
      <c r="AO217" s="17">
        <v>-46</v>
      </c>
      <c r="AP217" s="18">
        <v>-21</v>
      </c>
      <c r="AR217" s="14"/>
      <c r="AS217" s="8" t="s">
        <v>2495</v>
      </c>
      <c r="AT217" s="8"/>
      <c r="AU217" s="8">
        <f>IF(OR('Anwendung DIAGNOSE'!E221='Anwendung DIAGNOSE'!$C$1,AT217),0,'Anwendung DIAGNOSE'!E221)</f>
        <v>0</v>
      </c>
      <c r="AV217" s="17"/>
      <c r="AW217" s="17"/>
      <c r="AX217" s="15"/>
      <c r="AY217" s="4"/>
      <c r="AZ217" s="4">
        <f t="shared" si="25"/>
        <v>0</v>
      </c>
      <c r="BA217" s="496">
        <f t="shared" si="26"/>
        <v>0</v>
      </c>
      <c r="BB217" s="40">
        <f t="shared" si="28"/>
        <v>0</v>
      </c>
      <c r="BC217" s="3">
        <f t="shared" si="27"/>
        <v>0.27548918640576725</v>
      </c>
      <c r="BD217" s="4"/>
      <c r="BE217" s="4"/>
      <c r="BF217" s="41"/>
      <c r="BG217" s="11"/>
      <c r="BH217" s="492">
        <f ca="1">SUMPRODUCT(E217:AP217,Calcul_correl!E$411:AP$411)*D217</f>
        <v>1.2499356333676619E-2</v>
      </c>
      <c r="BI217" s="493">
        <f t="shared" ca="1" si="29"/>
        <v>-3.1101184320266886E-2</v>
      </c>
      <c r="BJ217" s="493">
        <f t="shared" ca="1" si="30"/>
        <v>9.6728366612321484E-4</v>
      </c>
      <c r="BK217" s="494">
        <f t="shared" ca="1" si="31"/>
        <v>-0.14868256788497144</v>
      </c>
      <c r="BL217" s="495" t="str">
        <f t="shared" ca="1" si="32"/>
        <v>....</v>
      </c>
      <c r="BM217" s="496"/>
    </row>
    <row r="218" spans="3:65">
      <c r="C218" s="42" t="s">
        <v>2496</v>
      </c>
      <c r="D218" s="43">
        <v>3.4674063800277393E-4</v>
      </c>
      <c r="E218" s="44">
        <v>29</v>
      </c>
      <c r="F218" s="17">
        <v>5</v>
      </c>
      <c r="G218" s="17">
        <v>-1</v>
      </c>
      <c r="H218" s="17">
        <v>5</v>
      </c>
      <c r="I218" s="17">
        <v>-12</v>
      </c>
      <c r="J218" s="17">
        <v>-40</v>
      </c>
      <c r="K218" s="17">
        <v>-61</v>
      </c>
      <c r="L218" s="17">
        <v>-22</v>
      </c>
      <c r="M218" s="17">
        <v>26</v>
      </c>
      <c r="N218" s="17">
        <v>43</v>
      </c>
      <c r="O218" s="17">
        <v>19</v>
      </c>
      <c r="P218" s="17">
        <v>-43</v>
      </c>
      <c r="Q218" s="17">
        <v>-39</v>
      </c>
      <c r="R218" s="17">
        <v>-3</v>
      </c>
      <c r="S218" s="17">
        <v>-113</v>
      </c>
      <c r="T218" s="17">
        <v>37</v>
      </c>
      <c r="U218" s="17">
        <v>-10</v>
      </c>
      <c r="V218" s="17">
        <v>25</v>
      </c>
      <c r="W218" s="17">
        <v>-29</v>
      </c>
      <c r="X218" s="17">
        <v>-16</v>
      </c>
      <c r="Y218" s="17">
        <v>10</v>
      </c>
      <c r="Z218" s="17">
        <v>-33</v>
      </c>
      <c r="AA218" s="17">
        <v>12</v>
      </c>
      <c r="AB218" s="17">
        <v>9</v>
      </c>
      <c r="AC218" s="17">
        <v>-2</v>
      </c>
      <c r="AD218" s="17">
        <v>13</v>
      </c>
      <c r="AE218" s="17">
        <v>7</v>
      </c>
      <c r="AF218" s="17">
        <v>-1</v>
      </c>
      <c r="AG218" s="17">
        <v>2</v>
      </c>
      <c r="AH218" s="17">
        <v>-30</v>
      </c>
      <c r="AI218" s="17">
        <v>19</v>
      </c>
      <c r="AJ218" s="17">
        <v>-20</v>
      </c>
      <c r="AK218" s="17">
        <v>25</v>
      </c>
      <c r="AL218" s="17">
        <v>31</v>
      </c>
      <c r="AM218" s="17">
        <v>11</v>
      </c>
      <c r="AN218" s="17">
        <v>-48</v>
      </c>
      <c r="AO218" s="17">
        <v>7</v>
      </c>
      <c r="AP218" s="18">
        <v>39</v>
      </c>
      <c r="AR218" s="14"/>
      <c r="AS218" s="8" t="s">
        <v>2496</v>
      </c>
      <c r="AT218" s="8"/>
      <c r="AU218" s="8">
        <f>IF(OR('Anwendung DIAGNOSE'!E222='Anwendung DIAGNOSE'!$C$1,AT218),0,'Anwendung DIAGNOSE'!E222)</f>
        <v>0</v>
      </c>
      <c r="AV218" s="17"/>
      <c r="AW218" s="17"/>
      <c r="AX218" s="15"/>
      <c r="AY218" s="4"/>
      <c r="AZ218" s="4">
        <f t="shared" si="25"/>
        <v>0</v>
      </c>
      <c r="BA218" s="496">
        <f t="shared" si="26"/>
        <v>0</v>
      </c>
      <c r="BB218" s="40">
        <f t="shared" si="28"/>
        <v>0</v>
      </c>
      <c r="BC218" s="3">
        <f t="shared" si="27"/>
        <v>0.31102635228848824</v>
      </c>
      <c r="BD218" s="4"/>
      <c r="BE218" s="4"/>
      <c r="BF218" s="41"/>
      <c r="BG218" s="11"/>
      <c r="BH218" s="492">
        <f ca="1">SUMPRODUCT(E218:AP218,Calcul_correl!E$411:AP$411)*D218</f>
        <v>7.3253814147018047E-3</v>
      </c>
      <c r="BI218" s="493">
        <f t="shared" ca="1" si="29"/>
        <v>-1.2549633854929472E-2</v>
      </c>
      <c r="BJ218" s="493">
        <f t="shared" ca="1" si="30"/>
        <v>1.5749330989279196E-4</v>
      </c>
      <c r="BK218" s="494">
        <f t="shared" ca="1" si="31"/>
        <v>-5.9994878920130959E-2</v>
      </c>
      <c r="BL218" s="495" t="str">
        <f t="shared" ca="1" si="32"/>
        <v>....</v>
      </c>
      <c r="BM218" s="496"/>
    </row>
    <row r="219" spans="3:65">
      <c r="C219" s="42" t="s">
        <v>2405</v>
      </c>
      <c r="D219" s="43">
        <v>6.8027210884353737E-4</v>
      </c>
      <c r="E219" s="44">
        <v>-27</v>
      </c>
      <c r="F219" s="17">
        <v>3</v>
      </c>
      <c r="G219" s="17">
        <v>2</v>
      </c>
      <c r="H219" s="17">
        <v>3</v>
      </c>
      <c r="I219" s="17">
        <v>-10</v>
      </c>
      <c r="J219" s="17">
        <v>-12</v>
      </c>
      <c r="K219" s="17">
        <v>-10</v>
      </c>
      <c r="L219" s="17">
        <v>-13</v>
      </c>
      <c r="M219" s="17">
        <v>9</v>
      </c>
      <c r="N219" s="17">
        <v>24</v>
      </c>
      <c r="O219" s="17">
        <v>-19</v>
      </c>
      <c r="P219" s="17">
        <v>3</v>
      </c>
      <c r="Q219" s="17">
        <v>11</v>
      </c>
      <c r="R219" s="17">
        <v>8</v>
      </c>
      <c r="S219" s="17">
        <v>-14</v>
      </c>
      <c r="T219" s="17">
        <v>-16</v>
      </c>
      <c r="U219" s="17">
        <v>6</v>
      </c>
      <c r="V219" s="17">
        <v>-15</v>
      </c>
      <c r="W219" s="17">
        <v>-12</v>
      </c>
      <c r="X219" s="17">
        <v>-2</v>
      </c>
      <c r="Y219" s="17">
        <v>-8</v>
      </c>
      <c r="Z219" s="17">
        <v>21</v>
      </c>
      <c r="AA219" s="17">
        <v>50</v>
      </c>
      <c r="AB219" s="17">
        <v>-6</v>
      </c>
      <c r="AC219" s="17">
        <v>-17</v>
      </c>
      <c r="AD219" s="17">
        <v>7</v>
      </c>
      <c r="AE219" s="17">
        <v>-5</v>
      </c>
      <c r="AF219" s="17">
        <v>7</v>
      </c>
      <c r="AG219" s="17">
        <v>-21</v>
      </c>
      <c r="AH219" s="17">
        <v>11</v>
      </c>
      <c r="AI219" s="17">
        <v>7</v>
      </c>
      <c r="AJ219" s="17">
        <v>24</v>
      </c>
      <c r="AK219" s="17">
        <v>-29</v>
      </c>
      <c r="AL219" s="17">
        <v>-5</v>
      </c>
      <c r="AM219" s="17">
        <v>3</v>
      </c>
      <c r="AN219" s="17">
        <v>24</v>
      </c>
      <c r="AO219" s="17">
        <v>11</v>
      </c>
      <c r="AP219" s="18">
        <v>8</v>
      </c>
      <c r="AR219" s="14"/>
      <c r="AS219" s="8" t="s">
        <v>2405</v>
      </c>
      <c r="AT219" s="8"/>
      <c r="AU219" s="8">
        <f>IF(OR('Anwendung DIAGNOSE'!E223='Anwendung DIAGNOSE'!$C$1,AT219),0,'Anwendung DIAGNOSE'!E223)</f>
        <v>0</v>
      </c>
      <c r="AV219" s="17"/>
      <c r="AW219" s="17"/>
      <c r="AX219" s="15"/>
      <c r="AY219" s="4"/>
      <c r="AZ219" s="4">
        <f t="shared" si="25"/>
        <v>0</v>
      </c>
      <c r="BA219" s="496">
        <f t="shared" si="26"/>
        <v>0</v>
      </c>
      <c r="BB219" s="40">
        <f t="shared" si="28"/>
        <v>0</v>
      </c>
      <c r="BC219" s="3">
        <f t="shared" si="27"/>
        <v>0.32857142857142857</v>
      </c>
      <c r="BD219" s="4"/>
      <c r="BE219" s="4"/>
      <c r="BF219" s="41"/>
      <c r="BG219" s="11"/>
      <c r="BH219" s="492">
        <f ca="1">SUMPRODUCT(E219:AP219,Calcul_correl!E$411:AP$411)*D219</f>
        <v>4.6225850340136055E-3</v>
      </c>
      <c r="BI219" s="493">
        <f t="shared" ca="1" si="29"/>
        <v>-3.3022493751735616E-3</v>
      </c>
      <c r="BJ219" s="493">
        <f t="shared" ca="1" si="30"/>
        <v>1.0904850935834178E-5</v>
      </c>
      <c r="BK219" s="494">
        <f t="shared" ca="1" si="31"/>
        <v>-1.5786759495759754E-2</v>
      </c>
      <c r="BL219" s="495" t="str">
        <f t="shared" ca="1" si="32"/>
        <v>....</v>
      </c>
      <c r="BM219" s="496"/>
    </row>
    <row r="220" spans="3:65">
      <c r="C220" s="42" t="s">
        <v>2406</v>
      </c>
      <c r="D220" s="43">
        <v>6.116207951070336E-4</v>
      </c>
      <c r="E220" s="44">
        <v>-39</v>
      </c>
      <c r="F220" s="17">
        <v>8</v>
      </c>
      <c r="G220" s="17">
        <v>1</v>
      </c>
      <c r="H220" s="17">
        <v>-5</v>
      </c>
      <c r="I220" s="17">
        <v>-4</v>
      </c>
      <c r="J220" s="17">
        <v>-33</v>
      </c>
      <c r="K220" s="17">
        <v>18</v>
      </c>
      <c r="L220" s="17">
        <v>-35</v>
      </c>
      <c r="M220" s="17">
        <v>-38</v>
      </c>
      <c r="N220" s="17">
        <v>7</v>
      </c>
      <c r="O220" s="17">
        <v>-26</v>
      </c>
      <c r="P220" s="17">
        <v>36</v>
      </c>
      <c r="Q220" s="17">
        <v>28</v>
      </c>
      <c r="R220" s="17">
        <v>-16</v>
      </c>
      <c r="S220" s="17">
        <v>-34</v>
      </c>
      <c r="T220" s="17">
        <v>-21</v>
      </c>
      <c r="U220" s="17">
        <v>-6</v>
      </c>
      <c r="V220" s="17">
        <v>4</v>
      </c>
      <c r="W220" s="17">
        <v>-9</v>
      </c>
      <c r="X220" s="17">
        <v>-7</v>
      </c>
      <c r="Y220" s="17">
        <v>-12</v>
      </c>
      <c r="Z220" s="17">
        <v>-25</v>
      </c>
      <c r="AA220" s="17">
        <v>6</v>
      </c>
      <c r="AB220" s="17">
        <v>5</v>
      </c>
      <c r="AC220" s="17">
        <v>-10</v>
      </c>
      <c r="AD220" s="17">
        <v>6</v>
      </c>
      <c r="AE220" s="17">
        <v>8</v>
      </c>
      <c r="AF220" s="17">
        <v>-11</v>
      </c>
      <c r="AG220" s="17">
        <v>28</v>
      </c>
      <c r="AH220" s="17">
        <v>-10</v>
      </c>
      <c r="AI220" s="17">
        <v>-16</v>
      </c>
      <c r="AJ220" s="17">
        <v>21</v>
      </c>
      <c r="AK220" s="17">
        <v>15</v>
      </c>
      <c r="AL220" s="17">
        <v>-14</v>
      </c>
      <c r="AM220" s="17">
        <v>5</v>
      </c>
      <c r="AN220" s="17">
        <v>-20</v>
      </c>
      <c r="AO220" s="17">
        <v>15</v>
      </c>
      <c r="AP220" s="18">
        <v>-3</v>
      </c>
      <c r="AR220" s="14"/>
      <c r="AS220" s="8" t="s">
        <v>2406</v>
      </c>
      <c r="AT220" s="8"/>
      <c r="AU220" s="8">
        <f>IF(OR('Anwendung DIAGNOSE'!E224='Anwendung DIAGNOSE'!$C$1,AT220),0,'Anwendung DIAGNOSE'!E224)</f>
        <v>0</v>
      </c>
      <c r="AV220" s="17"/>
      <c r="AW220" s="17"/>
      <c r="AX220" s="15"/>
      <c r="AY220" s="4"/>
      <c r="AZ220" s="4">
        <f t="shared" si="25"/>
        <v>0</v>
      </c>
      <c r="BA220" s="496">
        <f t="shared" si="26"/>
        <v>0</v>
      </c>
      <c r="BB220" s="40">
        <f t="shared" si="28"/>
        <v>0</v>
      </c>
      <c r="BC220" s="3">
        <f t="shared" si="27"/>
        <v>0.37003058103975534</v>
      </c>
      <c r="BD220" s="4"/>
      <c r="BE220" s="4"/>
      <c r="BF220" s="41"/>
      <c r="BG220" s="11"/>
      <c r="BH220" s="492">
        <f ca="1">SUMPRODUCT(E220:AP220,Calcul_correl!E$411:AP$411)*D220</f>
        <v>2.1179204892966363E-3</v>
      </c>
      <c r="BI220" s="493">
        <f t="shared" ca="1" si="29"/>
        <v>-1.7372571106730511E-3</v>
      </c>
      <c r="BJ220" s="493">
        <f t="shared" ca="1" si="30"/>
        <v>3.0180622685840778E-6</v>
      </c>
      <c r="BK220" s="494">
        <f t="shared" ca="1" si="31"/>
        <v>-8.305145091306889E-3</v>
      </c>
      <c r="BL220" s="495" t="str">
        <f t="shared" ca="1" si="32"/>
        <v>....</v>
      </c>
      <c r="BM220" s="496"/>
    </row>
    <row r="221" spans="3:65">
      <c r="C221" s="42" t="s">
        <v>2407</v>
      </c>
      <c r="D221" s="43">
        <v>3.6036036036036037E-4</v>
      </c>
      <c r="E221" s="44">
        <v>-46</v>
      </c>
      <c r="F221" s="17">
        <v>19</v>
      </c>
      <c r="G221" s="17">
        <v>-16</v>
      </c>
      <c r="H221" s="17">
        <v>19</v>
      </c>
      <c r="I221" s="17">
        <v>38</v>
      </c>
      <c r="J221" s="17">
        <v>-27</v>
      </c>
      <c r="K221" s="17">
        <v>-29</v>
      </c>
      <c r="L221" s="17">
        <v>-4</v>
      </c>
      <c r="M221" s="17">
        <v>-7</v>
      </c>
      <c r="N221" s="17">
        <v>12</v>
      </c>
      <c r="O221" s="17">
        <v>28</v>
      </c>
      <c r="P221" s="17">
        <v>26</v>
      </c>
      <c r="Q221" s="17">
        <v>9</v>
      </c>
      <c r="R221" s="17">
        <v>35</v>
      </c>
      <c r="S221" s="17">
        <v>-50</v>
      </c>
      <c r="T221" s="17">
        <v>-10</v>
      </c>
      <c r="U221" s="17">
        <v>7</v>
      </c>
      <c r="V221" s="17">
        <v>-18</v>
      </c>
      <c r="W221" s="17">
        <v>-26</v>
      </c>
      <c r="X221" s="17">
        <v>-27</v>
      </c>
      <c r="Y221" s="17">
        <v>26</v>
      </c>
      <c r="Z221" s="17">
        <v>35</v>
      </c>
      <c r="AA221" s="17">
        <v>35</v>
      </c>
      <c r="AB221" s="17">
        <v>-3</v>
      </c>
      <c r="AC221" s="17">
        <v>3</v>
      </c>
      <c r="AD221" s="17">
        <v>-15</v>
      </c>
      <c r="AE221" s="17">
        <v>-7</v>
      </c>
      <c r="AF221" s="17">
        <v>-31</v>
      </c>
      <c r="AG221" s="17">
        <v>16</v>
      </c>
      <c r="AH221" s="17">
        <v>9</v>
      </c>
      <c r="AI221" s="17">
        <v>-14</v>
      </c>
      <c r="AJ221" s="17">
        <v>15</v>
      </c>
      <c r="AK221" s="17">
        <v>-42</v>
      </c>
      <c r="AL221" s="17">
        <v>-28</v>
      </c>
      <c r="AM221" s="17">
        <v>-27</v>
      </c>
      <c r="AN221" s="17">
        <v>0</v>
      </c>
      <c r="AO221" s="17">
        <v>18</v>
      </c>
      <c r="AP221" s="18">
        <v>-4</v>
      </c>
      <c r="AR221" s="14"/>
      <c r="AS221" s="8" t="s">
        <v>2407</v>
      </c>
      <c r="AT221" s="8"/>
      <c r="AU221" s="8">
        <f>IF(OR('Anwendung DIAGNOSE'!E225='Anwendung DIAGNOSE'!$C$1,AT221),0,'Anwendung DIAGNOSE'!E225)</f>
        <v>0</v>
      </c>
      <c r="AV221" s="17"/>
      <c r="AW221" s="17"/>
      <c r="AX221" s="15"/>
      <c r="AY221" s="4"/>
      <c r="AZ221" s="4">
        <f t="shared" si="25"/>
        <v>0</v>
      </c>
      <c r="BA221" s="496">
        <f t="shared" si="26"/>
        <v>0</v>
      </c>
      <c r="BB221" s="40">
        <f t="shared" si="28"/>
        <v>0</v>
      </c>
      <c r="BC221" s="3">
        <f t="shared" si="27"/>
        <v>0.28144144144144145</v>
      </c>
      <c r="BD221" s="4"/>
      <c r="BE221" s="4"/>
      <c r="BF221" s="41"/>
      <c r="BG221" s="11"/>
      <c r="BH221" s="492">
        <f ca="1">SUMPRODUCT(E221:AP221,Calcul_correl!E$411:AP$411)*D221</f>
        <v>-1.4136576576576582E-3</v>
      </c>
      <c r="BI221" s="493">
        <f t="shared" ca="1" si="29"/>
        <v>2.5906742088365716E-3</v>
      </c>
      <c r="BJ221" s="493">
        <f t="shared" ca="1" si="30"/>
        <v>6.7115928563309957E-6</v>
      </c>
      <c r="BK221" s="494">
        <f t="shared" ca="1" si="31"/>
        <v>1.2384997624421103E-2</v>
      </c>
      <c r="BL221" s="495" t="str">
        <f t="shared" ca="1" si="32"/>
        <v>....</v>
      </c>
      <c r="BM221" s="496"/>
    </row>
    <row r="222" spans="3:65">
      <c r="C222" s="42" t="s">
        <v>2408</v>
      </c>
      <c r="D222" s="43">
        <v>1.0649627263045794E-3</v>
      </c>
      <c r="E222" s="44">
        <v>1</v>
      </c>
      <c r="F222" s="17">
        <v>-11</v>
      </c>
      <c r="G222" s="17">
        <v>32</v>
      </c>
      <c r="H222" s="17">
        <v>28</v>
      </c>
      <c r="I222" s="17">
        <v>-5</v>
      </c>
      <c r="J222" s="17">
        <v>-19</v>
      </c>
      <c r="K222" s="17">
        <v>-9</v>
      </c>
      <c r="L222" s="17">
        <v>41</v>
      </c>
      <c r="M222" s="17">
        <v>4</v>
      </c>
      <c r="N222" s="17">
        <v>-3</v>
      </c>
      <c r="O222" s="17">
        <v>18</v>
      </c>
      <c r="P222" s="17">
        <v>34</v>
      </c>
      <c r="Q222" s="17">
        <v>-29</v>
      </c>
      <c r="R222" s="17">
        <v>-7</v>
      </c>
      <c r="S222" s="17">
        <v>0</v>
      </c>
      <c r="T222" s="17">
        <v>-29</v>
      </c>
      <c r="U222" s="17">
        <v>-27</v>
      </c>
      <c r="V222" s="17">
        <v>11</v>
      </c>
      <c r="W222" s="17">
        <v>22</v>
      </c>
      <c r="X222" s="17">
        <v>1</v>
      </c>
      <c r="Y222" s="17">
        <v>0</v>
      </c>
      <c r="Z222" s="17">
        <v>-5</v>
      </c>
      <c r="AA222" s="17">
        <v>17</v>
      </c>
      <c r="AB222" s="17">
        <v>11</v>
      </c>
      <c r="AC222" s="17">
        <v>-10</v>
      </c>
      <c r="AD222" s="17">
        <v>-19</v>
      </c>
      <c r="AE222" s="17">
        <v>-10</v>
      </c>
      <c r="AF222" s="17">
        <v>-11</v>
      </c>
      <c r="AG222" s="17">
        <v>-4</v>
      </c>
      <c r="AH222" s="17">
        <v>37</v>
      </c>
      <c r="AI222" s="17">
        <v>3</v>
      </c>
      <c r="AJ222" s="17">
        <v>2</v>
      </c>
      <c r="AK222" s="17">
        <v>5</v>
      </c>
      <c r="AL222" s="17">
        <v>-5</v>
      </c>
      <c r="AM222" s="17">
        <v>3</v>
      </c>
      <c r="AN222" s="17">
        <v>-5</v>
      </c>
      <c r="AO222" s="17">
        <v>13</v>
      </c>
      <c r="AP222" s="18">
        <v>2</v>
      </c>
      <c r="AR222" s="14"/>
      <c r="AS222" s="8" t="s">
        <v>2408</v>
      </c>
      <c r="AT222" s="8"/>
      <c r="AU222" s="8">
        <f>IF(OR('Anwendung DIAGNOSE'!E226='Anwendung DIAGNOSE'!$C$1,AT222),0,'Anwendung DIAGNOSE'!E226)</f>
        <v>0</v>
      </c>
      <c r="AV222" s="17"/>
      <c r="AW222" s="17"/>
      <c r="AX222" s="15"/>
      <c r="AY222" s="4"/>
      <c r="AZ222" s="4">
        <f t="shared" si="25"/>
        <v>0</v>
      </c>
      <c r="BA222" s="496">
        <f t="shared" si="26"/>
        <v>0</v>
      </c>
      <c r="BB222" s="40">
        <f t="shared" si="28"/>
        <v>0</v>
      </c>
      <c r="BC222" s="3">
        <f t="shared" si="27"/>
        <v>0.5250266240681577</v>
      </c>
      <c r="BD222" s="4"/>
      <c r="BE222" s="4"/>
      <c r="BF222" s="41"/>
      <c r="BG222" s="11"/>
      <c r="BH222" s="492">
        <f ca="1">SUMPRODUCT(E222:AP222,Calcul_correl!E$411:AP$411)*D222</f>
        <v>-8.4739084132055462E-4</v>
      </c>
      <c r="BI222" s="493">
        <f t="shared" ca="1" si="29"/>
        <v>-3.0478014363109493E-3</v>
      </c>
      <c r="BJ222" s="493">
        <f t="shared" ca="1" si="30"/>
        <v>9.2890935951790859E-6</v>
      </c>
      <c r="BK222" s="494">
        <f t="shared" ca="1" si="31"/>
        <v>-1.4570343665624357E-2</v>
      </c>
      <c r="BL222" s="495" t="str">
        <f t="shared" ca="1" si="32"/>
        <v>....</v>
      </c>
      <c r="BM222" s="496"/>
    </row>
    <row r="223" spans="3:65">
      <c r="C223" s="42" t="s">
        <v>2409</v>
      </c>
      <c r="D223" s="43">
        <v>4.1597337770382697E-4</v>
      </c>
      <c r="E223" s="44">
        <v>19</v>
      </c>
      <c r="F223" s="17">
        <v>-29</v>
      </c>
      <c r="G223" s="17">
        <v>-25</v>
      </c>
      <c r="H223" s="17">
        <v>10</v>
      </c>
      <c r="I223" s="17">
        <v>-7</v>
      </c>
      <c r="J223" s="17">
        <v>28</v>
      </c>
      <c r="K223" s="17">
        <v>-27</v>
      </c>
      <c r="L223" s="17">
        <v>40</v>
      </c>
      <c r="M223" s="17">
        <v>-29</v>
      </c>
      <c r="N223" s="17">
        <v>10</v>
      </c>
      <c r="O223" s="17">
        <v>-24</v>
      </c>
      <c r="P223" s="17">
        <v>-28</v>
      </c>
      <c r="Q223" s="17">
        <v>20</v>
      </c>
      <c r="R223" s="17">
        <v>4</v>
      </c>
      <c r="S223" s="17">
        <v>-39</v>
      </c>
      <c r="T223" s="17">
        <v>24</v>
      </c>
      <c r="U223" s="17">
        <v>-14</v>
      </c>
      <c r="V223" s="17">
        <v>-13</v>
      </c>
      <c r="W223" s="17">
        <v>31</v>
      </c>
      <c r="X223" s="17">
        <v>-1</v>
      </c>
      <c r="Y223" s="17">
        <v>16</v>
      </c>
      <c r="Z223" s="17">
        <v>-14</v>
      </c>
      <c r="AA223" s="17">
        <v>-23</v>
      </c>
      <c r="AB223" s="17">
        <v>24</v>
      </c>
      <c r="AC223" s="17">
        <v>-19</v>
      </c>
      <c r="AD223" s="17">
        <v>8</v>
      </c>
      <c r="AE223" s="17">
        <v>12</v>
      </c>
      <c r="AF223" s="17">
        <v>29</v>
      </c>
      <c r="AG223" s="17">
        <v>36</v>
      </c>
      <c r="AH223" s="17">
        <v>69</v>
      </c>
      <c r="AI223" s="17">
        <v>-17</v>
      </c>
      <c r="AJ223" s="17">
        <v>-6</v>
      </c>
      <c r="AK223" s="17">
        <v>-3</v>
      </c>
      <c r="AL223" s="17">
        <v>-15</v>
      </c>
      <c r="AM223" s="17">
        <v>-10</v>
      </c>
      <c r="AN223" s="17">
        <v>35</v>
      </c>
      <c r="AO223" s="17">
        <v>19</v>
      </c>
      <c r="AP223" s="18">
        <v>-5</v>
      </c>
      <c r="AR223" s="14"/>
      <c r="AS223" s="8" t="s">
        <v>2409</v>
      </c>
      <c r="AT223" s="8"/>
      <c r="AU223" s="8">
        <f>IF(OR('Anwendung DIAGNOSE'!E227='Anwendung DIAGNOSE'!$C$1,AT223),0,'Anwendung DIAGNOSE'!E227)</f>
        <v>0</v>
      </c>
      <c r="AV223" s="17"/>
      <c r="AW223" s="17"/>
      <c r="AX223" s="15"/>
      <c r="AY223" s="4"/>
      <c r="AZ223" s="4">
        <f t="shared" si="25"/>
        <v>0</v>
      </c>
      <c r="BA223" s="496">
        <f t="shared" si="26"/>
        <v>0</v>
      </c>
      <c r="BB223" s="40">
        <f t="shared" si="28"/>
        <v>0</v>
      </c>
      <c r="BC223" s="3">
        <f t="shared" si="27"/>
        <v>0.32529118136439267</v>
      </c>
      <c r="BD223" s="4"/>
      <c r="BE223" s="4"/>
      <c r="BF223" s="41"/>
      <c r="BG223" s="11"/>
      <c r="BH223" s="492">
        <f ca="1">SUMPRODUCT(E223:AP223,Calcul_correl!E$411:AP$411)*D223</f>
        <v>1.0465307820299499E-2</v>
      </c>
      <c r="BI223" s="493">
        <f t="shared" ca="1" si="29"/>
        <v>-1.2495110233629481E-2</v>
      </c>
      <c r="BJ223" s="493">
        <f t="shared" ca="1" si="30"/>
        <v>1.5612777975055218E-4</v>
      </c>
      <c r="BK223" s="494">
        <f t="shared" ca="1" si="31"/>
        <v>-5.9734222864664031E-2</v>
      </c>
      <c r="BL223" s="495" t="str">
        <f t="shared" ca="1" si="32"/>
        <v>....</v>
      </c>
      <c r="BM223" s="496"/>
    </row>
    <row r="224" spans="3:65">
      <c r="C224" s="42" t="s">
        <v>2410</v>
      </c>
      <c r="D224" s="43">
        <v>8.271298593879239E-4</v>
      </c>
      <c r="E224" s="44">
        <v>18</v>
      </c>
      <c r="F224" s="17">
        <v>-3</v>
      </c>
      <c r="G224" s="17">
        <v>-11</v>
      </c>
      <c r="H224" s="17">
        <v>-2</v>
      </c>
      <c r="I224" s="17">
        <v>6</v>
      </c>
      <c r="J224" s="17">
        <v>16</v>
      </c>
      <c r="K224" s="17">
        <v>13</v>
      </c>
      <c r="L224" s="17">
        <v>12</v>
      </c>
      <c r="M224" s="17">
        <v>12</v>
      </c>
      <c r="N224" s="17">
        <v>38</v>
      </c>
      <c r="O224" s="17">
        <v>-12</v>
      </c>
      <c r="P224" s="17">
        <v>-19</v>
      </c>
      <c r="Q224" s="17">
        <v>58</v>
      </c>
      <c r="R224" s="17">
        <v>14</v>
      </c>
      <c r="S224" s="17">
        <v>45</v>
      </c>
      <c r="T224" s="17">
        <v>-52</v>
      </c>
      <c r="U224" s="17">
        <v>10</v>
      </c>
      <c r="V224" s="17">
        <v>-21</v>
      </c>
      <c r="W224" s="17">
        <v>-8</v>
      </c>
      <c r="X224" s="17">
        <v>-36</v>
      </c>
      <c r="Y224" s="17">
        <v>-34</v>
      </c>
      <c r="Z224" s="17">
        <v>-5</v>
      </c>
      <c r="AA224" s="17">
        <v>31</v>
      </c>
      <c r="AB224" s="17">
        <v>12</v>
      </c>
      <c r="AC224" s="17">
        <v>-26</v>
      </c>
      <c r="AD224" s="17">
        <v>32</v>
      </c>
      <c r="AE224" s="17">
        <v>-42</v>
      </c>
      <c r="AF224" s="17">
        <v>-31</v>
      </c>
      <c r="AG224" s="17">
        <v>-5</v>
      </c>
      <c r="AH224" s="17">
        <v>-5</v>
      </c>
      <c r="AI224" s="17">
        <v>12</v>
      </c>
      <c r="AJ224" s="17">
        <v>2</v>
      </c>
      <c r="AK224" s="17">
        <v>5</v>
      </c>
      <c r="AL224" s="17">
        <v>-13</v>
      </c>
      <c r="AM224" s="17">
        <v>10</v>
      </c>
      <c r="AN224" s="17">
        <v>-23</v>
      </c>
      <c r="AO224" s="17">
        <v>13</v>
      </c>
      <c r="AP224" s="18">
        <v>-14</v>
      </c>
      <c r="AR224" s="14"/>
      <c r="AS224" s="8" t="s">
        <v>2410</v>
      </c>
      <c r="AT224" s="8"/>
      <c r="AU224" s="8">
        <f>IF(OR('Anwendung DIAGNOSE'!E228='Anwendung DIAGNOSE'!$C$1,AT224),0,'Anwendung DIAGNOSE'!E228)</f>
        <v>0</v>
      </c>
      <c r="AV224" s="17"/>
      <c r="AW224" s="17"/>
      <c r="AX224" s="15"/>
      <c r="AY224" s="4"/>
      <c r="AZ224" s="4">
        <f t="shared" si="25"/>
        <v>0</v>
      </c>
      <c r="BA224" s="496">
        <f t="shared" si="26"/>
        <v>0</v>
      </c>
      <c r="BB224" s="40">
        <f t="shared" si="28"/>
        <v>0</v>
      </c>
      <c r="BC224" s="3">
        <f t="shared" si="27"/>
        <v>0.5963606286186931</v>
      </c>
      <c r="BD224" s="4"/>
      <c r="BE224" s="4"/>
      <c r="BF224" s="41"/>
      <c r="BG224" s="11"/>
      <c r="BH224" s="492">
        <f ca="1">SUMPRODUCT(E224:AP224,Calcul_correl!E$411:AP$411)*D224</f>
        <v>-5.8555004135649293E-3</v>
      </c>
      <c r="BI224" s="493">
        <f t="shared" ca="1" si="29"/>
        <v>4.0863838964773549E-3</v>
      </c>
      <c r="BJ224" s="493">
        <f t="shared" ca="1" si="30"/>
        <v>1.6698533349389449E-5</v>
      </c>
      <c r="BK224" s="494">
        <f t="shared" ca="1" si="31"/>
        <v>1.9535399193661148E-2</v>
      </c>
      <c r="BL224" s="495" t="str">
        <f t="shared" ca="1" si="32"/>
        <v>....</v>
      </c>
      <c r="BM224" s="496"/>
    </row>
    <row r="225" spans="3:65">
      <c r="C225" s="42" t="s">
        <v>2411</v>
      </c>
      <c r="D225" s="43">
        <v>7.0921985815602842E-4</v>
      </c>
      <c r="E225" s="44">
        <v>-22</v>
      </c>
      <c r="F225" s="17">
        <v>-26</v>
      </c>
      <c r="G225" s="17">
        <v>12</v>
      </c>
      <c r="H225" s="17">
        <v>25</v>
      </c>
      <c r="I225" s="17">
        <v>53</v>
      </c>
      <c r="J225" s="17">
        <v>18</v>
      </c>
      <c r="K225" s="17">
        <v>32</v>
      </c>
      <c r="L225" s="17">
        <v>-22</v>
      </c>
      <c r="M225" s="17">
        <v>-13</v>
      </c>
      <c r="N225" s="17">
        <v>-6</v>
      </c>
      <c r="O225" s="17">
        <v>-37</v>
      </c>
      <c r="P225" s="17">
        <v>-9</v>
      </c>
      <c r="Q225" s="17">
        <v>-6</v>
      </c>
      <c r="R225" s="17">
        <v>-20</v>
      </c>
      <c r="S225" s="17">
        <v>-15</v>
      </c>
      <c r="T225" s="17">
        <v>2</v>
      </c>
      <c r="U225" s="17">
        <v>-4</v>
      </c>
      <c r="V225" s="17">
        <v>32</v>
      </c>
      <c r="W225" s="17">
        <v>-24</v>
      </c>
      <c r="X225" s="17">
        <v>20</v>
      </c>
      <c r="Y225" s="17">
        <v>-19</v>
      </c>
      <c r="Z225" s="17">
        <v>-11</v>
      </c>
      <c r="AA225" s="17">
        <v>21</v>
      </c>
      <c r="AB225" s="17">
        <v>-9</v>
      </c>
      <c r="AC225" s="17">
        <v>2</v>
      </c>
      <c r="AD225" s="17">
        <v>9</v>
      </c>
      <c r="AE225" s="17">
        <v>1</v>
      </c>
      <c r="AF225" s="17">
        <v>-24</v>
      </c>
      <c r="AG225" s="17">
        <v>22</v>
      </c>
      <c r="AH225" s="17">
        <v>-4</v>
      </c>
      <c r="AI225" s="17">
        <v>-46</v>
      </c>
      <c r="AJ225" s="17">
        <v>13</v>
      </c>
      <c r="AK225" s="17">
        <v>-23</v>
      </c>
      <c r="AL225" s="17">
        <v>-5</v>
      </c>
      <c r="AM225" s="17">
        <v>4</v>
      </c>
      <c r="AN225" s="17">
        <v>-12</v>
      </c>
      <c r="AO225" s="17">
        <v>9</v>
      </c>
      <c r="AP225" s="18">
        <v>5</v>
      </c>
      <c r="AR225" s="14"/>
      <c r="AS225" s="8" t="s">
        <v>2411</v>
      </c>
      <c r="AT225" s="8"/>
      <c r="AU225" s="8">
        <f>IF(OR('Anwendung DIAGNOSE'!E229='Anwendung DIAGNOSE'!$C$1,AT225),0,'Anwendung DIAGNOSE'!E229)</f>
        <v>0</v>
      </c>
      <c r="AV225" s="17"/>
      <c r="AW225" s="17"/>
      <c r="AX225" s="15"/>
      <c r="AY225" s="4"/>
      <c r="AZ225" s="4">
        <f t="shared" si="25"/>
        <v>0</v>
      </c>
      <c r="BA225" s="496">
        <f t="shared" si="26"/>
        <v>0</v>
      </c>
      <c r="BB225" s="40">
        <f t="shared" si="28"/>
        <v>0</v>
      </c>
      <c r="BC225" s="3">
        <f t="shared" si="27"/>
        <v>0.45177304964539011</v>
      </c>
      <c r="BD225" s="4"/>
      <c r="BE225" s="4"/>
      <c r="BF225" s="41"/>
      <c r="BG225" s="11"/>
      <c r="BH225" s="492">
        <f ca="1">SUMPRODUCT(E225:AP225,Calcul_correl!E$411:AP$411)*D225</f>
        <v>-1.3231205673758834E-3</v>
      </c>
      <c r="BI225" s="493">
        <f t="shared" ca="1" si="29"/>
        <v>7.8525186509649048E-4</v>
      </c>
      <c r="BJ225" s="493">
        <f t="shared" ca="1" si="30"/>
        <v>6.1662049163751687E-7</v>
      </c>
      <c r="BK225" s="494">
        <f t="shared" ca="1" si="31"/>
        <v>3.7539812804790163E-3</v>
      </c>
      <c r="BL225" s="495" t="str">
        <f t="shared" ca="1" si="32"/>
        <v>....</v>
      </c>
      <c r="BM225" s="496"/>
    </row>
    <row r="226" spans="3:65">
      <c r="C226" s="42" t="s">
        <v>2412</v>
      </c>
      <c r="D226" s="43">
        <v>4.0749796251018743E-4</v>
      </c>
      <c r="E226" s="44">
        <v>55</v>
      </c>
      <c r="F226" s="17">
        <v>-8</v>
      </c>
      <c r="G226" s="17">
        <v>-29</v>
      </c>
      <c r="H226" s="17">
        <v>13</v>
      </c>
      <c r="I226" s="17">
        <v>11</v>
      </c>
      <c r="J226" s="17">
        <v>23</v>
      </c>
      <c r="K226" s="17">
        <v>-3</v>
      </c>
      <c r="L226" s="17">
        <v>10</v>
      </c>
      <c r="M226" s="17">
        <v>-5</v>
      </c>
      <c r="N226" s="17">
        <v>6</v>
      </c>
      <c r="O226" s="17">
        <v>-39</v>
      </c>
      <c r="P226" s="17">
        <v>32</v>
      </c>
      <c r="Q226" s="17">
        <v>-31</v>
      </c>
      <c r="R226" s="17">
        <v>-6</v>
      </c>
      <c r="S226" s="17">
        <v>-23</v>
      </c>
      <c r="T226" s="17">
        <v>12</v>
      </c>
      <c r="U226" s="17">
        <v>-51</v>
      </c>
      <c r="V226" s="17">
        <v>-31</v>
      </c>
      <c r="W226" s="17">
        <v>-43</v>
      </c>
      <c r="X226" s="17">
        <v>-17</v>
      </c>
      <c r="Y226" s="17">
        <v>6</v>
      </c>
      <c r="Z226" s="17">
        <v>5</v>
      </c>
      <c r="AA226" s="17">
        <v>0</v>
      </c>
      <c r="AB226" s="17">
        <v>-4</v>
      </c>
      <c r="AC226" s="17">
        <v>-19</v>
      </c>
      <c r="AD226" s="17">
        <v>47</v>
      </c>
      <c r="AE226" s="17">
        <v>-17</v>
      </c>
      <c r="AF226" s="17">
        <v>7</v>
      </c>
      <c r="AG226" s="17">
        <v>-19</v>
      </c>
      <c r="AH226" s="17">
        <v>-23</v>
      </c>
      <c r="AI226" s="17">
        <v>25</v>
      </c>
      <c r="AJ226" s="17">
        <v>-7</v>
      </c>
      <c r="AK226" s="17">
        <v>31</v>
      </c>
      <c r="AL226" s="17">
        <v>20</v>
      </c>
      <c r="AM226" s="17">
        <v>-1</v>
      </c>
      <c r="AN226" s="17">
        <v>-26</v>
      </c>
      <c r="AO226" s="17">
        <v>-28</v>
      </c>
      <c r="AP226" s="18">
        <v>8</v>
      </c>
      <c r="AR226" s="14"/>
      <c r="AS226" s="8" t="s">
        <v>2412</v>
      </c>
      <c r="AT226" s="8"/>
      <c r="AU226" s="8">
        <f>IF(OR('Anwendung DIAGNOSE'!E230='Anwendung DIAGNOSE'!$C$1,AT226),0,'Anwendung DIAGNOSE'!E230)</f>
        <v>0</v>
      </c>
      <c r="AV226" s="17"/>
      <c r="AW226" s="17"/>
      <c r="AX226" s="15"/>
      <c r="AY226" s="4"/>
      <c r="AZ226" s="4">
        <f t="shared" si="25"/>
        <v>0</v>
      </c>
      <c r="BA226" s="496">
        <f t="shared" si="26"/>
        <v>0</v>
      </c>
      <c r="BB226" s="40">
        <f t="shared" si="28"/>
        <v>0</v>
      </c>
      <c r="BC226" s="3">
        <f t="shared" si="27"/>
        <v>0.30195599022004888</v>
      </c>
      <c r="BD226" s="4"/>
      <c r="BE226" s="4"/>
      <c r="BF226" s="41"/>
      <c r="BG226" s="11"/>
      <c r="BH226" s="492">
        <f ca="1">SUMPRODUCT(E226:AP226,Calcul_correl!E$411:AP$411)*D226</f>
        <v>-7.2116136919315394E-3</v>
      </c>
      <c r="BI226" s="493">
        <f t="shared" ca="1" si="29"/>
        <v>9.9754231149160356E-3</v>
      </c>
      <c r="BJ226" s="493">
        <f t="shared" ca="1" si="30"/>
        <v>9.9509066321601137E-5</v>
      </c>
      <c r="BK226" s="494">
        <f t="shared" ca="1" si="31"/>
        <v>4.7688586685051659E-2</v>
      </c>
      <c r="BL226" s="495" t="str">
        <f t="shared" ca="1" si="32"/>
        <v>....</v>
      </c>
      <c r="BM226" s="496"/>
    </row>
    <row r="227" spans="3:65">
      <c r="C227" s="42" t="s">
        <v>2413</v>
      </c>
      <c r="D227" s="43">
        <v>8.7489063867016625E-4</v>
      </c>
      <c r="E227" s="44">
        <v>31</v>
      </c>
      <c r="F227" s="17">
        <v>6</v>
      </c>
      <c r="G227" s="17">
        <v>-21</v>
      </c>
      <c r="H227" s="17">
        <v>5</v>
      </c>
      <c r="I227" s="17">
        <v>17</v>
      </c>
      <c r="J227" s="17">
        <v>13</v>
      </c>
      <c r="K227" s="17">
        <v>0</v>
      </c>
      <c r="L227" s="17">
        <v>1</v>
      </c>
      <c r="M227" s="17">
        <v>-7</v>
      </c>
      <c r="N227" s="17">
        <v>5</v>
      </c>
      <c r="O227" s="17">
        <v>-47</v>
      </c>
      <c r="P227" s="17">
        <v>17</v>
      </c>
      <c r="Q227" s="17">
        <v>0</v>
      </c>
      <c r="R227" s="17">
        <v>-8</v>
      </c>
      <c r="S227" s="17">
        <v>4</v>
      </c>
      <c r="T227" s="17">
        <v>1</v>
      </c>
      <c r="U227" s="17">
        <v>-40</v>
      </c>
      <c r="V227" s="17">
        <v>5</v>
      </c>
      <c r="W227" s="17">
        <v>-13</v>
      </c>
      <c r="X227" s="17">
        <v>-11</v>
      </c>
      <c r="Y227" s="17">
        <v>-20</v>
      </c>
      <c r="Z227" s="17">
        <v>-2</v>
      </c>
      <c r="AA227" s="17">
        <v>15</v>
      </c>
      <c r="AB227" s="17">
        <v>-16</v>
      </c>
      <c r="AC227" s="17">
        <v>-23</v>
      </c>
      <c r="AD227" s="17">
        <v>10</v>
      </c>
      <c r="AE227" s="17">
        <v>8</v>
      </c>
      <c r="AF227" s="17">
        <v>-32</v>
      </c>
      <c r="AG227" s="17">
        <v>-23</v>
      </c>
      <c r="AH227" s="17">
        <v>-14</v>
      </c>
      <c r="AI227" s="17">
        <v>-24</v>
      </c>
      <c r="AJ227" s="17">
        <v>-2</v>
      </c>
      <c r="AK227" s="17">
        <v>16</v>
      </c>
      <c r="AL227" s="17">
        <v>17</v>
      </c>
      <c r="AM227" s="17">
        <v>-17</v>
      </c>
      <c r="AN227" s="17">
        <v>3</v>
      </c>
      <c r="AO227" s="17">
        <v>-4</v>
      </c>
      <c r="AP227" s="18">
        <v>4</v>
      </c>
      <c r="AR227" s="14"/>
      <c r="AS227" s="8" t="s">
        <v>2413</v>
      </c>
      <c r="AT227" s="8"/>
      <c r="AU227" s="8">
        <f>IF(OR('Anwendung DIAGNOSE'!E231='Anwendung DIAGNOSE'!$C$1,AT227),0,'Anwendung DIAGNOSE'!E231)</f>
        <v>0</v>
      </c>
      <c r="AV227" s="17"/>
      <c r="AW227" s="17"/>
      <c r="AX227" s="15"/>
      <c r="AY227" s="4"/>
      <c r="AZ227" s="4">
        <f t="shared" si="25"/>
        <v>0</v>
      </c>
      <c r="BA227" s="496">
        <f t="shared" si="26"/>
        <v>0</v>
      </c>
      <c r="BB227" s="40">
        <f t="shared" si="28"/>
        <v>0</v>
      </c>
      <c r="BC227" s="3">
        <f t="shared" si="27"/>
        <v>0.43919510061242345</v>
      </c>
      <c r="BD227" s="4"/>
      <c r="BE227" s="4"/>
      <c r="BF227" s="41"/>
      <c r="BG227" s="11"/>
      <c r="BH227" s="492">
        <f ca="1">SUMPRODUCT(E227:AP227,Calcul_correl!E$411:AP$411)*D227</f>
        <v>-3.5657042869641285E-3</v>
      </c>
      <c r="BI227" s="493">
        <f t="shared" ca="1" si="29"/>
        <v>2.180479452054795E-3</v>
      </c>
      <c r="BJ227" s="493">
        <f t="shared" ca="1" si="30"/>
        <v>4.7544906408331788E-6</v>
      </c>
      <c r="BK227" s="494">
        <f t="shared" ca="1" si="31"/>
        <v>1.0424017324017466E-2</v>
      </c>
      <c r="BL227" s="495" t="str">
        <f t="shared" ca="1" si="32"/>
        <v>....</v>
      </c>
      <c r="BM227" s="496"/>
    </row>
    <row r="228" spans="3:65">
      <c r="C228" s="42" t="s">
        <v>2414</v>
      </c>
      <c r="D228" s="43">
        <v>3.1938677738741617E-4</v>
      </c>
      <c r="E228" s="44">
        <v>51</v>
      </c>
      <c r="F228" s="17">
        <v>10</v>
      </c>
      <c r="G228" s="17">
        <v>-49</v>
      </c>
      <c r="H228" s="17">
        <v>5</v>
      </c>
      <c r="I228" s="17">
        <v>21</v>
      </c>
      <c r="J228" s="17">
        <v>27</v>
      </c>
      <c r="K228" s="17">
        <v>8</v>
      </c>
      <c r="L228" s="17">
        <v>21</v>
      </c>
      <c r="M228" s="17">
        <v>-11</v>
      </c>
      <c r="N228" s="17">
        <v>36</v>
      </c>
      <c r="O228" s="17">
        <v>-24</v>
      </c>
      <c r="P228" s="17">
        <v>0</v>
      </c>
      <c r="Q228" s="17">
        <v>13</v>
      </c>
      <c r="R228" s="17">
        <v>-31</v>
      </c>
      <c r="S228" s="17">
        <v>-3</v>
      </c>
      <c r="T228" s="17">
        <v>-6</v>
      </c>
      <c r="U228" s="17">
        <v>-1</v>
      </c>
      <c r="V228" s="17">
        <v>-24</v>
      </c>
      <c r="W228" s="17">
        <v>34</v>
      </c>
      <c r="X228" s="17">
        <v>-4</v>
      </c>
      <c r="Y228" s="17">
        <v>-10</v>
      </c>
      <c r="Z228" s="17">
        <v>-47</v>
      </c>
      <c r="AA228" s="17">
        <v>13</v>
      </c>
      <c r="AB228" s="17">
        <v>-20</v>
      </c>
      <c r="AC228" s="17">
        <v>0</v>
      </c>
      <c r="AD228" s="17">
        <v>-33</v>
      </c>
      <c r="AE228" s="17">
        <v>33</v>
      </c>
      <c r="AF228" s="17">
        <v>-3</v>
      </c>
      <c r="AG228" s="17">
        <v>37</v>
      </c>
      <c r="AH228" s="17">
        <v>62</v>
      </c>
      <c r="AI228" s="17">
        <v>31</v>
      </c>
      <c r="AJ228" s="17">
        <v>-47</v>
      </c>
      <c r="AK228" s="17">
        <v>-10</v>
      </c>
      <c r="AL228" s="17">
        <v>0</v>
      </c>
      <c r="AM228" s="17">
        <v>-44</v>
      </c>
      <c r="AN228" s="17">
        <v>31</v>
      </c>
      <c r="AO228" s="17">
        <v>-11</v>
      </c>
      <c r="AP228" s="18">
        <v>6</v>
      </c>
      <c r="AR228" s="14"/>
      <c r="AS228" s="8" t="s">
        <v>2414</v>
      </c>
      <c r="AT228" s="8"/>
      <c r="AU228" s="8">
        <f>IF(OR('Anwendung DIAGNOSE'!E232='Anwendung DIAGNOSE'!$C$1,AT228),0,'Anwendung DIAGNOSE'!E232)</f>
        <v>0</v>
      </c>
      <c r="AV228" s="17"/>
      <c r="AW228" s="17"/>
      <c r="AX228" s="15"/>
      <c r="AY228" s="4"/>
      <c r="AZ228" s="4">
        <f t="shared" si="25"/>
        <v>0</v>
      </c>
      <c r="BA228" s="496">
        <f t="shared" si="26"/>
        <v>0</v>
      </c>
      <c r="BB228" s="40">
        <f t="shared" si="28"/>
        <v>0</v>
      </c>
      <c r="BC228" s="3">
        <f t="shared" si="27"/>
        <v>0.26093899712551899</v>
      </c>
      <c r="BD228" s="4"/>
      <c r="BE228" s="4"/>
      <c r="BF228" s="41"/>
      <c r="BG228" s="11"/>
      <c r="BH228" s="492">
        <f ca="1">SUMPRODUCT(E228:AP228,Calcul_correl!E$411:AP$411)*D228</f>
        <v>-6.1259022676461196E-3</v>
      </c>
      <c r="BI228" s="493">
        <f t="shared" ca="1" si="29"/>
        <v>1.0728117460536292E-2</v>
      </c>
      <c r="BJ228" s="493">
        <f t="shared" ca="1" si="30"/>
        <v>1.1509250424706366E-4</v>
      </c>
      <c r="BK228" s="494">
        <f t="shared" ca="1" si="31"/>
        <v>5.128692323027418E-2</v>
      </c>
      <c r="BL228" s="495" t="str">
        <f t="shared" ca="1" si="32"/>
        <v>....</v>
      </c>
      <c r="BM228" s="496"/>
    </row>
    <row r="229" spans="3:65">
      <c r="C229" s="42" t="s">
        <v>2415</v>
      </c>
      <c r="D229" s="43">
        <v>4.4306601683650863E-4</v>
      </c>
      <c r="E229" s="44">
        <v>49</v>
      </c>
      <c r="F229" s="17">
        <v>8</v>
      </c>
      <c r="G229" s="17">
        <v>-49</v>
      </c>
      <c r="H229" s="17">
        <v>33</v>
      </c>
      <c r="I229" s="17">
        <v>7</v>
      </c>
      <c r="J229" s="17">
        <v>5</v>
      </c>
      <c r="K229" s="17">
        <v>-4</v>
      </c>
      <c r="L229" s="17">
        <v>5</v>
      </c>
      <c r="M229" s="17">
        <v>-8</v>
      </c>
      <c r="N229" s="17">
        <v>36</v>
      </c>
      <c r="O229" s="17">
        <v>-33</v>
      </c>
      <c r="P229" s="17">
        <v>-2</v>
      </c>
      <c r="Q229" s="17">
        <v>35</v>
      </c>
      <c r="R229" s="17">
        <v>-28</v>
      </c>
      <c r="S229" s="17">
        <v>-2</v>
      </c>
      <c r="T229" s="17">
        <v>-14</v>
      </c>
      <c r="U229" s="17">
        <v>7</v>
      </c>
      <c r="V229" s="17">
        <v>-19</v>
      </c>
      <c r="W229" s="17">
        <v>25</v>
      </c>
      <c r="X229" s="17">
        <v>9</v>
      </c>
      <c r="Y229" s="17">
        <v>21</v>
      </c>
      <c r="Z229" s="17">
        <v>-38</v>
      </c>
      <c r="AA229" s="17">
        <v>-27</v>
      </c>
      <c r="AB229" s="17">
        <v>-21</v>
      </c>
      <c r="AC229" s="17">
        <v>-3</v>
      </c>
      <c r="AD229" s="17">
        <v>15</v>
      </c>
      <c r="AE229" s="17">
        <v>13</v>
      </c>
      <c r="AF229" s="17">
        <v>17</v>
      </c>
      <c r="AG229" s="17">
        <v>-1</v>
      </c>
      <c r="AH229" s="17">
        <v>52</v>
      </c>
      <c r="AI229" s="17">
        <v>35</v>
      </c>
      <c r="AJ229" s="17">
        <v>-70</v>
      </c>
      <c r="AK229" s="17">
        <v>-4</v>
      </c>
      <c r="AL229" s="17">
        <v>22</v>
      </c>
      <c r="AM229" s="17">
        <v>-48</v>
      </c>
      <c r="AN229" s="17">
        <v>20</v>
      </c>
      <c r="AO229" s="17">
        <v>43</v>
      </c>
      <c r="AP229" s="18">
        <v>4</v>
      </c>
      <c r="AR229" s="14"/>
      <c r="AS229" s="8" t="s">
        <v>2415</v>
      </c>
      <c r="AT229" s="8"/>
      <c r="AU229" s="8">
        <f>IF(OR('Anwendung DIAGNOSE'!E233='Anwendung DIAGNOSE'!$C$1,AT229),0,'Anwendung DIAGNOSE'!E233)</f>
        <v>0</v>
      </c>
      <c r="AV229" s="17"/>
      <c r="AW229" s="17"/>
      <c r="AX229" s="15"/>
      <c r="AY229" s="4"/>
      <c r="AZ229" s="4">
        <f t="shared" si="25"/>
        <v>0</v>
      </c>
      <c r="BA229" s="496">
        <f t="shared" si="26"/>
        <v>0</v>
      </c>
      <c r="BB229" s="40">
        <f t="shared" si="28"/>
        <v>0</v>
      </c>
      <c r="BC229" s="3">
        <f t="shared" si="27"/>
        <v>0.3686309260079752</v>
      </c>
      <c r="BD229" s="4"/>
      <c r="BE229" s="4"/>
      <c r="BF229" s="41"/>
      <c r="BG229" s="11"/>
      <c r="BH229" s="492">
        <f ca="1">SUMPRODUCT(E229:AP229,Calcul_correl!E$411:AP$411)*D229</f>
        <v>-5.1639344262295085E-3</v>
      </c>
      <c r="BI229" s="493">
        <f t="shared" ca="1" si="29"/>
        <v>6.5996749236070466E-3</v>
      </c>
      <c r="BJ229" s="493">
        <f t="shared" ca="1" si="30"/>
        <v>4.3555709097287675E-5</v>
      </c>
      <c r="BK229" s="494">
        <f t="shared" ca="1" si="31"/>
        <v>3.1550458167231885E-2</v>
      </c>
      <c r="BL229" s="495" t="str">
        <f t="shared" ca="1" si="32"/>
        <v>....</v>
      </c>
      <c r="BM229" s="496"/>
    </row>
    <row r="230" spans="3:65">
      <c r="C230" s="42" t="s">
        <v>2416</v>
      </c>
      <c r="D230" s="43">
        <v>8.1900081900081905E-4</v>
      </c>
      <c r="E230" s="44">
        <v>32</v>
      </c>
      <c r="F230" s="17">
        <v>29</v>
      </c>
      <c r="G230" s="17">
        <v>-17</v>
      </c>
      <c r="H230" s="17">
        <v>-9</v>
      </c>
      <c r="I230" s="17">
        <v>-10</v>
      </c>
      <c r="J230" s="17">
        <v>-18</v>
      </c>
      <c r="K230" s="17">
        <v>-9</v>
      </c>
      <c r="L230" s="17">
        <v>-14</v>
      </c>
      <c r="M230" s="17">
        <v>19</v>
      </c>
      <c r="N230" s="17">
        <v>2</v>
      </c>
      <c r="O230" s="17">
        <v>-2</v>
      </c>
      <c r="P230" s="17">
        <v>-12</v>
      </c>
      <c r="Q230" s="17">
        <v>-6</v>
      </c>
      <c r="R230" s="17">
        <v>-28</v>
      </c>
      <c r="S230" s="17">
        <v>-19</v>
      </c>
      <c r="T230" s="17">
        <v>-14</v>
      </c>
      <c r="U230" s="17">
        <v>-17</v>
      </c>
      <c r="V230" s="17">
        <v>23</v>
      </c>
      <c r="W230" s="17">
        <v>23</v>
      </c>
      <c r="X230" s="17">
        <v>12</v>
      </c>
      <c r="Y230" s="17">
        <v>33</v>
      </c>
      <c r="Z230" s="17">
        <v>-24</v>
      </c>
      <c r="AA230" s="17">
        <v>13</v>
      </c>
      <c r="AB230" s="17">
        <v>10</v>
      </c>
      <c r="AC230" s="17">
        <v>24</v>
      </c>
      <c r="AD230" s="17">
        <v>13</v>
      </c>
      <c r="AE230" s="17">
        <v>-48</v>
      </c>
      <c r="AF230" s="17">
        <v>2</v>
      </c>
      <c r="AG230" s="17">
        <v>-16</v>
      </c>
      <c r="AH230" s="17">
        <v>10</v>
      </c>
      <c r="AI230" s="17">
        <v>-39</v>
      </c>
      <c r="AJ230" s="17">
        <v>-6</v>
      </c>
      <c r="AK230" s="17">
        <v>27</v>
      </c>
      <c r="AL230" s="17">
        <v>-70</v>
      </c>
      <c r="AM230" s="17">
        <v>16</v>
      </c>
      <c r="AN230" s="17">
        <v>15</v>
      </c>
      <c r="AO230" s="17">
        <v>-53</v>
      </c>
      <c r="AP230" s="18">
        <v>4</v>
      </c>
      <c r="AR230" s="14"/>
      <c r="AS230" s="8" t="s">
        <v>2416</v>
      </c>
      <c r="AT230" s="8"/>
      <c r="AU230" s="8">
        <f>IF(OR('Anwendung DIAGNOSE'!E234='Anwendung DIAGNOSE'!$C$1,AT230),0,'Anwendung DIAGNOSE'!E234)</f>
        <v>0</v>
      </c>
      <c r="AV230" s="17"/>
      <c r="AW230" s="17"/>
      <c r="AX230" s="15"/>
      <c r="AY230" s="4"/>
      <c r="AZ230" s="4">
        <f t="shared" si="25"/>
        <v>0</v>
      </c>
      <c r="BA230" s="496">
        <f t="shared" si="26"/>
        <v>0</v>
      </c>
      <c r="BB230" s="40">
        <f t="shared" si="28"/>
        <v>0</v>
      </c>
      <c r="BC230" s="3">
        <f t="shared" si="27"/>
        <v>0.60442260442260443</v>
      </c>
      <c r="BD230" s="4"/>
      <c r="BE230" s="4"/>
      <c r="BF230" s="41"/>
      <c r="BG230" s="11"/>
      <c r="BH230" s="492">
        <f ca="1">SUMPRODUCT(E230:AP230,Calcul_correl!E$411:AP$411)*D230</f>
        <v>4.6020884520884542E-2</v>
      </c>
      <c r="BI230" s="493">
        <f t="shared" ca="1" si="29"/>
        <v>-2.6842474201624226E-2</v>
      </c>
      <c r="BJ230" s="493">
        <f t="shared" ca="1" si="30"/>
        <v>7.2051842126486215E-4</v>
      </c>
      <c r="BK230" s="494">
        <f t="shared" ca="1" si="31"/>
        <v>-0.12832334458989955</v>
      </c>
      <c r="BL230" s="495" t="str">
        <f t="shared" ca="1" si="32"/>
        <v>....</v>
      </c>
      <c r="BM230" s="496"/>
    </row>
    <row r="231" spans="3:65">
      <c r="C231" s="42" t="s">
        <v>2417</v>
      </c>
      <c r="D231" s="43">
        <v>1.0101010101010101E-3</v>
      </c>
      <c r="E231" s="44">
        <v>25</v>
      </c>
      <c r="F231" s="17">
        <v>-32</v>
      </c>
      <c r="G231" s="17">
        <v>-26</v>
      </c>
      <c r="H231" s="17">
        <v>23</v>
      </c>
      <c r="I231" s="17">
        <v>-16</v>
      </c>
      <c r="J231" s="17">
        <v>13</v>
      </c>
      <c r="K231" s="17">
        <v>9</v>
      </c>
      <c r="L231" s="17">
        <v>12</v>
      </c>
      <c r="M231" s="17">
        <v>-12</v>
      </c>
      <c r="N231" s="17">
        <v>13</v>
      </c>
      <c r="O231" s="17">
        <v>-41</v>
      </c>
      <c r="P231" s="17">
        <v>-9</v>
      </c>
      <c r="Q231" s="17">
        <v>40</v>
      </c>
      <c r="R231" s="17">
        <v>-20</v>
      </c>
      <c r="S231" s="17">
        <v>-14</v>
      </c>
      <c r="T231" s="17">
        <v>-8</v>
      </c>
      <c r="U231" s="17">
        <v>0</v>
      </c>
      <c r="V231" s="17">
        <v>-37</v>
      </c>
      <c r="W231" s="17">
        <v>1</v>
      </c>
      <c r="X231" s="17">
        <v>-9</v>
      </c>
      <c r="Y231" s="17">
        <v>1</v>
      </c>
      <c r="Z231" s="17">
        <v>7</v>
      </c>
      <c r="AA231" s="17">
        <v>-10</v>
      </c>
      <c r="AB231" s="17">
        <v>-2</v>
      </c>
      <c r="AC231" s="17">
        <v>-29</v>
      </c>
      <c r="AD231" s="17">
        <v>-18</v>
      </c>
      <c r="AE231" s="17">
        <v>21</v>
      </c>
      <c r="AF231" s="17">
        <v>9</v>
      </c>
      <c r="AG231" s="17">
        <v>-43</v>
      </c>
      <c r="AH231" s="17">
        <v>24</v>
      </c>
      <c r="AI231" s="17">
        <v>7</v>
      </c>
      <c r="AJ231" s="17">
        <v>0</v>
      </c>
      <c r="AK231" s="17">
        <v>-8</v>
      </c>
      <c r="AL231" s="17">
        <v>11</v>
      </c>
      <c r="AM231" s="17">
        <v>-8</v>
      </c>
      <c r="AN231" s="17">
        <v>23</v>
      </c>
      <c r="AO231" s="17">
        <v>5</v>
      </c>
      <c r="AP231" s="18">
        <v>13</v>
      </c>
      <c r="AR231" s="14"/>
      <c r="AS231" s="8" t="s">
        <v>2417</v>
      </c>
      <c r="AT231" s="8"/>
      <c r="AU231" s="8">
        <f>IF(OR('Anwendung DIAGNOSE'!E235='Anwendung DIAGNOSE'!$C$1,AT231),0,'Anwendung DIAGNOSE'!E235)</f>
        <v>0</v>
      </c>
      <c r="AV231" s="17">
        <v>233</v>
      </c>
      <c r="AW231" s="17"/>
      <c r="AX231" s="15">
        <f ca="1">INDIRECT(ADDRESS(AV231+ROW(AV$2)-1,COLUMN(AU231)))</f>
        <v>0</v>
      </c>
      <c r="AY231" s="4"/>
      <c r="AZ231" s="4">
        <f t="shared" si="25"/>
        <v>0</v>
      </c>
      <c r="BA231" s="496">
        <f t="shared" ca="1" si="26"/>
        <v>0</v>
      </c>
      <c r="BB231" s="40">
        <f t="shared" ca="1" si="28"/>
        <v>0</v>
      </c>
      <c r="BC231" s="3">
        <f t="shared" si="27"/>
        <v>0.60505050505050506</v>
      </c>
      <c r="BD231" s="4"/>
      <c r="BE231" s="4"/>
      <c r="BF231" s="41"/>
      <c r="BG231" s="11"/>
      <c r="BH231" s="492">
        <f ca="1">SUMPRODUCT(E231:AP231,Calcul_correl!E$411:AP$411)*D231</f>
        <v>-1.1158383838383835E-2</v>
      </c>
      <c r="BI231" s="493">
        <f t="shared" ca="1" si="29"/>
        <v>8.9811835506519548E-3</v>
      </c>
      <c r="BJ231" s="493">
        <f t="shared" ca="1" si="30"/>
        <v>8.066165797050125E-5</v>
      </c>
      <c r="BK231" s="494">
        <f t="shared" ca="1" si="31"/>
        <v>4.2935517156079135E-2</v>
      </c>
      <c r="BL231" s="495" t="str">
        <f t="shared" ca="1" si="32"/>
        <v>....</v>
      </c>
      <c r="BM231" s="496"/>
    </row>
    <row r="232" spans="3:65">
      <c r="C232" s="42" t="s">
        <v>2418</v>
      </c>
      <c r="D232" s="43">
        <v>1.7985611510791368E-3</v>
      </c>
      <c r="E232" s="44">
        <v>-6</v>
      </c>
      <c r="F232" s="17">
        <v>-10</v>
      </c>
      <c r="G232" s="17">
        <v>-16</v>
      </c>
      <c r="H232" s="17">
        <v>-2</v>
      </c>
      <c r="I232" s="17">
        <v>-3</v>
      </c>
      <c r="J232" s="17">
        <v>-1</v>
      </c>
      <c r="K232" s="17">
        <v>-7</v>
      </c>
      <c r="L232" s="17">
        <v>2</v>
      </c>
      <c r="M232" s="17">
        <v>-10</v>
      </c>
      <c r="N232" s="17">
        <v>5</v>
      </c>
      <c r="O232" s="17">
        <v>-9</v>
      </c>
      <c r="P232" s="17">
        <v>-9</v>
      </c>
      <c r="Q232" s="17">
        <v>8</v>
      </c>
      <c r="R232" s="17">
        <v>-7</v>
      </c>
      <c r="S232" s="17">
        <v>-6</v>
      </c>
      <c r="T232" s="17">
        <v>-10</v>
      </c>
      <c r="U232" s="17">
        <v>4</v>
      </c>
      <c r="V232" s="17">
        <v>-11</v>
      </c>
      <c r="W232" s="17">
        <v>-16</v>
      </c>
      <c r="X232" s="17">
        <v>-14</v>
      </c>
      <c r="Y232" s="17">
        <v>-8</v>
      </c>
      <c r="Z232" s="17">
        <v>7</v>
      </c>
      <c r="AA232" s="17">
        <v>1</v>
      </c>
      <c r="AB232" s="17">
        <v>-3</v>
      </c>
      <c r="AC232" s="17">
        <v>-11</v>
      </c>
      <c r="AD232" s="17">
        <v>-4</v>
      </c>
      <c r="AE232" s="17">
        <v>6</v>
      </c>
      <c r="AF232" s="17">
        <v>1</v>
      </c>
      <c r="AG232" s="17">
        <v>-26</v>
      </c>
      <c r="AH232" s="17">
        <v>34</v>
      </c>
      <c r="AI232" s="17">
        <v>5</v>
      </c>
      <c r="AJ232" s="17">
        <v>18</v>
      </c>
      <c r="AK232" s="17">
        <v>-3</v>
      </c>
      <c r="AL232" s="17">
        <v>-19</v>
      </c>
      <c r="AM232" s="17">
        <v>16</v>
      </c>
      <c r="AN232" s="17">
        <v>15</v>
      </c>
      <c r="AO232" s="17">
        <v>-12</v>
      </c>
      <c r="AP232" s="18">
        <v>-9</v>
      </c>
      <c r="AR232" s="14"/>
      <c r="AS232" s="8" t="s">
        <v>2418</v>
      </c>
      <c r="AT232" s="8"/>
      <c r="AU232" s="8">
        <f>IF(OR('Anwendung DIAGNOSE'!E236='Anwendung DIAGNOSE'!$C$1,AT232),0,'Anwendung DIAGNOSE'!E236)</f>
        <v>0</v>
      </c>
      <c r="AV232" s="17">
        <v>233</v>
      </c>
      <c r="AW232" s="17"/>
      <c r="AX232" s="15">
        <f ca="1">INDIRECT(ADDRESS(AV232+ROW(AV$2)-1,COLUMN(AU232)))</f>
        <v>0</v>
      </c>
      <c r="AY232" s="4"/>
      <c r="AZ232" s="4">
        <f t="shared" si="25"/>
        <v>0</v>
      </c>
      <c r="BA232" s="496">
        <f t="shared" ca="1" si="26"/>
        <v>0</v>
      </c>
      <c r="BB232" s="40">
        <f t="shared" ca="1" si="28"/>
        <v>0</v>
      </c>
      <c r="BC232" s="3">
        <f t="shared" si="27"/>
        <v>0.63669064748201443</v>
      </c>
      <c r="BD232" s="4"/>
      <c r="BE232" s="4"/>
      <c r="BF232" s="41"/>
      <c r="BG232" s="11"/>
      <c r="BH232" s="492">
        <f ca="1">SUMPRODUCT(E232:AP232,Calcul_correl!E$411:AP$411)*D232</f>
        <v>-1.2988129496402875E-2</v>
      </c>
      <c r="BI232" s="493">
        <f t="shared" ca="1" si="29"/>
        <v>6.9367205542725163E-3</v>
      </c>
      <c r="BJ232" s="493">
        <f t="shared" ca="1" si="30"/>
        <v>4.8118092048066803E-5</v>
      </c>
      <c r="BK232" s="494">
        <f t="shared" ca="1" si="31"/>
        <v>3.3161741176448226E-2</v>
      </c>
      <c r="BL232" s="495" t="str">
        <f t="shared" ca="1" si="32"/>
        <v>....</v>
      </c>
      <c r="BM232" s="496"/>
    </row>
    <row r="233" spans="3:65">
      <c r="C233" s="42" t="s">
        <v>2419</v>
      </c>
      <c r="D233" s="43">
        <v>4.3010752688172043E-4</v>
      </c>
      <c r="E233" s="44">
        <v>69</v>
      </c>
      <c r="F233" s="17">
        <v>17</v>
      </c>
      <c r="G233" s="17">
        <v>-48</v>
      </c>
      <c r="H233" s="17">
        <v>28</v>
      </c>
      <c r="I233" s="17">
        <v>5</v>
      </c>
      <c r="J233" s="17">
        <v>13</v>
      </c>
      <c r="K233" s="17">
        <v>26</v>
      </c>
      <c r="L233" s="17">
        <v>25</v>
      </c>
      <c r="M233" s="17">
        <v>-2</v>
      </c>
      <c r="N233" s="17">
        <v>31</v>
      </c>
      <c r="O233" s="17">
        <v>-29</v>
      </c>
      <c r="P233" s="17">
        <v>-2</v>
      </c>
      <c r="Q233" s="17">
        <v>63</v>
      </c>
      <c r="R233" s="17">
        <v>-57</v>
      </c>
      <c r="S233" s="17">
        <v>-5</v>
      </c>
      <c r="T233" s="17">
        <v>-5</v>
      </c>
      <c r="U233" s="17">
        <v>19</v>
      </c>
      <c r="V233" s="17">
        <v>-42</v>
      </c>
      <c r="W233" s="17">
        <v>45</v>
      </c>
      <c r="X233" s="17">
        <v>-17</v>
      </c>
      <c r="Y233" s="17">
        <v>18</v>
      </c>
      <c r="Z233" s="17">
        <v>-21</v>
      </c>
      <c r="AA233" s="17">
        <v>-8</v>
      </c>
      <c r="AB233" s="17">
        <v>25</v>
      </c>
      <c r="AC233" s="17">
        <v>-9</v>
      </c>
      <c r="AD233" s="17">
        <v>-17</v>
      </c>
      <c r="AE233" s="17">
        <v>47</v>
      </c>
      <c r="AF233" s="17">
        <v>32</v>
      </c>
      <c r="AG233" s="17">
        <v>-10</v>
      </c>
      <c r="AH233" s="17">
        <v>75</v>
      </c>
      <c r="AI233" s="17">
        <v>8</v>
      </c>
      <c r="AJ233" s="17">
        <v>-4</v>
      </c>
      <c r="AK233" s="17">
        <v>-7</v>
      </c>
      <c r="AL233" s="17">
        <v>-31</v>
      </c>
      <c r="AM233" s="17">
        <v>-13</v>
      </c>
      <c r="AN233" s="17">
        <v>-20</v>
      </c>
      <c r="AO233" s="17">
        <v>-6</v>
      </c>
      <c r="AP233" s="18">
        <v>-13</v>
      </c>
      <c r="AR233" s="14"/>
      <c r="AS233" s="8" t="s">
        <v>2419</v>
      </c>
      <c r="AT233" s="8"/>
      <c r="AU233" s="8">
        <f>IF(OR('Anwendung DIAGNOSE'!E237='Anwendung DIAGNOSE'!$C$1,AT233),0,'Anwendung DIAGNOSE'!E237)</f>
        <v>0</v>
      </c>
      <c r="AV233" s="17">
        <v>233</v>
      </c>
      <c r="AW233" s="17"/>
      <c r="AX233" s="15">
        <f ca="1">INDIRECT(ADDRESS(AV233+ROW(AV$2)-1,COLUMN(AU233)))</f>
        <v>0</v>
      </c>
      <c r="AY233" s="4"/>
      <c r="AZ233" s="4">
        <f t="shared" si="25"/>
        <v>0</v>
      </c>
      <c r="BA233" s="496">
        <f t="shared" ca="1" si="26"/>
        <v>0</v>
      </c>
      <c r="BB233" s="40">
        <f t="shared" ca="1" si="28"/>
        <v>0</v>
      </c>
      <c r="BC233" s="3">
        <f t="shared" si="27"/>
        <v>0.39225806451612905</v>
      </c>
      <c r="BD233" s="4"/>
      <c r="BE233" s="4"/>
      <c r="BF233" s="41"/>
      <c r="BG233" s="11"/>
      <c r="BH233" s="492">
        <f ca="1">SUMPRODUCT(E233:AP233,Calcul_correl!E$411:AP$411)*D233</f>
        <v>-3.7246451612903244E-3</v>
      </c>
      <c r="BI233" s="493">
        <f t="shared" ca="1" si="29"/>
        <v>8.140168961925702E-3</v>
      </c>
      <c r="BJ233" s="493">
        <f t="shared" ca="1" si="30"/>
        <v>6.6262350728698563E-5</v>
      </c>
      <c r="BK233" s="494">
        <f t="shared" ca="1" si="31"/>
        <v>3.8914956157729684E-2</v>
      </c>
      <c r="BL233" s="495" t="str">
        <f t="shared" ca="1" si="32"/>
        <v>....</v>
      </c>
      <c r="BM233" s="496"/>
    </row>
    <row r="234" spans="3:65">
      <c r="C234" s="42" t="s">
        <v>2420</v>
      </c>
      <c r="D234" s="43">
        <v>3.8610038610038611E-3</v>
      </c>
      <c r="E234" s="44">
        <v>-15</v>
      </c>
      <c r="F234" s="17">
        <v>8</v>
      </c>
      <c r="G234" s="17">
        <v>-11</v>
      </c>
      <c r="H234" s="17">
        <v>3</v>
      </c>
      <c r="I234" s="17">
        <v>10</v>
      </c>
      <c r="J234" s="17">
        <v>6</v>
      </c>
      <c r="K234" s="17">
        <v>-5</v>
      </c>
      <c r="L234" s="17">
        <v>9</v>
      </c>
      <c r="M234" s="17">
        <v>-9</v>
      </c>
      <c r="N234" s="17">
        <v>-2</v>
      </c>
      <c r="O234" s="17">
        <v>-7</v>
      </c>
      <c r="P234" s="17">
        <v>6</v>
      </c>
      <c r="Q234" s="17">
        <v>9</v>
      </c>
      <c r="R234" s="17">
        <v>3</v>
      </c>
      <c r="S234" s="17">
        <v>-8</v>
      </c>
      <c r="T234" s="17">
        <v>-4</v>
      </c>
      <c r="U234" s="17">
        <v>-2</v>
      </c>
      <c r="V234" s="17">
        <v>-6</v>
      </c>
      <c r="W234" s="17">
        <v>-6</v>
      </c>
      <c r="X234" s="17">
        <v>-13</v>
      </c>
      <c r="Y234" s="17">
        <v>-4</v>
      </c>
      <c r="Z234" s="17">
        <v>-9</v>
      </c>
      <c r="AA234" s="17">
        <v>22</v>
      </c>
      <c r="AB234" s="17">
        <v>-7</v>
      </c>
      <c r="AC234" s="17">
        <v>2</v>
      </c>
      <c r="AD234" s="17">
        <v>1</v>
      </c>
      <c r="AE234" s="17">
        <v>-1</v>
      </c>
      <c r="AF234" s="17">
        <v>-18</v>
      </c>
      <c r="AG234" s="17">
        <v>-11</v>
      </c>
      <c r="AH234" s="17">
        <v>9</v>
      </c>
      <c r="AI234" s="17">
        <v>8</v>
      </c>
      <c r="AJ234" s="17">
        <v>11</v>
      </c>
      <c r="AK234" s="17">
        <v>8</v>
      </c>
      <c r="AL234" s="17">
        <v>16</v>
      </c>
      <c r="AM234" s="17">
        <v>7</v>
      </c>
      <c r="AN234" s="17">
        <v>3</v>
      </c>
      <c r="AO234" s="17">
        <v>-6</v>
      </c>
      <c r="AP234" s="18">
        <v>-13</v>
      </c>
      <c r="AR234" s="14"/>
      <c r="AS234" s="8" t="s">
        <v>2420</v>
      </c>
      <c r="AT234" s="8"/>
      <c r="AU234" s="8">
        <f>IF(OR('Anwendung DIAGNOSE'!E238='Anwendung DIAGNOSE'!$C$1,AT234),0,'Anwendung DIAGNOSE'!E238)</f>
        <v>0</v>
      </c>
      <c r="AV234" s="17" t="s">
        <v>2421</v>
      </c>
      <c r="AW234" s="17"/>
      <c r="AX234" s="48">
        <f ca="1">MAX(INDIRECT(ADDRESS(230+ROW(AV$2)-1,COLUMN(AU234))),INDIRECT(ADDRESS(231+ROW(AV$2)-1,COLUMN(AU234))),INDIRECT(ADDRESS(232+ROW(AV$2)-1,COLUMN(AU234))))</f>
        <v>0</v>
      </c>
      <c r="AY234" s="4"/>
      <c r="AZ234" s="4">
        <f t="shared" si="25"/>
        <v>0</v>
      </c>
      <c r="BA234" s="496">
        <f t="shared" ca="1" si="26"/>
        <v>0</v>
      </c>
      <c r="BB234" s="40">
        <f t="shared" ca="1" si="28"/>
        <v>0</v>
      </c>
      <c r="BC234" s="3">
        <f t="shared" si="27"/>
        <v>1.1505791505791505</v>
      </c>
      <c r="BD234" s="4"/>
      <c r="BE234" s="4"/>
      <c r="BF234" s="41"/>
      <c r="BG234" s="11"/>
      <c r="BH234" s="492">
        <f ca="1">SUMPRODUCT(E234:AP234,Calcul_correl!E$411:AP$411)*D234</f>
        <v>-2.432548262548263E-2</v>
      </c>
      <c r="BI234" s="493">
        <f t="shared" ca="1" si="29"/>
        <v>4.2963295040627635E-3</v>
      </c>
      <c r="BJ234" s="493">
        <f t="shared" ca="1" si="30"/>
        <v>1.8458447207480193E-5</v>
      </c>
      <c r="BK234" s="494">
        <f t="shared" ca="1" si="31"/>
        <v>2.0539066826717422E-2</v>
      </c>
      <c r="BL234" s="495" t="str">
        <f t="shared" ca="1" si="32"/>
        <v>....</v>
      </c>
      <c r="BM234" s="496"/>
    </row>
    <row r="235" spans="3:65">
      <c r="C235" s="42" t="s">
        <v>2422</v>
      </c>
      <c r="D235" s="43">
        <v>3.5945363048166788E-4</v>
      </c>
      <c r="E235" s="44">
        <v>-9</v>
      </c>
      <c r="F235" s="17">
        <v>25</v>
      </c>
      <c r="G235" s="17">
        <v>35</v>
      </c>
      <c r="H235" s="17">
        <v>36</v>
      </c>
      <c r="I235" s="17">
        <v>115</v>
      </c>
      <c r="J235" s="17">
        <v>-16</v>
      </c>
      <c r="K235" s="17">
        <v>62</v>
      </c>
      <c r="L235" s="17">
        <v>-4</v>
      </c>
      <c r="M235" s="17">
        <v>17</v>
      </c>
      <c r="N235" s="17">
        <v>-25</v>
      </c>
      <c r="O235" s="17">
        <v>33</v>
      </c>
      <c r="P235" s="17">
        <v>-33</v>
      </c>
      <c r="Q235" s="17">
        <v>13</v>
      </c>
      <c r="R235" s="17">
        <v>77</v>
      </c>
      <c r="S235" s="17">
        <v>-16</v>
      </c>
      <c r="T235" s="17">
        <v>33</v>
      </c>
      <c r="U235" s="17">
        <v>29</v>
      </c>
      <c r="V235" s="17">
        <v>-46</v>
      </c>
      <c r="W235" s="17">
        <v>-46</v>
      </c>
      <c r="X235" s="17">
        <v>-32</v>
      </c>
      <c r="Y235" s="17">
        <v>-3</v>
      </c>
      <c r="Z235" s="17">
        <v>-10</v>
      </c>
      <c r="AA235" s="17">
        <v>-27</v>
      </c>
      <c r="AB235" s="17">
        <v>3</v>
      </c>
      <c r="AC235" s="17">
        <v>-40</v>
      </c>
      <c r="AD235" s="17">
        <v>1</v>
      </c>
      <c r="AE235" s="17">
        <v>-14</v>
      </c>
      <c r="AF235" s="17">
        <v>-6</v>
      </c>
      <c r="AG235" s="17">
        <v>22</v>
      </c>
      <c r="AH235" s="17">
        <v>0</v>
      </c>
      <c r="AI235" s="17">
        <v>-45</v>
      </c>
      <c r="AJ235" s="17">
        <v>-13</v>
      </c>
      <c r="AK235" s="17">
        <v>19</v>
      </c>
      <c r="AL235" s="17">
        <v>-35</v>
      </c>
      <c r="AM235" s="17">
        <v>-52</v>
      </c>
      <c r="AN235" s="17">
        <v>6</v>
      </c>
      <c r="AO235" s="17">
        <v>31</v>
      </c>
      <c r="AP235" s="18">
        <v>30</v>
      </c>
      <c r="AR235" s="14"/>
      <c r="AS235" s="8" t="s">
        <v>2422</v>
      </c>
      <c r="AT235" s="8"/>
      <c r="AU235" s="8">
        <f>IF(OR('Anwendung DIAGNOSE'!E239='Anwendung DIAGNOSE'!$C$1,AT235),0,'Anwendung DIAGNOSE'!E239)</f>
        <v>0</v>
      </c>
      <c r="AV235" s="17"/>
      <c r="AW235" s="17"/>
      <c r="AX235" s="15"/>
      <c r="AY235" s="4"/>
      <c r="AZ235" s="4">
        <f t="shared" si="25"/>
        <v>0</v>
      </c>
      <c r="BA235" s="496">
        <f t="shared" si="26"/>
        <v>0</v>
      </c>
      <c r="BB235" s="40">
        <f t="shared" si="28"/>
        <v>0</v>
      </c>
      <c r="BC235" s="3">
        <f t="shared" si="27"/>
        <v>0.38066139468008631</v>
      </c>
      <c r="BD235" s="4"/>
      <c r="BE235" s="4"/>
      <c r="BF235" s="41"/>
      <c r="BG235" s="11"/>
      <c r="BH235" s="492">
        <f ca="1">SUMPRODUCT(E235:AP235,Calcul_correl!E$411:AP$411)*D235</f>
        <v>-6.1571171818835353E-3</v>
      </c>
      <c r="BI235" s="493">
        <f t="shared" ca="1" si="29"/>
        <v>1.8860196740566736E-2</v>
      </c>
      <c r="BJ235" s="493">
        <f t="shared" ca="1" si="30"/>
        <v>3.5570702109288414E-4</v>
      </c>
      <c r="BK235" s="494">
        <f t="shared" ca="1" si="31"/>
        <v>9.0163205790716586E-2</v>
      </c>
      <c r="BL235" s="495" t="str">
        <f t="shared" ca="1" si="32"/>
        <v>....</v>
      </c>
      <c r="BM235" s="496"/>
    </row>
    <row r="236" spans="3:65">
      <c r="C236" s="42" t="s">
        <v>2423</v>
      </c>
      <c r="D236" s="43">
        <v>7.7579519006982156E-4</v>
      </c>
      <c r="E236" s="44">
        <v>30</v>
      </c>
      <c r="F236" s="17">
        <v>18</v>
      </c>
      <c r="G236" s="17">
        <v>-1</v>
      </c>
      <c r="H236" s="17">
        <v>-3</v>
      </c>
      <c r="I236" s="17">
        <v>40</v>
      </c>
      <c r="J236" s="17">
        <v>-5</v>
      </c>
      <c r="K236" s="17">
        <v>50</v>
      </c>
      <c r="L236" s="17">
        <v>2</v>
      </c>
      <c r="M236" s="17">
        <v>51</v>
      </c>
      <c r="N236" s="17">
        <v>-20</v>
      </c>
      <c r="O236" s="17">
        <v>-15</v>
      </c>
      <c r="P236" s="17">
        <v>-17</v>
      </c>
      <c r="Q236" s="17">
        <v>10</v>
      </c>
      <c r="R236" s="17">
        <v>37</v>
      </c>
      <c r="S236" s="17">
        <v>-21</v>
      </c>
      <c r="T236" s="17">
        <v>-87</v>
      </c>
      <c r="U236" s="17">
        <v>-3</v>
      </c>
      <c r="V236" s="17">
        <v>7</v>
      </c>
      <c r="W236" s="17">
        <v>-42</v>
      </c>
      <c r="X236" s="17">
        <v>-25</v>
      </c>
      <c r="Y236" s="17">
        <v>-31</v>
      </c>
      <c r="Z236" s="17">
        <v>12</v>
      </c>
      <c r="AA236" s="17">
        <v>3</v>
      </c>
      <c r="AB236" s="17">
        <v>23</v>
      </c>
      <c r="AC236" s="17">
        <v>33</v>
      </c>
      <c r="AD236" s="17">
        <v>0</v>
      </c>
      <c r="AE236" s="17">
        <v>21</v>
      </c>
      <c r="AF236" s="17">
        <v>-52</v>
      </c>
      <c r="AG236" s="17">
        <v>14</v>
      </c>
      <c r="AH236" s="17">
        <v>-22</v>
      </c>
      <c r="AI236" s="17">
        <v>9</v>
      </c>
      <c r="AJ236" s="17">
        <v>-2</v>
      </c>
      <c r="AK236" s="17">
        <v>50</v>
      </c>
      <c r="AL236" s="17">
        <v>8</v>
      </c>
      <c r="AM236" s="17">
        <v>-7</v>
      </c>
      <c r="AN236" s="17">
        <v>-31</v>
      </c>
      <c r="AO236" s="17">
        <v>22</v>
      </c>
      <c r="AP236" s="18">
        <v>-34</v>
      </c>
      <c r="AR236" s="14"/>
      <c r="AS236" s="8" t="s">
        <v>2423</v>
      </c>
      <c r="AT236" s="8"/>
      <c r="AU236" s="8">
        <f>IF(OR('Anwendung DIAGNOSE'!E240='Anwendung DIAGNOSE'!$C$1,AT236),0,'Anwendung DIAGNOSE'!E240)</f>
        <v>0</v>
      </c>
      <c r="AV236" s="17"/>
      <c r="AW236" s="17"/>
      <c r="AX236" s="15"/>
      <c r="AY236" s="4"/>
      <c r="AZ236" s="4">
        <f t="shared" si="25"/>
        <v>0</v>
      </c>
      <c r="BA236" s="496">
        <f t="shared" si="26"/>
        <v>0</v>
      </c>
      <c r="BB236" s="40">
        <f t="shared" si="28"/>
        <v>0</v>
      </c>
      <c r="BC236" s="3">
        <f t="shared" si="27"/>
        <v>0.66563227307990691</v>
      </c>
      <c r="BD236" s="4"/>
      <c r="BE236" s="4"/>
      <c r="BF236" s="41"/>
      <c r="BG236" s="11"/>
      <c r="BH236" s="492">
        <f ca="1">SUMPRODUCT(E236:AP236,Calcul_correl!E$411:AP$411)*D236</f>
        <v>-2.2933281613654057E-3</v>
      </c>
      <c r="BI236" s="493">
        <f t="shared" ca="1" si="29"/>
        <v>3.4674200590728149E-3</v>
      </c>
      <c r="BJ236" s="493">
        <f t="shared" ca="1" si="30"/>
        <v>1.2023001866060524E-5</v>
      </c>
      <c r="BK236" s="494">
        <f t="shared" ca="1" si="31"/>
        <v>1.6576375774309468E-2</v>
      </c>
      <c r="BL236" s="495" t="str">
        <f t="shared" ca="1" si="32"/>
        <v>....</v>
      </c>
      <c r="BM236" s="496"/>
    </row>
    <row r="237" spans="3:65">
      <c r="C237" s="42" t="s">
        <v>2424</v>
      </c>
      <c r="D237" s="43">
        <v>6.0060060060060057E-4</v>
      </c>
      <c r="E237" s="44">
        <v>68</v>
      </c>
      <c r="F237" s="17">
        <v>1</v>
      </c>
      <c r="G237" s="17">
        <v>-49</v>
      </c>
      <c r="H237" s="17">
        <v>-10</v>
      </c>
      <c r="I237" s="17">
        <v>23</v>
      </c>
      <c r="J237" s="17">
        <v>30</v>
      </c>
      <c r="K237" s="17">
        <v>-7</v>
      </c>
      <c r="L237" s="17">
        <v>-14</v>
      </c>
      <c r="M237" s="17">
        <v>-15</v>
      </c>
      <c r="N237" s="17">
        <v>2</v>
      </c>
      <c r="O237" s="17">
        <v>-2</v>
      </c>
      <c r="P237" s="17">
        <v>34</v>
      </c>
      <c r="Q237" s="17">
        <v>-16</v>
      </c>
      <c r="R237" s="17">
        <v>0</v>
      </c>
      <c r="S237" s="17">
        <v>1</v>
      </c>
      <c r="T237" s="17">
        <v>13</v>
      </c>
      <c r="U237" s="17">
        <v>-37</v>
      </c>
      <c r="V237" s="17">
        <v>43</v>
      </c>
      <c r="W237" s="17">
        <v>-12</v>
      </c>
      <c r="X237" s="17">
        <v>-2</v>
      </c>
      <c r="Y237" s="17">
        <v>-4</v>
      </c>
      <c r="Z237" s="17">
        <v>-9</v>
      </c>
      <c r="AA237" s="17">
        <v>-4</v>
      </c>
      <c r="AB237" s="17">
        <v>-48</v>
      </c>
      <c r="AC237" s="17">
        <v>-30</v>
      </c>
      <c r="AD237" s="17">
        <v>-15</v>
      </c>
      <c r="AE237" s="17">
        <v>22</v>
      </c>
      <c r="AF237" s="17">
        <v>-12</v>
      </c>
      <c r="AG237" s="17">
        <v>0</v>
      </c>
      <c r="AH237" s="17">
        <v>-18</v>
      </c>
      <c r="AI237" s="17">
        <v>11</v>
      </c>
      <c r="AJ237" s="17">
        <v>-53</v>
      </c>
      <c r="AK237" s="17">
        <v>4</v>
      </c>
      <c r="AL237" s="17">
        <v>39</v>
      </c>
      <c r="AM237" s="17">
        <v>-24</v>
      </c>
      <c r="AN237" s="17">
        <v>38</v>
      </c>
      <c r="AO237" s="17">
        <v>5</v>
      </c>
      <c r="AP237" s="18">
        <v>28</v>
      </c>
      <c r="AR237" s="14"/>
      <c r="AS237" s="8" t="s">
        <v>2424</v>
      </c>
      <c r="AT237" s="8"/>
      <c r="AU237" s="8">
        <f>IF(OR('Anwendung DIAGNOSE'!E241='Anwendung DIAGNOSE'!$C$1,AT237),0,'Anwendung DIAGNOSE'!E241)</f>
        <v>0</v>
      </c>
      <c r="AV237" s="17"/>
      <c r="AW237" s="17"/>
      <c r="AX237" s="15"/>
      <c r="AY237" s="4"/>
      <c r="AZ237" s="4">
        <f t="shared" si="25"/>
        <v>0</v>
      </c>
      <c r="BA237" s="496">
        <f t="shared" si="26"/>
        <v>0</v>
      </c>
      <c r="BB237" s="40">
        <f t="shared" si="28"/>
        <v>0</v>
      </c>
      <c r="BC237" s="3">
        <f t="shared" si="27"/>
        <v>0.4462462462462462</v>
      </c>
      <c r="BD237" s="4"/>
      <c r="BE237" s="4"/>
      <c r="BF237" s="41"/>
      <c r="BG237" s="11"/>
      <c r="BH237" s="492">
        <f ca="1">SUMPRODUCT(E237:AP237,Calcul_correl!E$411:AP$411)*D237</f>
        <v>2.4051051051051072E-3</v>
      </c>
      <c r="BI237" s="493">
        <f t="shared" ca="1" si="29"/>
        <v>-2.8539022414258691E-3</v>
      </c>
      <c r="BJ237" s="493">
        <f t="shared" ca="1" si="30"/>
        <v>8.1447580036155996E-6</v>
      </c>
      <c r="BK237" s="494">
        <f t="shared" ca="1" si="31"/>
        <v>-1.3643387640108771E-2</v>
      </c>
      <c r="BL237" s="495" t="str">
        <f t="shared" ca="1" si="32"/>
        <v>....</v>
      </c>
      <c r="BM237" s="496"/>
    </row>
    <row r="238" spans="3:65">
      <c r="C238" s="42" t="s">
        <v>2425</v>
      </c>
      <c r="D238" s="43">
        <v>6.0938452163315055E-4</v>
      </c>
      <c r="E238" s="44">
        <v>26</v>
      </c>
      <c r="F238" s="17">
        <v>-55</v>
      </c>
      <c r="G238" s="17">
        <v>-21</v>
      </c>
      <c r="H238" s="17">
        <v>51</v>
      </c>
      <c r="I238" s="17">
        <v>-16</v>
      </c>
      <c r="J238" s="17">
        <v>18</v>
      </c>
      <c r="K238" s="17">
        <v>20</v>
      </c>
      <c r="L238" s="17">
        <v>3</v>
      </c>
      <c r="M238" s="17">
        <v>-13</v>
      </c>
      <c r="N238" s="17">
        <v>-23</v>
      </c>
      <c r="O238" s="17">
        <v>-31</v>
      </c>
      <c r="P238" s="17">
        <v>-3</v>
      </c>
      <c r="Q238" s="17">
        <v>43</v>
      </c>
      <c r="R238" s="17">
        <v>-21</v>
      </c>
      <c r="S238" s="17">
        <v>-28</v>
      </c>
      <c r="T238" s="17">
        <v>-25</v>
      </c>
      <c r="U238" s="17">
        <v>-9</v>
      </c>
      <c r="V238" s="17">
        <v>-55</v>
      </c>
      <c r="W238" s="17">
        <v>-40</v>
      </c>
      <c r="X238" s="17">
        <v>31</v>
      </c>
      <c r="Y238" s="17">
        <v>-4</v>
      </c>
      <c r="Z238" s="17">
        <v>17</v>
      </c>
      <c r="AA238" s="17">
        <v>-21</v>
      </c>
      <c r="AB238" s="17">
        <v>-4</v>
      </c>
      <c r="AC238" s="17">
        <v>-8</v>
      </c>
      <c r="AD238" s="17">
        <v>-11</v>
      </c>
      <c r="AE238" s="17">
        <v>34</v>
      </c>
      <c r="AF238" s="17">
        <v>-30</v>
      </c>
      <c r="AG238" s="17">
        <v>-58</v>
      </c>
      <c r="AH238" s="17">
        <v>-21</v>
      </c>
      <c r="AI238" s="17">
        <v>-17</v>
      </c>
      <c r="AJ238" s="17">
        <v>4</v>
      </c>
      <c r="AK238" s="17">
        <v>23</v>
      </c>
      <c r="AL238" s="17">
        <v>13</v>
      </c>
      <c r="AM238" s="17">
        <v>7</v>
      </c>
      <c r="AN238" s="17">
        <v>25</v>
      </c>
      <c r="AO238" s="17">
        <v>-10</v>
      </c>
      <c r="AP238" s="18">
        <v>1</v>
      </c>
      <c r="AR238" s="14"/>
      <c r="AS238" s="8" t="s">
        <v>2425</v>
      </c>
      <c r="AT238" s="8"/>
      <c r="AU238" s="8">
        <f>IF(OR('Anwendung DIAGNOSE'!E242='Anwendung DIAGNOSE'!$C$1,AT238),0,'Anwendung DIAGNOSE'!E242)</f>
        <v>0</v>
      </c>
      <c r="AV238" s="17"/>
      <c r="AW238" s="17"/>
      <c r="AX238" s="15"/>
      <c r="AY238" s="4"/>
      <c r="AZ238" s="4">
        <f t="shared" si="25"/>
        <v>0</v>
      </c>
      <c r="BA238" s="496">
        <f t="shared" si="26"/>
        <v>0</v>
      </c>
      <c r="BB238" s="40">
        <f t="shared" si="28"/>
        <v>0</v>
      </c>
      <c r="BC238" s="3">
        <f t="shared" si="27"/>
        <v>0.51188299817184646</v>
      </c>
      <c r="BD238" s="4"/>
      <c r="BE238" s="4"/>
      <c r="BF238" s="41"/>
      <c r="BG238" s="11"/>
      <c r="BH238" s="492">
        <f ca="1">SUMPRODUCT(E238:AP238,Calcul_correl!E$411:AP$411)*D238</f>
        <v>-6.602132845825716E-3</v>
      </c>
      <c r="BI238" s="493">
        <f t="shared" ca="1" si="29"/>
        <v>1.1279889876110628E-2</v>
      </c>
      <c r="BJ238" s="493">
        <f t="shared" ca="1" si="30"/>
        <v>1.2723591561718305E-4</v>
      </c>
      <c r="BK238" s="494">
        <f t="shared" ca="1" si="31"/>
        <v>5.3924730806695818E-2</v>
      </c>
      <c r="BL238" s="495" t="str">
        <f t="shared" ca="1" si="32"/>
        <v>....</v>
      </c>
      <c r="BM238" s="496"/>
    </row>
    <row r="239" spans="3:65">
      <c r="C239" s="42" t="s">
        <v>2426</v>
      </c>
      <c r="D239" s="43">
        <v>6.939625260235947E-4</v>
      </c>
      <c r="E239" s="44">
        <v>-59</v>
      </c>
      <c r="F239" s="17">
        <v>1</v>
      </c>
      <c r="G239" s="17">
        <v>2</v>
      </c>
      <c r="H239" s="17">
        <v>-10</v>
      </c>
      <c r="I239" s="17">
        <v>-25</v>
      </c>
      <c r="J239" s="17">
        <v>-27</v>
      </c>
      <c r="K239" s="17">
        <v>31</v>
      </c>
      <c r="L239" s="17">
        <v>-65</v>
      </c>
      <c r="M239" s="17">
        <v>-43</v>
      </c>
      <c r="N239" s="17">
        <v>-9</v>
      </c>
      <c r="O239" s="17">
        <v>-35</v>
      </c>
      <c r="P239" s="17">
        <v>51</v>
      </c>
      <c r="Q239" s="17">
        <v>-3</v>
      </c>
      <c r="R239" s="17">
        <v>-31</v>
      </c>
      <c r="S239" s="17">
        <v>-29</v>
      </c>
      <c r="T239" s="17">
        <v>-29</v>
      </c>
      <c r="U239" s="17">
        <v>3</v>
      </c>
      <c r="V239" s="17">
        <v>3</v>
      </c>
      <c r="W239" s="17">
        <v>-15</v>
      </c>
      <c r="X239" s="17">
        <v>6</v>
      </c>
      <c r="Y239" s="17">
        <v>-26</v>
      </c>
      <c r="Z239" s="17">
        <v>-49</v>
      </c>
      <c r="AA239" s="17">
        <v>-31</v>
      </c>
      <c r="AB239" s="17">
        <v>-12</v>
      </c>
      <c r="AC239" s="17">
        <v>-32</v>
      </c>
      <c r="AD239" s="17">
        <v>21</v>
      </c>
      <c r="AE239" s="17">
        <v>7</v>
      </c>
      <c r="AF239" s="17">
        <v>12</v>
      </c>
      <c r="AG239" s="17">
        <v>25</v>
      </c>
      <c r="AH239" s="17">
        <v>-24</v>
      </c>
      <c r="AI239" s="17">
        <v>-10</v>
      </c>
      <c r="AJ239" s="17">
        <v>19</v>
      </c>
      <c r="AK239" s="17">
        <v>18</v>
      </c>
      <c r="AL239" s="17">
        <v>-22</v>
      </c>
      <c r="AM239" s="17">
        <v>-5</v>
      </c>
      <c r="AN239" s="17">
        <v>-15</v>
      </c>
      <c r="AO239" s="17">
        <v>13</v>
      </c>
      <c r="AP239" s="18">
        <v>18</v>
      </c>
      <c r="AR239" s="14"/>
      <c r="AS239" s="8" t="s">
        <v>2426</v>
      </c>
      <c r="AT239" s="8"/>
      <c r="AU239" s="8">
        <f>IF(OR('Anwendung DIAGNOSE'!E243='Anwendung DIAGNOSE'!$C$1,AT239),0,'Anwendung DIAGNOSE'!E243)</f>
        <v>0</v>
      </c>
      <c r="AV239" s="17"/>
      <c r="AW239" s="17"/>
      <c r="AX239" s="15"/>
      <c r="AY239" s="4"/>
      <c r="AZ239" s="4">
        <f t="shared" si="25"/>
        <v>0</v>
      </c>
      <c r="BA239" s="496">
        <f t="shared" si="26"/>
        <v>0</v>
      </c>
      <c r="BB239" s="40">
        <f t="shared" si="28"/>
        <v>0</v>
      </c>
      <c r="BC239" s="3">
        <f t="shared" si="27"/>
        <v>0.58015267175572516</v>
      </c>
      <c r="BD239" s="4"/>
      <c r="BE239" s="4"/>
      <c r="BF239" s="41"/>
      <c r="BG239" s="11"/>
      <c r="BH239" s="492">
        <f ca="1">SUMPRODUCT(E239:AP239,Calcul_correl!E$411:AP$411)*D239</f>
        <v>-1.432338653712739E-4</v>
      </c>
      <c r="BI239" s="493">
        <f t="shared" ca="1" si="29"/>
        <v>2.2388820789409178E-3</v>
      </c>
      <c r="BJ239" s="493">
        <f t="shared" ca="1" si="30"/>
        <v>5.0125929634028057E-6</v>
      </c>
      <c r="BK239" s="494">
        <f t="shared" ca="1" si="31"/>
        <v>1.0703217384286492E-2</v>
      </c>
      <c r="BL239" s="495" t="str">
        <f t="shared" ca="1" si="32"/>
        <v>....</v>
      </c>
      <c r="BM239" s="496"/>
    </row>
    <row r="240" spans="3:65">
      <c r="C240" s="42" t="s">
        <v>2427</v>
      </c>
      <c r="D240" s="43">
        <v>8.6655112651646442E-4</v>
      </c>
      <c r="E240" s="44">
        <v>6</v>
      </c>
      <c r="F240" s="17">
        <v>-22</v>
      </c>
      <c r="G240" s="17">
        <v>0</v>
      </c>
      <c r="H240" s="17">
        <v>10</v>
      </c>
      <c r="I240" s="17">
        <v>-4</v>
      </c>
      <c r="J240" s="17">
        <v>-30</v>
      </c>
      <c r="K240" s="17">
        <v>-59</v>
      </c>
      <c r="L240" s="17">
        <v>-34</v>
      </c>
      <c r="M240" s="17">
        <v>-15</v>
      </c>
      <c r="N240" s="17">
        <v>17</v>
      </c>
      <c r="O240" s="17">
        <v>8</v>
      </c>
      <c r="P240" s="17">
        <v>-21</v>
      </c>
      <c r="Q240" s="17">
        <v>-1</v>
      </c>
      <c r="R240" s="17">
        <v>-13</v>
      </c>
      <c r="S240" s="17">
        <v>-56</v>
      </c>
      <c r="T240" s="17">
        <v>27</v>
      </c>
      <c r="U240" s="17">
        <v>-1</v>
      </c>
      <c r="V240" s="17">
        <v>-24</v>
      </c>
      <c r="W240" s="17">
        <v>-1</v>
      </c>
      <c r="X240" s="17">
        <v>-12</v>
      </c>
      <c r="Y240" s="17">
        <v>13</v>
      </c>
      <c r="Z240" s="17">
        <v>-1</v>
      </c>
      <c r="AA240" s="17">
        <v>7</v>
      </c>
      <c r="AB240" s="17">
        <v>0</v>
      </c>
      <c r="AC240" s="17">
        <v>-10</v>
      </c>
      <c r="AD240" s="17">
        <v>24</v>
      </c>
      <c r="AE240" s="17">
        <v>-7</v>
      </c>
      <c r="AF240" s="17">
        <v>-20</v>
      </c>
      <c r="AG240" s="17">
        <v>-15</v>
      </c>
      <c r="AH240" s="17">
        <v>-1</v>
      </c>
      <c r="AI240" s="17">
        <v>-26</v>
      </c>
      <c r="AJ240" s="17">
        <v>-8</v>
      </c>
      <c r="AK240" s="17">
        <v>26</v>
      </c>
      <c r="AL240" s="17">
        <v>16</v>
      </c>
      <c r="AM240" s="17">
        <v>-5</v>
      </c>
      <c r="AN240" s="17">
        <v>-38</v>
      </c>
      <c r="AO240" s="17">
        <v>16</v>
      </c>
      <c r="AP240" s="18">
        <v>-31</v>
      </c>
      <c r="AR240" s="14"/>
      <c r="AS240" s="8" t="s">
        <v>2427</v>
      </c>
      <c r="AT240" s="8"/>
      <c r="AU240" s="8">
        <f>IF(OR('Anwendung DIAGNOSE'!E244='Anwendung DIAGNOSE'!$C$1,AT240),0,'Anwendung DIAGNOSE'!E244)</f>
        <v>0</v>
      </c>
      <c r="AV240" s="17"/>
      <c r="AW240" s="17"/>
      <c r="AX240" s="15"/>
      <c r="AY240" s="4"/>
      <c r="AZ240" s="4">
        <f t="shared" si="25"/>
        <v>0</v>
      </c>
      <c r="BA240" s="496">
        <f t="shared" si="26"/>
        <v>0</v>
      </c>
      <c r="BB240" s="40">
        <f t="shared" si="28"/>
        <v>0</v>
      </c>
      <c r="BC240" s="3">
        <f t="shared" si="27"/>
        <v>0.54159445407279028</v>
      </c>
      <c r="BD240" s="4"/>
      <c r="BE240" s="4"/>
      <c r="BF240" s="41"/>
      <c r="BG240" s="11"/>
      <c r="BH240" s="492">
        <f ca="1">SUMPRODUCT(E240:AP240,Calcul_correl!E$411:AP$411)*D240</f>
        <v>-1.1991681109185446E-2</v>
      </c>
      <c r="BI240" s="493">
        <f t="shared" ca="1" si="29"/>
        <v>1.3800214311227526E-2</v>
      </c>
      <c r="BJ240" s="493">
        <f t="shared" ca="1" si="30"/>
        <v>1.9044591503580903E-4</v>
      </c>
      <c r="BK240" s="494">
        <f t="shared" ca="1" si="31"/>
        <v>6.5973413746150039E-2</v>
      </c>
      <c r="BL240" s="495" t="str">
        <f t="shared" ca="1" si="32"/>
        <v>....</v>
      </c>
      <c r="BM240" s="496"/>
    </row>
    <row r="241" spans="3:65">
      <c r="C241" s="42" t="s">
        <v>2428</v>
      </c>
      <c r="D241" s="43">
        <v>2.9256875365710943E-4</v>
      </c>
      <c r="E241" s="44">
        <v>-10</v>
      </c>
      <c r="F241" s="17">
        <v>31</v>
      </c>
      <c r="G241" s="17">
        <v>35</v>
      </c>
      <c r="H241" s="17">
        <v>32</v>
      </c>
      <c r="I241" s="17">
        <v>107</v>
      </c>
      <c r="J241" s="17">
        <v>-22</v>
      </c>
      <c r="K241" s="17">
        <v>57</v>
      </c>
      <c r="L241" s="17">
        <v>4</v>
      </c>
      <c r="M241" s="17">
        <v>22</v>
      </c>
      <c r="N241" s="17">
        <v>-35</v>
      </c>
      <c r="O241" s="17">
        <v>29</v>
      </c>
      <c r="P241" s="17">
        <v>-43</v>
      </c>
      <c r="Q241" s="17">
        <v>24</v>
      </c>
      <c r="R241" s="17">
        <v>78</v>
      </c>
      <c r="S241" s="17">
        <v>-31</v>
      </c>
      <c r="T241" s="17">
        <v>33</v>
      </c>
      <c r="U241" s="17">
        <v>37</v>
      </c>
      <c r="V241" s="17">
        <v>-43</v>
      </c>
      <c r="W241" s="17">
        <v>-39</v>
      </c>
      <c r="X241" s="17">
        <v>-27</v>
      </c>
      <c r="Y241" s="17">
        <v>-8</v>
      </c>
      <c r="Z241" s="17">
        <v>-13</v>
      </c>
      <c r="AA241" s="17">
        <v>-29</v>
      </c>
      <c r="AB241" s="17">
        <v>7</v>
      </c>
      <c r="AC241" s="17">
        <v>-37</v>
      </c>
      <c r="AD241" s="17">
        <v>-7</v>
      </c>
      <c r="AE241" s="17">
        <v>-2</v>
      </c>
      <c r="AF241" s="17">
        <v>-3</v>
      </c>
      <c r="AG241" s="17">
        <v>34</v>
      </c>
      <c r="AH241" s="17">
        <v>6</v>
      </c>
      <c r="AI241" s="17">
        <v>-39</v>
      </c>
      <c r="AJ241" s="17">
        <v>-10</v>
      </c>
      <c r="AK241" s="17">
        <v>7</v>
      </c>
      <c r="AL241" s="17">
        <v>-26</v>
      </c>
      <c r="AM241" s="17">
        <v>-51</v>
      </c>
      <c r="AN241" s="17">
        <v>-8</v>
      </c>
      <c r="AO241" s="17">
        <v>38</v>
      </c>
      <c r="AP241" s="18">
        <v>20</v>
      </c>
      <c r="AR241" s="14"/>
      <c r="AS241" s="8" t="s">
        <v>2428</v>
      </c>
      <c r="AT241" s="8"/>
      <c r="AU241" s="8">
        <f>IF(OR('Anwendung DIAGNOSE'!E245='Anwendung DIAGNOSE'!$C$1,AT241),0,'Anwendung DIAGNOSE'!E245)</f>
        <v>4</v>
      </c>
      <c r="AV241" s="17"/>
      <c r="AW241" s="17"/>
      <c r="AX241" s="15"/>
      <c r="AY241" s="4"/>
      <c r="AZ241" s="4">
        <f t="shared" si="25"/>
        <v>4</v>
      </c>
      <c r="BA241" s="496">
        <f t="shared" si="26"/>
        <v>4</v>
      </c>
      <c r="BB241" s="40">
        <f t="shared" si="28"/>
        <v>1.1702750146284377E-3</v>
      </c>
      <c r="BC241" s="3">
        <f t="shared" si="27"/>
        <v>0.31714452896430662</v>
      </c>
      <c r="BD241" s="4"/>
      <c r="BE241" s="4"/>
      <c r="BF241" s="41"/>
      <c r="BG241" s="11"/>
      <c r="BH241" s="492">
        <f ca="1">SUMPRODUCT(E241:AP241,Calcul_correl!E$411:AP$411)*D241</f>
        <v>-2.0414569923932137E-3</v>
      </c>
      <c r="BI241" s="493">
        <f t="shared" ca="1" si="29"/>
        <v>-4.1742932648222309E-3</v>
      </c>
      <c r="BJ241" s="493">
        <f t="shared" ca="1" si="30"/>
        <v>1.742472426074024E-5</v>
      </c>
      <c r="BK241" s="494">
        <f t="shared" ca="1" si="31"/>
        <v>-1.995565941565355E-2</v>
      </c>
      <c r="BL241" s="495" t="str">
        <f t="shared" ca="1" si="32"/>
        <v>....</v>
      </c>
      <c r="BM241" s="496"/>
    </row>
    <row r="242" spans="3:65">
      <c r="C242" s="42" t="s">
        <v>2429</v>
      </c>
      <c r="D242" s="43">
        <v>1.0964912280701754E-3</v>
      </c>
      <c r="E242" s="44">
        <v>15</v>
      </c>
      <c r="F242" s="17">
        <v>-11</v>
      </c>
      <c r="G242" s="17">
        <v>-3</v>
      </c>
      <c r="H242" s="17">
        <v>9</v>
      </c>
      <c r="I242" s="17">
        <v>-13</v>
      </c>
      <c r="J242" s="17">
        <v>-11</v>
      </c>
      <c r="K242" s="17">
        <v>-19</v>
      </c>
      <c r="L242" s="17">
        <v>-12</v>
      </c>
      <c r="M242" s="17">
        <v>-6</v>
      </c>
      <c r="N242" s="17">
        <v>-1</v>
      </c>
      <c r="O242" s="17">
        <v>1</v>
      </c>
      <c r="P242" s="17">
        <v>18</v>
      </c>
      <c r="Q242" s="17">
        <v>4</v>
      </c>
      <c r="R242" s="17">
        <v>-21</v>
      </c>
      <c r="S242" s="17">
        <v>0</v>
      </c>
      <c r="T242" s="17">
        <v>-3</v>
      </c>
      <c r="U242" s="17">
        <v>-6</v>
      </c>
      <c r="V242" s="17">
        <v>-16</v>
      </c>
      <c r="W242" s="17">
        <v>17</v>
      </c>
      <c r="X242" s="17">
        <v>1</v>
      </c>
      <c r="Y242" s="17">
        <v>18</v>
      </c>
      <c r="Z242" s="17">
        <v>36</v>
      </c>
      <c r="AA242" s="17">
        <v>-25</v>
      </c>
      <c r="AB242" s="17">
        <v>-10</v>
      </c>
      <c r="AC242" s="17">
        <v>-2</v>
      </c>
      <c r="AD242" s="17">
        <v>35</v>
      </c>
      <c r="AE242" s="17">
        <v>5</v>
      </c>
      <c r="AF242" s="17">
        <v>-17</v>
      </c>
      <c r="AG242" s="17">
        <v>-57</v>
      </c>
      <c r="AH242" s="17">
        <v>27</v>
      </c>
      <c r="AI242" s="17">
        <v>-20</v>
      </c>
      <c r="AJ242" s="17">
        <v>27</v>
      </c>
      <c r="AK242" s="17">
        <v>20</v>
      </c>
      <c r="AL242" s="17">
        <v>-3</v>
      </c>
      <c r="AM242" s="17">
        <v>-4</v>
      </c>
      <c r="AN242" s="17">
        <v>-26</v>
      </c>
      <c r="AO242" s="17">
        <v>-46</v>
      </c>
      <c r="AP242" s="18">
        <v>-4</v>
      </c>
      <c r="AR242" s="14"/>
      <c r="AS242" s="8" t="s">
        <v>2429</v>
      </c>
      <c r="AT242" s="8"/>
      <c r="AU242" s="8">
        <f>IF(OR('Anwendung DIAGNOSE'!E246='Anwendung DIAGNOSE'!$C$1,AT242),0,'Anwendung DIAGNOSE'!E246)</f>
        <v>0</v>
      </c>
      <c r="AV242" s="17"/>
      <c r="AW242" s="17"/>
      <c r="AX242" s="15"/>
      <c r="AY242" s="4"/>
      <c r="AZ242" s="4">
        <f t="shared" si="25"/>
        <v>0</v>
      </c>
      <c r="BA242" s="496">
        <f t="shared" si="26"/>
        <v>0</v>
      </c>
      <c r="BB242" s="40">
        <f t="shared" si="28"/>
        <v>0</v>
      </c>
      <c r="BC242" s="3">
        <f t="shared" si="27"/>
        <v>0.62390350877192979</v>
      </c>
      <c r="BD242" s="4"/>
      <c r="BE242" s="4"/>
      <c r="BF242" s="41"/>
      <c r="BG242" s="11"/>
      <c r="BH242" s="492">
        <f ca="1">SUMPRODUCT(E242:AP242,Calcul_correl!E$411:AP$411)*D242</f>
        <v>-3.2982346491228068E-2</v>
      </c>
      <c r="BI242" s="493">
        <f t="shared" ca="1" si="29"/>
        <v>2.898441020924351E-2</v>
      </c>
      <c r="BJ242" s="493">
        <f t="shared" ca="1" si="30"/>
        <v>8.4009603517769943E-4</v>
      </c>
      <c r="BK242" s="494">
        <f t="shared" ca="1" si="31"/>
        <v>0.13856310081842976</v>
      </c>
      <c r="BL242" s="495" t="str">
        <f t="shared" ca="1" si="32"/>
        <v>....</v>
      </c>
      <c r="BM242" s="496"/>
    </row>
    <row r="243" spans="3:65">
      <c r="C243" s="42" t="s">
        <v>2430</v>
      </c>
      <c r="D243" s="43">
        <v>3.7174721189591076E-3</v>
      </c>
      <c r="E243" s="44">
        <v>2</v>
      </c>
      <c r="F243" s="17">
        <v>-5</v>
      </c>
      <c r="G243" s="17">
        <v>3</v>
      </c>
      <c r="H243" s="17">
        <v>-1</v>
      </c>
      <c r="I243" s="17">
        <v>0</v>
      </c>
      <c r="J243" s="17">
        <v>32</v>
      </c>
      <c r="K243" s="17">
        <v>-1</v>
      </c>
      <c r="L243" s="17">
        <v>25</v>
      </c>
      <c r="M243" s="17">
        <v>3</v>
      </c>
      <c r="N243" s="17">
        <v>-19</v>
      </c>
      <c r="O243" s="17">
        <v>-33</v>
      </c>
      <c r="P243" s="17">
        <v>-12</v>
      </c>
      <c r="Q243" s="17">
        <v>7</v>
      </c>
      <c r="R243" s="17">
        <v>-5</v>
      </c>
      <c r="S243" s="17">
        <v>-21</v>
      </c>
      <c r="T243" s="17">
        <v>-27</v>
      </c>
      <c r="U243" s="17">
        <v>16</v>
      </c>
      <c r="V243" s="17">
        <v>5</v>
      </c>
      <c r="W243" s="17">
        <v>-31</v>
      </c>
      <c r="X243" s="17">
        <v>-17</v>
      </c>
      <c r="Y243" s="17">
        <v>-22</v>
      </c>
      <c r="Z243" s="17">
        <v>-12</v>
      </c>
      <c r="AA243" s="17">
        <v>18</v>
      </c>
      <c r="AB243" s="17">
        <v>-13</v>
      </c>
      <c r="AC243" s="17">
        <v>4</v>
      </c>
      <c r="AD243" s="17">
        <v>-6</v>
      </c>
      <c r="AE243" s="17">
        <v>23</v>
      </c>
      <c r="AF243" s="17">
        <v>-42</v>
      </c>
      <c r="AG243" s="17">
        <v>20</v>
      </c>
      <c r="AH243" s="17">
        <v>-9</v>
      </c>
      <c r="AI243" s="17">
        <v>-8</v>
      </c>
      <c r="AJ243" s="17">
        <v>0</v>
      </c>
      <c r="AK243" s="17">
        <v>-3</v>
      </c>
      <c r="AL243" s="17">
        <v>3</v>
      </c>
      <c r="AM243" s="17">
        <v>8</v>
      </c>
      <c r="AN243" s="17">
        <v>-26</v>
      </c>
      <c r="AO243" s="17">
        <v>-24</v>
      </c>
      <c r="AP243" s="18">
        <v>1</v>
      </c>
      <c r="AR243" s="14"/>
      <c r="AS243" s="8" t="s">
        <v>2430</v>
      </c>
      <c r="AT243" s="8"/>
      <c r="AU243" s="8">
        <f>IF(OR('Anwendung DIAGNOSE'!E247='Anwendung DIAGNOSE'!$C$1,AT243),0,'Anwendung DIAGNOSE'!E247)</f>
        <v>0</v>
      </c>
      <c r="AV243" s="17">
        <v>243</v>
      </c>
      <c r="AW243" s="17"/>
      <c r="AX243" s="15">
        <f ca="1">INDIRECT(ADDRESS(AV243+ROW(AV$2)-1,COLUMN(AU243)))</f>
        <v>0</v>
      </c>
      <c r="AY243" s="4"/>
      <c r="AZ243" s="4">
        <f t="shared" si="25"/>
        <v>0</v>
      </c>
      <c r="BA243" s="496">
        <f t="shared" ca="1" si="26"/>
        <v>0</v>
      </c>
      <c r="BB243" s="40">
        <f t="shared" ca="1" si="28"/>
        <v>0</v>
      </c>
      <c r="BC243" s="3">
        <f t="shared" si="27"/>
        <v>1.8847583643122676</v>
      </c>
      <c r="BD243" s="4"/>
      <c r="BE243" s="4"/>
      <c r="BF243" s="41"/>
      <c r="BG243" s="11"/>
      <c r="BH243" s="492">
        <f ca="1">SUMPRODUCT(E243:AP243,Calcul_correl!E$411:AP$411)*D243</f>
        <v>2.9331970260223061E-2</v>
      </c>
      <c r="BI243" s="493">
        <f t="shared" ca="1" si="29"/>
        <v>-7.9719664322975663E-3</v>
      </c>
      <c r="BJ243" s="493">
        <f t="shared" ca="1" si="30"/>
        <v>6.3552248797679186E-5</v>
      </c>
      <c r="BK243" s="494">
        <f t="shared" ca="1" si="31"/>
        <v>-3.8110845813495546E-2</v>
      </c>
      <c r="BL243" s="495" t="str">
        <f t="shared" ca="1" si="32"/>
        <v>....</v>
      </c>
      <c r="BM243" s="496"/>
    </row>
    <row r="244" spans="3:65">
      <c r="C244" s="42" t="s">
        <v>2431</v>
      </c>
      <c r="D244" s="43">
        <v>7.6628352490421458E-4</v>
      </c>
      <c r="E244" s="44">
        <v>29</v>
      </c>
      <c r="F244" s="17">
        <v>12</v>
      </c>
      <c r="G244" s="17">
        <v>5</v>
      </c>
      <c r="H244" s="17">
        <v>-17</v>
      </c>
      <c r="I244" s="17">
        <v>41</v>
      </c>
      <c r="J244" s="17">
        <v>-26</v>
      </c>
      <c r="K244" s="17">
        <v>35</v>
      </c>
      <c r="L244" s="17">
        <v>-17</v>
      </c>
      <c r="M244" s="17">
        <v>-2</v>
      </c>
      <c r="N244" s="17">
        <v>33</v>
      </c>
      <c r="O244" s="17">
        <v>12</v>
      </c>
      <c r="P244" s="17">
        <v>14</v>
      </c>
      <c r="Q244" s="17">
        <v>15</v>
      </c>
      <c r="R244" s="17">
        <v>17</v>
      </c>
      <c r="S244" s="17">
        <v>49</v>
      </c>
      <c r="T244" s="17">
        <v>33</v>
      </c>
      <c r="U244" s="17">
        <v>-6</v>
      </c>
      <c r="V244" s="17">
        <v>22</v>
      </c>
      <c r="W244" s="17">
        <v>-4</v>
      </c>
      <c r="X244" s="17">
        <v>-18</v>
      </c>
      <c r="Y244" s="17">
        <v>-26</v>
      </c>
      <c r="Z244" s="17">
        <v>8</v>
      </c>
      <c r="AA244" s="17">
        <v>-1</v>
      </c>
      <c r="AB244" s="17">
        <v>14</v>
      </c>
      <c r="AC244" s="17">
        <v>1</v>
      </c>
      <c r="AD244" s="17">
        <v>29</v>
      </c>
      <c r="AE244" s="17">
        <v>-10</v>
      </c>
      <c r="AF244" s="17">
        <v>-14</v>
      </c>
      <c r="AG244" s="17">
        <v>-8</v>
      </c>
      <c r="AH244" s="17">
        <v>33</v>
      </c>
      <c r="AI244" s="17">
        <v>-9</v>
      </c>
      <c r="AJ244" s="17">
        <v>28</v>
      </c>
      <c r="AK244" s="17">
        <v>12</v>
      </c>
      <c r="AL244" s="17">
        <v>31</v>
      </c>
      <c r="AM244" s="17">
        <v>2</v>
      </c>
      <c r="AN244" s="17">
        <v>-33</v>
      </c>
      <c r="AO244" s="17">
        <v>36</v>
      </c>
      <c r="AP244" s="18">
        <v>-1</v>
      </c>
      <c r="AR244" s="14"/>
      <c r="AS244" s="8" t="s">
        <v>2431</v>
      </c>
      <c r="AT244" s="8"/>
      <c r="AU244" s="8">
        <f>IF(OR('Anwendung DIAGNOSE'!E248='Anwendung DIAGNOSE'!$C$1,AT244),0,'Anwendung DIAGNOSE'!E248)</f>
        <v>0</v>
      </c>
      <c r="AV244" s="17">
        <v>242</v>
      </c>
      <c r="AW244" s="17"/>
      <c r="AX244" s="15">
        <f ca="1">INDIRECT(ADDRESS(AV244+ROW(AV$2)-1,COLUMN(AU244)))</f>
        <v>0</v>
      </c>
      <c r="AY244" s="4"/>
      <c r="AZ244" s="4">
        <f t="shared" si="25"/>
        <v>0</v>
      </c>
      <c r="BA244" s="496">
        <f t="shared" ca="1" si="26"/>
        <v>0</v>
      </c>
      <c r="BB244" s="40">
        <f t="shared" ca="1" si="28"/>
        <v>0</v>
      </c>
      <c r="BC244" s="3">
        <f t="shared" si="27"/>
        <v>0.53869731800766285</v>
      </c>
      <c r="BD244" s="4"/>
      <c r="BE244" s="4"/>
      <c r="BF244" s="41"/>
      <c r="BG244" s="11"/>
      <c r="BH244" s="492">
        <f ca="1">SUMPRODUCT(E244:AP244,Calcul_correl!E$411:AP$411)*D244</f>
        <v>-3.4705747126436787E-2</v>
      </c>
      <c r="BI244" s="493">
        <f t="shared" ca="1" si="29"/>
        <v>4.6535612389153068E-2</v>
      </c>
      <c r="BJ244" s="493">
        <f t="shared" ca="1" si="30"/>
        <v>2.1655632204334967E-3</v>
      </c>
      <c r="BK244" s="494">
        <f t="shared" ca="1" si="31"/>
        <v>0.22246851685356001</v>
      </c>
      <c r="BL244" s="495" t="str">
        <f t="shared" ca="1" si="32"/>
        <v>....</v>
      </c>
      <c r="BM244" s="496"/>
    </row>
    <row r="245" spans="3:65">
      <c r="C245" s="42" t="s">
        <v>2432</v>
      </c>
      <c r="D245" s="43">
        <v>5.2854122621564484E-4</v>
      </c>
      <c r="E245" s="44">
        <v>-17</v>
      </c>
      <c r="F245" s="17">
        <v>-60</v>
      </c>
      <c r="G245" s="17">
        <v>11</v>
      </c>
      <c r="H245" s="17">
        <v>7</v>
      </c>
      <c r="I245" s="17">
        <v>-10</v>
      </c>
      <c r="J245" s="17">
        <v>-20</v>
      </c>
      <c r="K245" s="17">
        <v>-36</v>
      </c>
      <c r="L245" s="17">
        <v>35</v>
      </c>
      <c r="M245" s="17">
        <v>-62</v>
      </c>
      <c r="N245" s="17">
        <v>18</v>
      </c>
      <c r="O245" s="17">
        <v>-2</v>
      </c>
      <c r="P245" s="17">
        <v>-51</v>
      </c>
      <c r="Q245" s="17">
        <v>-10</v>
      </c>
      <c r="R245" s="17">
        <v>7</v>
      </c>
      <c r="S245" s="17">
        <v>14</v>
      </c>
      <c r="T245" s="17">
        <v>21</v>
      </c>
      <c r="U245" s="17">
        <v>46</v>
      </c>
      <c r="V245" s="17">
        <v>-7</v>
      </c>
      <c r="W245" s="17">
        <v>-6</v>
      </c>
      <c r="X245" s="17">
        <v>4</v>
      </c>
      <c r="Y245" s="17">
        <v>-24</v>
      </c>
      <c r="Z245" s="17">
        <v>-19</v>
      </c>
      <c r="AA245" s="17">
        <v>25</v>
      </c>
      <c r="AB245" s="17">
        <v>30</v>
      </c>
      <c r="AC245" s="17">
        <v>-1</v>
      </c>
      <c r="AD245" s="17">
        <v>2</v>
      </c>
      <c r="AE245" s="17">
        <v>11</v>
      </c>
      <c r="AF245" s="17">
        <v>7</v>
      </c>
      <c r="AG245" s="17">
        <v>-12</v>
      </c>
      <c r="AH245" s="17">
        <v>6</v>
      </c>
      <c r="AI245" s="17">
        <v>-30</v>
      </c>
      <c r="AJ245" s="17">
        <v>36</v>
      </c>
      <c r="AK245" s="17">
        <v>20</v>
      </c>
      <c r="AL245" s="17">
        <v>12</v>
      </c>
      <c r="AM245" s="17">
        <v>-10</v>
      </c>
      <c r="AN245" s="17">
        <v>-8</v>
      </c>
      <c r="AO245" s="17">
        <v>30</v>
      </c>
      <c r="AP245" s="18">
        <v>-20</v>
      </c>
      <c r="AR245" s="14"/>
      <c r="AS245" s="8" t="s">
        <v>2432</v>
      </c>
      <c r="AT245" s="8"/>
      <c r="AU245" s="8">
        <f>IF(OR('Anwendung DIAGNOSE'!E249='Anwendung DIAGNOSE'!$C$1,AT245),0,'Anwendung DIAGNOSE'!E249)</f>
        <v>0</v>
      </c>
      <c r="AV245" s="17"/>
      <c r="AW245" s="17"/>
      <c r="AX245" s="15"/>
      <c r="AY245" s="4"/>
      <c r="AZ245" s="4">
        <f t="shared" si="25"/>
        <v>0</v>
      </c>
      <c r="BA245" s="496">
        <f t="shared" si="26"/>
        <v>0</v>
      </c>
      <c r="BB245" s="40">
        <f t="shared" si="28"/>
        <v>0</v>
      </c>
      <c r="BC245" s="3">
        <f t="shared" si="27"/>
        <v>0.39482029598308671</v>
      </c>
      <c r="BD245" s="4"/>
      <c r="BE245" s="4"/>
      <c r="BF245" s="41"/>
      <c r="BG245" s="11"/>
      <c r="BH245" s="492">
        <f ca="1">SUMPRODUCT(E245:AP245,Calcul_correl!E$411:AP$411)*D245</f>
        <v>-1.3461363636363636E-2</v>
      </c>
      <c r="BI245" s="493">
        <f t="shared" ca="1" si="29"/>
        <v>2.802657400972898E-2</v>
      </c>
      <c r="BJ245" s="493">
        <f t="shared" ca="1" si="30"/>
        <v>7.8548885072281596E-4</v>
      </c>
      <c r="BK245" s="494">
        <f t="shared" ca="1" si="31"/>
        <v>0.133984061503062</v>
      </c>
      <c r="BL245" s="495" t="str">
        <f t="shared" ca="1" si="32"/>
        <v>....</v>
      </c>
      <c r="BM245" s="496"/>
    </row>
    <row r="246" spans="3:65">
      <c r="C246" s="42" t="s">
        <v>2433</v>
      </c>
      <c r="D246" s="43">
        <v>1.7331022530329288E-3</v>
      </c>
      <c r="E246" s="44">
        <v>0</v>
      </c>
      <c r="F246" s="17">
        <v>2</v>
      </c>
      <c r="G246" s="17">
        <v>27</v>
      </c>
      <c r="H246" s="17">
        <v>-4</v>
      </c>
      <c r="I246" s="17">
        <v>-2</v>
      </c>
      <c r="J246" s="17">
        <v>15</v>
      </c>
      <c r="K246" s="17">
        <v>-16</v>
      </c>
      <c r="L246" s="17">
        <v>18</v>
      </c>
      <c r="M246" s="17">
        <v>23</v>
      </c>
      <c r="N246" s="17">
        <v>-9</v>
      </c>
      <c r="O246" s="17">
        <v>-26</v>
      </c>
      <c r="P246" s="17">
        <v>0</v>
      </c>
      <c r="Q246" s="17">
        <v>13</v>
      </c>
      <c r="R246" s="17">
        <v>2</v>
      </c>
      <c r="S246" s="17">
        <v>21</v>
      </c>
      <c r="T246" s="17">
        <v>19</v>
      </c>
      <c r="U246" s="17">
        <v>-15</v>
      </c>
      <c r="V246" s="17">
        <v>-13</v>
      </c>
      <c r="W246" s="17">
        <v>-4</v>
      </c>
      <c r="X246" s="17">
        <v>-23</v>
      </c>
      <c r="Y246" s="17">
        <v>26</v>
      </c>
      <c r="Z246" s="17">
        <v>-17</v>
      </c>
      <c r="AA246" s="17">
        <v>-6</v>
      </c>
      <c r="AB246" s="17">
        <v>6</v>
      </c>
      <c r="AC246" s="17">
        <v>-5</v>
      </c>
      <c r="AD246" s="17">
        <v>-11</v>
      </c>
      <c r="AE246" s="17">
        <v>-3</v>
      </c>
      <c r="AF246" s="17">
        <v>9</v>
      </c>
      <c r="AG246" s="17">
        <v>13</v>
      </c>
      <c r="AH246" s="17">
        <v>-16</v>
      </c>
      <c r="AI246" s="17">
        <v>-9</v>
      </c>
      <c r="AJ246" s="17">
        <v>29</v>
      </c>
      <c r="AK246" s="17">
        <v>13</v>
      </c>
      <c r="AL246" s="17">
        <v>13</v>
      </c>
      <c r="AM246" s="17">
        <v>-10</v>
      </c>
      <c r="AN246" s="17">
        <v>18</v>
      </c>
      <c r="AO246" s="17">
        <v>-15</v>
      </c>
      <c r="AP246" s="18">
        <v>5</v>
      </c>
      <c r="AR246" s="14"/>
      <c r="AS246" s="8" t="s">
        <v>2433</v>
      </c>
      <c r="AT246" s="8"/>
      <c r="AU246" s="8">
        <f>IF(OR('Anwendung DIAGNOSE'!E250='Anwendung DIAGNOSE'!$C$1,AT246),0,'Anwendung DIAGNOSE'!E250)</f>
        <v>0</v>
      </c>
      <c r="AV246" s="17"/>
      <c r="AW246" s="17"/>
      <c r="AX246" s="15"/>
      <c r="AY246" s="4"/>
      <c r="AZ246" s="4">
        <f t="shared" si="25"/>
        <v>0</v>
      </c>
      <c r="BA246" s="496">
        <f t="shared" si="26"/>
        <v>0</v>
      </c>
      <c r="BB246" s="40">
        <f t="shared" si="28"/>
        <v>0</v>
      </c>
      <c r="BC246" s="3">
        <f t="shared" si="27"/>
        <v>0.8249566724436741</v>
      </c>
      <c r="BD246" s="4"/>
      <c r="BE246" s="4"/>
      <c r="BF246" s="41"/>
      <c r="BG246" s="11"/>
      <c r="BH246" s="492">
        <f ca="1">SUMPRODUCT(E246:AP246,Calcul_correl!E$411:AP$411)*D246</f>
        <v>1.6830155979202762E-3</v>
      </c>
      <c r="BI246" s="493">
        <f t="shared" ca="1" si="29"/>
        <v>2.7422978534089867E-4</v>
      </c>
      <c r="BJ246" s="493">
        <f t="shared" ca="1" si="30"/>
        <v>7.5201975168115357E-8</v>
      </c>
      <c r="BK246" s="494">
        <f t="shared" ca="1" si="31"/>
        <v>1.3109850819558577E-3</v>
      </c>
      <c r="BL246" s="495" t="str">
        <f t="shared" ca="1" si="32"/>
        <v>....</v>
      </c>
      <c r="BM246" s="496"/>
    </row>
    <row r="247" spans="3:65">
      <c r="C247" s="42" t="s">
        <v>2434</v>
      </c>
      <c r="D247" s="43">
        <v>1.1086474501108647E-3</v>
      </c>
      <c r="E247" s="44">
        <v>13</v>
      </c>
      <c r="F247" s="17">
        <v>24</v>
      </c>
      <c r="G247" s="17">
        <v>24</v>
      </c>
      <c r="H247" s="17">
        <v>-11</v>
      </c>
      <c r="I247" s="17">
        <v>-14</v>
      </c>
      <c r="J247" s="17">
        <v>-4</v>
      </c>
      <c r="K247" s="17">
        <v>-5</v>
      </c>
      <c r="L247" s="17">
        <v>31</v>
      </c>
      <c r="M247" s="17">
        <v>19</v>
      </c>
      <c r="N247" s="17">
        <v>-11</v>
      </c>
      <c r="O247" s="17">
        <v>20</v>
      </c>
      <c r="P247" s="17">
        <v>6</v>
      </c>
      <c r="Q247" s="17">
        <v>44</v>
      </c>
      <c r="R247" s="17">
        <v>-11</v>
      </c>
      <c r="S247" s="17">
        <v>1</v>
      </c>
      <c r="T247" s="17">
        <v>-2</v>
      </c>
      <c r="U247" s="17">
        <v>0</v>
      </c>
      <c r="V247" s="17">
        <v>-4</v>
      </c>
      <c r="W247" s="17">
        <v>-8</v>
      </c>
      <c r="X247" s="17">
        <v>31</v>
      </c>
      <c r="Y247" s="17">
        <v>18</v>
      </c>
      <c r="Z247" s="17">
        <v>-30</v>
      </c>
      <c r="AA247" s="17">
        <v>-9</v>
      </c>
      <c r="AB247" s="17">
        <v>-5</v>
      </c>
      <c r="AC247" s="17">
        <v>14</v>
      </c>
      <c r="AD247" s="17">
        <v>25</v>
      </c>
      <c r="AE247" s="17">
        <v>5</v>
      </c>
      <c r="AF247" s="17">
        <v>8</v>
      </c>
      <c r="AG247" s="17">
        <v>18</v>
      </c>
      <c r="AH247" s="17">
        <v>-4</v>
      </c>
      <c r="AI247" s="17">
        <v>-6</v>
      </c>
      <c r="AJ247" s="17">
        <v>6</v>
      </c>
      <c r="AK247" s="17">
        <v>11</v>
      </c>
      <c r="AL247" s="17">
        <v>-17</v>
      </c>
      <c r="AM247" s="17">
        <v>15</v>
      </c>
      <c r="AN247" s="17">
        <v>19</v>
      </c>
      <c r="AO247" s="17">
        <v>16</v>
      </c>
      <c r="AP247" s="18">
        <v>-14</v>
      </c>
      <c r="AR247" s="14"/>
      <c r="AS247" s="8" t="s">
        <v>2434</v>
      </c>
      <c r="AT247" s="8"/>
      <c r="AU247" s="8">
        <f>IF(OR('Anwendung DIAGNOSE'!E251='Anwendung DIAGNOSE'!$C$1,AT247),0,'Anwendung DIAGNOSE'!E251)</f>
        <v>0</v>
      </c>
      <c r="AV247" s="17">
        <v>247.24799999999999</v>
      </c>
      <c r="AW247" s="17"/>
      <c r="AX247" s="48">
        <f ca="1">MAX(INDIRECT(ADDRESS(247+ROW(AV$2)-1,COLUMN(AU247))),INDIRECT(ADDRESS(248+ROW(AV$2)-1,COLUMN(AU247))))</f>
        <v>0</v>
      </c>
      <c r="AY247" s="4"/>
      <c r="AZ247" s="4">
        <f t="shared" si="25"/>
        <v>0</v>
      </c>
      <c r="BA247" s="496">
        <f t="shared" ca="1" si="26"/>
        <v>0</v>
      </c>
      <c r="BB247" s="40">
        <f t="shared" ca="1" si="28"/>
        <v>0</v>
      </c>
      <c r="BC247" s="3">
        <f t="shared" si="27"/>
        <v>0.57982261640798227</v>
      </c>
      <c r="BD247" s="4"/>
      <c r="BE247" s="4"/>
      <c r="BF247" s="41"/>
      <c r="BG247" s="11"/>
      <c r="BH247" s="492">
        <f ca="1">SUMPRODUCT(E247:AP247,Calcul_correl!E$411:AP$411)*D247</f>
        <v>4.3602660753880265E-2</v>
      </c>
      <c r="BI247" s="493">
        <f t="shared" ca="1" si="29"/>
        <v>-4.2247971072719957E-2</v>
      </c>
      <c r="BJ247" s="493">
        <f t="shared" ca="1" si="30"/>
        <v>1.7848910597613823E-3</v>
      </c>
      <c r="BK247" s="494">
        <f t="shared" ca="1" si="31"/>
        <v>-0.20197098484538006</v>
      </c>
      <c r="BL247" s="495" t="str">
        <f t="shared" ca="1" si="32"/>
        <v>....</v>
      </c>
      <c r="BM247" s="496"/>
    </row>
    <row r="248" spans="3:65">
      <c r="C248" s="42" t="s">
        <v>2435</v>
      </c>
      <c r="D248" s="43">
        <v>1.8587360594795538E-3</v>
      </c>
      <c r="E248" s="44">
        <v>2</v>
      </c>
      <c r="F248" s="17">
        <v>3</v>
      </c>
      <c r="G248" s="17">
        <v>17</v>
      </c>
      <c r="H248" s="17">
        <v>-8</v>
      </c>
      <c r="I248" s="17">
        <v>-10</v>
      </c>
      <c r="J248" s="17">
        <v>5</v>
      </c>
      <c r="K248" s="17">
        <v>-5</v>
      </c>
      <c r="L248" s="17">
        <v>8</v>
      </c>
      <c r="M248" s="17">
        <v>-19</v>
      </c>
      <c r="N248" s="17">
        <v>4</v>
      </c>
      <c r="O248" s="17">
        <v>26</v>
      </c>
      <c r="P248" s="17">
        <v>-8</v>
      </c>
      <c r="Q248" s="17">
        <v>8</v>
      </c>
      <c r="R248" s="17">
        <v>-15</v>
      </c>
      <c r="S248" s="17">
        <v>-20</v>
      </c>
      <c r="T248" s="17">
        <v>-10</v>
      </c>
      <c r="U248" s="17">
        <v>-5</v>
      </c>
      <c r="V248" s="17">
        <v>-14</v>
      </c>
      <c r="W248" s="17">
        <v>10</v>
      </c>
      <c r="X248" s="17">
        <v>-6</v>
      </c>
      <c r="Y248" s="17">
        <v>-12</v>
      </c>
      <c r="Z248" s="17">
        <v>5</v>
      </c>
      <c r="AA248" s="17">
        <v>-5</v>
      </c>
      <c r="AB248" s="17">
        <v>6</v>
      </c>
      <c r="AC248" s="17">
        <v>-9</v>
      </c>
      <c r="AD248" s="17">
        <v>12</v>
      </c>
      <c r="AE248" s="17">
        <v>7</v>
      </c>
      <c r="AF248" s="17">
        <v>6</v>
      </c>
      <c r="AG248" s="17">
        <v>-6</v>
      </c>
      <c r="AH248" s="17">
        <v>-11</v>
      </c>
      <c r="AI248" s="17">
        <v>2</v>
      </c>
      <c r="AJ248" s="17">
        <v>24</v>
      </c>
      <c r="AK248" s="17">
        <v>-9</v>
      </c>
      <c r="AL248" s="17">
        <v>-9</v>
      </c>
      <c r="AM248" s="17">
        <v>7</v>
      </c>
      <c r="AN248" s="17">
        <v>8</v>
      </c>
      <c r="AO248" s="17">
        <v>-27</v>
      </c>
      <c r="AP248" s="18">
        <v>6</v>
      </c>
      <c r="AR248" s="14"/>
      <c r="AS248" s="8" t="s">
        <v>2435</v>
      </c>
      <c r="AT248" s="8"/>
      <c r="AU248" s="8">
        <f>IF(OR('Anwendung DIAGNOSE'!E252='Anwendung DIAGNOSE'!$C$1,AT248),0,'Anwendung DIAGNOSE'!E252)</f>
        <v>0</v>
      </c>
      <c r="AV248" s="17">
        <v>246.24799999999999</v>
      </c>
      <c r="AW248" s="17"/>
      <c r="AX248" s="48">
        <f ca="1">MAX(INDIRECT(ADDRESS(246+ROW(AV$2)-1,COLUMN(AU248))),INDIRECT(ADDRESS(248+ROW(AV$2)-1,COLUMN(AU248))))</f>
        <v>0</v>
      </c>
      <c r="AY248" s="4"/>
      <c r="AZ248" s="4">
        <f t="shared" si="25"/>
        <v>0</v>
      </c>
      <c r="BA248" s="496">
        <f t="shared" ca="1" si="26"/>
        <v>0</v>
      </c>
      <c r="BB248" s="40">
        <f t="shared" ca="1" si="28"/>
        <v>0</v>
      </c>
      <c r="BC248" s="3">
        <f t="shared" si="27"/>
        <v>0.69516728624535318</v>
      </c>
      <c r="BD248" s="4"/>
      <c r="BE248" s="4"/>
      <c r="BF248" s="41"/>
      <c r="BG248" s="11"/>
      <c r="BH248" s="492">
        <f ca="1">SUMPRODUCT(E248:AP248,Calcul_correl!E$411:AP$411)*D248</f>
        <v>-1.5028810408921931E-2</v>
      </c>
      <c r="BI248" s="493">
        <f t="shared" ca="1" si="29"/>
        <v>7.8039586259736945E-3</v>
      </c>
      <c r="BJ248" s="493">
        <f t="shared" ca="1" si="30"/>
        <v>6.0901770235909231E-5</v>
      </c>
      <c r="BK248" s="494">
        <f t="shared" ca="1" si="31"/>
        <v>3.7307666365030738E-2</v>
      </c>
      <c r="BL248" s="495" t="str">
        <f t="shared" ca="1" si="32"/>
        <v>....</v>
      </c>
      <c r="BM248" s="496"/>
    </row>
    <row r="249" spans="3:65">
      <c r="C249" s="42" t="s">
        <v>2436</v>
      </c>
      <c r="D249" s="43">
        <v>6.0132291040288638E-4</v>
      </c>
      <c r="E249" s="44">
        <v>20</v>
      </c>
      <c r="F249" s="17">
        <v>-36</v>
      </c>
      <c r="G249" s="17">
        <v>1</v>
      </c>
      <c r="H249" s="17">
        <v>-37</v>
      </c>
      <c r="I249" s="17">
        <v>-13</v>
      </c>
      <c r="J249" s="17">
        <v>-14</v>
      </c>
      <c r="K249" s="17">
        <v>40</v>
      </c>
      <c r="L249" s="17">
        <v>-11</v>
      </c>
      <c r="M249" s="17">
        <v>15</v>
      </c>
      <c r="N249" s="17">
        <v>17</v>
      </c>
      <c r="O249" s="17">
        <v>25</v>
      </c>
      <c r="P249" s="17">
        <v>-8</v>
      </c>
      <c r="Q249" s="17">
        <v>-10</v>
      </c>
      <c r="R249" s="17">
        <v>-28</v>
      </c>
      <c r="S249" s="17">
        <v>-37</v>
      </c>
      <c r="T249" s="17">
        <v>-1</v>
      </c>
      <c r="U249" s="17">
        <v>13</v>
      </c>
      <c r="V249" s="17">
        <v>-19</v>
      </c>
      <c r="W249" s="17">
        <v>-3</v>
      </c>
      <c r="X249" s="17">
        <v>-71</v>
      </c>
      <c r="Y249" s="17">
        <v>26</v>
      </c>
      <c r="Z249" s="17">
        <v>-9</v>
      </c>
      <c r="AA249" s="17">
        <v>3</v>
      </c>
      <c r="AB249" s="17">
        <v>34</v>
      </c>
      <c r="AC249" s="17">
        <v>10</v>
      </c>
      <c r="AD249" s="17">
        <v>-19</v>
      </c>
      <c r="AE249" s="17">
        <v>-26</v>
      </c>
      <c r="AF249" s="17">
        <v>25</v>
      </c>
      <c r="AG249" s="17">
        <v>-13</v>
      </c>
      <c r="AH249" s="17">
        <v>-17</v>
      </c>
      <c r="AI249" s="17">
        <v>43</v>
      </c>
      <c r="AJ249" s="17">
        <v>27</v>
      </c>
      <c r="AK249" s="17">
        <v>-2</v>
      </c>
      <c r="AL249" s="17">
        <v>-11</v>
      </c>
      <c r="AM249" s="17">
        <v>-47</v>
      </c>
      <c r="AN249" s="17">
        <v>-3</v>
      </c>
      <c r="AO249" s="17">
        <v>-19</v>
      </c>
      <c r="AP249" s="18">
        <v>63</v>
      </c>
      <c r="AR249" s="14"/>
      <c r="AS249" s="8" t="s">
        <v>2436</v>
      </c>
      <c r="AT249" s="8"/>
      <c r="AU249" s="8">
        <f>IF(OR('Anwendung DIAGNOSE'!E253='Anwendung DIAGNOSE'!$C$1,AT249),0,'Anwendung DIAGNOSE'!E253)</f>
        <v>0</v>
      </c>
      <c r="AV249" s="17">
        <v>246.24700000000001</v>
      </c>
      <c r="AW249" s="17"/>
      <c r="AX249" s="48">
        <f ca="1">MAX(INDIRECT(ADDRESS(247+ROW(AV$2)-1,COLUMN(AU249))),INDIRECT(ADDRESS(246+ROW(AV$2)-1,COLUMN(AU249))))</f>
        <v>0</v>
      </c>
      <c r="AY249" s="4"/>
      <c r="AZ249" s="4">
        <f t="shared" si="25"/>
        <v>0</v>
      </c>
      <c r="BA249" s="496">
        <f t="shared" ca="1" si="26"/>
        <v>0</v>
      </c>
      <c r="BB249" s="40">
        <f t="shared" ca="1" si="28"/>
        <v>0</v>
      </c>
      <c r="BC249" s="3">
        <f t="shared" si="27"/>
        <v>0.49067949488875529</v>
      </c>
      <c r="BD249" s="4"/>
      <c r="BE249" s="4"/>
      <c r="BF249" s="41"/>
      <c r="BG249" s="11"/>
      <c r="BH249" s="492">
        <f ca="1">SUMPRODUCT(E249:AP249,Calcul_correl!E$411:AP$411)*D249</f>
        <v>-1.9598496692723996E-2</v>
      </c>
      <c r="BI249" s="493">
        <f t="shared" ca="1" si="29"/>
        <v>3.9233164330450349E-2</v>
      </c>
      <c r="BJ249" s="493">
        <f t="shared" ca="1" si="30"/>
        <v>1.5392411833801216E-3</v>
      </c>
      <c r="BK249" s="494">
        <f t="shared" ca="1" si="31"/>
        <v>0.1875583758751978</v>
      </c>
      <c r="BL249" s="495" t="str">
        <f t="shared" ca="1" si="32"/>
        <v>....</v>
      </c>
      <c r="BM249" s="496"/>
    </row>
    <row r="250" spans="3:65">
      <c r="C250" s="42" t="s">
        <v>2437</v>
      </c>
      <c r="D250" s="43">
        <v>1.1560693641618498E-3</v>
      </c>
      <c r="E250" s="44">
        <v>20</v>
      </c>
      <c r="F250" s="17">
        <v>-11</v>
      </c>
      <c r="G250" s="17">
        <v>-17</v>
      </c>
      <c r="H250" s="17">
        <v>-43</v>
      </c>
      <c r="I250" s="17">
        <v>-2</v>
      </c>
      <c r="J250" s="17">
        <v>-27</v>
      </c>
      <c r="K250" s="17">
        <v>6</v>
      </c>
      <c r="L250" s="17">
        <v>1</v>
      </c>
      <c r="M250" s="17">
        <v>32</v>
      </c>
      <c r="N250" s="17">
        <v>11</v>
      </c>
      <c r="O250" s="17">
        <v>12</v>
      </c>
      <c r="P250" s="17">
        <v>5</v>
      </c>
      <c r="Q250" s="17">
        <v>15</v>
      </c>
      <c r="R250" s="17">
        <v>-2</v>
      </c>
      <c r="S250" s="17">
        <v>50</v>
      </c>
      <c r="T250" s="17">
        <v>-18</v>
      </c>
      <c r="U250" s="17">
        <v>-24</v>
      </c>
      <c r="V250" s="17">
        <v>14</v>
      </c>
      <c r="W250" s="17">
        <v>-25</v>
      </c>
      <c r="X250" s="17">
        <v>-42</v>
      </c>
      <c r="Y250" s="17">
        <v>-20</v>
      </c>
      <c r="Z250" s="17">
        <v>-7</v>
      </c>
      <c r="AA250" s="17">
        <v>26</v>
      </c>
      <c r="AB250" s="17">
        <v>2</v>
      </c>
      <c r="AC250" s="17">
        <v>-50</v>
      </c>
      <c r="AD250" s="17">
        <v>32</v>
      </c>
      <c r="AE250" s="17">
        <v>-20</v>
      </c>
      <c r="AF250" s="17">
        <v>27</v>
      </c>
      <c r="AG250" s="17">
        <v>-10</v>
      </c>
      <c r="AH250" s="17">
        <v>9</v>
      </c>
      <c r="AI250" s="17">
        <v>0</v>
      </c>
      <c r="AJ250" s="17">
        <v>-10</v>
      </c>
      <c r="AK250" s="17">
        <v>-19</v>
      </c>
      <c r="AL250" s="17">
        <v>0</v>
      </c>
      <c r="AM250" s="17">
        <v>1</v>
      </c>
      <c r="AN250" s="17">
        <v>-7</v>
      </c>
      <c r="AO250" s="17">
        <v>12</v>
      </c>
      <c r="AP250" s="18">
        <v>-25</v>
      </c>
      <c r="AR250" s="14"/>
      <c r="AS250" s="8" t="s">
        <v>2437</v>
      </c>
      <c r="AT250" s="8"/>
      <c r="AU250" s="8">
        <f>IF(OR('Anwendung DIAGNOSE'!E254='Anwendung DIAGNOSE'!$C$1,AT250),0,'Anwendung DIAGNOSE'!E254)</f>
        <v>0</v>
      </c>
      <c r="AV250" s="17">
        <v>251</v>
      </c>
      <c r="AW250" s="17"/>
      <c r="AX250" s="15">
        <f t="shared" ref="AX250:AX257" ca="1" si="33">INDIRECT(ADDRESS(AV250+ROW(AV$2)-1,COLUMN(AU250)))</f>
        <v>0</v>
      </c>
      <c r="AY250" s="4"/>
      <c r="AZ250" s="4">
        <f t="shared" si="25"/>
        <v>0</v>
      </c>
      <c r="BA250" s="496">
        <f t="shared" ca="1" si="26"/>
        <v>0</v>
      </c>
      <c r="BB250" s="40">
        <f t="shared" ca="1" si="28"/>
        <v>0</v>
      </c>
      <c r="BC250" s="3">
        <f t="shared" si="27"/>
        <v>0.75606936416184978</v>
      </c>
      <c r="BD250" s="4"/>
      <c r="BE250" s="4"/>
      <c r="BF250" s="41"/>
      <c r="BG250" s="11"/>
      <c r="BH250" s="492">
        <f ca="1">SUMPRODUCT(E250:AP250,Calcul_correl!E$411:AP$411)*D250</f>
        <v>2.538E-2</v>
      </c>
      <c r="BI250" s="493">
        <f t="shared" ca="1" si="29"/>
        <v>-1.8553327855382083E-2</v>
      </c>
      <c r="BJ250" s="493">
        <f t="shared" ca="1" si="30"/>
        <v>3.442259745092967E-4</v>
      </c>
      <c r="BK250" s="494">
        <f t="shared" ca="1" si="31"/>
        <v>-8.8696185969753663E-2</v>
      </c>
      <c r="BL250" s="495" t="str">
        <f t="shared" ca="1" si="32"/>
        <v>....</v>
      </c>
      <c r="BM250" s="496"/>
    </row>
    <row r="251" spans="3:65">
      <c r="C251" s="42" t="s">
        <v>2438</v>
      </c>
      <c r="D251" s="43">
        <v>6.485084306095979E-4</v>
      </c>
      <c r="E251" s="44">
        <v>47</v>
      </c>
      <c r="F251" s="17">
        <v>-2</v>
      </c>
      <c r="G251" s="17">
        <v>0</v>
      </c>
      <c r="H251" s="17">
        <v>-28</v>
      </c>
      <c r="I251" s="17">
        <v>12</v>
      </c>
      <c r="J251" s="17">
        <v>-27</v>
      </c>
      <c r="K251" s="17">
        <v>-12</v>
      </c>
      <c r="L251" s="17">
        <v>-34</v>
      </c>
      <c r="M251" s="17">
        <v>23</v>
      </c>
      <c r="N251" s="17">
        <v>48</v>
      </c>
      <c r="O251" s="17">
        <v>-4</v>
      </c>
      <c r="P251" s="17">
        <v>-35</v>
      </c>
      <c r="Q251" s="17">
        <v>-14</v>
      </c>
      <c r="R251" s="17">
        <v>10</v>
      </c>
      <c r="S251" s="17">
        <v>-12</v>
      </c>
      <c r="T251" s="17">
        <v>25</v>
      </c>
      <c r="U251" s="17">
        <v>28</v>
      </c>
      <c r="V251" s="17">
        <v>54</v>
      </c>
      <c r="W251" s="17">
        <v>3</v>
      </c>
      <c r="X251" s="17">
        <v>-31</v>
      </c>
      <c r="Y251" s="17">
        <v>7</v>
      </c>
      <c r="Z251" s="17">
        <v>-58</v>
      </c>
      <c r="AA251" s="17">
        <v>8</v>
      </c>
      <c r="AB251" s="17">
        <v>-3</v>
      </c>
      <c r="AC251" s="17">
        <v>3</v>
      </c>
      <c r="AD251" s="17">
        <v>29</v>
      </c>
      <c r="AE251" s="17">
        <v>-50</v>
      </c>
      <c r="AF251" s="17">
        <v>-40</v>
      </c>
      <c r="AG251" s="17">
        <v>-45</v>
      </c>
      <c r="AH251" s="17">
        <v>46</v>
      </c>
      <c r="AI251" s="17">
        <v>35</v>
      </c>
      <c r="AJ251" s="17">
        <v>-12</v>
      </c>
      <c r="AK251" s="17">
        <v>-68</v>
      </c>
      <c r="AL251" s="17">
        <v>-13</v>
      </c>
      <c r="AM251" s="17">
        <v>3</v>
      </c>
      <c r="AN251" s="17">
        <v>28</v>
      </c>
      <c r="AO251" s="17">
        <v>2</v>
      </c>
      <c r="AP251" s="18">
        <v>-39</v>
      </c>
      <c r="AR251" s="14"/>
      <c r="AS251" s="8" t="s">
        <v>2438</v>
      </c>
      <c r="AT251" s="8"/>
      <c r="AU251" s="8">
        <f>IF(OR('Anwendung DIAGNOSE'!E255='Anwendung DIAGNOSE'!$C$1,AT251),0,'Anwendung DIAGNOSE'!E255)</f>
        <v>0</v>
      </c>
      <c r="AV251" s="17">
        <v>252</v>
      </c>
      <c r="AW251" s="17"/>
      <c r="AX251" s="15">
        <f t="shared" ca="1" si="33"/>
        <v>0</v>
      </c>
      <c r="AY251" s="4"/>
      <c r="AZ251" s="4">
        <f t="shared" si="25"/>
        <v>0</v>
      </c>
      <c r="BA251" s="496">
        <f t="shared" ca="1" si="26"/>
        <v>0</v>
      </c>
      <c r="BB251" s="40">
        <f t="shared" ca="1" si="28"/>
        <v>0</v>
      </c>
      <c r="BC251" s="3">
        <f t="shared" si="27"/>
        <v>0.6083009079118028</v>
      </c>
      <c r="BD251" s="4"/>
      <c r="BE251" s="4"/>
      <c r="BF251" s="41"/>
      <c r="BG251" s="11"/>
      <c r="BH251" s="492">
        <f ca="1">SUMPRODUCT(E251:AP251,Calcul_correl!E$411:AP$411)*D251</f>
        <v>8.3631647211414339E-4</v>
      </c>
      <c r="BI251" s="493">
        <f t="shared" ca="1" si="29"/>
        <v>-9.871288221658071E-4</v>
      </c>
      <c r="BJ251" s="493">
        <f t="shared" ca="1" si="30"/>
        <v>9.7442331155045358E-7</v>
      </c>
      <c r="BK251" s="494">
        <f t="shared" ca="1" si="31"/>
        <v>-4.7190758590256818E-3</v>
      </c>
      <c r="BL251" s="495" t="str">
        <f t="shared" ca="1" si="32"/>
        <v>....</v>
      </c>
      <c r="BM251" s="496"/>
    </row>
    <row r="252" spans="3:65">
      <c r="C252" s="42" t="s">
        <v>2439</v>
      </c>
      <c r="D252" s="43">
        <v>1.0615711252653928E-3</v>
      </c>
      <c r="E252" s="44">
        <v>19</v>
      </c>
      <c r="F252" s="17">
        <v>7</v>
      </c>
      <c r="G252" s="17">
        <v>20</v>
      </c>
      <c r="H252" s="17">
        <v>-4</v>
      </c>
      <c r="I252" s="17">
        <v>-1</v>
      </c>
      <c r="J252" s="17">
        <v>3</v>
      </c>
      <c r="K252" s="17">
        <v>-19</v>
      </c>
      <c r="L252" s="17">
        <v>13</v>
      </c>
      <c r="M252" s="17">
        <v>4</v>
      </c>
      <c r="N252" s="17">
        <v>9</v>
      </c>
      <c r="O252" s="17">
        <v>-16</v>
      </c>
      <c r="P252" s="17">
        <v>-19</v>
      </c>
      <c r="Q252" s="17">
        <v>-25</v>
      </c>
      <c r="R252" s="17">
        <v>-2</v>
      </c>
      <c r="S252" s="17">
        <v>-32</v>
      </c>
      <c r="T252" s="17">
        <v>7</v>
      </c>
      <c r="U252" s="17">
        <v>44</v>
      </c>
      <c r="V252" s="17">
        <v>12</v>
      </c>
      <c r="W252" s="17">
        <v>-9</v>
      </c>
      <c r="X252" s="17">
        <v>-8</v>
      </c>
      <c r="Y252" s="17">
        <v>-7</v>
      </c>
      <c r="Z252" s="17">
        <v>-28</v>
      </c>
      <c r="AA252" s="17">
        <v>-18</v>
      </c>
      <c r="AB252" s="17">
        <v>-46</v>
      </c>
      <c r="AC252" s="17">
        <v>35</v>
      </c>
      <c r="AD252" s="17">
        <v>8</v>
      </c>
      <c r="AE252" s="17">
        <v>-37</v>
      </c>
      <c r="AF252" s="17">
        <v>-42</v>
      </c>
      <c r="AG252" s="17">
        <v>-7</v>
      </c>
      <c r="AH252" s="17">
        <v>21</v>
      </c>
      <c r="AI252" s="17">
        <v>20</v>
      </c>
      <c r="AJ252" s="17">
        <v>0</v>
      </c>
      <c r="AK252" s="17">
        <v>-18</v>
      </c>
      <c r="AL252" s="17">
        <v>-45</v>
      </c>
      <c r="AM252" s="17">
        <v>-14</v>
      </c>
      <c r="AN252" s="17">
        <v>29</v>
      </c>
      <c r="AO252" s="17">
        <v>14</v>
      </c>
      <c r="AP252" s="18">
        <v>-30</v>
      </c>
      <c r="AR252" s="14"/>
      <c r="AS252" s="8" t="s">
        <v>2439</v>
      </c>
      <c r="AT252" s="8"/>
      <c r="AU252" s="8">
        <f>IF(OR('Anwendung DIAGNOSE'!E256='Anwendung DIAGNOSE'!$C$1,AT252),0,'Anwendung DIAGNOSE'!E256)</f>
        <v>0</v>
      </c>
      <c r="AV252" s="17">
        <v>249</v>
      </c>
      <c r="AW252" s="17"/>
      <c r="AX252" s="15">
        <f t="shared" ca="1" si="33"/>
        <v>0</v>
      </c>
      <c r="AY252" s="4"/>
      <c r="AZ252" s="4">
        <f t="shared" si="25"/>
        <v>0</v>
      </c>
      <c r="BA252" s="496">
        <f t="shared" ca="1" si="26"/>
        <v>0</v>
      </c>
      <c r="BB252" s="40">
        <f t="shared" ca="1" si="28"/>
        <v>0</v>
      </c>
      <c r="BC252" s="3">
        <f t="shared" si="27"/>
        <v>0.73460721868365175</v>
      </c>
      <c r="BD252" s="4"/>
      <c r="BE252" s="4"/>
      <c r="BF252" s="41"/>
      <c r="BG252" s="11"/>
      <c r="BH252" s="492">
        <f ca="1">SUMPRODUCT(E252:AP252,Calcul_correl!E$411:AP$411)*D252</f>
        <v>-1.0780360934182585E-2</v>
      </c>
      <c r="BI252" s="493">
        <f t="shared" ca="1" si="29"/>
        <v>8.3396148270863495E-3</v>
      </c>
      <c r="BJ252" s="493">
        <f t="shared" ca="1" si="30"/>
        <v>6.9549175464158483E-5</v>
      </c>
      <c r="BK252" s="494">
        <f t="shared" ca="1" si="31"/>
        <v>3.9868428639058984E-2</v>
      </c>
      <c r="BL252" s="495" t="str">
        <f t="shared" ca="1" si="32"/>
        <v>....</v>
      </c>
      <c r="BM252" s="496"/>
    </row>
    <row r="253" spans="3:65">
      <c r="C253" s="42" t="s">
        <v>2440</v>
      </c>
      <c r="D253" s="43">
        <v>1.2787723785166241E-3</v>
      </c>
      <c r="E253" s="44">
        <v>-5</v>
      </c>
      <c r="F253" s="17">
        <v>5</v>
      </c>
      <c r="G253" s="17">
        <v>2</v>
      </c>
      <c r="H253" s="17">
        <v>-8</v>
      </c>
      <c r="I253" s="17">
        <v>-8</v>
      </c>
      <c r="J253" s="17">
        <v>1</v>
      </c>
      <c r="K253" s="17">
        <v>-18</v>
      </c>
      <c r="L253" s="17">
        <v>44</v>
      </c>
      <c r="M253" s="17">
        <v>3</v>
      </c>
      <c r="N253" s="17">
        <v>-12</v>
      </c>
      <c r="O253" s="17">
        <v>-18</v>
      </c>
      <c r="P253" s="17">
        <v>0</v>
      </c>
      <c r="Q253" s="17">
        <v>-10</v>
      </c>
      <c r="R253" s="17">
        <v>-2</v>
      </c>
      <c r="S253" s="17">
        <v>16</v>
      </c>
      <c r="T253" s="17">
        <v>-20</v>
      </c>
      <c r="U253" s="17">
        <v>42</v>
      </c>
      <c r="V253" s="17">
        <v>-6</v>
      </c>
      <c r="W253" s="17">
        <v>-33</v>
      </c>
      <c r="X253" s="17">
        <v>5</v>
      </c>
      <c r="Y253" s="17">
        <v>-8</v>
      </c>
      <c r="Z253" s="17">
        <v>0</v>
      </c>
      <c r="AA253" s="17">
        <v>-41</v>
      </c>
      <c r="AB253" s="17">
        <v>-60</v>
      </c>
      <c r="AC253" s="17">
        <v>24</v>
      </c>
      <c r="AD253" s="17">
        <v>17</v>
      </c>
      <c r="AE253" s="17">
        <v>-22</v>
      </c>
      <c r="AF253" s="17">
        <v>3</v>
      </c>
      <c r="AG253" s="17">
        <v>25</v>
      </c>
      <c r="AH253" s="17">
        <v>16</v>
      </c>
      <c r="AI253" s="17">
        <v>-10</v>
      </c>
      <c r="AJ253" s="17">
        <v>-17</v>
      </c>
      <c r="AK253" s="17">
        <v>12</v>
      </c>
      <c r="AL253" s="17">
        <v>-39</v>
      </c>
      <c r="AM253" s="17">
        <v>-12</v>
      </c>
      <c r="AN253" s="17">
        <v>-4</v>
      </c>
      <c r="AO253" s="17">
        <v>-6</v>
      </c>
      <c r="AP253" s="18">
        <v>1</v>
      </c>
      <c r="AR253" s="14"/>
      <c r="AS253" s="8" t="s">
        <v>2440</v>
      </c>
      <c r="AT253" s="8"/>
      <c r="AU253" s="8">
        <f>IF(OR('Anwendung DIAGNOSE'!E257='Anwendung DIAGNOSE'!$C$1,AT253),0,'Anwendung DIAGNOSE'!E257)</f>
        <v>0</v>
      </c>
      <c r="AV253" s="17">
        <v>250</v>
      </c>
      <c r="AW253" s="17"/>
      <c r="AX253" s="15">
        <f t="shared" ca="1" si="33"/>
        <v>0</v>
      </c>
      <c r="AY253" s="4"/>
      <c r="AZ253" s="4">
        <f t="shared" si="25"/>
        <v>0</v>
      </c>
      <c r="BA253" s="496">
        <f t="shared" ca="1" si="26"/>
        <v>0</v>
      </c>
      <c r="BB253" s="40">
        <f t="shared" ca="1" si="28"/>
        <v>0</v>
      </c>
      <c r="BC253" s="3">
        <f t="shared" si="27"/>
        <v>0.73529411764705888</v>
      </c>
      <c r="BD253" s="4"/>
      <c r="BE253" s="4"/>
      <c r="BF253" s="41"/>
      <c r="BG253" s="11"/>
      <c r="BH253" s="492">
        <f ca="1">SUMPRODUCT(E253:AP253,Calcul_correl!E$411:AP$411)*D253</f>
        <v>1.7148337595907859E-4</v>
      </c>
      <c r="BI253" s="493">
        <f t="shared" ca="1" si="29"/>
        <v>-3.146552602097942E-4</v>
      </c>
      <c r="BJ253" s="493">
        <f t="shared" ca="1" si="30"/>
        <v>9.9007932777693295E-8</v>
      </c>
      <c r="BK253" s="494">
        <f t="shared" ca="1" si="31"/>
        <v>-1.5042434270266601E-3</v>
      </c>
      <c r="BL253" s="495" t="str">
        <f t="shared" ca="1" si="32"/>
        <v>....</v>
      </c>
      <c r="BM253" s="496"/>
    </row>
    <row r="254" spans="3:65">
      <c r="C254" s="42" t="s">
        <v>2441</v>
      </c>
      <c r="D254" s="43">
        <v>6.6269052352551359E-4</v>
      </c>
      <c r="E254" s="44">
        <v>16</v>
      </c>
      <c r="F254" s="17">
        <v>-1</v>
      </c>
      <c r="G254" s="17">
        <v>19</v>
      </c>
      <c r="H254" s="17">
        <v>-26</v>
      </c>
      <c r="I254" s="17">
        <v>-23</v>
      </c>
      <c r="J254" s="17">
        <v>75</v>
      </c>
      <c r="K254" s="17">
        <v>-27</v>
      </c>
      <c r="L254" s="17">
        <v>49</v>
      </c>
      <c r="M254" s="17">
        <v>2</v>
      </c>
      <c r="N254" s="17">
        <v>-35</v>
      </c>
      <c r="O254" s="17">
        <v>-32</v>
      </c>
      <c r="P254" s="17">
        <v>-11</v>
      </c>
      <c r="Q254" s="17">
        <v>0</v>
      </c>
      <c r="R254" s="17">
        <v>-26</v>
      </c>
      <c r="S254" s="17">
        <v>-35</v>
      </c>
      <c r="T254" s="17">
        <v>-51</v>
      </c>
      <c r="U254" s="17">
        <v>46</v>
      </c>
      <c r="V254" s="17">
        <v>-26</v>
      </c>
      <c r="W254" s="17">
        <v>-22</v>
      </c>
      <c r="X254" s="17">
        <v>-16</v>
      </c>
      <c r="Y254" s="17">
        <v>-28</v>
      </c>
      <c r="Z254" s="17">
        <v>-1</v>
      </c>
      <c r="AA254" s="17">
        <v>20</v>
      </c>
      <c r="AB254" s="17">
        <v>-57</v>
      </c>
      <c r="AC254" s="17">
        <v>16</v>
      </c>
      <c r="AD254" s="17">
        <v>2</v>
      </c>
      <c r="AE254" s="17">
        <v>29</v>
      </c>
      <c r="AF254" s="17">
        <v>-37</v>
      </c>
      <c r="AG254" s="17">
        <v>4</v>
      </c>
      <c r="AH254" s="17">
        <v>21</v>
      </c>
      <c r="AI254" s="17">
        <v>-16</v>
      </c>
      <c r="AJ254" s="17">
        <v>6</v>
      </c>
      <c r="AK254" s="17">
        <v>-11</v>
      </c>
      <c r="AL254" s="17">
        <v>-28</v>
      </c>
      <c r="AM254" s="17">
        <v>-7</v>
      </c>
      <c r="AN254" s="17">
        <v>1</v>
      </c>
      <c r="AO254" s="17">
        <v>-42</v>
      </c>
      <c r="AP254" s="18">
        <v>72</v>
      </c>
      <c r="AR254" s="14"/>
      <c r="AS254" s="8" t="s">
        <v>2441</v>
      </c>
      <c r="AT254" s="8"/>
      <c r="AU254" s="8">
        <f>IF(OR('Anwendung DIAGNOSE'!E258='Anwendung DIAGNOSE'!$C$1,AT254),0,'Anwendung DIAGNOSE'!E258)</f>
        <v>0</v>
      </c>
      <c r="AV254" s="17">
        <v>254</v>
      </c>
      <c r="AW254" s="17"/>
      <c r="AX254" s="15">
        <f t="shared" ca="1" si="33"/>
        <v>0</v>
      </c>
      <c r="AY254" s="4"/>
      <c r="AZ254" s="4">
        <f t="shared" si="25"/>
        <v>0</v>
      </c>
      <c r="BA254" s="496">
        <f t="shared" ca="1" si="26"/>
        <v>0</v>
      </c>
      <c r="BB254" s="40">
        <f t="shared" ca="1" si="28"/>
        <v>0</v>
      </c>
      <c r="BC254" s="3">
        <f t="shared" si="27"/>
        <v>0.62027833001988075</v>
      </c>
      <c r="BD254" s="4"/>
      <c r="BE254" s="4"/>
      <c r="BF254" s="41"/>
      <c r="BG254" s="11"/>
      <c r="BH254" s="492">
        <f ca="1">SUMPRODUCT(E254:AP254,Calcul_correl!E$411:AP$411)*D254</f>
        <v>-7.328694499668661E-4</v>
      </c>
      <c r="BI254" s="493">
        <f t="shared" ca="1" si="29"/>
        <v>1.2611526616805977E-3</v>
      </c>
      <c r="BJ254" s="493">
        <f t="shared" ca="1" si="30"/>
        <v>1.590506036064056E-6</v>
      </c>
      <c r="BK254" s="494">
        <f t="shared" ca="1" si="31"/>
        <v>6.0290763947354669E-3</v>
      </c>
      <c r="BL254" s="495" t="str">
        <f t="shared" ca="1" si="32"/>
        <v>....</v>
      </c>
      <c r="BM254" s="496"/>
    </row>
    <row r="255" spans="3:65">
      <c r="C255" s="42" t="s">
        <v>2442</v>
      </c>
      <c r="D255" s="43">
        <v>5.7110222729868647E-4</v>
      </c>
      <c r="E255" s="44">
        <v>23</v>
      </c>
      <c r="F255" s="17">
        <v>-6</v>
      </c>
      <c r="G255" s="17">
        <v>-9</v>
      </c>
      <c r="H255" s="17">
        <v>-34</v>
      </c>
      <c r="I255" s="17">
        <v>26</v>
      </c>
      <c r="J255" s="17">
        <v>-51</v>
      </c>
      <c r="K255" s="17">
        <v>44</v>
      </c>
      <c r="L255" s="17">
        <v>-27</v>
      </c>
      <c r="M255" s="17">
        <v>12</v>
      </c>
      <c r="N255" s="17">
        <v>37</v>
      </c>
      <c r="O255" s="17">
        <v>22</v>
      </c>
      <c r="P255" s="17">
        <v>6</v>
      </c>
      <c r="Q255" s="17">
        <v>17</v>
      </c>
      <c r="R255" s="17">
        <v>12</v>
      </c>
      <c r="S255" s="17">
        <v>43</v>
      </c>
      <c r="T255" s="17">
        <v>40</v>
      </c>
      <c r="U255" s="17">
        <v>-32</v>
      </c>
      <c r="V255" s="17">
        <v>21</v>
      </c>
      <c r="W255" s="17">
        <v>-4</v>
      </c>
      <c r="X255" s="17">
        <v>-26</v>
      </c>
      <c r="Y255" s="17">
        <v>-28</v>
      </c>
      <c r="Z255" s="17">
        <v>-29</v>
      </c>
      <c r="AA255" s="17">
        <v>-37</v>
      </c>
      <c r="AB255" s="17">
        <v>25</v>
      </c>
      <c r="AC255" s="17">
        <v>-28</v>
      </c>
      <c r="AD255" s="17">
        <v>28</v>
      </c>
      <c r="AE255" s="17">
        <v>-8</v>
      </c>
      <c r="AF255" s="17">
        <v>3</v>
      </c>
      <c r="AG255" s="17">
        <v>1</v>
      </c>
      <c r="AH255" s="17">
        <v>20</v>
      </c>
      <c r="AI255" s="17">
        <v>-7</v>
      </c>
      <c r="AJ255" s="17">
        <v>-7</v>
      </c>
      <c r="AK255" s="17">
        <v>-18</v>
      </c>
      <c r="AL255" s="17">
        <v>27</v>
      </c>
      <c r="AM255" s="17">
        <v>31</v>
      </c>
      <c r="AN255" s="17">
        <v>-38</v>
      </c>
      <c r="AO255" s="17">
        <v>-9</v>
      </c>
      <c r="AP255" s="18">
        <v>-32</v>
      </c>
      <c r="AR255" s="14"/>
      <c r="AS255" s="8" t="s">
        <v>2442</v>
      </c>
      <c r="AT255" s="8"/>
      <c r="AU255" s="8">
        <f>IF(OR('Anwendung DIAGNOSE'!E259='Anwendung DIAGNOSE'!$C$1,AT255),0,'Anwendung DIAGNOSE'!E259)</f>
        <v>0</v>
      </c>
      <c r="AV255" s="17">
        <v>253</v>
      </c>
      <c r="AW255" s="17"/>
      <c r="AX255" s="15">
        <f t="shared" ca="1" si="33"/>
        <v>0</v>
      </c>
      <c r="AY255" s="4"/>
      <c r="AZ255" s="4">
        <f t="shared" si="25"/>
        <v>0</v>
      </c>
      <c r="BA255" s="496">
        <f t="shared" ca="1" si="26"/>
        <v>0</v>
      </c>
      <c r="BB255" s="40">
        <f t="shared" ca="1" si="28"/>
        <v>0</v>
      </c>
      <c r="BC255" s="3">
        <f t="shared" si="27"/>
        <v>0.49571673329525984</v>
      </c>
      <c r="BD255" s="4"/>
      <c r="BE255" s="4"/>
      <c r="BF255" s="41"/>
      <c r="BG255" s="11"/>
      <c r="BH255" s="492">
        <f ca="1">SUMPRODUCT(E255:AP255,Calcul_correl!E$411:AP$411)*D255</f>
        <v>-9.6236436322101691E-3</v>
      </c>
      <c r="BI255" s="493">
        <f t="shared" ca="1" si="29"/>
        <v>1.5810079096045197E-2</v>
      </c>
      <c r="BJ255" s="493">
        <f t="shared" ca="1" si="30"/>
        <v>2.4995860102320532E-4</v>
      </c>
      <c r="BK255" s="494">
        <f t="shared" ca="1" si="31"/>
        <v>7.5581789241791042E-2</v>
      </c>
      <c r="BL255" s="495" t="str">
        <f t="shared" ca="1" si="32"/>
        <v>....</v>
      </c>
      <c r="BM255" s="496"/>
    </row>
    <row r="256" spans="3:65">
      <c r="C256" s="42" t="s">
        <v>2443</v>
      </c>
      <c r="D256" s="43">
        <v>7.77000777000777E-4</v>
      </c>
      <c r="E256" s="44">
        <v>-3</v>
      </c>
      <c r="F256" s="17">
        <v>8</v>
      </c>
      <c r="G256" s="17">
        <v>40</v>
      </c>
      <c r="H256" s="17">
        <v>-14</v>
      </c>
      <c r="I256" s="17">
        <v>-19</v>
      </c>
      <c r="J256" s="17">
        <v>76</v>
      </c>
      <c r="K256" s="17">
        <v>4</v>
      </c>
      <c r="L256" s="17">
        <v>24</v>
      </c>
      <c r="M256" s="17">
        <v>29</v>
      </c>
      <c r="N256" s="17">
        <v>6</v>
      </c>
      <c r="O256" s="17">
        <v>-11</v>
      </c>
      <c r="P256" s="17">
        <v>6</v>
      </c>
      <c r="Q256" s="17">
        <v>19</v>
      </c>
      <c r="R256" s="17">
        <v>-26</v>
      </c>
      <c r="S256" s="17">
        <v>-28</v>
      </c>
      <c r="T256" s="17">
        <v>-16</v>
      </c>
      <c r="U256" s="17">
        <v>37</v>
      </c>
      <c r="V256" s="17">
        <v>-9</v>
      </c>
      <c r="W256" s="17">
        <v>-15</v>
      </c>
      <c r="X256" s="17">
        <v>-2</v>
      </c>
      <c r="Y256" s="17">
        <v>-9</v>
      </c>
      <c r="Z256" s="17">
        <v>1</v>
      </c>
      <c r="AA256" s="17">
        <v>-4</v>
      </c>
      <c r="AB256" s="17">
        <v>2</v>
      </c>
      <c r="AC256" s="17">
        <v>17</v>
      </c>
      <c r="AD256" s="17">
        <v>-1</v>
      </c>
      <c r="AE256" s="17">
        <v>-7</v>
      </c>
      <c r="AF256" s="17">
        <v>-26</v>
      </c>
      <c r="AG256" s="17">
        <v>-7</v>
      </c>
      <c r="AH256" s="17">
        <v>5</v>
      </c>
      <c r="AI256" s="17">
        <v>14</v>
      </c>
      <c r="AJ256" s="17">
        <v>23</v>
      </c>
      <c r="AK256" s="17">
        <v>-23</v>
      </c>
      <c r="AL256" s="17">
        <v>9</v>
      </c>
      <c r="AM256" s="17">
        <v>-1</v>
      </c>
      <c r="AN256" s="17">
        <v>-25</v>
      </c>
      <c r="AO256" s="17">
        <v>21</v>
      </c>
      <c r="AP256" s="18">
        <v>65</v>
      </c>
      <c r="AR256" s="14"/>
      <c r="AS256" s="8" t="s">
        <v>2443</v>
      </c>
      <c r="AT256" s="8"/>
      <c r="AU256" s="8">
        <f>IF(OR('Anwendung DIAGNOSE'!E260='Anwendung DIAGNOSE'!$C$1,AT256),0,'Anwendung DIAGNOSE'!E260)</f>
        <v>0</v>
      </c>
      <c r="AV256" s="17">
        <v>256</v>
      </c>
      <c r="AW256" s="17"/>
      <c r="AX256" s="15">
        <f t="shared" ca="1" si="33"/>
        <v>0</v>
      </c>
      <c r="AY256" s="4"/>
      <c r="AZ256" s="4">
        <f t="shared" si="25"/>
        <v>0</v>
      </c>
      <c r="BA256" s="496">
        <f t="shared" ca="1" si="26"/>
        <v>0</v>
      </c>
      <c r="BB256" s="40">
        <f t="shared" ca="1" si="28"/>
        <v>0</v>
      </c>
      <c r="BC256" s="3">
        <f t="shared" si="27"/>
        <v>0.50660450660450662</v>
      </c>
      <c r="BD256" s="4"/>
      <c r="BE256" s="4"/>
      <c r="BF256" s="41"/>
      <c r="BG256" s="11"/>
      <c r="BH256" s="492">
        <f ca="1">SUMPRODUCT(E256:AP256,Calcul_correl!E$411:AP$411)*D256</f>
        <v>-8.5048174048174031E-3</v>
      </c>
      <c r="BI256" s="493">
        <f t="shared" ca="1" si="29"/>
        <v>9.1058621430105229E-3</v>
      </c>
      <c r="BJ256" s="493">
        <f t="shared" ca="1" si="30"/>
        <v>8.2916725367512194E-5</v>
      </c>
      <c r="BK256" s="494">
        <f t="shared" ca="1" si="31"/>
        <v>4.3531556621369712E-2</v>
      </c>
      <c r="BL256" s="495" t="str">
        <f t="shared" ca="1" si="32"/>
        <v>....</v>
      </c>
      <c r="BM256" s="496"/>
    </row>
    <row r="257" spans="3:65">
      <c r="C257" s="42" t="s">
        <v>2444</v>
      </c>
      <c r="D257" s="43">
        <v>1.0741138560687433E-3</v>
      </c>
      <c r="E257" s="44">
        <v>11</v>
      </c>
      <c r="F257" s="17">
        <v>-9</v>
      </c>
      <c r="G257" s="17">
        <v>-6</v>
      </c>
      <c r="H257" s="17">
        <v>-33</v>
      </c>
      <c r="I257" s="17">
        <v>0</v>
      </c>
      <c r="J257" s="17">
        <v>-42</v>
      </c>
      <c r="K257" s="17">
        <v>-5</v>
      </c>
      <c r="L257" s="17">
        <v>-4</v>
      </c>
      <c r="M257" s="17">
        <v>-13</v>
      </c>
      <c r="N257" s="17">
        <v>-3</v>
      </c>
      <c r="O257" s="17">
        <v>-2</v>
      </c>
      <c r="P257" s="17">
        <v>-11</v>
      </c>
      <c r="Q257" s="17">
        <v>4</v>
      </c>
      <c r="R257" s="17">
        <v>8</v>
      </c>
      <c r="S257" s="17">
        <v>35</v>
      </c>
      <c r="T257" s="17">
        <v>6</v>
      </c>
      <c r="U257" s="17">
        <v>2</v>
      </c>
      <c r="V257" s="17">
        <v>6</v>
      </c>
      <c r="W257" s="17">
        <v>-8</v>
      </c>
      <c r="X257" s="17">
        <v>-22</v>
      </c>
      <c r="Y257" s="17">
        <v>-16</v>
      </c>
      <c r="Z257" s="17">
        <v>4</v>
      </c>
      <c r="AA257" s="17">
        <v>-2</v>
      </c>
      <c r="AB257" s="17">
        <v>-8</v>
      </c>
      <c r="AC257" s="17">
        <v>-8</v>
      </c>
      <c r="AD257" s="17">
        <v>4</v>
      </c>
      <c r="AE257" s="17">
        <v>-1</v>
      </c>
      <c r="AF257" s="17">
        <v>14</v>
      </c>
      <c r="AG257" s="17">
        <v>0</v>
      </c>
      <c r="AH257" s="17">
        <v>17</v>
      </c>
      <c r="AI257" s="17">
        <v>6</v>
      </c>
      <c r="AJ257" s="17">
        <v>2</v>
      </c>
      <c r="AK257" s="17">
        <v>-19</v>
      </c>
      <c r="AL257" s="17">
        <v>-7</v>
      </c>
      <c r="AM257" s="17">
        <v>0</v>
      </c>
      <c r="AN257" s="17">
        <v>-4</v>
      </c>
      <c r="AO257" s="17">
        <v>21</v>
      </c>
      <c r="AP257" s="18">
        <v>7</v>
      </c>
      <c r="AR257" s="14"/>
      <c r="AS257" s="8" t="s">
        <v>2444</v>
      </c>
      <c r="AT257" s="8"/>
      <c r="AU257" s="8">
        <f>IF(OR('Anwendung DIAGNOSE'!E261='Anwendung DIAGNOSE'!$C$1,AT257),0,'Anwendung DIAGNOSE'!E261)</f>
        <v>0</v>
      </c>
      <c r="AV257" s="17">
        <v>255</v>
      </c>
      <c r="AW257" s="17"/>
      <c r="AX257" s="15">
        <f t="shared" ca="1" si="33"/>
        <v>0</v>
      </c>
      <c r="AY257" s="4"/>
      <c r="AZ257" s="4">
        <f t="shared" si="25"/>
        <v>0</v>
      </c>
      <c r="BA257" s="496">
        <f t="shared" ca="1" si="26"/>
        <v>0</v>
      </c>
      <c r="BB257" s="40">
        <f t="shared" ca="1" si="28"/>
        <v>0</v>
      </c>
      <c r="BC257" s="3">
        <f t="shared" si="27"/>
        <v>0.39742212674543498</v>
      </c>
      <c r="BD257" s="4"/>
      <c r="BE257" s="4"/>
      <c r="BF257" s="41"/>
      <c r="BG257" s="11"/>
      <c r="BH257" s="492">
        <f ca="1">SUMPRODUCT(E257:AP257,Calcul_correl!E$411:AP$411)*D257</f>
        <v>-1.5389581095596135E-2</v>
      </c>
      <c r="BI257" s="493">
        <f t="shared" ca="1" si="29"/>
        <v>1.1596525336091004E-2</v>
      </c>
      <c r="BJ257" s="493">
        <f t="shared" ca="1" si="30"/>
        <v>1.3447939987060056E-4</v>
      </c>
      <c r="BK257" s="494">
        <f t="shared" ca="1" si="31"/>
        <v>5.5438440792416305E-2</v>
      </c>
      <c r="BL257" s="495" t="str">
        <f t="shared" ca="1" si="32"/>
        <v>....</v>
      </c>
      <c r="BM257" s="496"/>
    </row>
    <row r="258" spans="3:65">
      <c r="C258" s="42" t="s">
        <v>2445</v>
      </c>
      <c r="D258" s="43">
        <v>3.0581039755351682E-3</v>
      </c>
      <c r="E258" s="44">
        <v>6</v>
      </c>
      <c r="F258" s="17">
        <v>21</v>
      </c>
      <c r="G258" s="17">
        <v>25</v>
      </c>
      <c r="H258" s="17">
        <v>0</v>
      </c>
      <c r="I258" s="17">
        <v>10</v>
      </c>
      <c r="J258" s="17">
        <v>-9</v>
      </c>
      <c r="K258" s="17">
        <v>19</v>
      </c>
      <c r="L258" s="17">
        <v>5</v>
      </c>
      <c r="M258" s="17">
        <v>-2</v>
      </c>
      <c r="N258" s="17">
        <v>-8</v>
      </c>
      <c r="O258" s="17">
        <v>-19</v>
      </c>
      <c r="P258" s="17">
        <v>3</v>
      </c>
      <c r="Q258" s="17">
        <v>-9</v>
      </c>
      <c r="R258" s="17">
        <v>8</v>
      </c>
      <c r="S258" s="17">
        <v>2</v>
      </c>
      <c r="T258" s="17">
        <v>-12</v>
      </c>
      <c r="U258" s="17">
        <v>29</v>
      </c>
      <c r="V258" s="17">
        <v>30</v>
      </c>
      <c r="W258" s="17">
        <v>13</v>
      </c>
      <c r="X258" s="17">
        <v>-28</v>
      </c>
      <c r="Y258" s="17">
        <v>-20</v>
      </c>
      <c r="Z258" s="17">
        <v>0</v>
      </c>
      <c r="AA258" s="17">
        <v>-43</v>
      </c>
      <c r="AB258" s="17">
        <v>-26</v>
      </c>
      <c r="AC258" s="17">
        <v>17</v>
      </c>
      <c r="AD258" s="17">
        <v>-23</v>
      </c>
      <c r="AE258" s="17">
        <v>-18</v>
      </c>
      <c r="AF258" s="17">
        <v>24</v>
      </c>
      <c r="AG258" s="17">
        <v>-6</v>
      </c>
      <c r="AH258" s="17">
        <v>15</v>
      </c>
      <c r="AI258" s="17">
        <v>-10</v>
      </c>
      <c r="AJ258" s="17">
        <v>-4</v>
      </c>
      <c r="AK258" s="17">
        <v>32</v>
      </c>
      <c r="AL258" s="17">
        <v>3</v>
      </c>
      <c r="AM258" s="17">
        <v>-10</v>
      </c>
      <c r="AN258" s="17">
        <v>-10</v>
      </c>
      <c r="AO258" s="17">
        <v>23</v>
      </c>
      <c r="AP258" s="18">
        <v>18</v>
      </c>
      <c r="AR258" s="14"/>
      <c r="AS258" s="8" t="s">
        <v>2445</v>
      </c>
      <c r="AT258" s="8"/>
      <c r="AU258" s="8">
        <f>IF(OR('Anwendung DIAGNOSE'!E262='Anwendung DIAGNOSE'!$C$1,AT258),0,'Anwendung DIAGNOSE'!E262)</f>
        <v>8</v>
      </c>
      <c r="AV258" s="17"/>
      <c r="AW258" s="17"/>
      <c r="AX258" s="15"/>
      <c r="AY258" s="4"/>
      <c r="AZ258" s="4">
        <f t="shared" ref="AZ258:AZ279" si="34">AU258</f>
        <v>8</v>
      </c>
      <c r="BA258" s="496">
        <f t="shared" ref="BA258:BA279" si="35">IF(AND(AZ536=0,AZ258=0,AY258&gt;0),AY258,AZ258)</f>
        <v>8</v>
      </c>
      <c r="BB258" s="40">
        <f t="shared" si="28"/>
        <v>2.4464831804281346E-2</v>
      </c>
      <c r="BC258" s="3">
        <f t="shared" ref="BC258:BC321" si="36">(SUMIF(E258:AP258,"&gt;0",E258:AP258)-SUMIF(E258:AP258,"&lt;0",E258:AP258))*D258</f>
        <v>1.7125382262996942</v>
      </c>
      <c r="BD258" s="4"/>
      <c r="BE258" s="4"/>
      <c r="BF258" s="41"/>
      <c r="BG258" s="11"/>
      <c r="BH258" s="492">
        <f ca="1">SUMPRODUCT(E258:AP258,Calcul_correl!E$411:AP$411)*D258</f>
        <v>-4.8933027522935782E-2</v>
      </c>
      <c r="BI258" s="493">
        <f t="shared" ca="1" si="29"/>
        <v>-0.39146422018348626</v>
      </c>
      <c r="BJ258" s="493">
        <f t="shared" ca="1" si="30"/>
        <v>0.153244235683865</v>
      </c>
      <c r="BK258" s="494">
        <f t="shared" ca="1" si="31"/>
        <v>-1.8714369489151708</v>
      </c>
      <c r="BL258" s="495" t="str">
        <f t="shared" ca="1" si="32"/>
        <v>—</v>
      </c>
      <c r="BM258" s="496"/>
    </row>
    <row r="259" spans="3:65">
      <c r="C259" s="42" t="s">
        <v>2446</v>
      </c>
      <c r="D259" s="43">
        <v>2.304147465437788E-3</v>
      </c>
      <c r="E259" s="44">
        <v>-14</v>
      </c>
      <c r="F259" s="17">
        <v>6</v>
      </c>
      <c r="G259" s="17">
        <v>3</v>
      </c>
      <c r="H259" s="17">
        <v>1</v>
      </c>
      <c r="I259" s="17">
        <v>-2</v>
      </c>
      <c r="J259" s="17">
        <v>-1</v>
      </c>
      <c r="K259" s="17">
        <v>6</v>
      </c>
      <c r="L259" s="17">
        <v>17</v>
      </c>
      <c r="M259" s="17">
        <v>17</v>
      </c>
      <c r="N259" s="17">
        <v>4</v>
      </c>
      <c r="O259" s="17">
        <v>-6</v>
      </c>
      <c r="P259" s="17">
        <v>7</v>
      </c>
      <c r="Q259" s="17">
        <v>12</v>
      </c>
      <c r="R259" s="17">
        <v>-16</v>
      </c>
      <c r="S259" s="17">
        <v>-1</v>
      </c>
      <c r="T259" s="17">
        <v>40</v>
      </c>
      <c r="U259" s="17">
        <v>-11</v>
      </c>
      <c r="V259" s="17">
        <v>-2</v>
      </c>
      <c r="W259" s="17">
        <v>-23</v>
      </c>
      <c r="X259" s="17">
        <v>-8</v>
      </c>
      <c r="Y259" s="17">
        <v>-23</v>
      </c>
      <c r="Z259" s="17">
        <v>30</v>
      </c>
      <c r="AA259" s="17">
        <v>-8</v>
      </c>
      <c r="AB259" s="17">
        <v>-28</v>
      </c>
      <c r="AC259" s="17">
        <v>13</v>
      </c>
      <c r="AD259" s="17">
        <v>-13</v>
      </c>
      <c r="AE259" s="17">
        <v>-7</v>
      </c>
      <c r="AF259" s="17">
        <v>1</v>
      </c>
      <c r="AG259" s="17">
        <v>2</v>
      </c>
      <c r="AH259" s="17">
        <v>26</v>
      </c>
      <c r="AI259" s="17">
        <v>4</v>
      </c>
      <c r="AJ259" s="17">
        <v>1</v>
      </c>
      <c r="AK259" s="17">
        <v>8</v>
      </c>
      <c r="AL259" s="17">
        <v>6</v>
      </c>
      <c r="AM259" s="17">
        <v>29</v>
      </c>
      <c r="AN259" s="17">
        <v>9</v>
      </c>
      <c r="AO259" s="17">
        <v>11</v>
      </c>
      <c r="AP259" s="18">
        <v>-7</v>
      </c>
      <c r="AR259" s="14"/>
      <c r="AS259" s="8" t="s">
        <v>2446</v>
      </c>
      <c r="AT259" s="8"/>
      <c r="AU259" s="8">
        <f>IF(OR('Anwendung DIAGNOSE'!E263='Anwendung DIAGNOSE'!$C$1,AT259),0,'Anwendung DIAGNOSE'!E263)</f>
        <v>0</v>
      </c>
      <c r="AV259" s="17"/>
      <c r="AW259" s="17"/>
      <c r="AX259" s="15"/>
      <c r="AY259" s="4"/>
      <c r="AZ259" s="4">
        <f t="shared" si="34"/>
        <v>0</v>
      </c>
      <c r="BA259" s="496">
        <f t="shared" si="35"/>
        <v>0</v>
      </c>
      <c r="BB259" s="40">
        <f t="shared" ref="BB259:BB322" si="37">BA259*D259</f>
        <v>0</v>
      </c>
      <c r="BC259" s="3">
        <f t="shared" si="36"/>
        <v>0.97465437788018439</v>
      </c>
      <c r="BD259" s="4"/>
      <c r="BE259" s="4"/>
      <c r="BF259" s="41"/>
      <c r="BG259" s="11"/>
      <c r="BH259" s="492">
        <f ca="1">SUMPRODUCT(E259:AP259,Calcul_correl!E$411:AP$411)*D259</f>
        <v>-1.3910368663594469E-2</v>
      </c>
      <c r="BI259" s="493">
        <f t="shared" ref="BI259:BI279" ca="1" si="38">(BH259*BA259)+(BH537*BA537)</f>
        <v>6.1205727923627686E-3</v>
      </c>
      <c r="BJ259" s="493">
        <f t="shared" ref="BJ259:BJ279" ca="1" si="39">BI259*BI259</f>
        <v>3.7461411306611382E-5</v>
      </c>
      <c r="BK259" s="494">
        <f t="shared" ref="BK259:BK279" ca="1" si="40">BI259/BM$2</f>
        <v>2.9260058727164816E-2</v>
      </c>
      <c r="BL259" s="495" t="str">
        <f t="shared" ref="BL259:BL279" ca="1" si="41">IF(BK259&lt;-3,"— — —",IF(BK259&lt;-2,"— —",IF(BK259&lt;-1,"—",IF(BK259&gt;4,"++++",IF(BK259&gt;3,"+++",IF(BK259&gt;2,"++",IF(BK259&gt;1,"+","....")))))))</f>
        <v>....</v>
      </c>
      <c r="BM259" s="496"/>
    </row>
    <row r="260" spans="3:65">
      <c r="C260" s="42" t="s">
        <v>2447</v>
      </c>
      <c r="D260" s="43">
        <v>6.1728395061728392E-3</v>
      </c>
      <c r="E260" s="44">
        <v>7</v>
      </c>
      <c r="F260" s="17">
        <v>10</v>
      </c>
      <c r="G260" s="17">
        <v>8</v>
      </c>
      <c r="H260" s="17">
        <v>-1</v>
      </c>
      <c r="I260" s="17">
        <v>-3</v>
      </c>
      <c r="J260" s="17">
        <v>-1</v>
      </c>
      <c r="K260" s="17">
        <v>-3</v>
      </c>
      <c r="L260" s="17">
        <v>1</v>
      </c>
      <c r="M260" s="17">
        <v>-4</v>
      </c>
      <c r="N260" s="17">
        <v>-2</v>
      </c>
      <c r="O260" s="17">
        <v>15</v>
      </c>
      <c r="P260" s="17">
        <v>6</v>
      </c>
      <c r="Q260" s="17">
        <v>13</v>
      </c>
      <c r="R260" s="17">
        <v>-6</v>
      </c>
      <c r="S260" s="17">
        <v>4</v>
      </c>
      <c r="T260" s="17">
        <v>-15</v>
      </c>
      <c r="U260" s="17">
        <v>9</v>
      </c>
      <c r="V260" s="17">
        <v>1</v>
      </c>
      <c r="W260" s="17">
        <v>8</v>
      </c>
      <c r="X260" s="17">
        <v>-6</v>
      </c>
      <c r="Y260" s="17">
        <v>-7</v>
      </c>
      <c r="Z260" s="17">
        <v>1</v>
      </c>
      <c r="AA260" s="17">
        <v>-5</v>
      </c>
      <c r="AB260" s="17">
        <v>-7</v>
      </c>
      <c r="AC260" s="17">
        <v>-6</v>
      </c>
      <c r="AD260" s="17">
        <v>10</v>
      </c>
      <c r="AE260" s="17">
        <v>-27</v>
      </c>
      <c r="AF260" s="17">
        <v>-7</v>
      </c>
      <c r="AG260" s="17">
        <v>2</v>
      </c>
      <c r="AH260" s="17">
        <v>-13</v>
      </c>
      <c r="AI260" s="17">
        <v>-19</v>
      </c>
      <c r="AJ260" s="17">
        <v>-13</v>
      </c>
      <c r="AK260" s="17">
        <v>6</v>
      </c>
      <c r="AL260" s="17">
        <v>-3</v>
      </c>
      <c r="AM260" s="17">
        <v>-11</v>
      </c>
      <c r="AN260" s="17">
        <v>8</v>
      </c>
      <c r="AO260" s="17">
        <v>-4</v>
      </c>
      <c r="AP260" s="18">
        <v>2</v>
      </c>
      <c r="AR260" s="14"/>
      <c r="AS260" s="8" t="s">
        <v>2447</v>
      </c>
      <c r="AT260" s="8"/>
      <c r="AU260" s="8">
        <f>IF(OR('Anwendung DIAGNOSE'!E264='Anwendung DIAGNOSE'!$C$1,AT260),0,'Anwendung DIAGNOSE'!E264)</f>
        <v>7</v>
      </c>
      <c r="AV260" s="17"/>
      <c r="AW260" s="17"/>
      <c r="AX260" s="15"/>
      <c r="AY260" s="4"/>
      <c r="AZ260" s="4">
        <f t="shared" si="34"/>
        <v>7</v>
      </c>
      <c r="BA260" s="496">
        <f t="shared" si="35"/>
        <v>7</v>
      </c>
      <c r="BB260" s="40">
        <f t="shared" si="37"/>
        <v>4.3209876543209874E-2</v>
      </c>
      <c r="BC260" s="3">
        <f t="shared" si="36"/>
        <v>1.691358024691358</v>
      </c>
      <c r="BD260" s="4"/>
      <c r="BE260" s="4"/>
      <c r="BF260" s="41"/>
      <c r="BG260" s="11"/>
      <c r="BH260" s="492">
        <f ca="1">SUMPRODUCT(E260:AP260,Calcul_correl!E$411:AP$411)*D260</f>
        <v>3.4104938271604941E-2</v>
      </c>
      <c r="BI260" s="493">
        <f t="shared" ca="1" si="38"/>
        <v>0.23821711886221306</v>
      </c>
      <c r="BJ260" s="493">
        <f t="shared" ca="1" si="39"/>
        <v>5.6747395719013743E-2</v>
      </c>
      <c r="BK260" s="494">
        <f t="shared" ca="1" si="40"/>
        <v>1.1388226435966593</v>
      </c>
      <c r="BL260" s="495" t="str">
        <f t="shared" ca="1" si="41"/>
        <v>+</v>
      </c>
      <c r="BM260" s="496"/>
    </row>
    <row r="261" spans="3:65">
      <c r="C261" s="42" t="s">
        <v>2448</v>
      </c>
      <c r="D261" s="43">
        <v>6.5359477124183009E-3</v>
      </c>
      <c r="E261" s="44">
        <v>3</v>
      </c>
      <c r="F261" s="17">
        <v>-1</v>
      </c>
      <c r="G261" s="17">
        <v>11</v>
      </c>
      <c r="H261" s="17">
        <v>0</v>
      </c>
      <c r="I261" s="17">
        <v>-1</v>
      </c>
      <c r="J261" s="17">
        <v>-5</v>
      </c>
      <c r="K261" s="17">
        <v>13</v>
      </c>
      <c r="L261" s="17">
        <v>1</v>
      </c>
      <c r="M261" s="17">
        <v>-7</v>
      </c>
      <c r="N261" s="17">
        <v>4</v>
      </c>
      <c r="O261" s="17">
        <v>7</v>
      </c>
      <c r="P261" s="17">
        <v>-16</v>
      </c>
      <c r="Q261" s="17">
        <v>-7</v>
      </c>
      <c r="R261" s="17">
        <v>-2</v>
      </c>
      <c r="S261" s="17">
        <v>5</v>
      </c>
      <c r="T261" s="17">
        <v>0</v>
      </c>
      <c r="U261" s="17">
        <v>6</v>
      </c>
      <c r="V261" s="17">
        <v>4</v>
      </c>
      <c r="W261" s="17">
        <v>0</v>
      </c>
      <c r="X261" s="17">
        <v>7</v>
      </c>
      <c r="Y261" s="17">
        <v>4</v>
      </c>
      <c r="Z261" s="17">
        <v>7</v>
      </c>
      <c r="AA261" s="17">
        <v>-2</v>
      </c>
      <c r="AB261" s="17">
        <v>-8</v>
      </c>
      <c r="AC261" s="17">
        <v>-7</v>
      </c>
      <c r="AD261" s="17">
        <v>-9</v>
      </c>
      <c r="AE261" s="17">
        <v>-16</v>
      </c>
      <c r="AF261" s="17">
        <v>-5</v>
      </c>
      <c r="AG261" s="17">
        <v>9</v>
      </c>
      <c r="AH261" s="17">
        <v>-6</v>
      </c>
      <c r="AI261" s="17">
        <v>2</v>
      </c>
      <c r="AJ261" s="17">
        <v>-3</v>
      </c>
      <c r="AK261" s="17">
        <v>-7</v>
      </c>
      <c r="AL261" s="17">
        <v>1</v>
      </c>
      <c r="AM261" s="17">
        <v>-7</v>
      </c>
      <c r="AN261" s="17">
        <v>13</v>
      </c>
      <c r="AO261" s="17">
        <v>-11</v>
      </c>
      <c r="AP261" s="18">
        <v>-16</v>
      </c>
      <c r="AR261" s="14"/>
      <c r="AS261" s="8" t="s">
        <v>2448</v>
      </c>
      <c r="AT261" s="8"/>
      <c r="AU261" s="8">
        <f>IF(OR('Anwendung DIAGNOSE'!E265='Anwendung DIAGNOSE'!$C$1,AT261),0,'Anwendung DIAGNOSE'!E265)</f>
        <v>0</v>
      </c>
      <c r="AV261" s="17"/>
      <c r="AW261" s="17"/>
      <c r="AX261" s="15"/>
      <c r="AY261" s="4"/>
      <c r="AZ261" s="4">
        <f t="shared" si="34"/>
        <v>0</v>
      </c>
      <c r="BA261" s="496">
        <f t="shared" si="35"/>
        <v>0</v>
      </c>
      <c r="BB261" s="40">
        <f t="shared" si="37"/>
        <v>0</v>
      </c>
      <c r="BC261" s="3">
        <f t="shared" si="36"/>
        <v>1.5228758169934642</v>
      </c>
      <c r="BD261" s="4"/>
      <c r="BE261" s="4"/>
      <c r="BF261" s="41"/>
      <c r="BG261" s="11"/>
      <c r="BH261" s="492">
        <f ca="1">SUMPRODUCT(E261:AP261,Calcul_correl!E$411:AP$411)*D261</f>
        <v>-4.0078431372549015E-3</v>
      </c>
      <c r="BI261" s="493">
        <f t="shared" ca="1" si="38"/>
        <v>1.9419847328244284E-3</v>
      </c>
      <c r="BJ261" s="493">
        <f t="shared" ca="1" si="39"/>
        <v>3.7713047025231666E-6</v>
      </c>
      <c r="BK261" s="494">
        <f t="shared" ca="1" si="40"/>
        <v>9.2838675819039845E-3</v>
      </c>
      <c r="BL261" s="495" t="str">
        <f t="shared" ca="1" si="41"/>
        <v>....</v>
      </c>
      <c r="BM261" s="496"/>
    </row>
    <row r="262" spans="3:65">
      <c r="C262" s="42" t="s">
        <v>2449</v>
      </c>
      <c r="D262" s="43">
        <v>4.7393364928909956E-3</v>
      </c>
      <c r="E262" s="44">
        <v>10</v>
      </c>
      <c r="F262" s="17">
        <v>10</v>
      </c>
      <c r="G262" s="17">
        <v>21</v>
      </c>
      <c r="H262" s="17">
        <v>-1</v>
      </c>
      <c r="I262" s="17">
        <v>-1</v>
      </c>
      <c r="J262" s="17">
        <v>26</v>
      </c>
      <c r="K262" s="17">
        <v>7</v>
      </c>
      <c r="L262" s="17">
        <v>2</v>
      </c>
      <c r="M262" s="17">
        <v>-25</v>
      </c>
      <c r="N262" s="17">
        <v>5</v>
      </c>
      <c r="O262" s="17">
        <v>9</v>
      </c>
      <c r="P262" s="17">
        <v>0</v>
      </c>
      <c r="Q262" s="17">
        <v>-7</v>
      </c>
      <c r="R262" s="17">
        <v>-16</v>
      </c>
      <c r="S262" s="17">
        <v>2</v>
      </c>
      <c r="T262" s="17">
        <v>3</v>
      </c>
      <c r="U262" s="17">
        <v>-15</v>
      </c>
      <c r="V262" s="17">
        <v>0</v>
      </c>
      <c r="W262" s="17">
        <v>-12</v>
      </c>
      <c r="X262" s="17">
        <v>12</v>
      </c>
      <c r="Y262" s="17">
        <v>-2</v>
      </c>
      <c r="Z262" s="17">
        <v>9</v>
      </c>
      <c r="AA262" s="17">
        <v>6</v>
      </c>
      <c r="AB262" s="17">
        <v>2</v>
      </c>
      <c r="AC262" s="17">
        <v>19</v>
      </c>
      <c r="AD262" s="17">
        <v>4</v>
      </c>
      <c r="AE262" s="17">
        <v>-12</v>
      </c>
      <c r="AF262" s="17">
        <v>25</v>
      </c>
      <c r="AG262" s="17">
        <v>-17</v>
      </c>
      <c r="AH262" s="17">
        <v>5</v>
      </c>
      <c r="AI262" s="17">
        <v>15</v>
      </c>
      <c r="AJ262" s="17">
        <v>-7</v>
      </c>
      <c r="AK262" s="17">
        <v>1</v>
      </c>
      <c r="AL262" s="17">
        <v>-17</v>
      </c>
      <c r="AM262" s="17">
        <v>-19</v>
      </c>
      <c r="AN262" s="17">
        <v>-10</v>
      </c>
      <c r="AO262" s="17">
        <v>5</v>
      </c>
      <c r="AP262" s="18">
        <v>-12</v>
      </c>
      <c r="AR262" s="14"/>
      <c r="AS262" s="8" t="s">
        <v>2449</v>
      </c>
      <c r="AT262" s="8"/>
      <c r="AU262" s="8">
        <f>IF(OR('Anwendung DIAGNOSE'!E266='Anwendung DIAGNOSE'!$C$1,AT262),0,'Anwendung DIAGNOSE'!E266)</f>
        <v>0</v>
      </c>
      <c r="AV262" s="17"/>
      <c r="AW262" s="17"/>
      <c r="AX262" s="15"/>
      <c r="AY262" s="4"/>
      <c r="AZ262" s="4">
        <f t="shared" si="34"/>
        <v>0</v>
      </c>
      <c r="BA262" s="496">
        <f t="shared" si="35"/>
        <v>0</v>
      </c>
      <c r="BB262" s="40">
        <f t="shared" si="37"/>
        <v>0</v>
      </c>
      <c r="BC262" s="3">
        <f t="shared" si="36"/>
        <v>1.7582938388625593</v>
      </c>
      <c r="BD262" s="4"/>
      <c r="BE262" s="4"/>
      <c r="BF262" s="41"/>
      <c r="BG262" s="11"/>
      <c r="BH262" s="492">
        <f ca="1">SUMPRODUCT(E262:AP262,Calcul_correl!E$411:AP$411)*D262</f>
        <v>-4.0156872037914682E-2</v>
      </c>
      <c r="BI262" s="493">
        <f t="shared" ca="1" si="38"/>
        <v>9.179613683965554E-3</v>
      </c>
      <c r="BJ262" s="493">
        <f t="shared" ca="1" si="39"/>
        <v>8.4265307386847645E-5</v>
      </c>
      <c r="BK262" s="494">
        <f t="shared" ca="1" si="40"/>
        <v>4.3884133821702302E-2</v>
      </c>
      <c r="BL262" s="495" t="str">
        <f t="shared" ca="1" si="41"/>
        <v>....</v>
      </c>
      <c r="BM262" s="496"/>
    </row>
    <row r="263" spans="3:65">
      <c r="C263" s="42" t="s">
        <v>2450</v>
      </c>
      <c r="D263" s="43">
        <v>8.6132644272179156E-4</v>
      </c>
      <c r="E263" s="44">
        <v>5</v>
      </c>
      <c r="F263" s="17">
        <v>9</v>
      </c>
      <c r="G263" s="17">
        <v>16</v>
      </c>
      <c r="H263" s="17">
        <v>-8</v>
      </c>
      <c r="I263" s="17">
        <v>-34</v>
      </c>
      <c r="J263" s="17">
        <v>24</v>
      </c>
      <c r="K263" s="17">
        <v>10</v>
      </c>
      <c r="L263" s="17">
        <v>10</v>
      </c>
      <c r="M263" s="17">
        <v>-3</v>
      </c>
      <c r="N263" s="17">
        <v>21</v>
      </c>
      <c r="O263" s="17">
        <v>19</v>
      </c>
      <c r="P263" s="17">
        <v>-27</v>
      </c>
      <c r="Q263" s="17">
        <v>7</v>
      </c>
      <c r="R263" s="17">
        <v>3</v>
      </c>
      <c r="S263" s="17">
        <v>-63</v>
      </c>
      <c r="T263" s="17">
        <v>3</v>
      </c>
      <c r="U263" s="17">
        <v>35</v>
      </c>
      <c r="V263" s="17">
        <v>9</v>
      </c>
      <c r="W263" s="17">
        <v>16</v>
      </c>
      <c r="X263" s="17">
        <v>-60</v>
      </c>
      <c r="Y263" s="17">
        <v>8</v>
      </c>
      <c r="Z263" s="17">
        <v>-31</v>
      </c>
      <c r="AA263" s="17">
        <v>19</v>
      </c>
      <c r="AB263" s="17">
        <v>14</v>
      </c>
      <c r="AC263" s="17">
        <v>23</v>
      </c>
      <c r="AD263" s="17">
        <v>-26</v>
      </c>
      <c r="AE263" s="17">
        <v>12</v>
      </c>
      <c r="AF263" s="17">
        <v>43</v>
      </c>
      <c r="AG263" s="17">
        <v>-6</v>
      </c>
      <c r="AH263" s="17">
        <v>-30</v>
      </c>
      <c r="AI263" s="17">
        <v>24</v>
      </c>
      <c r="AJ263" s="17">
        <v>-7</v>
      </c>
      <c r="AK263" s="17">
        <v>5</v>
      </c>
      <c r="AL263" s="17">
        <v>30</v>
      </c>
      <c r="AM263" s="17">
        <v>10</v>
      </c>
      <c r="AN263" s="17">
        <v>-17</v>
      </c>
      <c r="AO263" s="17">
        <v>14</v>
      </c>
      <c r="AP263" s="18">
        <v>-10</v>
      </c>
      <c r="AR263" s="14"/>
      <c r="AS263" s="8" t="s">
        <v>2450</v>
      </c>
      <c r="AT263" s="8"/>
      <c r="AU263" s="8">
        <f>IF(OR('Anwendung DIAGNOSE'!E267='Anwendung DIAGNOSE'!$C$1,AT263),0,'Anwendung DIAGNOSE'!E267)</f>
        <v>0</v>
      </c>
      <c r="AV263" s="17"/>
      <c r="AW263" s="17"/>
      <c r="AX263" s="15"/>
      <c r="AY263" s="4"/>
      <c r="AZ263" s="4">
        <f t="shared" si="34"/>
        <v>0</v>
      </c>
      <c r="BA263" s="496">
        <f t="shared" si="35"/>
        <v>0</v>
      </c>
      <c r="BB263" s="40">
        <f t="shared" si="37"/>
        <v>0</v>
      </c>
      <c r="BC263" s="3">
        <f t="shared" si="36"/>
        <v>0.61240310077519378</v>
      </c>
      <c r="BD263" s="4"/>
      <c r="BE263" s="4"/>
      <c r="BF263" s="41"/>
      <c r="BG263" s="11"/>
      <c r="BH263" s="492">
        <f ca="1">SUMPRODUCT(E263:AP263,Calcul_correl!E$411:AP$411)*D263</f>
        <v>1.6134883720930231E-2</v>
      </c>
      <c r="BI263" s="493">
        <f t="shared" ca="1" si="38"/>
        <v>-1.572855628577486E-2</v>
      </c>
      <c r="BJ263" s="493">
        <f t="shared" ca="1" si="39"/>
        <v>2.4738748283478784E-4</v>
      </c>
      <c r="BK263" s="494">
        <f t="shared" ca="1" si="40"/>
        <v>-7.519206064987069E-2</v>
      </c>
      <c r="BL263" s="495" t="str">
        <f t="shared" ca="1" si="41"/>
        <v>....</v>
      </c>
      <c r="BM263" s="496"/>
    </row>
    <row r="264" spans="3:65">
      <c r="C264" s="42" t="s">
        <v>2451</v>
      </c>
      <c r="D264" s="43">
        <v>6.3856960408684551E-4</v>
      </c>
      <c r="E264" s="44">
        <v>-19</v>
      </c>
      <c r="F264" s="17">
        <v>-25</v>
      </c>
      <c r="G264" s="17">
        <v>32</v>
      </c>
      <c r="H264" s="17">
        <v>7</v>
      </c>
      <c r="I264" s="17">
        <v>-2</v>
      </c>
      <c r="J264" s="17">
        <v>-21</v>
      </c>
      <c r="K264" s="17">
        <v>-20</v>
      </c>
      <c r="L264" s="17">
        <v>-20</v>
      </c>
      <c r="M264" s="17">
        <v>34</v>
      </c>
      <c r="N264" s="17">
        <v>19</v>
      </c>
      <c r="O264" s="17">
        <v>-14</v>
      </c>
      <c r="P264" s="17">
        <v>-11</v>
      </c>
      <c r="Q264" s="17">
        <v>-2</v>
      </c>
      <c r="R264" s="17">
        <v>12</v>
      </c>
      <c r="S264" s="17">
        <v>15</v>
      </c>
      <c r="T264" s="17">
        <v>-3</v>
      </c>
      <c r="U264" s="17">
        <v>-22</v>
      </c>
      <c r="V264" s="17">
        <v>8</v>
      </c>
      <c r="W264" s="17">
        <v>-12</v>
      </c>
      <c r="X264" s="17">
        <v>29</v>
      </c>
      <c r="Y264" s="17">
        <v>-17</v>
      </c>
      <c r="Z264" s="17">
        <v>20</v>
      </c>
      <c r="AA264" s="17">
        <v>-14</v>
      </c>
      <c r="AB264" s="17">
        <v>-26</v>
      </c>
      <c r="AC264" s="17">
        <v>-11</v>
      </c>
      <c r="AD264" s="17">
        <v>25</v>
      </c>
      <c r="AE264" s="17">
        <v>41</v>
      </c>
      <c r="AF264" s="17">
        <v>-42</v>
      </c>
      <c r="AG264" s="17">
        <v>-4</v>
      </c>
      <c r="AH264" s="17">
        <v>12</v>
      </c>
      <c r="AI264" s="17">
        <v>-35</v>
      </c>
      <c r="AJ264" s="17">
        <v>-26</v>
      </c>
      <c r="AK264" s="17">
        <v>-19</v>
      </c>
      <c r="AL264" s="17">
        <v>-42</v>
      </c>
      <c r="AM264" s="17">
        <v>-24</v>
      </c>
      <c r="AN264" s="17">
        <v>-27</v>
      </c>
      <c r="AO264" s="17">
        <v>-52</v>
      </c>
      <c r="AP264" s="18">
        <v>9</v>
      </c>
      <c r="AR264" s="14"/>
      <c r="AS264" s="8" t="s">
        <v>2451</v>
      </c>
      <c r="AT264" s="8"/>
      <c r="AU264" s="8">
        <f>IF(OR('Anwendung DIAGNOSE'!E268='Anwendung DIAGNOSE'!$C$1,AT264),0,'Anwendung DIAGNOSE'!E268)</f>
        <v>0</v>
      </c>
      <c r="AV264" s="17"/>
      <c r="AW264" s="17"/>
      <c r="AX264" s="15"/>
      <c r="AY264" s="4"/>
      <c r="AZ264" s="4">
        <f t="shared" si="34"/>
        <v>0</v>
      </c>
      <c r="BA264" s="496">
        <f t="shared" si="35"/>
        <v>0</v>
      </c>
      <c r="BB264" s="40">
        <f t="shared" si="37"/>
        <v>0</v>
      </c>
      <c r="BC264" s="3">
        <f t="shared" si="36"/>
        <v>0.49361430395913158</v>
      </c>
      <c r="BD264" s="4"/>
      <c r="BE264" s="4"/>
      <c r="BF264" s="41"/>
      <c r="BG264" s="11"/>
      <c r="BH264" s="492">
        <f ca="1">SUMPRODUCT(E264:AP264,Calcul_correl!E$411:AP$411)*D264</f>
        <v>1.7833333333333332E-3</v>
      </c>
      <c r="BI264" s="493">
        <f t="shared" ca="1" si="38"/>
        <v>-1.3524421309115027E-3</v>
      </c>
      <c r="BJ264" s="493">
        <f t="shared" ca="1" si="39"/>
        <v>1.8290997174644463E-6</v>
      </c>
      <c r="BK264" s="494">
        <f t="shared" ca="1" si="40"/>
        <v>-6.465495553772513E-3</v>
      </c>
      <c r="BL264" s="495" t="str">
        <f t="shared" ca="1" si="41"/>
        <v>....</v>
      </c>
      <c r="BM264" s="496"/>
    </row>
    <row r="265" spans="3:65">
      <c r="C265" s="42" t="s">
        <v>2452</v>
      </c>
      <c r="D265" s="43">
        <v>1.1098779134295228E-3</v>
      </c>
      <c r="E265" s="44">
        <v>7</v>
      </c>
      <c r="F265" s="17">
        <v>-4</v>
      </c>
      <c r="G265" s="17">
        <v>12</v>
      </c>
      <c r="H265" s="17">
        <v>2</v>
      </c>
      <c r="I265" s="17">
        <v>-26</v>
      </c>
      <c r="J265" s="17">
        <v>-5</v>
      </c>
      <c r="K265" s="17">
        <v>-1</v>
      </c>
      <c r="L265" s="17">
        <v>10</v>
      </c>
      <c r="M265" s="17">
        <v>-4</v>
      </c>
      <c r="N265" s="17">
        <v>16</v>
      </c>
      <c r="O265" s="17">
        <v>28</v>
      </c>
      <c r="P265" s="17">
        <v>18</v>
      </c>
      <c r="Q265" s="17">
        <v>-4</v>
      </c>
      <c r="R265" s="17">
        <v>12</v>
      </c>
      <c r="S265" s="17">
        <v>12</v>
      </c>
      <c r="T265" s="17">
        <v>-19</v>
      </c>
      <c r="U265" s="17">
        <v>-14</v>
      </c>
      <c r="V265" s="17">
        <v>-9</v>
      </c>
      <c r="W265" s="17">
        <v>8</v>
      </c>
      <c r="X265" s="17">
        <v>-6</v>
      </c>
      <c r="Y265" s="17">
        <v>-25</v>
      </c>
      <c r="Z265" s="17">
        <v>0</v>
      </c>
      <c r="AA265" s="17">
        <v>-35</v>
      </c>
      <c r="AB265" s="17">
        <v>28</v>
      </c>
      <c r="AC265" s="17">
        <v>-2</v>
      </c>
      <c r="AD265" s="17">
        <v>-37</v>
      </c>
      <c r="AE265" s="17">
        <v>3</v>
      </c>
      <c r="AF265" s="17">
        <v>-63</v>
      </c>
      <c r="AG265" s="17">
        <v>-1</v>
      </c>
      <c r="AH265" s="17">
        <v>-30</v>
      </c>
      <c r="AI265" s="17">
        <v>-2</v>
      </c>
      <c r="AJ265" s="17">
        <v>-12</v>
      </c>
      <c r="AK265" s="17">
        <v>-34</v>
      </c>
      <c r="AL265" s="17">
        <v>-30</v>
      </c>
      <c r="AM265" s="17">
        <v>-18</v>
      </c>
      <c r="AN265" s="17">
        <v>28</v>
      </c>
      <c r="AO265" s="17">
        <v>-13</v>
      </c>
      <c r="AP265" s="18">
        <v>1</v>
      </c>
      <c r="AR265" s="14"/>
      <c r="AS265" s="8" t="s">
        <v>2452</v>
      </c>
      <c r="AT265" s="8"/>
      <c r="AU265" s="8">
        <f>IF(OR('Anwendung DIAGNOSE'!E269='Anwendung DIAGNOSE'!$C$1,AT265),0,'Anwendung DIAGNOSE'!E269)</f>
        <v>0</v>
      </c>
      <c r="AV265" s="17"/>
      <c r="AW265" s="17"/>
      <c r="AX265" s="15"/>
      <c r="AY265" s="4"/>
      <c r="AZ265" s="4">
        <f t="shared" si="34"/>
        <v>0</v>
      </c>
      <c r="BA265" s="496">
        <f t="shared" si="35"/>
        <v>0</v>
      </c>
      <c r="BB265" s="40">
        <f t="shared" si="37"/>
        <v>0</v>
      </c>
      <c r="BC265" s="3">
        <f t="shared" si="36"/>
        <v>0.64261931187569366</v>
      </c>
      <c r="BD265" s="4"/>
      <c r="BE265" s="4"/>
      <c r="BF265" s="41"/>
      <c r="BG265" s="11"/>
      <c r="BH265" s="492">
        <f ca="1">SUMPRODUCT(E265:AP265,Calcul_correl!E$411:AP$411)*D265</f>
        <v>-1.4388346281908991E-2</v>
      </c>
      <c r="BI265" s="493">
        <f t="shared" ca="1" si="38"/>
        <v>1.0008444604835801E-2</v>
      </c>
      <c r="BJ265" s="493">
        <f t="shared" ca="1" si="39"/>
        <v>1.0016896340806686E-4</v>
      </c>
      <c r="BK265" s="494">
        <f t="shared" ca="1" si="40"/>
        <v>4.7846449481082194E-2</v>
      </c>
      <c r="BL265" s="495" t="str">
        <f t="shared" ca="1" si="41"/>
        <v>....</v>
      </c>
      <c r="BM265" s="496"/>
    </row>
    <row r="266" spans="3:65">
      <c r="C266" s="42" t="s">
        <v>1638</v>
      </c>
      <c r="D266" s="43">
        <v>9.0661831368993653E-4</v>
      </c>
      <c r="E266" s="44">
        <v>-5</v>
      </c>
      <c r="F266" s="17">
        <v>2</v>
      </c>
      <c r="G266" s="17">
        <v>14</v>
      </c>
      <c r="H266" s="17">
        <v>-12</v>
      </c>
      <c r="I266" s="17">
        <v>-31</v>
      </c>
      <c r="J266" s="17">
        <v>12</v>
      </c>
      <c r="K266" s="17">
        <v>-17</v>
      </c>
      <c r="L266" s="17">
        <v>-14</v>
      </c>
      <c r="M266" s="17">
        <v>43</v>
      </c>
      <c r="N266" s="17">
        <v>13</v>
      </c>
      <c r="O266" s="17">
        <v>-9</v>
      </c>
      <c r="P266" s="17">
        <v>31</v>
      </c>
      <c r="Q266" s="17">
        <v>14</v>
      </c>
      <c r="R266" s="17">
        <v>2</v>
      </c>
      <c r="S266" s="17">
        <v>-8</v>
      </c>
      <c r="T266" s="17">
        <v>15</v>
      </c>
      <c r="U266" s="17">
        <v>26</v>
      </c>
      <c r="V266" s="17">
        <v>5</v>
      </c>
      <c r="W266" s="17">
        <v>-11</v>
      </c>
      <c r="X266" s="17">
        <v>41</v>
      </c>
      <c r="Y266" s="17">
        <v>0</v>
      </c>
      <c r="Z266" s="17">
        <v>-12</v>
      </c>
      <c r="AA266" s="17">
        <v>-12</v>
      </c>
      <c r="AB266" s="17">
        <v>-26</v>
      </c>
      <c r="AC266" s="17">
        <v>-12</v>
      </c>
      <c r="AD266" s="17">
        <v>3</v>
      </c>
      <c r="AE266" s="17">
        <v>-1</v>
      </c>
      <c r="AF266" s="17">
        <v>30</v>
      </c>
      <c r="AG266" s="17">
        <v>-8</v>
      </c>
      <c r="AH266" s="17">
        <v>25</v>
      </c>
      <c r="AI266" s="17">
        <v>0</v>
      </c>
      <c r="AJ266" s="17">
        <v>39</v>
      </c>
      <c r="AK266" s="17">
        <v>52</v>
      </c>
      <c r="AL266" s="17">
        <v>3</v>
      </c>
      <c r="AM266" s="17">
        <v>-22</v>
      </c>
      <c r="AN266" s="17">
        <v>65</v>
      </c>
      <c r="AO266" s="17">
        <v>-21</v>
      </c>
      <c r="AP266" s="18">
        <v>-43</v>
      </c>
      <c r="AR266" s="14"/>
      <c r="AS266" s="8" t="s">
        <v>1638</v>
      </c>
      <c r="AT266" s="8"/>
      <c r="AU266" s="8">
        <f>IF(OR('Anwendung DIAGNOSE'!E270='Anwendung DIAGNOSE'!$C$1,AT266),0,'Anwendung DIAGNOSE'!E270)</f>
        <v>0</v>
      </c>
      <c r="AV266" s="17"/>
      <c r="AW266" s="17"/>
      <c r="AX266" s="15"/>
      <c r="AY266" s="4"/>
      <c r="AZ266" s="4">
        <f t="shared" si="34"/>
        <v>0</v>
      </c>
      <c r="BA266" s="496">
        <f t="shared" si="35"/>
        <v>0</v>
      </c>
      <c r="BB266" s="40">
        <f t="shared" si="37"/>
        <v>0</v>
      </c>
      <c r="BC266" s="3">
        <f t="shared" si="36"/>
        <v>0.6337262012692656</v>
      </c>
      <c r="BD266" s="4"/>
      <c r="BE266" s="4"/>
      <c r="BF266" s="41"/>
      <c r="BG266" s="11"/>
      <c r="BH266" s="492">
        <f ca="1">SUMPRODUCT(E266:AP266,Calcul_correl!E$411:AP$411)*D266</f>
        <v>2.2706436990027192E-2</v>
      </c>
      <c r="BI266" s="493">
        <f t="shared" ca="1" si="38"/>
        <v>-1.8597684249218892E-2</v>
      </c>
      <c r="BJ266" s="493">
        <f t="shared" ca="1" si="39"/>
        <v>3.4587385943364444E-4</v>
      </c>
      <c r="BK266" s="494">
        <f t="shared" ca="1" si="40"/>
        <v>-8.8908236497150336E-2</v>
      </c>
      <c r="BL266" s="495" t="str">
        <f t="shared" ca="1" si="41"/>
        <v>....</v>
      </c>
      <c r="BM266" s="496"/>
    </row>
    <row r="267" spans="3:65">
      <c r="C267" s="42" t="s">
        <v>1639</v>
      </c>
      <c r="D267" s="43">
        <v>6.6577896138482028E-4</v>
      </c>
      <c r="E267" s="44">
        <v>-12</v>
      </c>
      <c r="F267" s="17">
        <v>4</v>
      </c>
      <c r="G267" s="17">
        <v>43</v>
      </c>
      <c r="H267" s="17">
        <v>-15</v>
      </c>
      <c r="I267" s="17">
        <v>-51</v>
      </c>
      <c r="J267" s="17">
        <v>-23</v>
      </c>
      <c r="K267" s="17">
        <v>55</v>
      </c>
      <c r="L267" s="17">
        <v>-48</v>
      </c>
      <c r="M267" s="17">
        <v>-24</v>
      </c>
      <c r="N267" s="17">
        <v>41</v>
      </c>
      <c r="O267" s="17">
        <v>-27</v>
      </c>
      <c r="P267" s="17">
        <v>-2</v>
      </c>
      <c r="Q267" s="17">
        <v>30</v>
      </c>
      <c r="R267" s="17">
        <v>44</v>
      </c>
      <c r="S267" s="17">
        <v>22</v>
      </c>
      <c r="T267" s="17">
        <v>-19</v>
      </c>
      <c r="U267" s="17">
        <v>17</v>
      </c>
      <c r="V267" s="17">
        <v>-10</v>
      </c>
      <c r="W267" s="17">
        <v>-26</v>
      </c>
      <c r="X267" s="17">
        <v>15</v>
      </c>
      <c r="Y267" s="17">
        <v>18</v>
      </c>
      <c r="Z267" s="17">
        <v>-62</v>
      </c>
      <c r="AA267" s="17">
        <v>6</v>
      </c>
      <c r="AB267" s="17">
        <v>9</v>
      </c>
      <c r="AC267" s="17">
        <v>30</v>
      </c>
      <c r="AD267" s="17">
        <v>-29</v>
      </c>
      <c r="AE267" s="17">
        <v>29</v>
      </c>
      <c r="AF267" s="17">
        <v>-41</v>
      </c>
      <c r="AG267" s="17">
        <v>3</v>
      </c>
      <c r="AH267" s="17">
        <v>21</v>
      </c>
      <c r="AI267" s="17">
        <v>-17</v>
      </c>
      <c r="AJ267" s="17">
        <v>22</v>
      </c>
      <c r="AK267" s="17">
        <v>9</v>
      </c>
      <c r="AL267" s="17">
        <v>21</v>
      </c>
      <c r="AM267" s="17">
        <v>-6</v>
      </c>
      <c r="AN267" s="17">
        <v>30</v>
      </c>
      <c r="AO267" s="17">
        <v>33</v>
      </c>
      <c r="AP267" s="18">
        <v>39</v>
      </c>
      <c r="AR267" s="14"/>
      <c r="AS267" s="8" t="s">
        <v>1639</v>
      </c>
      <c r="AT267" s="8"/>
      <c r="AU267" s="8">
        <f>IF(OR('Anwendung DIAGNOSE'!E271='Anwendung DIAGNOSE'!$C$1,AT267),0,'Anwendung DIAGNOSE'!E271)</f>
        <v>0</v>
      </c>
      <c r="AV267" s="17"/>
      <c r="AW267" s="17">
        <v>180</v>
      </c>
      <c r="AX267" s="15"/>
      <c r="AY267" s="4">
        <f ca="1">INDIRECT(ADDRESS(AW267+ROW(AV$2)-1,COLUMN(AU267)))</f>
        <v>0</v>
      </c>
      <c r="AZ267" s="4">
        <f t="shared" si="34"/>
        <v>0</v>
      </c>
      <c r="BA267" s="496">
        <f t="shared" ca="1" si="35"/>
        <v>0</v>
      </c>
      <c r="BB267" s="40">
        <f t="shared" ca="1" si="37"/>
        <v>0</v>
      </c>
      <c r="BC267" s="3">
        <f t="shared" si="36"/>
        <v>0.63448735019973368</v>
      </c>
      <c r="BD267" s="4"/>
      <c r="BE267" s="4"/>
      <c r="BF267" s="41"/>
      <c r="BG267" s="11"/>
      <c r="BH267" s="492">
        <f ca="1">SUMPRODUCT(E267:AP267,Calcul_correl!E$411:AP$411)*D267</f>
        <v>-5.6100532623169124E-3</v>
      </c>
      <c r="BI267" s="493">
        <f t="shared" ca="1" si="38"/>
        <v>9.1335060684576575E-3</v>
      </c>
      <c r="BJ267" s="493">
        <f t="shared" ca="1" si="39"/>
        <v>8.342093310255285E-5</v>
      </c>
      <c r="BK267" s="494">
        <f t="shared" ca="1" si="40"/>
        <v>4.3663711390126286E-2</v>
      </c>
      <c r="BL267" s="495" t="str">
        <f t="shared" ca="1" si="41"/>
        <v>....</v>
      </c>
      <c r="BM267" s="496"/>
    </row>
    <row r="268" spans="3:65">
      <c r="C268" s="42" t="s">
        <v>1640</v>
      </c>
      <c r="D268" s="43">
        <v>2.5706940874035988E-3</v>
      </c>
      <c r="E268" s="44">
        <v>-1</v>
      </c>
      <c r="F268" s="17">
        <v>-21</v>
      </c>
      <c r="G268" s="17">
        <v>-8</v>
      </c>
      <c r="H268" s="17">
        <v>-39</v>
      </c>
      <c r="I268" s="17">
        <v>-7</v>
      </c>
      <c r="J268" s="17">
        <v>-24</v>
      </c>
      <c r="K268" s="17">
        <v>-21</v>
      </c>
      <c r="L268" s="17">
        <v>-8</v>
      </c>
      <c r="M268" s="17">
        <v>-1</v>
      </c>
      <c r="N268" s="17">
        <v>6</v>
      </c>
      <c r="O268" s="17">
        <v>-1</v>
      </c>
      <c r="P268" s="17">
        <v>-17</v>
      </c>
      <c r="Q268" s="17">
        <v>13</v>
      </c>
      <c r="R268" s="17">
        <v>-1</v>
      </c>
      <c r="S268" s="17">
        <v>23</v>
      </c>
      <c r="T268" s="17">
        <v>-28</v>
      </c>
      <c r="U268" s="17">
        <v>4</v>
      </c>
      <c r="V268" s="17">
        <v>-2</v>
      </c>
      <c r="W268" s="17">
        <v>-8</v>
      </c>
      <c r="X268" s="17">
        <v>-16</v>
      </c>
      <c r="Y268" s="17">
        <v>-38</v>
      </c>
      <c r="Z268" s="17">
        <v>1</v>
      </c>
      <c r="AA268" s="17">
        <v>5</v>
      </c>
      <c r="AB268" s="17">
        <v>-13</v>
      </c>
      <c r="AC268" s="17">
        <v>-17</v>
      </c>
      <c r="AD268" s="17">
        <v>-3</v>
      </c>
      <c r="AE268" s="17">
        <v>-23</v>
      </c>
      <c r="AF268" s="17">
        <v>20</v>
      </c>
      <c r="AG268" s="17">
        <v>-4</v>
      </c>
      <c r="AH268" s="17">
        <v>9</v>
      </c>
      <c r="AI268" s="17">
        <v>-10</v>
      </c>
      <c r="AJ268" s="17">
        <v>7</v>
      </c>
      <c r="AK268" s="17">
        <v>-27</v>
      </c>
      <c r="AL268" s="17">
        <v>-25</v>
      </c>
      <c r="AM268" s="17">
        <v>12</v>
      </c>
      <c r="AN268" s="17">
        <v>4</v>
      </c>
      <c r="AO268" s="17">
        <v>4</v>
      </c>
      <c r="AP268" s="18">
        <v>-9</v>
      </c>
      <c r="AR268" s="14"/>
      <c r="AS268" s="8" t="s">
        <v>1640</v>
      </c>
      <c r="AT268" s="8"/>
      <c r="AU268" s="8">
        <f>IF(OR('Anwendung DIAGNOSE'!E272='Anwendung DIAGNOSE'!$C$1,AT268),0,'Anwendung DIAGNOSE'!E272)</f>
        <v>0</v>
      </c>
      <c r="AV268" s="17"/>
      <c r="AW268" s="17"/>
      <c r="AX268" s="15"/>
      <c r="AY268" s="4"/>
      <c r="AZ268" s="4">
        <f t="shared" si="34"/>
        <v>0</v>
      </c>
      <c r="BA268" s="496">
        <f t="shared" si="35"/>
        <v>0</v>
      </c>
      <c r="BB268" s="40">
        <f t="shared" si="37"/>
        <v>0</v>
      </c>
      <c r="BC268" s="3">
        <f t="shared" si="36"/>
        <v>1.2339331619537275</v>
      </c>
      <c r="BD268" s="4"/>
      <c r="BE268" s="4"/>
      <c r="BF268" s="41"/>
      <c r="BG268" s="11"/>
      <c r="BH268" s="492">
        <f ca="1">SUMPRODUCT(E268:AP268,Calcul_correl!E$411:AP$411)*D268</f>
        <v>3.0277634961439538E-3</v>
      </c>
      <c r="BI268" s="493">
        <f t="shared" ca="1" si="38"/>
        <v>-1.17108910891089E-3</v>
      </c>
      <c r="BJ268" s="493">
        <f t="shared" ca="1" si="39"/>
        <v>1.3714497010097024E-6</v>
      </c>
      <c r="BK268" s="494">
        <f t="shared" ca="1" si="40"/>
        <v>-5.5985178616342786E-3</v>
      </c>
      <c r="BL268" s="495" t="str">
        <f t="shared" ca="1" si="41"/>
        <v>....</v>
      </c>
      <c r="BM268" s="496"/>
    </row>
    <row r="269" spans="3:65">
      <c r="C269" s="42" t="s">
        <v>1641</v>
      </c>
      <c r="D269" s="43">
        <v>4.3103448275862068E-3</v>
      </c>
      <c r="E269" s="44">
        <v>4</v>
      </c>
      <c r="F269" s="17">
        <v>-2</v>
      </c>
      <c r="G269" s="17">
        <v>-11</v>
      </c>
      <c r="H269" s="17">
        <v>2</v>
      </c>
      <c r="I269" s="17">
        <v>-1</v>
      </c>
      <c r="J269" s="17">
        <v>-4</v>
      </c>
      <c r="K269" s="17">
        <v>32</v>
      </c>
      <c r="L269" s="17">
        <v>5</v>
      </c>
      <c r="M269" s="17">
        <v>4</v>
      </c>
      <c r="N269" s="17">
        <v>12</v>
      </c>
      <c r="O269" s="17">
        <v>4</v>
      </c>
      <c r="P269" s="17">
        <v>5</v>
      </c>
      <c r="Q269" s="17">
        <v>-3</v>
      </c>
      <c r="R269" s="17">
        <v>-12</v>
      </c>
      <c r="S269" s="17">
        <v>-9</v>
      </c>
      <c r="T269" s="17">
        <v>18</v>
      </c>
      <c r="U269" s="17">
        <v>-10</v>
      </c>
      <c r="V269" s="17">
        <v>17</v>
      </c>
      <c r="W269" s="17">
        <v>-14</v>
      </c>
      <c r="X269" s="17">
        <v>7</v>
      </c>
      <c r="Y269" s="17">
        <v>-21</v>
      </c>
      <c r="Z269" s="17">
        <v>2</v>
      </c>
      <c r="AA269" s="17">
        <v>1</v>
      </c>
      <c r="AB269" s="17">
        <v>-16</v>
      </c>
      <c r="AC269" s="17">
        <v>30</v>
      </c>
      <c r="AD269" s="17">
        <v>24</v>
      </c>
      <c r="AE269" s="17">
        <v>-10</v>
      </c>
      <c r="AF269" s="17">
        <v>-6</v>
      </c>
      <c r="AG269" s="17">
        <v>-13</v>
      </c>
      <c r="AH269" s="17">
        <v>9</v>
      </c>
      <c r="AI269" s="17">
        <v>4</v>
      </c>
      <c r="AJ269" s="17">
        <v>10</v>
      </c>
      <c r="AK269" s="17">
        <v>20</v>
      </c>
      <c r="AL269" s="17">
        <v>-22</v>
      </c>
      <c r="AM269" s="17">
        <v>5</v>
      </c>
      <c r="AN269" s="17">
        <v>20</v>
      </c>
      <c r="AO269" s="17">
        <v>7</v>
      </c>
      <c r="AP269" s="18">
        <v>-14</v>
      </c>
      <c r="AR269" s="14"/>
      <c r="AS269" s="8" t="s">
        <v>1641</v>
      </c>
      <c r="AT269" s="8"/>
      <c r="AU269" s="8">
        <f>IF(OR('Anwendung DIAGNOSE'!E273='Anwendung DIAGNOSE'!$C$1,AT269),0,'Anwendung DIAGNOSE'!E273)</f>
        <v>0</v>
      </c>
      <c r="AV269" s="17"/>
      <c r="AW269" s="17"/>
      <c r="AX269" s="15"/>
      <c r="AY269" s="4"/>
      <c r="AZ269" s="4">
        <f t="shared" si="34"/>
        <v>0</v>
      </c>
      <c r="BA269" s="496">
        <f t="shared" si="35"/>
        <v>0</v>
      </c>
      <c r="BB269" s="40">
        <f t="shared" si="37"/>
        <v>0</v>
      </c>
      <c r="BC269" s="3">
        <f t="shared" si="36"/>
        <v>1.7672413793103448</v>
      </c>
      <c r="BD269" s="4"/>
      <c r="BE269" s="4"/>
      <c r="BF269" s="41"/>
      <c r="BG269" s="11"/>
      <c r="BH269" s="492">
        <f ca="1">SUMPRODUCT(E269:AP269,Calcul_correl!E$411:AP$411)*D269</f>
        <v>1.5196551724137928E-2</v>
      </c>
      <c r="BI269" s="493">
        <f t="shared" ca="1" si="38"/>
        <v>-4.2591207034372502E-3</v>
      </c>
      <c r="BJ269" s="493">
        <f t="shared" ca="1" si="39"/>
        <v>1.8140109166447816E-5</v>
      </c>
      <c r="BK269" s="494">
        <f t="shared" ca="1" si="40"/>
        <v>-2.0361186139990127E-2</v>
      </c>
      <c r="BL269" s="495" t="str">
        <f t="shared" ca="1" si="41"/>
        <v>....</v>
      </c>
      <c r="BM269" s="496"/>
    </row>
    <row r="270" spans="3:65">
      <c r="C270" s="42" t="s">
        <v>1642</v>
      </c>
      <c r="D270" s="43">
        <v>2.1739130434782609E-3</v>
      </c>
      <c r="E270" s="44">
        <v>2</v>
      </c>
      <c r="F270" s="17">
        <v>-11</v>
      </c>
      <c r="G270" s="17">
        <v>-20</v>
      </c>
      <c r="H270" s="17">
        <v>19</v>
      </c>
      <c r="I270" s="17">
        <v>3</v>
      </c>
      <c r="J270" s="17">
        <v>-3</v>
      </c>
      <c r="K270" s="17">
        <v>-22</v>
      </c>
      <c r="L270" s="17">
        <v>-16</v>
      </c>
      <c r="M270" s="17">
        <v>-4</v>
      </c>
      <c r="N270" s="17">
        <v>7</v>
      </c>
      <c r="O270" s="17">
        <v>-8</v>
      </c>
      <c r="P270" s="17">
        <v>-38</v>
      </c>
      <c r="Q270" s="17">
        <v>-13</v>
      </c>
      <c r="R270" s="17">
        <v>-18</v>
      </c>
      <c r="S270" s="17">
        <v>-28</v>
      </c>
      <c r="T270" s="17">
        <v>25</v>
      </c>
      <c r="U270" s="17">
        <v>-41</v>
      </c>
      <c r="V270" s="17">
        <v>-9</v>
      </c>
      <c r="W270" s="17">
        <v>27</v>
      </c>
      <c r="X270" s="17">
        <v>-22</v>
      </c>
      <c r="Y270" s="17">
        <v>21</v>
      </c>
      <c r="Z270" s="17">
        <v>11</v>
      </c>
      <c r="AA270" s="17">
        <v>-10</v>
      </c>
      <c r="AB270" s="17">
        <v>-45</v>
      </c>
      <c r="AC270" s="17">
        <v>4</v>
      </c>
      <c r="AD270" s="17">
        <v>-14</v>
      </c>
      <c r="AE270" s="17">
        <v>-33</v>
      </c>
      <c r="AF270" s="17">
        <v>-32</v>
      </c>
      <c r="AG270" s="17">
        <v>30</v>
      </c>
      <c r="AH270" s="17">
        <v>-9</v>
      </c>
      <c r="AI270" s="17">
        <v>-76</v>
      </c>
      <c r="AJ270" s="17">
        <v>-16</v>
      </c>
      <c r="AK270" s="17">
        <v>-36</v>
      </c>
      <c r="AL270" s="17">
        <v>6</v>
      </c>
      <c r="AM270" s="17">
        <v>17</v>
      </c>
      <c r="AN270" s="17">
        <v>2</v>
      </c>
      <c r="AO270" s="17">
        <v>37</v>
      </c>
      <c r="AP270" s="18">
        <v>-47</v>
      </c>
      <c r="AR270" s="14"/>
      <c r="AS270" s="8" t="s">
        <v>1642</v>
      </c>
      <c r="AT270" s="8"/>
      <c r="AU270" s="8">
        <f>IF(OR('Anwendung DIAGNOSE'!E274='Anwendung DIAGNOSE'!$C$1,AT270),0,'Anwendung DIAGNOSE'!E274)</f>
        <v>0</v>
      </c>
      <c r="AV270" s="17"/>
      <c r="AW270" s="17"/>
      <c r="AX270" s="15"/>
      <c r="AY270" s="4"/>
      <c r="AZ270" s="4">
        <f t="shared" si="34"/>
        <v>0</v>
      </c>
      <c r="BA270" s="496">
        <f t="shared" si="35"/>
        <v>0</v>
      </c>
      <c r="BB270" s="40">
        <f t="shared" si="37"/>
        <v>0</v>
      </c>
      <c r="BC270" s="3">
        <f t="shared" si="36"/>
        <v>1.7</v>
      </c>
      <c r="BD270" s="4"/>
      <c r="BE270" s="4"/>
      <c r="BF270" s="41"/>
      <c r="BG270" s="11"/>
      <c r="BH270" s="492">
        <f ca="1">SUMPRODUCT(E270:AP270,Calcul_correl!E$411:AP$411)*D270</f>
        <v>2.6672391304347828E-2</v>
      </c>
      <c r="BI270" s="493">
        <f t="shared" ca="1" si="38"/>
        <v>-1.4364476966572431E-2</v>
      </c>
      <c r="BJ270" s="493">
        <f t="shared" ca="1" si="39"/>
        <v>2.0633819852318991E-4</v>
      </c>
      <c r="BK270" s="494">
        <f t="shared" ca="1" si="40"/>
        <v>-6.8670932261662085E-2</v>
      </c>
      <c r="BL270" s="495" t="str">
        <f t="shared" ca="1" si="41"/>
        <v>....</v>
      </c>
      <c r="BM270" s="496"/>
    </row>
    <row r="271" spans="3:65">
      <c r="C271" s="42" t="s">
        <v>1643</v>
      </c>
      <c r="D271" s="43">
        <v>3.8314176245210726E-3</v>
      </c>
      <c r="E271" s="44">
        <v>-25</v>
      </c>
      <c r="F271" s="17">
        <v>22</v>
      </c>
      <c r="G271" s="17">
        <v>-15</v>
      </c>
      <c r="H271" s="17">
        <v>-1</v>
      </c>
      <c r="I271" s="17">
        <v>3</v>
      </c>
      <c r="J271" s="17">
        <v>-5</v>
      </c>
      <c r="K271" s="17">
        <v>-7</v>
      </c>
      <c r="L271" s="17">
        <v>3</v>
      </c>
      <c r="M271" s="17">
        <v>1</v>
      </c>
      <c r="N271" s="17">
        <v>2</v>
      </c>
      <c r="O271" s="17">
        <v>22</v>
      </c>
      <c r="P271" s="17">
        <v>-30</v>
      </c>
      <c r="Q271" s="17">
        <v>-32</v>
      </c>
      <c r="R271" s="17">
        <v>-14</v>
      </c>
      <c r="S271" s="17">
        <v>6</v>
      </c>
      <c r="T271" s="17">
        <v>-2</v>
      </c>
      <c r="U271" s="17">
        <v>8</v>
      </c>
      <c r="V271" s="17">
        <v>-29</v>
      </c>
      <c r="W271" s="17">
        <v>-9</v>
      </c>
      <c r="X271" s="17">
        <v>6</v>
      </c>
      <c r="Y271" s="17">
        <v>16</v>
      </c>
      <c r="Z271" s="17">
        <v>-20</v>
      </c>
      <c r="AA271" s="17">
        <v>-9</v>
      </c>
      <c r="AB271" s="17">
        <v>1</v>
      </c>
      <c r="AC271" s="17">
        <v>-14</v>
      </c>
      <c r="AD271" s="17">
        <v>-10</v>
      </c>
      <c r="AE271" s="17">
        <v>4</v>
      </c>
      <c r="AF271" s="17">
        <v>-25</v>
      </c>
      <c r="AG271" s="17">
        <v>-19</v>
      </c>
      <c r="AH271" s="17">
        <v>7</v>
      </c>
      <c r="AI271" s="17">
        <v>4</v>
      </c>
      <c r="AJ271" s="17">
        <v>-6</v>
      </c>
      <c r="AK271" s="17">
        <v>28</v>
      </c>
      <c r="AL271" s="17">
        <v>8</v>
      </c>
      <c r="AM271" s="17">
        <v>31</v>
      </c>
      <c r="AN271" s="17">
        <v>5</v>
      </c>
      <c r="AO271" s="17">
        <v>3</v>
      </c>
      <c r="AP271" s="18">
        <v>2</v>
      </c>
      <c r="AR271" s="14"/>
      <c r="AS271" s="8" t="s">
        <v>1643</v>
      </c>
      <c r="AT271" s="8"/>
      <c r="AU271" s="8">
        <f>IF(OR('Anwendung DIAGNOSE'!E275='Anwendung DIAGNOSE'!$C$1,AT271),0,'Anwendung DIAGNOSE'!E275)</f>
        <v>0</v>
      </c>
      <c r="AV271" s="17"/>
      <c r="AW271" s="17"/>
      <c r="AX271" s="15"/>
      <c r="AY271" s="4"/>
      <c r="AZ271" s="4">
        <f t="shared" si="34"/>
        <v>0</v>
      </c>
      <c r="BA271" s="496">
        <f t="shared" si="35"/>
        <v>0</v>
      </c>
      <c r="BB271" s="40">
        <f t="shared" si="37"/>
        <v>0</v>
      </c>
      <c r="BC271" s="3">
        <f t="shared" si="36"/>
        <v>1.7394636015325668</v>
      </c>
      <c r="BD271" s="4"/>
      <c r="BE271" s="4"/>
      <c r="BF271" s="41"/>
      <c r="BG271" s="11"/>
      <c r="BH271" s="492">
        <f ca="1">SUMPRODUCT(E271:AP271,Calcul_correl!E$411:AP$411)*D271</f>
        <v>-4.0730651340996168E-2</v>
      </c>
      <c r="BI271" s="493">
        <f t="shared" ca="1" si="38"/>
        <v>1.5160457253260344E-2</v>
      </c>
      <c r="BJ271" s="493">
        <f t="shared" ca="1" si="39"/>
        <v>2.2983946412793416E-4</v>
      </c>
      <c r="BK271" s="494">
        <f t="shared" ca="1" si="40"/>
        <v>7.2476201919301902E-2</v>
      </c>
      <c r="BL271" s="495" t="str">
        <f t="shared" ca="1" si="41"/>
        <v>....</v>
      </c>
      <c r="BM271" s="496"/>
    </row>
    <row r="272" spans="3:65">
      <c r="C272" s="42" t="s">
        <v>1644</v>
      </c>
      <c r="D272" s="43">
        <v>3.0303030303030303E-3</v>
      </c>
      <c r="E272" s="44">
        <v>-39</v>
      </c>
      <c r="F272" s="17">
        <v>7</v>
      </c>
      <c r="G272" s="17">
        <v>-21</v>
      </c>
      <c r="H272" s="17">
        <v>-15</v>
      </c>
      <c r="I272" s="17">
        <v>1</v>
      </c>
      <c r="J272" s="17">
        <v>2</v>
      </c>
      <c r="K272" s="17">
        <v>-14</v>
      </c>
      <c r="L272" s="17">
        <v>10</v>
      </c>
      <c r="M272" s="17">
        <v>-6</v>
      </c>
      <c r="N272" s="17">
        <v>6</v>
      </c>
      <c r="O272" s="17">
        <v>10</v>
      </c>
      <c r="P272" s="17">
        <v>-21</v>
      </c>
      <c r="Q272" s="17">
        <v>-9</v>
      </c>
      <c r="R272" s="17">
        <v>-10</v>
      </c>
      <c r="S272" s="17">
        <v>7</v>
      </c>
      <c r="T272" s="17">
        <v>-25</v>
      </c>
      <c r="U272" s="17">
        <v>-6</v>
      </c>
      <c r="V272" s="17">
        <v>-14</v>
      </c>
      <c r="W272" s="17">
        <v>-4</v>
      </c>
      <c r="X272" s="17">
        <v>-34</v>
      </c>
      <c r="Y272" s="17">
        <v>2</v>
      </c>
      <c r="Z272" s="17">
        <v>-1</v>
      </c>
      <c r="AA272" s="17">
        <v>-3</v>
      </c>
      <c r="AB272" s="17">
        <v>-8</v>
      </c>
      <c r="AC272" s="17">
        <v>-29</v>
      </c>
      <c r="AD272" s="17">
        <v>-12</v>
      </c>
      <c r="AE272" s="17">
        <v>2</v>
      </c>
      <c r="AF272" s="17">
        <v>-10</v>
      </c>
      <c r="AG272" s="17">
        <v>-32</v>
      </c>
      <c r="AH272" s="17">
        <v>7</v>
      </c>
      <c r="AI272" s="17">
        <v>4</v>
      </c>
      <c r="AJ272" s="17">
        <v>-1</v>
      </c>
      <c r="AK272" s="17">
        <v>19</v>
      </c>
      <c r="AL272" s="17">
        <v>3</v>
      </c>
      <c r="AM272" s="17">
        <v>48</v>
      </c>
      <c r="AN272" s="17">
        <v>36</v>
      </c>
      <c r="AO272" s="17">
        <v>21</v>
      </c>
      <c r="AP272" s="18">
        <v>-12</v>
      </c>
      <c r="AR272" s="14"/>
      <c r="AS272" s="8" t="s">
        <v>1644</v>
      </c>
      <c r="AT272" s="8"/>
      <c r="AU272" s="8">
        <f>IF(OR('Anwendung DIAGNOSE'!E276='Anwendung DIAGNOSE'!$C$1,AT272),0,'Anwendung DIAGNOSE'!E276)</f>
        <v>0</v>
      </c>
      <c r="AV272" s="17"/>
      <c r="AW272" s="17"/>
      <c r="AX272" s="15"/>
      <c r="AY272" s="4"/>
      <c r="AZ272" s="4">
        <f t="shared" si="34"/>
        <v>0</v>
      </c>
      <c r="BA272" s="496">
        <f t="shared" si="35"/>
        <v>0</v>
      </c>
      <c r="BB272" s="40">
        <f t="shared" si="37"/>
        <v>0</v>
      </c>
      <c r="BC272" s="3">
        <f t="shared" si="36"/>
        <v>1.5484848484848486</v>
      </c>
      <c r="BD272" s="4"/>
      <c r="BE272" s="4"/>
      <c r="BF272" s="41"/>
      <c r="BG272" s="11"/>
      <c r="BH272" s="492">
        <f ca="1">SUMPRODUCT(E272:AP272,Calcul_correl!E$411:AP$411)*D272</f>
        <v>-6.3145454545454572E-3</v>
      </c>
      <c r="BI272" s="493">
        <f t="shared" ca="1" si="38"/>
        <v>3.4207927225471117E-3</v>
      </c>
      <c r="BJ272" s="493">
        <f t="shared" ca="1" si="39"/>
        <v>1.1701822850631281E-5</v>
      </c>
      <c r="BK272" s="494">
        <f t="shared" ca="1" si="40"/>
        <v>1.6353468760322846E-2</v>
      </c>
      <c r="BL272" s="495" t="str">
        <f t="shared" ca="1" si="41"/>
        <v>....</v>
      </c>
      <c r="BM272" s="496"/>
    </row>
    <row r="273" spans="3:65">
      <c r="C273" s="42" t="s">
        <v>1645</v>
      </c>
      <c r="D273" s="43">
        <v>1.9607843137254902E-3</v>
      </c>
      <c r="E273" s="44">
        <v>-24</v>
      </c>
      <c r="F273" s="17">
        <v>56</v>
      </c>
      <c r="G273" s="17">
        <v>-24</v>
      </c>
      <c r="H273" s="17">
        <v>-16</v>
      </c>
      <c r="I273" s="17">
        <v>22</v>
      </c>
      <c r="J273" s="17">
        <v>-39</v>
      </c>
      <c r="K273" s="17">
        <v>6</v>
      </c>
      <c r="L273" s="17">
        <v>15</v>
      </c>
      <c r="M273" s="17">
        <v>18</v>
      </c>
      <c r="N273" s="17">
        <v>-2</v>
      </c>
      <c r="O273" s="17">
        <v>15</v>
      </c>
      <c r="P273" s="17">
        <v>-20</v>
      </c>
      <c r="Q273" s="17">
        <v>-10</v>
      </c>
      <c r="R273" s="17">
        <v>1</v>
      </c>
      <c r="S273" s="17">
        <v>-19</v>
      </c>
      <c r="T273" s="17">
        <v>-10</v>
      </c>
      <c r="U273" s="17">
        <v>3</v>
      </c>
      <c r="V273" s="17">
        <v>-6</v>
      </c>
      <c r="W273" s="17">
        <v>-25</v>
      </c>
      <c r="X273" s="17">
        <v>15</v>
      </c>
      <c r="Y273" s="17">
        <v>-9</v>
      </c>
      <c r="Z273" s="17">
        <v>25</v>
      </c>
      <c r="AA273" s="17">
        <v>-55</v>
      </c>
      <c r="AB273" s="17">
        <v>-2</v>
      </c>
      <c r="AC273" s="17">
        <v>-20</v>
      </c>
      <c r="AD273" s="17">
        <v>-4</v>
      </c>
      <c r="AE273" s="17">
        <v>31</v>
      </c>
      <c r="AF273" s="17">
        <v>-1</v>
      </c>
      <c r="AG273" s="17">
        <v>10</v>
      </c>
      <c r="AH273" s="17">
        <v>12</v>
      </c>
      <c r="AI273" s="17">
        <v>35</v>
      </c>
      <c r="AJ273" s="17">
        <v>22</v>
      </c>
      <c r="AK273" s="17">
        <v>-15</v>
      </c>
      <c r="AL273" s="17">
        <v>-8</v>
      </c>
      <c r="AM273" s="17">
        <v>-12</v>
      </c>
      <c r="AN273" s="17">
        <v>11</v>
      </c>
      <c r="AO273" s="17">
        <v>15</v>
      </c>
      <c r="AP273" s="18">
        <v>13</v>
      </c>
      <c r="AR273" s="14"/>
      <c r="AS273" s="8" t="s">
        <v>1645</v>
      </c>
      <c r="AT273" s="8"/>
      <c r="AU273" s="8">
        <f>IF(OR('Anwendung DIAGNOSE'!E277='Anwendung DIAGNOSE'!$C$1,AT273),0,'Anwendung DIAGNOSE'!E277)</f>
        <v>6</v>
      </c>
      <c r="AV273" s="17"/>
      <c r="AW273" s="17"/>
      <c r="AX273" s="15"/>
      <c r="AY273" s="4"/>
      <c r="AZ273" s="4">
        <f t="shared" si="34"/>
        <v>6</v>
      </c>
      <c r="BA273" s="496">
        <f t="shared" si="35"/>
        <v>6</v>
      </c>
      <c r="BB273" s="40">
        <f t="shared" si="37"/>
        <v>1.1764705882352941E-2</v>
      </c>
      <c r="BC273" s="3">
        <f t="shared" si="36"/>
        <v>1.2666666666666666</v>
      </c>
      <c r="BD273" s="4"/>
      <c r="BE273" s="4"/>
      <c r="BF273" s="41"/>
      <c r="BG273" s="11"/>
      <c r="BH273" s="492">
        <f ca="1">SUMPRODUCT(E273:AP273,Calcul_correl!E$411:AP$411)*D273</f>
        <v>-1.9376666666666653E-2</v>
      </c>
      <c r="BI273" s="493">
        <f t="shared" ca="1" si="38"/>
        <v>-0.1123349622166246</v>
      </c>
      <c r="BJ273" s="493">
        <f t="shared" ca="1" si="39"/>
        <v>1.2619143736210477E-2</v>
      </c>
      <c r="BK273" s="494">
        <f t="shared" ca="1" si="40"/>
        <v>-0.53702940935098342</v>
      </c>
      <c r="BL273" s="495" t="str">
        <f t="shared" ca="1" si="41"/>
        <v>....</v>
      </c>
      <c r="BM273" s="496"/>
    </row>
    <row r="274" spans="3:65">
      <c r="C274" s="42" t="s">
        <v>1646</v>
      </c>
      <c r="D274" s="43">
        <v>4.9751243781094526E-3</v>
      </c>
      <c r="E274" s="44">
        <v>-11</v>
      </c>
      <c r="F274" s="17">
        <v>29</v>
      </c>
      <c r="G274" s="17">
        <v>-18</v>
      </c>
      <c r="H274" s="17">
        <v>-6</v>
      </c>
      <c r="I274" s="17">
        <v>2</v>
      </c>
      <c r="J274" s="17">
        <v>-11</v>
      </c>
      <c r="K274" s="17">
        <v>0</v>
      </c>
      <c r="L274" s="17">
        <v>1</v>
      </c>
      <c r="M274" s="17">
        <v>11</v>
      </c>
      <c r="N274" s="17">
        <v>0</v>
      </c>
      <c r="O274" s="17">
        <v>19</v>
      </c>
      <c r="P274" s="17">
        <v>-22</v>
      </c>
      <c r="Q274" s="17">
        <v>-22</v>
      </c>
      <c r="R274" s="17">
        <v>-18</v>
      </c>
      <c r="S274" s="17">
        <v>7</v>
      </c>
      <c r="T274" s="17">
        <v>-10</v>
      </c>
      <c r="U274" s="17">
        <v>-7</v>
      </c>
      <c r="V274" s="17">
        <v>-30</v>
      </c>
      <c r="W274" s="17">
        <v>-5</v>
      </c>
      <c r="X274" s="17">
        <v>17</v>
      </c>
      <c r="Y274" s="17">
        <v>6</v>
      </c>
      <c r="Z274" s="17">
        <v>-11</v>
      </c>
      <c r="AA274" s="17">
        <v>-17</v>
      </c>
      <c r="AB274" s="17">
        <v>1</v>
      </c>
      <c r="AC274" s="17">
        <v>-15</v>
      </c>
      <c r="AD274" s="17">
        <v>-4</v>
      </c>
      <c r="AE274" s="17">
        <v>-2</v>
      </c>
      <c r="AF274" s="17">
        <v>-13</v>
      </c>
      <c r="AG274" s="17">
        <v>10</v>
      </c>
      <c r="AH274" s="17">
        <v>-8</v>
      </c>
      <c r="AI274" s="17">
        <v>4</v>
      </c>
      <c r="AJ274" s="17">
        <v>-3</v>
      </c>
      <c r="AK274" s="17">
        <v>18</v>
      </c>
      <c r="AL274" s="17">
        <v>-3</v>
      </c>
      <c r="AM274" s="17">
        <v>5</v>
      </c>
      <c r="AN274" s="17">
        <v>-9</v>
      </c>
      <c r="AO274" s="17">
        <v>4</v>
      </c>
      <c r="AP274" s="18">
        <v>10</v>
      </c>
      <c r="AR274" s="14"/>
      <c r="AS274" s="8" t="s">
        <v>1646</v>
      </c>
      <c r="AT274" s="8"/>
      <c r="AU274" s="8">
        <f>IF(OR('Anwendung DIAGNOSE'!E278='Anwendung DIAGNOSE'!$C$1,AT274),0,'Anwendung DIAGNOSE'!E278)</f>
        <v>0</v>
      </c>
      <c r="AV274" s="17"/>
      <c r="AW274" s="17"/>
      <c r="AX274" s="15"/>
      <c r="AY274" s="4"/>
      <c r="AZ274" s="4">
        <f t="shared" si="34"/>
        <v>0</v>
      </c>
      <c r="BA274" s="496">
        <f t="shared" si="35"/>
        <v>0</v>
      </c>
      <c r="BB274" s="40">
        <f t="shared" si="37"/>
        <v>0</v>
      </c>
      <c r="BC274" s="3">
        <f t="shared" si="36"/>
        <v>1.9353233830845771</v>
      </c>
      <c r="BD274" s="4"/>
      <c r="BE274" s="4"/>
      <c r="BF274" s="41"/>
      <c r="BG274" s="11"/>
      <c r="BH274" s="492">
        <f ca="1">SUMPRODUCT(E274:AP274,Calcul_correl!E$411:AP$411)*D274</f>
        <v>-2.3532338308457704E-2</v>
      </c>
      <c r="BI274" s="493">
        <f t="shared" ca="1" si="38"/>
        <v>6.5563764857051081E-3</v>
      </c>
      <c r="BJ274" s="493">
        <f t="shared" ca="1" si="39"/>
        <v>4.2986072622306861E-5</v>
      </c>
      <c r="BK274" s="494">
        <f t="shared" ca="1" si="40"/>
        <v>3.1343465312349723E-2</v>
      </c>
      <c r="BL274" s="495" t="str">
        <f t="shared" ca="1" si="41"/>
        <v>....</v>
      </c>
      <c r="BM274" s="496"/>
    </row>
    <row r="275" spans="3:65">
      <c r="C275" s="42" t="s">
        <v>1647</v>
      </c>
      <c r="D275" s="43">
        <v>1.0416666666666666E-2</v>
      </c>
      <c r="E275" s="44">
        <v>-10</v>
      </c>
      <c r="F275" s="17">
        <v>12</v>
      </c>
      <c r="G275" s="17">
        <v>-5</v>
      </c>
      <c r="H275" s="17">
        <v>-3</v>
      </c>
      <c r="I275" s="17">
        <v>9</v>
      </c>
      <c r="J275" s="17">
        <v>-20</v>
      </c>
      <c r="K275" s="17">
        <v>5</v>
      </c>
      <c r="L275" s="17">
        <v>0</v>
      </c>
      <c r="M275" s="17">
        <v>-1</v>
      </c>
      <c r="N275" s="17">
        <v>-5</v>
      </c>
      <c r="O275" s="17">
        <v>1</v>
      </c>
      <c r="P275" s="17">
        <v>4</v>
      </c>
      <c r="Q275" s="17">
        <v>7</v>
      </c>
      <c r="R275" s="17">
        <v>-8</v>
      </c>
      <c r="S275" s="17">
        <v>-8</v>
      </c>
      <c r="T275" s="17">
        <v>-1</v>
      </c>
      <c r="U275" s="17">
        <v>-8</v>
      </c>
      <c r="V275" s="17">
        <v>-12</v>
      </c>
      <c r="W275" s="17">
        <v>-18</v>
      </c>
      <c r="X275" s="17">
        <v>-3</v>
      </c>
      <c r="Y275" s="17">
        <v>-3</v>
      </c>
      <c r="Z275" s="17">
        <v>9</v>
      </c>
      <c r="AA275" s="17">
        <v>-14</v>
      </c>
      <c r="AB275" s="17">
        <v>0</v>
      </c>
      <c r="AC275" s="17">
        <v>-12</v>
      </c>
      <c r="AD275" s="17">
        <v>12</v>
      </c>
      <c r="AE275" s="17">
        <v>6</v>
      </c>
      <c r="AF275" s="17">
        <v>10</v>
      </c>
      <c r="AG275" s="17">
        <v>8</v>
      </c>
      <c r="AH275" s="17">
        <v>5</v>
      </c>
      <c r="AI275" s="17">
        <v>17</v>
      </c>
      <c r="AJ275" s="17">
        <v>3</v>
      </c>
      <c r="AK275" s="17">
        <v>15</v>
      </c>
      <c r="AL275" s="17">
        <v>-41</v>
      </c>
      <c r="AM275" s="17">
        <v>-14</v>
      </c>
      <c r="AN275" s="17">
        <v>8</v>
      </c>
      <c r="AO275" s="17">
        <v>-16</v>
      </c>
      <c r="AP275" s="18">
        <v>15</v>
      </c>
      <c r="AR275" s="14"/>
      <c r="AS275" s="8" t="s">
        <v>1647</v>
      </c>
      <c r="AT275" s="8"/>
      <c r="AU275" s="8">
        <f>IF(OR('Anwendung DIAGNOSE'!E279='Anwendung DIAGNOSE'!$C$1,AT275),0,'Anwendung DIAGNOSE'!E279)</f>
        <v>0</v>
      </c>
      <c r="AV275" s="17"/>
      <c r="AW275" s="17"/>
      <c r="AX275" s="15"/>
      <c r="AY275" s="4"/>
      <c r="AZ275" s="4">
        <f t="shared" si="34"/>
        <v>0</v>
      </c>
      <c r="BA275" s="496">
        <f t="shared" si="35"/>
        <v>0</v>
      </c>
      <c r="BB275" s="40">
        <f t="shared" si="37"/>
        <v>0</v>
      </c>
      <c r="BC275" s="3">
        <f t="shared" si="36"/>
        <v>3.625</v>
      </c>
      <c r="BD275" s="4"/>
      <c r="BE275" s="4"/>
      <c r="BF275" s="41"/>
      <c r="BG275" s="11"/>
      <c r="BH275" s="492">
        <f ca="1">SUMPRODUCT(E275:AP275,Calcul_correl!E$411:AP$411)*D275</f>
        <v>-1.2644791666666665E-2</v>
      </c>
      <c r="BI275" s="493">
        <f t="shared" ca="1" si="38"/>
        <v>-3.5933559103370431E-3</v>
      </c>
      <c r="BJ275" s="493">
        <f t="shared" ca="1" si="39"/>
        <v>1.291220669835416E-5</v>
      </c>
      <c r="BK275" s="494">
        <f t="shared" ca="1" si="40"/>
        <v>-1.7178425701473935E-2</v>
      </c>
      <c r="BL275" s="495" t="str">
        <f t="shared" ca="1" si="41"/>
        <v>....</v>
      </c>
      <c r="BM275" s="496"/>
    </row>
    <row r="276" spans="3:65">
      <c r="C276" s="42" t="s">
        <v>1648</v>
      </c>
      <c r="D276" s="43">
        <v>3.0581039755351682E-3</v>
      </c>
      <c r="E276" s="44">
        <v>-10</v>
      </c>
      <c r="F276" s="17">
        <v>-1</v>
      </c>
      <c r="G276" s="17">
        <v>-8</v>
      </c>
      <c r="H276" s="17">
        <v>8</v>
      </c>
      <c r="I276" s="17">
        <v>-13</v>
      </c>
      <c r="J276" s="17">
        <v>-5</v>
      </c>
      <c r="K276" s="17">
        <v>2</v>
      </c>
      <c r="L276" s="17">
        <v>35</v>
      </c>
      <c r="M276" s="17">
        <v>16</v>
      </c>
      <c r="N276" s="17">
        <v>-2</v>
      </c>
      <c r="O276" s="17">
        <v>-4</v>
      </c>
      <c r="P276" s="17">
        <v>13</v>
      </c>
      <c r="Q276" s="17">
        <v>12</v>
      </c>
      <c r="R276" s="17">
        <v>-15</v>
      </c>
      <c r="S276" s="17">
        <v>0</v>
      </c>
      <c r="T276" s="17">
        <v>47</v>
      </c>
      <c r="U276" s="17">
        <v>-21</v>
      </c>
      <c r="V276" s="17">
        <v>1</v>
      </c>
      <c r="W276" s="17">
        <v>-29</v>
      </c>
      <c r="X276" s="17">
        <v>8</v>
      </c>
      <c r="Y276" s="17">
        <v>-7</v>
      </c>
      <c r="Z276" s="17">
        <v>8</v>
      </c>
      <c r="AA276" s="17">
        <v>-12</v>
      </c>
      <c r="AB276" s="17">
        <v>-3</v>
      </c>
      <c r="AC276" s="17">
        <v>-11</v>
      </c>
      <c r="AD276" s="17">
        <v>-3</v>
      </c>
      <c r="AE276" s="17">
        <v>-2</v>
      </c>
      <c r="AF276" s="17">
        <v>-16</v>
      </c>
      <c r="AG276" s="17">
        <v>37</v>
      </c>
      <c r="AH276" s="17">
        <v>29</v>
      </c>
      <c r="AI276" s="17">
        <v>-15</v>
      </c>
      <c r="AJ276" s="17">
        <v>7</v>
      </c>
      <c r="AK276" s="17">
        <v>11</v>
      </c>
      <c r="AL276" s="17">
        <v>29</v>
      </c>
      <c r="AM276" s="17">
        <v>12</v>
      </c>
      <c r="AN276" s="17">
        <v>15</v>
      </c>
      <c r="AO276" s="17">
        <v>4</v>
      </c>
      <c r="AP276" s="18">
        <v>1</v>
      </c>
      <c r="AR276" s="14"/>
      <c r="AS276" s="8" t="s">
        <v>1648</v>
      </c>
      <c r="AT276" s="8"/>
      <c r="AU276" s="8">
        <f>IF(OR('Anwendung DIAGNOSE'!E280='Anwendung DIAGNOSE'!$C$1,AT276),0,'Anwendung DIAGNOSE'!E280)</f>
        <v>6</v>
      </c>
      <c r="AV276" s="17"/>
      <c r="AW276" s="17"/>
      <c r="AX276" s="15"/>
      <c r="AY276" s="4"/>
      <c r="AZ276" s="4">
        <f t="shared" si="34"/>
        <v>6</v>
      </c>
      <c r="BA276" s="496">
        <f t="shared" si="35"/>
        <v>6</v>
      </c>
      <c r="BB276" s="40">
        <f t="shared" si="37"/>
        <v>1.834862385321101E-2</v>
      </c>
      <c r="BC276" s="3">
        <f t="shared" si="36"/>
        <v>1.4434250764525993</v>
      </c>
      <c r="BD276" s="4"/>
      <c r="BE276" s="4"/>
      <c r="BF276" s="41"/>
      <c r="BG276" s="11"/>
      <c r="BH276" s="492">
        <f ca="1">SUMPRODUCT(E276:AP276,Calcul_correl!E$411:AP$411)*D276</f>
        <v>4.1401223241590221E-2</v>
      </c>
      <c r="BI276" s="493">
        <f t="shared" ca="1" si="38"/>
        <v>0.24482607824699937</v>
      </c>
      <c r="BJ276" s="493">
        <f t="shared" ca="1" si="39"/>
        <v>5.9939808589805854E-2</v>
      </c>
      <c r="BK276" s="494">
        <f t="shared" ca="1" si="40"/>
        <v>1.1704174871324786</v>
      </c>
      <c r="BL276" s="495" t="str">
        <f t="shared" ca="1" si="41"/>
        <v>+</v>
      </c>
      <c r="BM276" s="496"/>
    </row>
    <row r="277" spans="3:65">
      <c r="C277" s="42" t="s">
        <v>1649</v>
      </c>
      <c r="D277" s="43">
        <v>6.9444444444444441E-3</v>
      </c>
      <c r="E277" s="44">
        <v>-8</v>
      </c>
      <c r="F277" s="17">
        <v>3</v>
      </c>
      <c r="G277" s="17">
        <v>-1</v>
      </c>
      <c r="H277" s="17">
        <v>5</v>
      </c>
      <c r="I277" s="17">
        <v>-1</v>
      </c>
      <c r="J277" s="17">
        <v>-2</v>
      </c>
      <c r="K277" s="17">
        <v>6</v>
      </c>
      <c r="L277" s="17">
        <v>1</v>
      </c>
      <c r="M277" s="17">
        <v>13</v>
      </c>
      <c r="N277" s="17">
        <v>-1</v>
      </c>
      <c r="O277" s="17">
        <v>12</v>
      </c>
      <c r="P277" s="17">
        <v>4</v>
      </c>
      <c r="Q277" s="17">
        <v>7</v>
      </c>
      <c r="R277" s="17">
        <v>-12</v>
      </c>
      <c r="S277" s="17">
        <v>6</v>
      </c>
      <c r="T277" s="17">
        <v>16</v>
      </c>
      <c r="U277" s="17">
        <v>4</v>
      </c>
      <c r="V277" s="17">
        <v>-6</v>
      </c>
      <c r="W277" s="17">
        <v>-9</v>
      </c>
      <c r="X277" s="17">
        <v>5</v>
      </c>
      <c r="Y277" s="17">
        <v>-7</v>
      </c>
      <c r="Z277" s="17">
        <v>2</v>
      </c>
      <c r="AA277" s="17">
        <v>11</v>
      </c>
      <c r="AB277" s="17">
        <v>-7</v>
      </c>
      <c r="AC277" s="17">
        <v>9</v>
      </c>
      <c r="AD277" s="17">
        <v>-17</v>
      </c>
      <c r="AE277" s="17">
        <v>10</v>
      </c>
      <c r="AF277" s="17">
        <v>2</v>
      </c>
      <c r="AG277" s="17">
        <v>0</v>
      </c>
      <c r="AH277" s="17">
        <v>10</v>
      </c>
      <c r="AI277" s="17">
        <v>-11</v>
      </c>
      <c r="AJ277" s="17">
        <v>-9</v>
      </c>
      <c r="AK277" s="17">
        <v>2</v>
      </c>
      <c r="AL277" s="17">
        <v>-8</v>
      </c>
      <c r="AM277" s="17">
        <v>7</v>
      </c>
      <c r="AN277" s="17">
        <v>-13</v>
      </c>
      <c r="AO277" s="17">
        <v>-17</v>
      </c>
      <c r="AP277" s="18">
        <v>-15</v>
      </c>
      <c r="AR277" s="14"/>
      <c r="AS277" s="8" t="s">
        <v>1649</v>
      </c>
      <c r="AT277" s="8"/>
      <c r="AU277" s="8">
        <f>IF(OR('Anwendung DIAGNOSE'!E281='Anwendung DIAGNOSE'!$C$1,AT277),0,'Anwendung DIAGNOSE'!E281)</f>
        <v>0</v>
      </c>
      <c r="AV277" s="17"/>
      <c r="AW277" s="17"/>
      <c r="AX277" s="15"/>
      <c r="AY277" s="4"/>
      <c r="AZ277" s="4">
        <f t="shared" si="34"/>
        <v>0</v>
      </c>
      <c r="BA277" s="496">
        <f t="shared" si="35"/>
        <v>0</v>
      </c>
      <c r="BB277" s="40">
        <f t="shared" si="37"/>
        <v>0</v>
      </c>
      <c r="BC277" s="3">
        <f t="shared" si="36"/>
        <v>1.9375</v>
      </c>
      <c r="BD277" s="4"/>
      <c r="BE277" s="4"/>
      <c r="BF277" s="41"/>
      <c r="BG277" s="11"/>
      <c r="BH277" s="492">
        <f ca="1">SUMPRODUCT(E277:AP277,Calcul_correl!E$411:AP$411)*D277</f>
        <v>3.7215277777777778E-2</v>
      </c>
      <c r="BI277" s="493">
        <f t="shared" ca="1" si="38"/>
        <v>-5.7510009532888463E-3</v>
      </c>
      <c r="BJ277" s="493">
        <f t="shared" ca="1" si="39"/>
        <v>3.3074011964729218E-5</v>
      </c>
      <c r="BK277" s="494">
        <f t="shared" ca="1" si="40"/>
        <v>-2.7493280668630399E-2</v>
      </c>
      <c r="BL277" s="495" t="str">
        <f t="shared" ca="1" si="41"/>
        <v>....</v>
      </c>
      <c r="BM277" s="496"/>
    </row>
    <row r="278" spans="3:65">
      <c r="C278" s="42" t="s">
        <v>1650</v>
      </c>
      <c r="D278" s="43">
        <v>9.9009900990099011E-3</v>
      </c>
      <c r="E278" s="44">
        <v>-5</v>
      </c>
      <c r="F278" s="17">
        <v>3</v>
      </c>
      <c r="G278" s="17">
        <v>1</v>
      </c>
      <c r="H278" s="17">
        <v>-5</v>
      </c>
      <c r="I278" s="17">
        <v>-20</v>
      </c>
      <c r="J278" s="17">
        <v>-12</v>
      </c>
      <c r="K278" s="17">
        <v>5</v>
      </c>
      <c r="L278" s="17">
        <v>1</v>
      </c>
      <c r="M278" s="17">
        <v>-4</v>
      </c>
      <c r="N278" s="17">
        <v>-12</v>
      </c>
      <c r="O278" s="17">
        <v>-5</v>
      </c>
      <c r="P278" s="17">
        <v>1</v>
      </c>
      <c r="Q278" s="17">
        <v>-4</v>
      </c>
      <c r="R278" s="17">
        <v>-12</v>
      </c>
      <c r="S278" s="17">
        <v>6</v>
      </c>
      <c r="T278" s="17">
        <v>20</v>
      </c>
      <c r="U278" s="17">
        <v>8</v>
      </c>
      <c r="V278" s="17">
        <v>-5</v>
      </c>
      <c r="W278" s="17">
        <v>-5</v>
      </c>
      <c r="X278" s="17">
        <v>-5</v>
      </c>
      <c r="Y278" s="17">
        <v>-9</v>
      </c>
      <c r="Z278" s="17">
        <v>13</v>
      </c>
      <c r="AA278" s="17">
        <v>26</v>
      </c>
      <c r="AB278" s="17">
        <v>2</v>
      </c>
      <c r="AC278" s="17">
        <v>14</v>
      </c>
      <c r="AD278" s="17">
        <v>8</v>
      </c>
      <c r="AE278" s="17">
        <v>13</v>
      </c>
      <c r="AF278" s="17">
        <v>-1</v>
      </c>
      <c r="AG278" s="17">
        <v>8</v>
      </c>
      <c r="AH278" s="17">
        <v>10</v>
      </c>
      <c r="AI278" s="17">
        <v>15</v>
      </c>
      <c r="AJ278" s="17">
        <v>-10</v>
      </c>
      <c r="AK278" s="17">
        <v>0</v>
      </c>
      <c r="AL278" s="17">
        <v>-6</v>
      </c>
      <c r="AM278" s="17">
        <v>1</v>
      </c>
      <c r="AN278" s="17">
        <v>4</v>
      </c>
      <c r="AO278" s="17">
        <v>-4</v>
      </c>
      <c r="AP278" s="18">
        <v>-1</v>
      </c>
      <c r="AR278" s="14"/>
      <c r="AS278" s="8" t="s">
        <v>1650</v>
      </c>
      <c r="AT278" s="8"/>
      <c r="AU278" s="8">
        <f>IF(OR('Anwendung DIAGNOSE'!E282='Anwendung DIAGNOSE'!$C$1,AT278),0,'Anwendung DIAGNOSE'!E282)</f>
        <v>0</v>
      </c>
      <c r="AV278" s="17"/>
      <c r="AW278" s="17"/>
      <c r="AX278" s="15"/>
      <c r="AY278" s="4"/>
      <c r="AZ278" s="4">
        <f t="shared" si="34"/>
        <v>0</v>
      </c>
      <c r="BA278" s="496">
        <f t="shared" si="35"/>
        <v>0</v>
      </c>
      <c r="BB278" s="40">
        <f t="shared" si="37"/>
        <v>0</v>
      </c>
      <c r="BC278" s="3">
        <f t="shared" si="36"/>
        <v>2.8118811881188117</v>
      </c>
      <c r="BD278" s="4"/>
      <c r="BE278" s="4"/>
      <c r="BF278" s="41"/>
      <c r="BG278" s="11"/>
      <c r="BH278" s="492">
        <f ca="1">SUMPRODUCT(E278:AP278,Calcul_correl!E$411:AP$411)*D278</f>
        <v>4.3386138613861472E-3</v>
      </c>
      <c r="BI278" s="493">
        <f t="shared" ca="1" si="38"/>
        <v>1.0041483343808896E-3</v>
      </c>
      <c r="BJ278" s="493">
        <f t="shared" ca="1" si="39"/>
        <v>1.0083138774399148E-6</v>
      </c>
      <c r="BK278" s="494">
        <f t="shared" ca="1" si="40"/>
        <v>4.800439473807358E-3</v>
      </c>
      <c r="BL278" s="495" t="str">
        <f t="shared" ca="1" si="41"/>
        <v>....</v>
      </c>
      <c r="BM278" s="496"/>
    </row>
    <row r="279" spans="3:65">
      <c r="C279" s="42" t="s">
        <v>1691</v>
      </c>
      <c r="D279" s="43">
        <v>1.3698630136986301E-2</v>
      </c>
      <c r="E279" s="44">
        <v>-6</v>
      </c>
      <c r="F279" s="17">
        <v>2</v>
      </c>
      <c r="G279" s="17">
        <v>-2</v>
      </c>
      <c r="H279" s="17">
        <v>-2</v>
      </c>
      <c r="I279" s="17">
        <v>-10</v>
      </c>
      <c r="J279" s="17">
        <v>-10</v>
      </c>
      <c r="K279" s="17">
        <v>7</v>
      </c>
      <c r="L279" s="17">
        <v>6</v>
      </c>
      <c r="M279" s="17">
        <v>-5</v>
      </c>
      <c r="N279" s="17">
        <v>-5</v>
      </c>
      <c r="O279" s="17">
        <v>-5</v>
      </c>
      <c r="P279" s="17">
        <v>2</v>
      </c>
      <c r="Q279" s="17">
        <v>1</v>
      </c>
      <c r="R279" s="17">
        <v>-8</v>
      </c>
      <c r="S279" s="17">
        <v>-1</v>
      </c>
      <c r="T279" s="17">
        <v>12</v>
      </c>
      <c r="U279" s="17">
        <v>5</v>
      </c>
      <c r="V279" s="17">
        <v>-1</v>
      </c>
      <c r="W279" s="17">
        <v>-5</v>
      </c>
      <c r="X279" s="17">
        <v>-8</v>
      </c>
      <c r="Y279" s="17">
        <v>-9</v>
      </c>
      <c r="Z279" s="17">
        <v>11</v>
      </c>
      <c r="AA279" s="17">
        <v>22</v>
      </c>
      <c r="AB279" s="17">
        <v>1</v>
      </c>
      <c r="AC279" s="17">
        <v>9</v>
      </c>
      <c r="AD279" s="17">
        <v>9</v>
      </c>
      <c r="AE279" s="17">
        <v>8</v>
      </c>
      <c r="AF279" s="17">
        <v>-2</v>
      </c>
      <c r="AG279" s="17">
        <v>3</v>
      </c>
      <c r="AH279" s="17">
        <v>10</v>
      </c>
      <c r="AI279" s="17">
        <v>3</v>
      </c>
      <c r="AJ279" s="17">
        <v>0</v>
      </c>
      <c r="AK279" s="17">
        <v>-1</v>
      </c>
      <c r="AL279" s="17">
        <v>-5</v>
      </c>
      <c r="AM279" s="17">
        <v>1</v>
      </c>
      <c r="AN279" s="17">
        <v>11</v>
      </c>
      <c r="AO279" s="17">
        <v>-4</v>
      </c>
      <c r="AP279" s="18">
        <v>-2</v>
      </c>
      <c r="AR279" s="14"/>
      <c r="AS279" s="8" t="s">
        <v>1691</v>
      </c>
      <c r="AT279" s="8"/>
      <c r="AU279" s="8">
        <f>IF(OR('Anwendung DIAGNOSE'!E283='Anwendung DIAGNOSE'!$C$1,AT279),0,'Anwendung DIAGNOSE'!E283)</f>
        <v>0</v>
      </c>
      <c r="AV279" s="17"/>
      <c r="AW279" s="17"/>
      <c r="AX279" s="15"/>
      <c r="AY279" s="4"/>
      <c r="AZ279" s="4">
        <f t="shared" si="34"/>
        <v>0</v>
      </c>
      <c r="BA279" s="496">
        <f t="shared" si="35"/>
        <v>0</v>
      </c>
      <c r="BB279" s="40">
        <f t="shared" si="37"/>
        <v>0</v>
      </c>
      <c r="BC279" s="3">
        <f t="shared" si="36"/>
        <v>2.9315068493150682</v>
      </c>
      <c r="BD279" s="4"/>
      <c r="BE279" s="4"/>
      <c r="BF279" s="41"/>
      <c r="BG279" s="11"/>
      <c r="BH279" s="492">
        <f ca="1">SUMPRODUCT(E279:AP279,Calcul_correl!E$411:AP$411)*D279</f>
        <v>3.5227397260273977E-2</v>
      </c>
      <c r="BI279" s="493">
        <f t="shared" ca="1" si="38"/>
        <v>-2.0033994334277649E-3</v>
      </c>
      <c r="BJ279" s="493">
        <f t="shared" ca="1" si="39"/>
        <v>4.0136092898586891E-6</v>
      </c>
      <c r="BK279" s="494">
        <f t="shared" ca="1" si="40"/>
        <v>-9.5774671856219823E-3</v>
      </c>
      <c r="BL279" s="495" t="str">
        <f t="shared" ca="1" si="41"/>
        <v>....</v>
      </c>
      <c r="BM279" s="496"/>
    </row>
    <row r="280" spans="3:65">
      <c r="C280" s="42" t="s">
        <v>1692</v>
      </c>
      <c r="D280" s="43">
        <v>1.602307322544464E-4</v>
      </c>
      <c r="E280" s="44">
        <v>16</v>
      </c>
      <c r="F280" s="17">
        <v>-41</v>
      </c>
      <c r="G280" s="17">
        <v>2</v>
      </c>
      <c r="H280" s="17">
        <v>5</v>
      </c>
      <c r="I280" s="17">
        <v>-2</v>
      </c>
      <c r="J280" s="17">
        <v>-1</v>
      </c>
      <c r="K280" s="17">
        <v>20</v>
      </c>
      <c r="L280" s="17">
        <v>4</v>
      </c>
      <c r="M280" s="17">
        <v>-7</v>
      </c>
      <c r="N280" s="17">
        <v>17</v>
      </c>
      <c r="O280" s="17">
        <v>-11</v>
      </c>
      <c r="P280" s="17">
        <v>-1</v>
      </c>
      <c r="Q280" s="17">
        <v>29</v>
      </c>
      <c r="R280" s="17">
        <v>2</v>
      </c>
      <c r="S280" s="17">
        <v>-14</v>
      </c>
      <c r="T280" s="17">
        <v>10</v>
      </c>
      <c r="U280" s="17">
        <v>-12</v>
      </c>
      <c r="V280" s="17">
        <v>38</v>
      </c>
      <c r="W280" s="17">
        <v>-43</v>
      </c>
      <c r="X280" s="17">
        <v>4</v>
      </c>
      <c r="Y280" s="17">
        <v>-9</v>
      </c>
      <c r="Z280" s="17">
        <v>15</v>
      </c>
      <c r="AA280" s="17">
        <v>-8</v>
      </c>
      <c r="AB280" s="17">
        <v>0</v>
      </c>
      <c r="AC280" s="17">
        <v>-31</v>
      </c>
      <c r="AD280" s="17">
        <v>-36</v>
      </c>
      <c r="AE280" s="17">
        <v>-33</v>
      </c>
      <c r="AF280" s="17">
        <v>-7</v>
      </c>
      <c r="AG280" s="17">
        <v>11</v>
      </c>
      <c r="AH280" s="17">
        <v>19</v>
      </c>
      <c r="AI280" s="17">
        <v>31</v>
      </c>
      <c r="AJ280" s="17">
        <v>34</v>
      </c>
      <c r="AK280" s="17">
        <v>6</v>
      </c>
      <c r="AL280" s="17">
        <v>-1</v>
      </c>
      <c r="AM280" s="17">
        <v>0</v>
      </c>
      <c r="AN280" s="17">
        <v>-1</v>
      </c>
      <c r="AO280" s="17">
        <v>-41</v>
      </c>
      <c r="AP280" s="18">
        <v>-8</v>
      </c>
      <c r="AR280" s="14" t="s">
        <v>4212</v>
      </c>
      <c r="AS280" s="8" t="s">
        <v>1692</v>
      </c>
      <c r="AT280" s="8" t="str">
        <f>IF(AT2,TRUE,"")</f>
        <v/>
      </c>
      <c r="AU280" s="8">
        <f>IF(OR(ISBLANK('Anwendung DIAGNOSE'!E6),'Anwendung DIAGNOSE'!E6='Anwendung DIAGNOSE'!$C$1,AT280),0,$AR$5-'Anwendung DIAGNOSE'!E6)</f>
        <v>8</v>
      </c>
      <c r="AV280" s="4"/>
      <c r="AW280" s="4"/>
      <c r="AX280" s="15"/>
      <c r="AY280" s="4"/>
      <c r="AZ280" s="4">
        <f t="shared" ref="AZ280:AZ343" ca="1" si="42">IF(AND(AU280=0,AU2=0,AX2&gt;0),$AR$5,AU280)</f>
        <v>8</v>
      </c>
      <c r="BA280" s="496">
        <f t="shared" ref="BA280:BA343" ca="1" si="43">IF(AND(AZ280=0,AZ2=0,AY2&gt;0),$AR$5-AY2,AZ280)</f>
        <v>8</v>
      </c>
      <c r="BB280" s="40">
        <f t="shared" ca="1" si="37"/>
        <v>1.2818458580355712E-3</v>
      </c>
      <c r="BC280" s="3">
        <f t="shared" si="36"/>
        <v>9.133151738503445E-2</v>
      </c>
      <c r="BD280" s="4"/>
      <c r="BE280" s="4"/>
      <c r="BF280" s="4"/>
      <c r="BG280" s="11"/>
      <c r="BH280" s="492">
        <f ca="1">SUMPRODUCT(E280:AP280,Calcul_correl!E$411:AP$411)*D280</f>
        <v>4.0604069860599232E-4</v>
      </c>
      <c r="BI280" s="493"/>
      <c r="BJ280" s="493"/>
      <c r="BK280" s="493"/>
      <c r="BL280" s="493"/>
      <c r="BM280" s="496"/>
    </row>
    <row r="281" spans="3:65">
      <c r="C281" s="42" t="s">
        <v>4213</v>
      </c>
      <c r="D281" s="43">
        <v>1.5153811183512653E-4</v>
      </c>
      <c r="E281" s="44">
        <v>4</v>
      </c>
      <c r="F281" s="17">
        <v>1</v>
      </c>
      <c r="G281" s="17">
        <v>-3</v>
      </c>
      <c r="H281" s="17">
        <v>0</v>
      </c>
      <c r="I281" s="17">
        <v>3</v>
      </c>
      <c r="J281" s="17">
        <v>-23</v>
      </c>
      <c r="K281" s="17">
        <v>-14</v>
      </c>
      <c r="L281" s="17">
        <v>-5</v>
      </c>
      <c r="M281" s="17">
        <v>23</v>
      </c>
      <c r="N281" s="17">
        <v>-7</v>
      </c>
      <c r="O281" s="17">
        <v>-24</v>
      </c>
      <c r="P281" s="17">
        <v>10</v>
      </c>
      <c r="Q281" s="17">
        <v>1</v>
      </c>
      <c r="R281" s="17">
        <v>-6</v>
      </c>
      <c r="S281" s="17">
        <v>16</v>
      </c>
      <c r="T281" s="17">
        <v>5</v>
      </c>
      <c r="U281" s="17">
        <v>12</v>
      </c>
      <c r="V281" s="17">
        <v>-9</v>
      </c>
      <c r="W281" s="17">
        <v>1</v>
      </c>
      <c r="X281" s="17">
        <v>-10</v>
      </c>
      <c r="Y281" s="17">
        <v>-1</v>
      </c>
      <c r="Z281" s="17">
        <v>-7</v>
      </c>
      <c r="AA281" s="17">
        <v>12</v>
      </c>
      <c r="AB281" s="17">
        <v>-16</v>
      </c>
      <c r="AC281" s="17">
        <v>4</v>
      </c>
      <c r="AD281" s="17">
        <v>8</v>
      </c>
      <c r="AE281" s="17">
        <v>-9</v>
      </c>
      <c r="AF281" s="17">
        <v>5</v>
      </c>
      <c r="AG281" s="17">
        <v>-5</v>
      </c>
      <c r="AH281" s="17">
        <v>-6</v>
      </c>
      <c r="AI281" s="17">
        <v>-5</v>
      </c>
      <c r="AJ281" s="17">
        <v>-11</v>
      </c>
      <c r="AK281" s="17">
        <v>8</v>
      </c>
      <c r="AL281" s="17">
        <v>-13</v>
      </c>
      <c r="AM281" s="17">
        <v>15</v>
      </c>
      <c r="AN281" s="17">
        <v>4</v>
      </c>
      <c r="AO281" s="17">
        <v>22</v>
      </c>
      <c r="AP281" s="18">
        <v>-5</v>
      </c>
      <c r="AR281" s="14"/>
      <c r="AS281" s="8" t="s">
        <v>4213</v>
      </c>
      <c r="AT281" s="8" t="str">
        <f t="shared" ref="AT281:AT344" si="44">IF(AT3,TRUE,"")</f>
        <v/>
      </c>
      <c r="AU281" s="8">
        <f>IF(OR(ISBLANK('Anwendung DIAGNOSE'!E7),'Anwendung DIAGNOSE'!E7='Anwendung DIAGNOSE'!$C$1,AT281),0,$AR$5-'Anwendung DIAGNOSE'!E7)</f>
        <v>5</v>
      </c>
      <c r="AV281" s="4"/>
      <c r="AW281" s="4"/>
      <c r="AX281" s="15"/>
      <c r="AY281" s="4"/>
      <c r="AZ281" s="4">
        <f t="shared" ca="1" si="42"/>
        <v>5</v>
      </c>
      <c r="BA281" s="496">
        <f t="shared" ca="1" si="43"/>
        <v>5</v>
      </c>
      <c r="BB281" s="40">
        <f t="shared" ca="1" si="37"/>
        <v>7.5769055917563265E-4</v>
      </c>
      <c r="BC281" s="3">
        <f t="shared" si="36"/>
        <v>5.0462191241097132E-2</v>
      </c>
      <c r="BD281" s="4"/>
      <c r="BE281" s="4"/>
      <c r="BF281" s="4"/>
      <c r="BG281" s="11"/>
      <c r="BH281" s="492">
        <f ca="1">SUMPRODUCT(E281:AP281,Calcul_correl!E$411:AP$411)*D281</f>
        <v>6.3577814820427344E-4</v>
      </c>
      <c r="BI281" s="493"/>
      <c r="BJ281" s="493"/>
      <c r="BK281" s="493"/>
      <c r="BL281" s="493"/>
      <c r="BM281" s="496"/>
    </row>
    <row r="282" spans="3:65">
      <c r="C282" s="42" t="s">
        <v>4214</v>
      </c>
      <c r="D282" s="43">
        <v>1.549426712116517E-4</v>
      </c>
      <c r="E282" s="44">
        <v>3</v>
      </c>
      <c r="F282" s="17">
        <v>-17</v>
      </c>
      <c r="G282" s="17">
        <v>-1</v>
      </c>
      <c r="H282" s="17">
        <v>-25</v>
      </c>
      <c r="I282" s="17">
        <v>-15</v>
      </c>
      <c r="J282" s="17">
        <v>-9</v>
      </c>
      <c r="K282" s="17">
        <v>-2</v>
      </c>
      <c r="L282" s="17">
        <v>-20</v>
      </c>
      <c r="M282" s="17">
        <v>-8</v>
      </c>
      <c r="N282" s="17">
        <v>0</v>
      </c>
      <c r="O282" s="17">
        <v>3</v>
      </c>
      <c r="P282" s="17">
        <v>12</v>
      </c>
      <c r="Q282" s="17">
        <v>9</v>
      </c>
      <c r="R282" s="17">
        <v>-5</v>
      </c>
      <c r="S282" s="17">
        <v>6</v>
      </c>
      <c r="T282" s="17">
        <v>-9</v>
      </c>
      <c r="U282" s="17">
        <v>5</v>
      </c>
      <c r="V282" s="17">
        <v>19</v>
      </c>
      <c r="W282" s="17">
        <v>-21</v>
      </c>
      <c r="X282" s="17">
        <v>23</v>
      </c>
      <c r="Y282" s="17">
        <v>18</v>
      </c>
      <c r="Z282" s="17">
        <v>27</v>
      </c>
      <c r="AA282" s="17">
        <v>-3</v>
      </c>
      <c r="AB282" s="17">
        <v>24</v>
      </c>
      <c r="AC282" s="17">
        <v>6</v>
      </c>
      <c r="AD282" s="17">
        <v>9</v>
      </c>
      <c r="AE282" s="17">
        <v>0</v>
      </c>
      <c r="AF282" s="17">
        <v>-39</v>
      </c>
      <c r="AG282" s="17">
        <v>16</v>
      </c>
      <c r="AH282" s="17">
        <v>15</v>
      </c>
      <c r="AI282" s="17">
        <v>4</v>
      </c>
      <c r="AJ282" s="17">
        <v>-9</v>
      </c>
      <c r="AK282" s="17">
        <v>-6</v>
      </c>
      <c r="AL282" s="17">
        <v>-18</v>
      </c>
      <c r="AM282" s="17">
        <v>5</v>
      </c>
      <c r="AN282" s="17">
        <v>-6</v>
      </c>
      <c r="AO282" s="17">
        <v>-3</v>
      </c>
      <c r="AP282" s="18">
        <v>-21</v>
      </c>
      <c r="AR282" s="14"/>
      <c r="AS282" s="8" t="s">
        <v>4214</v>
      </c>
      <c r="AT282" s="8" t="str">
        <f t="shared" si="44"/>
        <v/>
      </c>
      <c r="AU282" s="8">
        <f>IF(OR(ISBLANK('Anwendung DIAGNOSE'!E8),'Anwendung DIAGNOSE'!E8='Anwendung DIAGNOSE'!$C$1,AT282),0,$AR$5-'Anwendung DIAGNOSE'!E8)</f>
        <v>3</v>
      </c>
      <c r="AV282" s="4"/>
      <c r="AW282" s="4"/>
      <c r="AX282" s="15"/>
      <c r="AY282" s="4"/>
      <c r="AZ282" s="4">
        <f t="shared" ca="1" si="42"/>
        <v>3</v>
      </c>
      <c r="BA282" s="496">
        <f t="shared" ca="1" si="43"/>
        <v>3</v>
      </c>
      <c r="BB282" s="40">
        <f t="shared" ca="1" si="37"/>
        <v>4.6482801363495507E-4</v>
      </c>
      <c r="BC282" s="3">
        <f t="shared" si="36"/>
        <v>6.8329718004338402E-2</v>
      </c>
      <c r="BD282" s="4"/>
      <c r="BE282" s="4"/>
      <c r="BF282" s="4"/>
      <c r="BG282" s="11"/>
      <c r="BH282" s="492">
        <f ca="1">SUMPRODUCT(E282:AP282,Calcul_correl!E$411:AP$411)*D282</f>
        <v>1.0053145336225598E-3</v>
      </c>
      <c r="BI282" s="493"/>
      <c r="BJ282" s="493"/>
      <c r="BK282" s="498"/>
      <c r="BL282" s="498"/>
      <c r="BM282" s="496"/>
    </row>
    <row r="283" spans="3:65">
      <c r="C283" s="42" t="s">
        <v>4215</v>
      </c>
      <c r="D283" s="43">
        <v>1.5353907569476432E-4</v>
      </c>
      <c r="E283" s="44">
        <v>9</v>
      </c>
      <c r="F283" s="17">
        <v>-11</v>
      </c>
      <c r="G283" s="17">
        <v>10</v>
      </c>
      <c r="H283" s="17">
        <v>4</v>
      </c>
      <c r="I283" s="17">
        <v>12</v>
      </c>
      <c r="J283" s="17">
        <v>-18</v>
      </c>
      <c r="K283" s="17">
        <v>-4</v>
      </c>
      <c r="L283" s="17">
        <v>-5</v>
      </c>
      <c r="M283" s="17">
        <v>15</v>
      </c>
      <c r="N283" s="17">
        <v>8</v>
      </c>
      <c r="O283" s="17">
        <v>-27</v>
      </c>
      <c r="P283" s="17">
        <v>13</v>
      </c>
      <c r="Q283" s="17">
        <v>9</v>
      </c>
      <c r="R283" s="17">
        <v>12</v>
      </c>
      <c r="S283" s="17">
        <v>-3</v>
      </c>
      <c r="T283" s="17">
        <v>6</v>
      </c>
      <c r="U283" s="17">
        <v>10</v>
      </c>
      <c r="V283" s="17">
        <v>6</v>
      </c>
      <c r="W283" s="17">
        <v>9</v>
      </c>
      <c r="X283" s="17">
        <v>-20</v>
      </c>
      <c r="Y283" s="17">
        <v>12</v>
      </c>
      <c r="Z283" s="17">
        <v>5</v>
      </c>
      <c r="AA283" s="17">
        <v>29</v>
      </c>
      <c r="AB283" s="17">
        <v>-18</v>
      </c>
      <c r="AC283" s="17">
        <v>21</v>
      </c>
      <c r="AD283" s="17">
        <v>-8</v>
      </c>
      <c r="AE283" s="17">
        <v>-1</v>
      </c>
      <c r="AF283" s="17">
        <v>19</v>
      </c>
      <c r="AG283" s="17">
        <v>-10</v>
      </c>
      <c r="AH283" s="17">
        <v>-7</v>
      </c>
      <c r="AI283" s="17">
        <v>9</v>
      </c>
      <c r="AJ283" s="17">
        <v>-9</v>
      </c>
      <c r="AK283" s="17">
        <v>-13</v>
      </c>
      <c r="AL283" s="17">
        <v>-8</v>
      </c>
      <c r="AM283" s="17">
        <v>15</v>
      </c>
      <c r="AN283" s="17">
        <v>-7</v>
      </c>
      <c r="AO283" s="17">
        <v>0</v>
      </c>
      <c r="AP283" s="18">
        <v>18</v>
      </c>
      <c r="AR283" s="14"/>
      <c r="AS283" s="8" t="s">
        <v>4215</v>
      </c>
      <c r="AT283" s="8" t="str">
        <f t="shared" si="44"/>
        <v/>
      </c>
      <c r="AU283" s="8">
        <f>IF(OR(ISBLANK('Anwendung DIAGNOSE'!E9),'Anwendung DIAGNOSE'!E9='Anwendung DIAGNOSE'!$C$1,AT283),0,$AR$5-'Anwendung DIAGNOSE'!E9)</f>
        <v>8</v>
      </c>
      <c r="AV283" s="4"/>
      <c r="AW283" s="4"/>
      <c r="AX283" s="15"/>
      <c r="AY283" s="4"/>
      <c r="AZ283" s="4">
        <f t="shared" ca="1" si="42"/>
        <v>8</v>
      </c>
      <c r="BA283" s="496">
        <f t="shared" ca="1" si="43"/>
        <v>8</v>
      </c>
      <c r="BB283" s="40">
        <f t="shared" ca="1" si="37"/>
        <v>1.2283126055581146E-3</v>
      </c>
      <c r="BC283" s="3">
        <f t="shared" si="36"/>
        <v>6.4486411791801021E-2</v>
      </c>
      <c r="BD283" s="4"/>
      <c r="BE283" s="4"/>
      <c r="BF283" s="4"/>
      <c r="BG283" s="11"/>
      <c r="BH283" s="492">
        <f ca="1">SUMPRODUCT(E283:AP283,Calcul_correl!E$411:AP$411)*D283</f>
        <v>-4.1992937202517951E-5</v>
      </c>
      <c r="BI283" s="493"/>
      <c r="BJ283" s="493"/>
      <c r="BK283" s="498"/>
      <c r="BL283" s="498"/>
      <c r="BM283" s="496"/>
    </row>
    <row r="284" spans="3:65">
      <c r="C284" s="42" t="s">
        <v>4216</v>
      </c>
      <c r="D284" s="43">
        <v>1.5870496746548166E-4</v>
      </c>
      <c r="E284" s="44">
        <v>11</v>
      </c>
      <c r="F284" s="17">
        <v>-18</v>
      </c>
      <c r="G284" s="17">
        <v>-4</v>
      </c>
      <c r="H284" s="17">
        <v>-3</v>
      </c>
      <c r="I284" s="17">
        <v>-1</v>
      </c>
      <c r="J284" s="17">
        <v>0</v>
      </c>
      <c r="K284" s="17">
        <v>10</v>
      </c>
      <c r="L284" s="17">
        <v>2</v>
      </c>
      <c r="M284" s="17">
        <v>10</v>
      </c>
      <c r="N284" s="17">
        <v>-5</v>
      </c>
      <c r="O284" s="17">
        <v>-20</v>
      </c>
      <c r="P284" s="17">
        <v>25</v>
      </c>
      <c r="Q284" s="17">
        <v>22</v>
      </c>
      <c r="R284" s="17">
        <v>6</v>
      </c>
      <c r="S284" s="17">
        <v>-7</v>
      </c>
      <c r="T284" s="17">
        <v>-4</v>
      </c>
      <c r="U284" s="17">
        <v>5</v>
      </c>
      <c r="V284" s="17">
        <v>21</v>
      </c>
      <c r="W284" s="17">
        <v>0</v>
      </c>
      <c r="X284" s="17">
        <v>3</v>
      </c>
      <c r="Y284" s="17">
        <v>11</v>
      </c>
      <c r="Z284" s="17">
        <v>0</v>
      </c>
      <c r="AA284" s="17">
        <v>-14</v>
      </c>
      <c r="AB284" s="17">
        <v>3</v>
      </c>
      <c r="AC284" s="17">
        <v>5</v>
      </c>
      <c r="AD284" s="17">
        <v>-14</v>
      </c>
      <c r="AE284" s="17">
        <v>-8</v>
      </c>
      <c r="AF284" s="17">
        <v>19</v>
      </c>
      <c r="AG284" s="17">
        <v>0</v>
      </c>
      <c r="AH284" s="17">
        <v>8</v>
      </c>
      <c r="AI284" s="17">
        <v>7</v>
      </c>
      <c r="AJ284" s="17">
        <v>27</v>
      </c>
      <c r="AK284" s="17">
        <v>-9</v>
      </c>
      <c r="AL284" s="17">
        <v>6</v>
      </c>
      <c r="AM284" s="17">
        <v>-2</v>
      </c>
      <c r="AN284" s="17">
        <v>-26</v>
      </c>
      <c r="AO284" s="17">
        <v>-10</v>
      </c>
      <c r="AP284" s="18">
        <v>-8</v>
      </c>
      <c r="AR284" s="14"/>
      <c r="AS284" s="8" t="s">
        <v>4216</v>
      </c>
      <c r="AT284" s="8" t="str">
        <f t="shared" si="44"/>
        <v/>
      </c>
      <c r="AU284" s="8">
        <f>IF(OR(ISBLANK('Anwendung DIAGNOSE'!E10),'Anwendung DIAGNOSE'!E10='Anwendung DIAGNOSE'!$C$1,AT284),0,$AR$5-'Anwendung DIAGNOSE'!E10)</f>
        <v>5</v>
      </c>
      <c r="AV284" s="4"/>
      <c r="AW284" s="4"/>
      <c r="AX284" s="15"/>
      <c r="AY284" s="4"/>
      <c r="AZ284" s="4">
        <f t="shared" ca="1" si="42"/>
        <v>5</v>
      </c>
      <c r="BA284" s="496">
        <f t="shared" ca="1" si="43"/>
        <v>5</v>
      </c>
      <c r="BB284" s="40">
        <f t="shared" ca="1" si="37"/>
        <v>7.9352483732740824E-4</v>
      </c>
      <c r="BC284" s="3">
        <f t="shared" si="36"/>
        <v>5.618155848278051E-2</v>
      </c>
      <c r="BD284" s="4"/>
      <c r="BE284" s="4"/>
      <c r="BF284" s="4"/>
      <c r="BG284" s="11"/>
      <c r="BH284" s="492">
        <f ca="1">SUMPRODUCT(E284:AP284,Calcul_correl!E$411:AP$411)*D284</f>
        <v>9.5124583399460426E-4</v>
      </c>
      <c r="BI284" s="493"/>
      <c r="BJ284" s="493"/>
      <c r="BK284" s="493"/>
      <c r="BL284" s="493"/>
      <c r="BM284" s="496"/>
    </row>
    <row r="285" spans="3:65">
      <c r="C285" s="42" t="s">
        <v>4217</v>
      </c>
      <c r="D285" s="43">
        <v>1.5513496742165683E-4</v>
      </c>
      <c r="E285" s="44">
        <v>29</v>
      </c>
      <c r="F285" s="17">
        <v>7</v>
      </c>
      <c r="G285" s="17">
        <v>16</v>
      </c>
      <c r="H285" s="17">
        <v>8</v>
      </c>
      <c r="I285" s="17">
        <v>18</v>
      </c>
      <c r="J285" s="17">
        <v>-5</v>
      </c>
      <c r="K285" s="17">
        <v>-1</v>
      </c>
      <c r="L285" s="17">
        <v>-21</v>
      </c>
      <c r="M285" s="17">
        <v>7</v>
      </c>
      <c r="N285" s="17">
        <v>-2</v>
      </c>
      <c r="O285" s="17">
        <v>3</v>
      </c>
      <c r="P285" s="17">
        <v>-10</v>
      </c>
      <c r="Q285" s="17">
        <v>-7</v>
      </c>
      <c r="R285" s="17">
        <v>-19</v>
      </c>
      <c r="S285" s="17">
        <v>2</v>
      </c>
      <c r="T285" s="17">
        <v>-4</v>
      </c>
      <c r="U285" s="17">
        <v>9</v>
      </c>
      <c r="V285" s="17">
        <v>-24</v>
      </c>
      <c r="W285" s="17">
        <v>-1</v>
      </c>
      <c r="X285" s="17">
        <v>-15</v>
      </c>
      <c r="Y285" s="17">
        <v>2</v>
      </c>
      <c r="Z285" s="17">
        <v>49</v>
      </c>
      <c r="AA285" s="17">
        <v>20</v>
      </c>
      <c r="AB285" s="17">
        <v>-11</v>
      </c>
      <c r="AC285" s="17">
        <v>9</v>
      </c>
      <c r="AD285" s="17">
        <v>-1</v>
      </c>
      <c r="AE285" s="17">
        <v>27</v>
      </c>
      <c r="AF285" s="17">
        <v>19</v>
      </c>
      <c r="AG285" s="17">
        <v>-7</v>
      </c>
      <c r="AH285" s="17">
        <v>-13</v>
      </c>
      <c r="AI285" s="17">
        <v>-20</v>
      </c>
      <c r="AJ285" s="17">
        <v>-40</v>
      </c>
      <c r="AK285" s="17">
        <v>-13</v>
      </c>
      <c r="AL285" s="17">
        <v>-8</v>
      </c>
      <c r="AM285" s="17">
        <v>30</v>
      </c>
      <c r="AN285" s="17">
        <v>12</v>
      </c>
      <c r="AO285" s="17">
        <v>14</v>
      </c>
      <c r="AP285" s="18">
        <v>0</v>
      </c>
      <c r="AR285" s="14"/>
      <c r="AS285" s="8" t="s">
        <v>4217</v>
      </c>
      <c r="AT285" s="8" t="str">
        <f t="shared" si="44"/>
        <v/>
      </c>
      <c r="AU285" s="8">
        <f>IF(OR(ISBLANK('Anwendung DIAGNOSE'!E11),'Anwendung DIAGNOSE'!E11='Anwendung DIAGNOSE'!$C$1,AT285),0,$AR$5-'Anwendung DIAGNOSE'!E11)</f>
        <v>5</v>
      </c>
      <c r="AV285" s="4"/>
      <c r="AW285" s="4"/>
      <c r="AX285" s="15"/>
      <c r="AY285" s="4"/>
      <c r="AZ285" s="4">
        <f t="shared" ca="1" si="42"/>
        <v>5</v>
      </c>
      <c r="BA285" s="496">
        <f t="shared" ca="1" si="43"/>
        <v>5</v>
      </c>
      <c r="BB285" s="40">
        <f t="shared" ca="1" si="37"/>
        <v>7.7567483710828413E-4</v>
      </c>
      <c r="BC285" s="3">
        <f t="shared" si="36"/>
        <v>7.803288861309339E-2</v>
      </c>
      <c r="BD285" s="4"/>
      <c r="BE285" s="4"/>
      <c r="BF285" s="4"/>
      <c r="BG285" s="11"/>
      <c r="BH285" s="492">
        <f ca="1">SUMPRODUCT(E285:AP285,Calcul_correl!E$411:AP$411)*D285</f>
        <v>-1.8394197952218434E-3</v>
      </c>
      <c r="BI285" s="493"/>
      <c r="BJ285" s="493"/>
      <c r="BK285" s="493"/>
      <c r="BL285" s="493"/>
      <c r="BM285" s="496"/>
    </row>
    <row r="286" spans="3:65">
      <c r="C286" s="42" t="s">
        <v>4218</v>
      </c>
      <c r="D286" s="43">
        <v>1.4896469536719798E-4</v>
      </c>
      <c r="E286" s="44">
        <v>12</v>
      </c>
      <c r="F286" s="17">
        <v>10</v>
      </c>
      <c r="G286" s="17">
        <v>2</v>
      </c>
      <c r="H286" s="17">
        <v>4</v>
      </c>
      <c r="I286" s="17">
        <v>-13</v>
      </c>
      <c r="J286" s="17">
        <v>1</v>
      </c>
      <c r="K286" s="17">
        <v>-1</v>
      </c>
      <c r="L286" s="17">
        <v>12</v>
      </c>
      <c r="M286" s="17">
        <v>-6</v>
      </c>
      <c r="N286" s="17">
        <v>-6</v>
      </c>
      <c r="O286" s="17">
        <v>-7</v>
      </c>
      <c r="P286" s="17">
        <v>-6</v>
      </c>
      <c r="Q286" s="17">
        <v>-1</v>
      </c>
      <c r="R286" s="17">
        <v>-4</v>
      </c>
      <c r="S286" s="17">
        <v>-2</v>
      </c>
      <c r="T286" s="17">
        <v>5</v>
      </c>
      <c r="U286" s="17">
        <v>8</v>
      </c>
      <c r="V286" s="17">
        <v>12</v>
      </c>
      <c r="W286" s="17">
        <v>0</v>
      </c>
      <c r="X286" s="17">
        <v>-6</v>
      </c>
      <c r="Y286" s="17">
        <v>4</v>
      </c>
      <c r="Z286" s="17">
        <v>1</v>
      </c>
      <c r="AA286" s="17">
        <v>-1</v>
      </c>
      <c r="AB286" s="17">
        <v>-3</v>
      </c>
      <c r="AC286" s="17">
        <v>3</v>
      </c>
      <c r="AD286" s="17">
        <v>0</v>
      </c>
      <c r="AE286" s="17">
        <v>-3</v>
      </c>
      <c r="AF286" s="17">
        <v>-1</v>
      </c>
      <c r="AG286" s="17">
        <v>6</v>
      </c>
      <c r="AH286" s="17">
        <v>10</v>
      </c>
      <c r="AI286" s="17">
        <v>1</v>
      </c>
      <c r="AJ286" s="17">
        <v>14</v>
      </c>
      <c r="AK286" s="17">
        <v>-9</v>
      </c>
      <c r="AL286" s="17">
        <v>23</v>
      </c>
      <c r="AM286" s="17">
        <v>3</v>
      </c>
      <c r="AN286" s="17">
        <v>-10</v>
      </c>
      <c r="AO286" s="17">
        <v>4</v>
      </c>
      <c r="AP286" s="18">
        <v>4</v>
      </c>
      <c r="AR286" s="14"/>
      <c r="AS286" s="8" t="s">
        <v>4218</v>
      </c>
      <c r="AT286" s="8" t="str">
        <f t="shared" si="44"/>
        <v/>
      </c>
      <c r="AU286" s="8">
        <f>IF(OR(ISBLANK('Anwendung DIAGNOSE'!E12),'Anwendung DIAGNOSE'!E12='Anwendung DIAGNOSE'!$C$1,AT286),0,$AR$5-'Anwendung DIAGNOSE'!E12)</f>
        <v>8</v>
      </c>
      <c r="AV286" s="4"/>
      <c r="AW286" s="4"/>
      <c r="AX286" s="15"/>
      <c r="AY286" s="4"/>
      <c r="AZ286" s="4">
        <f t="shared" si="42"/>
        <v>8</v>
      </c>
      <c r="BA286" s="496">
        <f t="shared" si="43"/>
        <v>8</v>
      </c>
      <c r="BB286" s="40">
        <f t="shared" si="37"/>
        <v>1.1917175629375838E-3</v>
      </c>
      <c r="BC286" s="3">
        <f t="shared" si="36"/>
        <v>3.2474303590049158E-2</v>
      </c>
      <c r="BD286" s="4"/>
      <c r="BE286" s="4"/>
      <c r="BF286" s="4"/>
      <c r="BG286" s="11"/>
      <c r="BH286" s="492">
        <f ca="1">SUMPRODUCT(E286:AP286,Calcul_correl!E$411:AP$411)*D286</f>
        <v>1.853120810367967E-5</v>
      </c>
      <c r="BI286" s="493"/>
      <c r="BJ286" s="493"/>
      <c r="BK286" s="493"/>
      <c r="BL286" s="493"/>
      <c r="BM286" s="496"/>
    </row>
    <row r="287" spans="3:65">
      <c r="C287" s="42" t="s">
        <v>4219</v>
      </c>
      <c r="D287" s="43">
        <v>1.5028554253080853E-4</v>
      </c>
      <c r="E287" s="44">
        <v>16</v>
      </c>
      <c r="F287" s="17">
        <v>6</v>
      </c>
      <c r="G287" s="17">
        <v>19</v>
      </c>
      <c r="H287" s="17">
        <v>2</v>
      </c>
      <c r="I287" s="17">
        <v>-8</v>
      </c>
      <c r="J287" s="17">
        <v>1</v>
      </c>
      <c r="K287" s="17">
        <v>12</v>
      </c>
      <c r="L287" s="17">
        <v>-5</v>
      </c>
      <c r="M287" s="17">
        <v>5</v>
      </c>
      <c r="N287" s="17">
        <v>0</v>
      </c>
      <c r="O287" s="17">
        <v>-1</v>
      </c>
      <c r="P287" s="17">
        <v>-12</v>
      </c>
      <c r="Q287" s="17">
        <v>-4</v>
      </c>
      <c r="R287" s="17">
        <v>-6</v>
      </c>
      <c r="S287" s="17">
        <v>6</v>
      </c>
      <c r="T287" s="17">
        <v>8</v>
      </c>
      <c r="U287" s="17">
        <v>1</v>
      </c>
      <c r="V287" s="17">
        <v>-5</v>
      </c>
      <c r="W287" s="17">
        <v>4</v>
      </c>
      <c r="X287" s="17">
        <v>1</v>
      </c>
      <c r="Y287" s="17">
        <v>0</v>
      </c>
      <c r="Z287" s="17">
        <v>14</v>
      </c>
      <c r="AA287" s="17">
        <v>-7</v>
      </c>
      <c r="AB287" s="17">
        <v>-1</v>
      </c>
      <c r="AC287" s="17">
        <v>-7</v>
      </c>
      <c r="AD287" s="17">
        <v>11</v>
      </c>
      <c r="AE287" s="17">
        <v>15</v>
      </c>
      <c r="AF287" s="17">
        <v>2</v>
      </c>
      <c r="AG287" s="17">
        <v>5</v>
      </c>
      <c r="AH287" s="17">
        <v>3</v>
      </c>
      <c r="AI287" s="17">
        <v>-10</v>
      </c>
      <c r="AJ287" s="17">
        <v>2</v>
      </c>
      <c r="AK287" s="17">
        <v>-7</v>
      </c>
      <c r="AL287" s="17">
        <v>16</v>
      </c>
      <c r="AM287" s="17">
        <v>4</v>
      </c>
      <c r="AN287" s="17">
        <v>-6</v>
      </c>
      <c r="AO287" s="17">
        <v>11</v>
      </c>
      <c r="AP287" s="18">
        <v>3</v>
      </c>
      <c r="AR287" s="14"/>
      <c r="AS287" s="8" t="s">
        <v>4219</v>
      </c>
      <c r="AT287" s="8" t="str">
        <f t="shared" si="44"/>
        <v/>
      </c>
      <c r="AU287" s="8">
        <f>IF(OR(ISBLANK('Anwendung DIAGNOSE'!E13),'Anwendung DIAGNOSE'!E13='Anwendung DIAGNOSE'!$C$1,AT287),0,$AR$5-'Anwendung DIAGNOSE'!E13)</f>
        <v>8</v>
      </c>
      <c r="AV287" s="4"/>
      <c r="AW287" s="4"/>
      <c r="AX287" s="15"/>
      <c r="AY287" s="4"/>
      <c r="AZ287" s="4">
        <f t="shared" si="42"/>
        <v>8</v>
      </c>
      <c r="BA287" s="496">
        <f t="shared" si="43"/>
        <v>8</v>
      </c>
      <c r="BB287" s="40">
        <f t="shared" si="37"/>
        <v>1.2022843402464682E-3</v>
      </c>
      <c r="BC287" s="3">
        <f t="shared" si="36"/>
        <v>3.6970243462578899E-2</v>
      </c>
      <c r="BD287" s="4"/>
      <c r="BE287" s="4"/>
      <c r="BF287" s="4"/>
      <c r="BG287" s="11"/>
      <c r="BH287" s="492">
        <f ca="1">SUMPRODUCT(E287:AP287,Calcul_correl!E$411:AP$411)*D287</f>
        <v>-9.6375112714156886E-4</v>
      </c>
      <c r="BI287" s="493"/>
      <c r="BJ287" s="493"/>
      <c r="BK287" s="493"/>
      <c r="BL287" s="493"/>
      <c r="BM287" s="496"/>
    </row>
    <row r="288" spans="3:65">
      <c r="C288" s="42" t="s">
        <v>4220</v>
      </c>
      <c r="D288" s="43">
        <v>1.5683814303638644E-4</v>
      </c>
      <c r="E288" s="44">
        <v>28</v>
      </c>
      <c r="F288" s="17">
        <v>-3</v>
      </c>
      <c r="G288" s="17">
        <v>24</v>
      </c>
      <c r="H288" s="17">
        <v>-5</v>
      </c>
      <c r="I288" s="17">
        <v>4</v>
      </c>
      <c r="J288" s="17">
        <v>-15</v>
      </c>
      <c r="K288" s="17">
        <v>10</v>
      </c>
      <c r="L288" s="17">
        <v>-5</v>
      </c>
      <c r="M288" s="17">
        <v>13</v>
      </c>
      <c r="N288" s="17">
        <v>-4</v>
      </c>
      <c r="O288" s="17">
        <v>9</v>
      </c>
      <c r="P288" s="17">
        <v>-9</v>
      </c>
      <c r="Q288" s="17">
        <v>-11</v>
      </c>
      <c r="R288" s="17">
        <v>-15</v>
      </c>
      <c r="S288" s="17">
        <v>2</v>
      </c>
      <c r="T288" s="17">
        <v>-12</v>
      </c>
      <c r="U288" s="17">
        <v>-6</v>
      </c>
      <c r="V288" s="17">
        <v>-20</v>
      </c>
      <c r="W288" s="17">
        <v>-15</v>
      </c>
      <c r="X288" s="17">
        <v>-13</v>
      </c>
      <c r="Y288" s="17">
        <v>-8</v>
      </c>
      <c r="Z288" s="17">
        <v>29</v>
      </c>
      <c r="AA288" s="17">
        <v>-2</v>
      </c>
      <c r="AB288" s="17">
        <v>-9</v>
      </c>
      <c r="AC288" s="17">
        <v>-4</v>
      </c>
      <c r="AD288" s="17">
        <v>-16</v>
      </c>
      <c r="AE288" s="17">
        <v>33</v>
      </c>
      <c r="AF288" s="17">
        <v>11</v>
      </c>
      <c r="AG288" s="17">
        <v>15</v>
      </c>
      <c r="AH288" s="17">
        <v>-1</v>
      </c>
      <c r="AI288" s="17">
        <v>-25</v>
      </c>
      <c r="AJ288" s="17">
        <v>1</v>
      </c>
      <c r="AK288" s="17">
        <v>8</v>
      </c>
      <c r="AL288" s="17">
        <v>-16</v>
      </c>
      <c r="AM288" s="17">
        <v>24</v>
      </c>
      <c r="AN288" s="17">
        <v>15</v>
      </c>
      <c r="AO288" s="17">
        <v>-4</v>
      </c>
      <c r="AP288" s="18">
        <v>-4</v>
      </c>
      <c r="AR288" s="14"/>
      <c r="AS288" s="8" t="s">
        <v>4220</v>
      </c>
      <c r="AT288" s="8" t="str">
        <f t="shared" si="44"/>
        <v/>
      </c>
      <c r="AU288" s="8">
        <f>IF(OR(ISBLANK('Anwendung DIAGNOSE'!E14),'Anwendung DIAGNOSE'!E14='Anwendung DIAGNOSE'!$C$1,AT288),0,$AR$5-'Anwendung DIAGNOSE'!E14)</f>
        <v>8</v>
      </c>
      <c r="AV288" s="4"/>
      <c r="AW288" s="4"/>
      <c r="AX288" s="15"/>
      <c r="AY288" s="4"/>
      <c r="AZ288" s="4">
        <f t="shared" si="42"/>
        <v>8</v>
      </c>
      <c r="BA288" s="496">
        <f t="shared" si="43"/>
        <v>8</v>
      </c>
      <c r="BB288" s="40">
        <f t="shared" si="37"/>
        <v>1.2547051442910915E-3</v>
      </c>
      <c r="BC288" s="3">
        <f t="shared" si="36"/>
        <v>7.0263488080301126E-2</v>
      </c>
      <c r="BD288" s="4"/>
      <c r="BE288" s="4"/>
      <c r="BF288" s="4"/>
      <c r="BG288" s="11"/>
      <c r="BH288" s="492">
        <f ca="1">SUMPRODUCT(E288:AP288,Calcul_correl!E$411:AP$411)*D288</f>
        <v>-1.513331242158093E-3</v>
      </c>
      <c r="BI288" s="493"/>
      <c r="BJ288" s="493"/>
      <c r="BK288" s="493"/>
      <c r="BL288" s="493"/>
      <c r="BM288" s="496"/>
    </row>
    <row r="289" spans="3:65">
      <c r="C289" s="42" t="s">
        <v>4221</v>
      </c>
      <c r="D289" s="43">
        <v>1.4929829799940282E-4</v>
      </c>
      <c r="E289" s="44">
        <v>-1</v>
      </c>
      <c r="F289" s="17">
        <v>-4</v>
      </c>
      <c r="G289" s="17">
        <v>-5</v>
      </c>
      <c r="H289" s="17">
        <v>5</v>
      </c>
      <c r="I289" s="17">
        <v>1</v>
      </c>
      <c r="J289" s="17">
        <v>-17</v>
      </c>
      <c r="K289" s="17">
        <v>2</v>
      </c>
      <c r="L289" s="17">
        <v>1</v>
      </c>
      <c r="M289" s="17">
        <v>21</v>
      </c>
      <c r="N289" s="17">
        <v>-6</v>
      </c>
      <c r="O289" s="17">
        <v>-11</v>
      </c>
      <c r="P289" s="17">
        <v>6</v>
      </c>
      <c r="Q289" s="17">
        <v>3</v>
      </c>
      <c r="R289" s="17">
        <v>4</v>
      </c>
      <c r="S289" s="17">
        <v>2</v>
      </c>
      <c r="T289" s="17">
        <v>0</v>
      </c>
      <c r="U289" s="17">
        <v>7</v>
      </c>
      <c r="V289" s="17">
        <v>-12</v>
      </c>
      <c r="W289" s="17">
        <v>8</v>
      </c>
      <c r="X289" s="17">
        <v>-4</v>
      </c>
      <c r="Y289" s="17">
        <v>8</v>
      </c>
      <c r="Z289" s="17">
        <v>-11</v>
      </c>
      <c r="AA289" s="17">
        <v>2</v>
      </c>
      <c r="AB289" s="17">
        <v>-5</v>
      </c>
      <c r="AC289" s="17">
        <v>5</v>
      </c>
      <c r="AD289" s="17">
        <v>5</v>
      </c>
      <c r="AE289" s="17">
        <v>-7</v>
      </c>
      <c r="AF289" s="17">
        <v>-12</v>
      </c>
      <c r="AG289" s="17">
        <v>-5</v>
      </c>
      <c r="AH289" s="17">
        <v>-2</v>
      </c>
      <c r="AI289" s="17">
        <v>1</v>
      </c>
      <c r="AJ289" s="17">
        <v>3</v>
      </c>
      <c r="AK289" s="17">
        <v>1</v>
      </c>
      <c r="AL289" s="17">
        <v>0</v>
      </c>
      <c r="AM289" s="17">
        <v>-3</v>
      </c>
      <c r="AN289" s="17">
        <v>2</v>
      </c>
      <c r="AO289" s="17">
        <v>1</v>
      </c>
      <c r="AP289" s="18">
        <v>1</v>
      </c>
      <c r="AR289" s="14"/>
      <c r="AS289" s="8" t="s">
        <v>4221</v>
      </c>
      <c r="AT289" s="8" t="str">
        <f t="shared" si="44"/>
        <v/>
      </c>
      <c r="AU289" s="8">
        <f>IF(OR(ISBLANK('Anwendung DIAGNOSE'!E15),'Anwendung DIAGNOSE'!E15='Anwendung DIAGNOSE'!$C$1,AT289),0,$AR$5-'Anwendung DIAGNOSE'!E15)</f>
        <v>5</v>
      </c>
      <c r="AV289" s="4"/>
      <c r="AW289" s="4"/>
      <c r="AX289" s="15"/>
      <c r="AY289" s="4"/>
      <c r="AZ289" s="4">
        <f t="shared" ca="1" si="42"/>
        <v>5</v>
      </c>
      <c r="BA289" s="496">
        <f t="shared" ca="1" si="43"/>
        <v>5</v>
      </c>
      <c r="BB289" s="40">
        <f t="shared" ca="1" si="37"/>
        <v>7.4649148999701405E-4</v>
      </c>
      <c r="BC289" s="3">
        <f t="shared" si="36"/>
        <v>2.8963869811884146E-2</v>
      </c>
      <c r="BD289" s="4"/>
      <c r="BE289" s="4"/>
      <c r="BF289" s="4"/>
      <c r="BG289" s="11"/>
      <c r="BH289" s="492">
        <f ca="1">SUMPRODUCT(E289:AP289,Calcul_correl!E$411:AP$411)*D289</f>
        <v>-1.2561958793669769E-4</v>
      </c>
      <c r="BI289" s="493"/>
      <c r="BJ289" s="493"/>
      <c r="BK289" s="493"/>
      <c r="BL289" s="493"/>
      <c r="BM289" s="496"/>
    </row>
    <row r="290" spans="3:65">
      <c r="C290" s="42" t="s">
        <v>4222</v>
      </c>
      <c r="D290" s="43">
        <v>1.5938795027095951E-4</v>
      </c>
      <c r="E290" s="44">
        <v>24</v>
      </c>
      <c r="F290" s="17">
        <v>4</v>
      </c>
      <c r="G290" s="17">
        <v>28</v>
      </c>
      <c r="H290" s="17">
        <v>10</v>
      </c>
      <c r="I290" s="17">
        <v>33</v>
      </c>
      <c r="J290" s="17">
        <v>4</v>
      </c>
      <c r="K290" s="17">
        <v>-15</v>
      </c>
      <c r="L290" s="17">
        <v>-18</v>
      </c>
      <c r="M290" s="17">
        <v>11</v>
      </c>
      <c r="N290" s="17">
        <v>19</v>
      </c>
      <c r="O290" s="17">
        <v>13</v>
      </c>
      <c r="P290" s="17">
        <v>-15</v>
      </c>
      <c r="Q290" s="17">
        <v>11</v>
      </c>
      <c r="R290" s="17">
        <v>10</v>
      </c>
      <c r="S290" s="17">
        <v>-14</v>
      </c>
      <c r="T290" s="17">
        <v>4</v>
      </c>
      <c r="U290" s="17">
        <v>16</v>
      </c>
      <c r="V290" s="17">
        <v>-3</v>
      </c>
      <c r="W290" s="17">
        <v>-28</v>
      </c>
      <c r="X290" s="17">
        <v>37</v>
      </c>
      <c r="Y290" s="17">
        <v>12</v>
      </c>
      <c r="Z290" s="17">
        <v>7</v>
      </c>
      <c r="AA290" s="17">
        <v>17</v>
      </c>
      <c r="AB290" s="17">
        <v>-23</v>
      </c>
      <c r="AC290" s="17">
        <v>-5</v>
      </c>
      <c r="AD290" s="17">
        <v>-25</v>
      </c>
      <c r="AE290" s="17">
        <v>0</v>
      </c>
      <c r="AF290" s="17">
        <v>8</v>
      </c>
      <c r="AG290" s="17">
        <v>-29</v>
      </c>
      <c r="AH290" s="17">
        <v>0</v>
      </c>
      <c r="AI290" s="17">
        <v>-15</v>
      </c>
      <c r="AJ290" s="17">
        <v>-6</v>
      </c>
      <c r="AK290" s="17">
        <v>33</v>
      </c>
      <c r="AL290" s="17">
        <v>-12</v>
      </c>
      <c r="AM290" s="17">
        <v>50</v>
      </c>
      <c r="AN290" s="17">
        <v>28</v>
      </c>
      <c r="AO290" s="17">
        <v>24</v>
      </c>
      <c r="AP290" s="18">
        <v>-10</v>
      </c>
      <c r="AR290" s="14"/>
      <c r="AS290" s="8" t="s">
        <v>4222</v>
      </c>
      <c r="AT290" s="8" t="str">
        <f t="shared" si="44"/>
        <v/>
      </c>
      <c r="AU290" s="8">
        <f>IF(OR(ISBLANK('Anwendung DIAGNOSE'!E16),'Anwendung DIAGNOSE'!E16='Anwendung DIAGNOSE'!$C$1,AT290),0,$AR$5-'Anwendung DIAGNOSE'!E16)</f>
        <v>3</v>
      </c>
      <c r="AV290" s="4"/>
      <c r="AW290" s="4"/>
      <c r="AX290" s="15"/>
      <c r="AY290" s="4"/>
      <c r="AZ290" s="4">
        <f t="shared" ca="1" si="42"/>
        <v>3</v>
      </c>
      <c r="BA290" s="496">
        <f t="shared" ca="1" si="43"/>
        <v>3</v>
      </c>
      <c r="BB290" s="40">
        <f t="shared" ca="1" si="37"/>
        <v>4.7816385081287852E-4</v>
      </c>
      <c r="BC290" s="3">
        <f t="shared" si="36"/>
        <v>9.8979917118265856E-2</v>
      </c>
      <c r="BD290" s="4"/>
      <c r="BE290" s="4"/>
      <c r="BF290" s="4"/>
      <c r="BG290" s="11"/>
      <c r="BH290" s="492">
        <f ca="1">SUMPRODUCT(E290:AP290,Calcul_correl!E$411:AP$411)*D290</f>
        <v>1.6193975135479757E-3</v>
      </c>
      <c r="BI290" s="493"/>
      <c r="BJ290" s="493"/>
      <c r="BK290" s="493"/>
      <c r="BL290" s="493"/>
      <c r="BM290" s="496"/>
    </row>
    <row r="291" spans="3:65">
      <c r="C291" s="42" t="s">
        <v>4223</v>
      </c>
      <c r="D291" s="43">
        <v>1.7711654268508679E-4</v>
      </c>
      <c r="E291" s="44">
        <v>2</v>
      </c>
      <c r="F291" s="17">
        <v>-50</v>
      </c>
      <c r="G291" s="17">
        <v>2</v>
      </c>
      <c r="H291" s="17">
        <v>9</v>
      </c>
      <c r="I291" s="17">
        <v>45</v>
      </c>
      <c r="J291" s="17">
        <v>15</v>
      </c>
      <c r="K291" s="17">
        <v>-27</v>
      </c>
      <c r="L291" s="17">
        <v>-5</v>
      </c>
      <c r="M291" s="17">
        <v>-12</v>
      </c>
      <c r="N291" s="17">
        <v>29</v>
      </c>
      <c r="O291" s="17">
        <v>-15</v>
      </c>
      <c r="P291" s="17">
        <v>16</v>
      </c>
      <c r="Q291" s="17">
        <v>24</v>
      </c>
      <c r="R291" s="17">
        <v>41</v>
      </c>
      <c r="S291" s="17">
        <v>-24</v>
      </c>
      <c r="T291" s="17">
        <v>-21</v>
      </c>
      <c r="U291" s="17">
        <v>-13</v>
      </c>
      <c r="V291" s="17">
        <v>7</v>
      </c>
      <c r="W291" s="17">
        <v>-35</v>
      </c>
      <c r="X291" s="17">
        <v>32</v>
      </c>
      <c r="Y291" s="17">
        <v>-12</v>
      </c>
      <c r="Z291" s="17">
        <v>6</v>
      </c>
      <c r="AA291" s="17">
        <v>13</v>
      </c>
      <c r="AB291" s="17">
        <v>-19</v>
      </c>
      <c r="AC291" s="17">
        <v>15</v>
      </c>
      <c r="AD291" s="17">
        <v>-42</v>
      </c>
      <c r="AE291" s="17">
        <v>-33</v>
      </c>
      <c r="AF291" s="17">
        <v>7</v>
      </c>
      <c r="AG291" s="17">
        <v>0</v>
      </c>
      <c r="AH291" s="17">
        <v>2</v>
      </c>
      <c r="AI291" s="17">
        <v>41</v>
      </c>
      <c r="AJ291" s="17">
        <v>16</v>
      </c>
      <c r="AK291" s="17">
        <v>7</v>
      </c>
      <c r="AL291" s="17">
        <v>-8</v>
      </c>
      <c r="AM291" s="17">
        <v>34</v>
      </c>
      <c r="AN291" s="17">
        <v>23</v>
      </c>
      <c r="AO291" s="17">
        <v>40</v>
      </c>
      <c r="AP291" s="18">
        <v>3</v>
      </c>
      <c r="AR291" s="14"/>
      <c r="AS291" s="8" t="s">
        <v>4223</v>
      </c>
      <c r="AT291" s="8" t="str">
        <f t="shared" si="44"/>
        <v/>
      </c>
      <c r="AU291" s="8">
        <f>IF(OR(ISBLANK('Anwendung DIAGNOSE'!E17),'Anwendung DIAGNOSE'!E17='Anwendung DIAGNOSE'!$C$1,AT291),0,$AR$5-'Anwendung DIAGNOSE'!E17)</f>
        <v>8</v>
      </c>
      <c r="AV291" s="4"/>
      <c r="AW291" s="4"/>
      <c r="AX291" s="15"/>
      <c r="AY291" s="4"/>
      <c r="AZ291" s="4">
        <f t="shared" si="42"/>
        <v>8</v>
      </c>
      <c r="BA291" s="496">
        <f t="shared" si="43"/>
        <v>8</v>
      </c>
      <c r="BB291" s="40">
        <f t="shared" si="37"/>
        <v>1.4169323414806943E-3</v>
      </c>
      <c r="BC291" s="3">
        <f t="shared" si="36"/>
        <v>0.13195182430038965</v>
      </c>
      <c r="BD291" s="4"/>
      <c r="BE291" s="4"/>
      <c r="BF291" s="4"/>
      <c r="BG291" s="11"/>
      <c r="BH291" s="492">
        <f ca="1">SUMPRODUCT(E291:AP291,Calcul_correl!E$411:AP$411)*D291</f>
        <v>-3.029082536308892E-3</v>
      </c>
      <c r="BI291" s="493"/>
      <c r="BJ291" s="493"/>
      <c r="BK291" s="493"/>
      <c r="BL291" s="493"/>
      <c r="BM291" s="496"/>
    </row>
    <row r="292" spans="3:65">
      <c r="C292" s="42" t="s">
        <v>4224</v>
      </c>
      <c r="D292" s="43">
        <v>1.7787264318747776E-4</v>
      </c>
      <c r="E292" s="44">
        <v>1</v>
      </c>
      <c r="F292" s="17">
        <v>-41</v>
      </c>
      <c r="G292" s="17">
        <v>-5</v>
      </c>
      <c r="H292" s="17">
        <v>6</v>
      </c>
      <c r="I292" s="17">
        <v>38</v>
      </c>
      <c r="J292" s="17">
        <v>27</v>
      </c>
      <c r="K292" s="17">
        <v>-20</v>
      </c>
      <c r="L292" s="17">
        <v>-6</v>
      </c>
      <c r="M292" s="17">
        <v>-10</v>
      </c>
      <c r="N292" s="17">
        <v>34</v>
      </c>
      <c r="O292" s="17">
        <v>0</v>
      </c>
      <c r="P292" s="17">
        <v>10</v>
      </c>
      <c r="Q292" s="17">
        <v>13</v>
      </c>
      <c r="R292" s="17">
        <v>30</v>
      </c>
      <c r="S292" s="17">
        <v>-14</v>
      </c>
      <c r="T292" s="17">
        <v>-9</v>
      </c>
      <c r="U292" s="17">
        <v>-17</v>
      </c>
      <c r="V292" s="17">
        <v>4</v>
      </c>
      <c r="W292" s="17">
        <v>-44</v>
      </c>
      <c r="X292" s="17">
        <v>46</v>
      </c>
      <c r="Y292" s="17">
        <v>-7</v>
      </c>
      <c r="Z292" s="17">
        <v>-5</v>
      </c>
      <c r="AA292" s="17">
        <v>13</v>
      </c>
      <c r="AB292" s="17">
        <v>-15</v>
      </c>
      <c r="AC292" s="17">
        <v>11</v>
      </c>
      <c r="AD292" s="17">
        <v>-53</v>
      </c>
      <c r="AE292" s="17">
        <v>-30</v>
      </c>
      <c r="AF292" s="17">
        <v>11</v>
      </c>
      <c r="AG292" s="17">
        <v>7</v>
      </c>
      <c r="AH292" s="17">
        <v>15</v>
      </c>
      <c r="AI292" s="17">
        <v>31</v>
      </c>
      <c r="AJ292" s="17">
        <v>15</v>
      </c>
      <c r="AK292" s="17">
        <v>17</v>
      </c>
      <c r="AL292" s="17">
        <v>-14</v>
      </c>
      <c r="AM292" s="17">
        <v>47</v>
      </c>
      <c r="AN292" s="17">
        <v>20</v>
      </c>
      <c r="AO292" s="17">
        <v>44</v>
      </c>
      <c r="AP292" s="18">
        <v>-3</v>
      </c>
      <c r="AR292" s="14"/>
      <c r="AS292" s="8" t="s">
        <v>4224</v>
      </c>
      <c r="AT292" s="8" t="str">
        <f t="shared" si="44"/>
        <v/>
      </c>
      <c r="AU292" s="8">
        <f>IF(OR(ISBLANK('Anwendung DIAGNOSE'!E18),'Anwendung DIAGNOSE'!E18='Anwendung DIAGNOSE'!$C$1,AT292),0,$AR$5-'Anwendung DIAGNOSE'!E18)</f>
        <v>8</v>
      </c>
      <c r="AV292" s="4"/>
      <c r="AW292" s="4"/>
      <c r="AX292" s="15"/>
      <c r="AY292" s="4"/>
      <c r="AZ292" s="4">
        <f t="shared" si="42"/>
        <v>8</v>
      </c>
      <c r="BA292" s="496">
        <f t="shared" si="43"/>
        <v>8</v>
      </c>
      <c r="BB292" s="40">
        <f t="shared" si="37"/>
        <v>1.4229811454998221E-3</v>
      </c>
      <c r="BC292" s="3">
        <f t="shared" si="36"/>
        <v>0.13038064745642119</v>
      </c>
      <c r="BD292" s="4"/>
      <c r="BE292" s="4"/>
      <c r="BF292" s="4"/>
      <c r="BG292" s="11"/>
      <c r="BH292" s="492">
        <f ca="1">SUMPRODUCT(E292:AP292,Calcul_correl!E$411:AP$411)*D292</f>
        <v>-1.2661330487371042E-3</v>
      </c>
      <c r="BI292" s="493"/>
      <c r="BJ292" s="493"/>
      <c r="BK292" s="493"/>
      <c r="BL292" s="493"/>
      <c r="BM292" s="496"/>
    </row>
    <row r="293" spans="3:65">
      <c r="C293" s="42" t="s">
        <v>4225</v>
      </c>
      <c r="D293" s="43">
        <v>1.4912019087384433E-4</v>
      </c>
      <c r="E293" s="44">
        <v>0</v>
      </c>
      <c r="F293" s="17">
        <v>-2</v>
      </c>
      <c r="G293" s="17">
        <v>8</v>
      </c>
      <c r="H293" s="17">
        <v>-2</v>
      </c>
      <c r="I293" s="17">
        <v>3</v>
      </c>
      <c r="J293" s="17">
        <v>-1</v>
      </c>
      <c r="K293" s="17">
        <v>-6</v>
      </c>
      <c r="L293" s="17">
        <v>4</v>
      </c>
      <c r="M293" s="17">
        <v>-5</v>
      </c>
      <c r="N293" s="17">
        <v>-3</v>
      </c>
      <c r="O293" s="17">
        <v>-6</v>
      </c>
      <c r="P293" s="17">
        <v>12</v>
      </c>
      <c r="Q293" s="17">
        <v>10</v>
      </c>
      <c r="R293" s="17">
        <v>14</v>
      </c>
      <c r="S293" s="17">
        <v>-9</v>
      </c>
      <c r="T293" s="17">
        <v>-2</v>
      </c>
      <c r="U293" s="17">
        <v>-5</v>
      </c>
      <c r="V293" s="17">
        <v>8</v>
      </c>
      <c r="W293" s="17">
        <v>-6</v>
      </c>
      <c r="X293" s="17">
        <v>-5</v>
      </c>
      <c r="Y293" s="17">
        <v>0</v>
      </c>
      <c r="Z293" s="17">
        <v>4</v>
      </c>
      <c r="AA293" s="17">
        <v>-4</v>
      </c>
      <c r="AB293" s="17">
        <v>6</v>
      </c>
      <c r="AC293" s="17">
        <v>13</v>
      </c>
      <c r="AD293" s="17">
        <v>20</v>
      </c>
      <c r="AE293" s="17">
        <v>3</v>
      </c>
      <c r="AF293" s="17">
        <v>-2</v>
      </c>
      <c r="AG293" s="17">
        <v>-5</v>
      </c>
      <c r="AH293" s="17">
        <v>-1</v>
      </c>
      <c r="AI293" s="17">
        <v>13</v>
      </c>
      <c r="AJ293" s="17">
        <v>-6</v>
      </c>
      <c r="AK293" s="17">
        <v>-6</v>
      </c>
      <c r="AL293" s="17">
        <v>11</v>
      </c>
      <c r="AM293" s="17">
        <v>-6</v>
      </c>
      <c r="AN293" s="17">
        <v>20</v>
      </c>
      <c r="AO293" s="17">
        <v>-1</v>
      </c>
      <c r="AP293" s="18">
        <v>0</v>
      </c>
      <c r="AR293" s="14"/>
      <c r="AS293" s="8" t="s">
        <v>4225</v>
      </c>
      <c r="AT293" s="8" t="b">
        <f t="shared" si="44"/>
        <v>1</v>
      </c>
      <c r="AU293" s="8">
        <f>IF(OR(ISBLANK('Anwendung DIAGNOSE'!E19),'Anwendung DIAGNOSE'!E19='Anwendung DIAGNOSE'!$C$1,AT293),0,$AR$5-'Anwendung DIAGNOSE'!E19)</f>
        <v>0</v>
      </c>
      <c r="AV293" s="4"/>
      <c r="AW293" s="4"/>
      <c r="AX293" s="15"/>
      <c r="AY293" s="4"/>
      <c r="AZ293" s="4">
        <f t="shared" si="42"/>
        <v>0</v>
      </c>
      <c r="BA293" s="496">
        <f t="shared" si="43"/>
        <v>0</v>
      </c>
      <c r="BB293" s="40">
        <f t="shared" si="37"/>
        <v>0</v>
      </c>
      <c r="BC293" s="3">
        <f t="shared" si="36"/>
        <v>3.4595884282731887E-2</v>
      </c>
      <c r="BD293" s="4"/>
      <c r="BE293" s="4"/>
      <c r="BF293" s="4"/>
      <c r="BG293" s="11"/>
      <c r="BH293" s="492">
        <f ca="1">SUMPRODUCT(E293:AP293,Calcul_correl!E$411:AP$411)*D293</f>
        <v>-2.6207873546078126E-4</v>
      </c>
      <c r="BI293" s="493"/>
      <c r="BJ293" s="493"/>
      <c r="BK293" s="493"/>
      <c r="BL293" s="493"/>
      <c r="BM293" s="496"/>
    </row>
    <row r="294" spans="3:65">
      <c r="C294" s="42" t="s">
        <v>4226</v>
      </c>
      <c r="D294" s="43">
        <v>1.8989745537409798E-4</v>
      </c>
      <c r="E294" s="44">
        <v>14</v>
      </c>
      <c r="F294" s="17">
        <v>-68</v>
      </c>
      <c r="G294" s="17">
        <v>6</v>
      </c>
      <c r="H294" s="17">
        <v>-9</v>
      </c>
      <c r="I294" s="17">
        <v>11</v>
      </c>
      <c r="J294" s="17">
        <v>-26</v>
      </c>
      <c r="K294" s="17">
        <v>-10</v>
      </c>
      <c r="L294" s="17">
        <v>5</v>
      </c>
      <c r="M294" s="17">
        <v>-41</v>
      </c>
      <c r="N294" s="17">
        <v>-3</v>
      </c>
      <c r="O294" s="17">
        <v>-41</v>
      </c>
      <c r="P294" s="17">
        <v>-7</v>
      </c>
      <c r="Q294" s="17">
        <v>13</v>
      </c>
      <c r="R294" s="17">
        <v>-5</v>
      </c>
      <c r="S294" s="17">
        <v>0</v>
      </c>
      <c r="T294" s="17">
        <v>-17</v>
      </c>
      <c r="U294" s="17">
        <v>-6</v>
      </c>
      <c r="V294" s="17">
        <v>46</v>
      </c>
      <c r="W294" s="17">
        <v>-22</v>
      </c>
      <c r="X294" s="17">
        <v>7</v>
      </c>
      <c r="Y294" s="17">
        <v>-16</v>
      </c>
      <c r="Z294" s="17">
        <v>13</v>
      </c>
      <c r="AA294" s="17">
        <v>-4</v>
      </c>
      <c r="AB294" s="17">
        <v>2</v>
      </c>
      <c r="AC294" s="17">
        <v>13</v>
      </c>
      <c r="AD294" s="17">
        <v>-53</v>
      </c>
      <c r="AE294" s="17">
        <v>5</v>
      </c>
      <c r="AF294" s="17">
        <v>1</v>
      </c>
      <c r="AG294" s="17">
        <v>-8</v>
      </c>
      <c r="AH294" s="17">
        <v>19</v>
      </c>
      <c r="AI294" s="17">
        <v>18</v>
      </c>
      <c r="AJ294" s="17">
        <v>39</v>
      </c>
      <c r="AK294" s="17">
        <v>5</v>
      </c>
      <c r="AL294" s="17">
        <v>-16</v>
      </c>
      <c r="AM294" s="17">
        <v>8</v>
      </c>
      <c r="AN294" s="17">
        <v>-10</v>
      </c>
      <c r="AO294" s="17">
        <v>-19</v>
      </c>
      <c r="AP294" s="18">
        <v>4</v>
      </c>
      <c r="AR294" s="14"/>
      <c r="AS294" s="8" t="s">
        <v>4226</v>
      </c>
      <c r="AT294" s="8" t="str">
        <f t="shared" si="44"/>
        <v/>
      </c>
      <c r="AU294" s="8">
        <f>IF(OR(ISBLANK('Anwendung DIAGNOSE'!E20),'Anwendung DIAGNOSE'!E20='Anwendung DIAGNOSE'!$C$1,AT294),0,$AR$5-'Anwendung DIAGNOSE'!E20)</f>
        <v>4</v>
      </c>
      <c r="AV294" s="4"/>
      <c r="AW294" s="4"/>
      <c r="AX294" s="15"/>
      <c r="AY294" s="4"/>
      <c r="AZ294" s="4">
        <f t="shared" ca="1" si="42"/>
        <v>4</v>
      </c>
      <c r="BA294" s="496">
        <f t="shared" ca="1" si="43"/>
        <v>4</v>
      </c>
      <c r="BB294" s="40">
        <f t="shared" ca="1" si="37"/>
        <v>7.5958982149639193E-4</v>
      </c>
      <c r="BC294" s="3">
        <f t="shared" si="36"/>
        <v>0.11583744777819976</v>
      </c>
      <c r="BD294" s="4"/>
      <c r="BE294" s="4"/>
      <c r="BF294" s="4"/>
      <c r="BG294" s="11"/>
      <c r="BH294" s="492">
        <f ca="1">SUMPRODUCT(E294:AP294,Calcul_correl!E$411:AP$411)*D294</f>
        <v>-4.8018799848082031E-3</v>
      </c>
      <c r="BI294" s="493"/>
      <c r="BJ294" s="493"/>
      <c r="BK294" s="493"/>
      <c r="BL294" s="493"/>
      <c r="BM294" s="496"/>
    </row>
    <row r="295" spans="3:65">
      <c r="C295" s="42" t="s">
        <v>4227</v>
      </c>
      <c r="D295" s="43">
        <v>1.5564202334630351E-4</v>
      </c>
      <c r="E295" s="44">
        <v>27</v>
      </c>
      <c r="F295" s="17">
        <v>-11</v>
      </c>
      <c r="G295" s="17">
        <v>15</v>
      </c>
      <c r="H295" s="17">
        <v>3</v>
      </c>
      <c r="I295" s="17">
        <v>16</v>
      </c>
      <c r="J295" s="17">
        <v>-17</v>
      </c>
      <c r="K295" s="17">
        <v>4</v>
      </c>
      <c r="L295" s="17">
        <v>-17</v>
      </c>
      <c r="M295" s="17">
        <v>5</v>
      </c>
      <c r="N295" s="17">
        <v>16</v>
      </c>
      <c r="O295" s="17">
        <v>12</v>
      </c>
      <c r="P295" s="17">
        <v>2</v>
      </c>
      <c r="Q295" s="17">
        <v>-23</v>
      </c>
      <c r="R295" s="17">
        <v>-3</v>
      </c>
      <c r="S295" s="17">
        <v>3</v>
      </c>
      <c r="T295" s="17">
        <v>-17</v>
      </c>
      <c r="U295" s="17">
        <v>16</v>
      </c>
      <c r="V295" s="17">
        <v>-23</v>
      </c>
      <c r="W295" s="17">
        <v>-6</v>
      </c>
      <c r="X295" s="17">
        <v>3</v>
      </c>
      <c r="Y295" s="17">
        <v>-4</v>
      </c>
      <c r="Z295" s="17">
        <v>24</v>
      </c>
      <c r="AA295" s="17">
        <v>1</v>
      </c>
      <c r="AB295" s="17">
        <v>-17</v>
      </c>
      <c r="AC295" s="17">
        <v>2</v>
      </c>
      <c r="AD295" s="17">
        <v>3</v>
      </c>
      <c r="AE295" s="17">
        <v>18</v>
      </c>
      <c r="AF295" s="17">
        <v>8</v>
      </c>
      <c r="AG295" s="17">
        <v>5</v>
      </c>
      <c r="AH295" s="17">
        <v>15</v>
      </c>
      <c r="AI295" s="17">
        <v>-27</v>
      </c>
      <c r="AJ295" s="17">
        <v>23</v>
      </c>
      <c r="AK295" s="17">
        <v>2</v>
      </c>
      <c r="AL295" s="17">
        <v>-13</v>
      </c>
      <c r="AM295" s="17">
        <v>-29</v>
      </c>
      <c r="AN295" s="17">
        <v>19</v>
      </c>
      <c r="AO295" s="17">
        <v>12</v>
      </c>
      <c r="AP295" s="18">
        <v>-14</v>
      </c>
      <c r="AR295" s="14"/>
      <c r="AS295" s="8" t="s">
        <v>4227</v>
      </c>
      <c r="AT295" s="8" t="str">
        <f t="shared" si="44"/>
        <v/>
      </c>
      <c r="AU295" s="8">
        <f>IF(OR(ISBLANK('Anwendung DIAGNOSE'!E21),'Anwendung DIAGNOSE'!E21='Anwendung DIAGNOSE'!$C$1,AT295),0,$AR$5-'Anwendung DIAGNOSE'!E21)</f>
        <v>8</v>
      </c>
      <c r="AV295" s="4"/>
      <c r="AW295" s="4"/>
      <c r="AX295" s="15"/>
      <c r="AY295" s="4"/>
      <c r="AZ295" s="4">
        <f t="shared" ca="1" si="42"/>
        <v>8</v>
      </c>
      <c r="BA295" s="496">
        <f t="shared" ca="1" si="43"/>
        <v>8</v>
      </c>
      <c r="BB295" s="40">
        <f t="shared" ca="1" si="37"/>
        <v>1.2451361867704281E-3</v>
      </c>
      <c r="BC295" s="3">
        <f t="shared" si="36"/>
        <v>7.3929961089494164E-2</v>
      </c>
      <c r="BD295" s="4"/>
      <c r="BE295" s="4"/>
      <c r="BF295" s="4"/>
      <c r="BG295" s="11"/>
      <c r="BH295" s="492">
        <f ca="1">SUMPRODUCT(E295:AP295,Calcul_correl!E$411:AP$411)*D295</f>
        <v>-5.2563112840466929E-3</v>
      </c>
      <c r="BI295" s="493"/>
      <c r="BJ295" s="493"/>
      <c r="BK295" s="493"/>
      <c r="BL295" s="493"/>
      <c r="BM295" s="496"/>
    </row>
    <row r="296" spans="3:65">
      <c r="C296" s="42" t="s">
        <v>4228</v>
      </c>
      <c r="D296" s="43">
        <v>1.5795293002685199E-4</v>
      </c>
      <c r="E296" s="44">
        <v>19</v>
      </c>
      <c r="F296" s="17">
        <v>-26</v>
      </c>
      <c r="G296" s="17">
        <v>4</v>
      </c>
      <c r="H296" s="17">
        <v>22</v>
      </c>
      <c r="I296" s="17">
        <v>31</v>
      </c>
      <c r="J296" s="17">
        <v>-43</v>
      </c>
      <c r="K296" s="17">
        <v>-12</v>
      </c>
      <c r="L296" s="17">
        <v>-1</v>
      </c>
      <c r="M296" s="17">
        <v>10</v>
      </c>
      <c r="N296" s="17">
        <v>-5</v>
      </c>
      <c r="O296" s="17">
        <v>-16</v>
      </c>
      <c r="P296" s="17">
        <v>13</v>
      </c>
      <c r="Q296" s="17">
        <v>-6</v>
      </c>
      <c r="R296" s="17">
        <v>3</v>
      </c>
      <c r="S296" s="17">
        <v>-3</v>
      </c>
      <c r="T296" s="17">
        <v>-9</v>
      </c>
      <c r="U296" s="17">
        <v>25</v>
      </c>
      <c r="V296" s="17">
        <v>-11</v>
      </c>
      <c r="W296" s="17">
        <v>7</v>
      </c>
      <c r="X296" s="17">
        <v>-14</v>
      </c>
      <c r="Y296" s="17">
        <v>-3</v>
      </c>
      <c r="Z296" s="17">
        <v>16</v>
      </c>
      <c r="AA296" s="17">
        <v>0</v>
      </c>
      <c r="AB296" s="17">
        <v>-11</v>
      </c>
      <c r="AC296" s="17">
        <v>29</v>
      </c>
      <c r="AD296" s="17">
        <v>-5</v>
      </c>
      <c r="AE296" s="17">
        <v>15</v>
      </c>
      <c r="AF296" s="17">
        <v>-13</v>
      </c>
      <c r="AG296" s="17">
        <v>10</v>
      </c>
      <c r="AH296" s="17">
        <v>18</v>
      </c>
      <c r="AI296" s="17">
        <v>-26</v>
      </c>
      <c r="AJ296" s="17">
        <v>30</v>
      </c>
      <c r="AK296" s="17">
        <v>-4</v>
      </c>
      <c r="AL296" s="17">
        <v>-11</v>
      </c>
      <c r="AM296" s="17">
        <v>-66</v>
      </c>
      <c r="AN296" s="17">
        <v>5</v>
      </c>
      <c r="AO296" s="17">
        <v>-5</v>
      </c>
      <c r="AP296" s="18">
        <v>-12</v>
      </c>
      <c r="AR296" s="14"/>
      <c r="AS296" s="8" t="s">
        <v>4228</v>
      </c>
      <c r="AT296" s="8" t="str">
        <f t="shared" si="44"/>
        <v/>
      </c>
      <c r="AU296" s="8">
        <f>IF(OR(ISBLANK('Anwendung DIAGNOSE'!E22),'Anwendung DIAGNOSE'!E22='Anwendung DIAGNOSE'!$C$1,AT296),0,$AR$5-'Anwendung DIAGNOSE'!E22)</f>
        <v>8</v>
      </c>
      <c r="AV296" s="4"/>
      <c r="AW296" s="4"/>
      <c r="AX296" s="15"/>
      <c r="AY296" s="4"/>
      <c r="AZ296" s="4">
        <f t="shared" si="42"/>
        <v>8</v>
      </c>
      <c r="BA296" s="496">
        <f t="shared" si="43"/>
        <v>8</v>
      </c>
      <c r="BB296" s="40">
        <f t="shared" si="37"/>
        <v>1.2636234402148159E-3</v>
      </c>
      <c r="BC296" s="3">
        <f t="shared" si="36"/>
        <v>8.8295687885010271E-2</v>
      </c>
      <c r="BD296" s="4"/>
      <c r="BE296" s="4"/>
      <c r="BF296" s="4"/>
      <c r="BG296" s="11"/>
      <c r="BH296" s="492">
        <f ca="1">SUMPRODUCT(E296:AP296,Calcul_correl!E$411:AP$411)*D296</f>
        <v>-7.0448902227136295E-3</v>
      </c>
      <c r="BI296" s="493"/>
      <c r="BJ296" s="493"/>
      <c r="BK296" s="493"/>
      <c r="BL296" s="493"/>
      <c r="BM296" s="496"/>
    </row>
    <row r="297" spans="3:65">
      <c r="C297" s="42" t="s">
        <v>4229</v>
      </c>
      <c r="D297" s="43">
        <v>1.5451174289245981E-4</v>
      </c>
      <c r="E297" s="44">
        <v>0</v>
      </c>
      <c r="F297" s="17">
        <v>2</v>
      </c>
      <c r="G297" s="17">
        <v>3</v>
      </c>
      <c r="H297" s="17">
        <v>1</v>
      </c>
      <c r="I297" s="17">
        <v>14</v>
      </c>
      <c r="J297" s="17">
        <v>-8</v>
      </c>
      <c r="K297" s="17">
        <v>-3</v>
      </c>
      <c r="L297" s="17">
        <v>-6</v>
      </c>
      <c r="M297" s="17">
        <v>-16</v>
      </c>
      <c r="N297" s="17">
        <v>-9</v>
      </c>
      <c r="O297" s="17">
        <v>-16</v>
      </c>
      <c r="P297" s="17">
        <v>-20</v>
      </c>
      <c r="Q297" s="17">
        <v>23</v>
      </c>
      <c r="R297" s="17">
        <v>18</v>
      </c>
      <c r="S297" s="17">
        <v>-1</v>
      </c>
      <c r="T297" s="17">
        <v>-16</v>
      </c>
      <c r="U297" s="17">
        <v>-9</v>
      </c>
      <c r="V297" s="17">
        <v>-4</v>
      </c>
      <c r="W297" s="17">
        <v>8</v>
      </c>
      <c r="X297" s="17">
        <v>8</v>
      </c>
      <c r="Y297" s="17">
        <v>-9</v>
      </c>
      <c r="Z297" s="17">
        <v>-10</v>
      </c>
      <c r="AA297" s="17">
        <v>4</v>
      </c>
      <c r="AB297" s="17">
        <v>-5</v>
      </c>
      <c r="AC297" s="17">
        <v>6</v>
      </c>
      <c r="AD297" s="17">
        <v>-30</v>
      </c>
      <c r="AE297" s="17">
        <v>-1</v>
      </c>
      <c r="AF297" s="17">
        <v>20</v>
      </c>
      <c r="AG297" s="17">
        <v>-21</v>
      </c>
      <c r="AH297" s="17">
        <v>4</v>
      </c>
      <c r="AI297" s="17">
        <v>5</v>
      </c>
      <c r="AJ297" s="17">
        <v>-9</v>
      </c>
      <c r="AK297" s="17">
        <v>8</v>
      </c>
      <c r="AL297" s="17">
        <v>-19</v>
      </c>
      <c r="AM297" s="17">
        <v>13</v>
      </c>
      <c r="AN297" s="17">
        <v>-16</v>
      </c>
      <c r="AO297" s="17">
        <v>-11</v>
      </c>
      <c r="AP297" s="18">
        <v>-6</v>
      </c>
      <c r="AR297" s="14"/>
      <c r="AS297" s="8" t="s">
        <v>4229</v>
      </c>
      <c r="AT297" s="8" t="str">
        <f t="shared" si="44"/>
        <v/>
      </c>
      <c r="AU297" s="8">
        <f>IF(OR(ISBLANK('Anwendung DIAGNOSE'!E23),'Anwendung DIAGNOSE'!E23='Anwendung DIAGNOSE'!$C$1,AT297),0,$AR$5-'Anwendung DIAGNOSE'!E23)</f>
        <v>8</v>
      </c>
      <c r="AV297" s="4"/>
      <c r="AW297" s="4"/>
      <c r="AX297" s="15"/>
      <c r="AY297" s="4"/>
      <c r="AZ297" s="4">
        <f t="shared" si="42"/>
        <v>8</v>
      </c>
      <c r="BA297" s="496">
        <f t="shared" si="43"/>
        <v>8</v>
      </c>
      <c r="BB297" s="40">
        <f t="shared" si="37"/>
        <v>1.2360939431396785E-3</v>
      </c>
      <c r="BC297" s="3">
        <f t="shared" si="36"/>
        <v>5.9023485784919651E-2</v>
      </c>
      <c r="BD297" s="4"/>
      <c r="BE297" s="4"/>
      <c r="BF297" s="4"/>
      <c r="BG297" s="11"/>
      <c r="BH297" s="492">
        <f ca="1">SUMPRODUCT(E297:AP297,Calcul_correl!E$411:AP$411)*D297</f>
        <v>9.4711063040791091E-4</v>
      </c>
      <c r="BI297" s="493"/>
      <c r="BJ297" s="493"/>
      <c r="BK297" s="493"/>
      <c r="BL297" s="493"/>
      <c r="BM297" s="496"/>
    </row>
    <row r="298" spans="3:65">
      <c r="C298" s="42" t="s">
        <v>4230</v>
      </c>
      <c r="D298" s="43">
        <v>1.7522340984755565E-4</v>
      </c>
      <c r="E298" s="44">
        <v>36</v>
      </c>
      <c r="F298" s="17">
        <v>10</v>
      </c>
      <c r="G298" s="17">
        <v>33</v>
      </c>
      <c r="H298" s="17">
        <v>21</v>
      </c>
      <c r="I298" s="17">
        <v>65</v>
      </c>
      <c r="J298" s="17">
        <v>-13</v>
      </c>
      <c r="K298" s="17">
        <v>-40</v>
      </c>
      <c r="L298" s="17">
        <v>-31</v>
      </c>
      <c r="M298" s="17">
        <v>-31</v>
      </c>
      <c r="N298" s="17">
        <v>10</v>
      </c>
      <c r="O298" s="17">
        <v>19</v>
      </c>
      <c r="P298" s="17">
        <v>10</v>
      </c>
      <c r="Q298" s="17">
        <v>-2</v>
      </c>
      <c r="R298" s="17">
        <v>-37</v>
      </c>
      <c r="S298" s="17">
        <v>24</v>
      </c>
      <c r="T298" s="17">
        <v>14</v>
      </c>
      <c r="U298" s="17">
        <v>-21</v>
      </c>
      <c r="V298" s="17">
        <v>-45</v>
      </c>
      <c r="W298" s="17">
        <v>-8</v>
      </c>
      <c r="X298" s="17">
        <v>28</v>
      </c>
      <c r="Y298" s="17">
        <v>-2</v>
      </c>
      <c r="Z298" s="17">
        <v>-4</v>
      </c>
      <c r="AA298" s="17">
        <v>-41</v>
      </c>
      <c r="AB298" s="17">
        <v>-25</v>
      </c>
      <c r="AC298" s="17">
        <v>17</v>
      </c>
      <c r="AD298" s="17">
        <v>10</v>
      </c>
      <c r="AE298" s="17">
        <v>-6</v>
      </c>
      <c r="AF298" s="17">
        <v>-8</v>
      </c>
      <c r="AG298" s="17">
        <v>2</v>
      </c>
      <c r="AH298" s="17">
        <v>4</v>
      </c>
      <c r="AI298" s="17">
        <v>-15</v>
      </c>
      <c r="AJ298" s="17">
        <v>-2</v>
      </c>
      <c r="AK298" s="17">
        <v>-26</v>
      </c>
      <c r="AL298" s="17">
        <v>-48</v>
      </c>
      <c r="AM298" s="17">
        <v>-8</v>
      </c>
      <c r="AN298" s="17">
        <v>16</v>
      </c>
      <c r="AO298" s="17">
        <v>14</v>
      </c>
      <c r="AP298" s="18">
        <v>31</v>
      </c>
      <c r="AR298" s="14"/>
      <c r="AS298" s="8" t="s">
        <v>4230</v>
      </c>
      <c r="AT298" s="8" t="str">
        <f t="shared" si="44"/>
        <v/>
      </c>
      <c r="AU298" s="8">
        <f>IF(OR(ISBLANK('Anwendung DIAGNOSE'!E24),'Anwendung DIAGNOSE'!E24='Anwendung DIAGNOSE'!$C$1,AT298),0,$AR$5-'Anwendung DIAGNOSE'!E24)</f>
        <v>2</v>
      </c>
      <c r="AV298" s="4"/>
      <c r="AW298" s="4"/>
      <c r="AX298" s="15"/>
      <c r="AY298" s="4"/>
      <c r="AZ298" s="4">
        <f t="shared" si="42"/>
        <v>2</v>
      </c>
      <c r="BA298" s="496">
        <f t="shared" si="43"/>
        <v>2</v>
      </c>
      <c r="BB298" s="40">
        <f t="shared" si="37"/>
        <v>3.5044681969511129E-4</v>
      </c>
      <c r="BC298" s="3">
        <f t="shared" si="36"/>
        <v>0.13614858945155073</v>
      </c>
      <c r="BD298" s="4"/>
      <c r="BE298" s="4"/>
      <c r="BF298" s="4"/>
      <c r="BG298" s="11"/>
      <c r="BH298" s="492">
        <f ca="1">SUMPRODUCT(E298:AP298,Calcul_correl!E$411:AP$411)*D298</f>
        <v>-1.2995321534957072E-2</v>
      </c>
      <c r="BI298" s="493"/>
      <c r="BJ298" s="493"/>
      <c r="BK298" s="493"/>
      <c r="BL298" s="493"/>
      <c r="BM298" s="496"/>
    </row>
    <row r="299" spans="3:65">
      <c r="C299" s="42" t="s">
        <v>4231</v>
      </c>
      <c r="D299" s="43">
        <v>1.7400382808421786E-4</v>
      </c>
      <c r="E299" s="44">
        <v>32</v>
      </c>
      <c r="F299" s="17">
        <v>-12</v>
      </c>
      <c r="G299" s="17">
        <v>40</v>
      </c>
      <c r="H299" s="17">
        <v>-44</v>
      </c>
      <c r="I299" s="17">
        <v>-74</v>
      </c>
      <c r="J299" s="17">
        <v>2</v>
      </c>
      <c r="K299" s="17">
        <v>26</v>
      </c>
      <c r="L299" s="17">
        <v>-23</v>
      </c>
      <c r="M299" s="17">
        <v>28</v>
      </c>
      <c r="N299" s="17">
        <v>0</v>
      </c>
      <c r="O299" s="17">
        <v>12</v>
      </c>
      <c r="P299" s="17">
        <v>-9</v>
      </c>
      <c r="Q299" s="17">
        <v>19</v>
      </c>
      <c r="R299" s="17">
        <v>-34</v>
      </c>
      <c r="S299" s="17">
        <v>10</v>
      </c>
      <c r="T299" s="17">
        <v>-40</v>
      </c>
      <c r="U299" s="17">
        <v>-49</v>
      </c>
      <c r="V299" s="17">
        <v>9</v>
      </c>
      <c r="W299" s="17">
        <v>-3</v>
      </c>
      <c r="X299" s="17">
        <v>-10</v>
      </c>
      <c r="Y299" s="17">
        <v>-3</v>
      </c>
      <c r="Z299" s="17">
        <v>5</v>
      </c>
      <c r="AA299" s="17">
        <v>-19</v>
      </c>
      <c r="AB299" s="17">
        <v>12</v>
      </c>
      <c r="AC299" s="17">
        <v>15</v>
      </c>
      <c r="AD299" s="17">
        <v>-11</v>
      </c>
      <c r="AE299" s="17">
        <v>31</v>
      </c>
      <c r="AF299" s="17">
        <v>-6</v>
      </c>
      <c r="AG299" s="17">
        <v>11</v>
      </c>
      <c r="AH299" s="17">
        <v>-1</v>
      </c>
      <c r="AI299" s="17">
        <v>13</v>
      </c>
      <c r="AJ299" s="17">
        <v>20</v>
      </c>
      <c r="AK299" s="17">
        <v>31</v>
      </c>
      <c r="AL299" s="17">
        <v>-6</v>
      </c>
      <c r="AM299" s="17">
        <v>-13</v>
      </c>
      <c r="AN299" s="17">
        <v>-20</v>
      </c>
      <c r="AO299" s="17">
        <v>25</v>
      </c>
      <c r="AP299" s="18">
        <v>0</v>
      </c>
      <c r="AR299" s="14"/>
      <c r="AS299" s="8" t="s">
        <v>4231</v>
      </c>
      <c r="AT299" s="8" t="str">
        <f t="shared" si="44"/>
        <v/>
      </c>
      <c r="AU299" s="8">
        <f>IF(OR(ISBLANK('Anwendung DIAGNOSE'!E25),'Anwendung DIAGNOSE'!E25='Anwendung DIAGNOSE'!$C$1,AT299),0,$AR$5-'Anwendung DIAGNOSE'!E25)</f>
        <v>8</v>
      </c>
      <c r="AV299" s="4"/>
      <c r="AW299" s="4"/>
      <c r="AX299" s="15"/>
      <c r="AY299" s="4"/>
      <c r="AZ299" s="4">
        <f t="shared" si="42"/>
        <v>8</v>
      </c>
      <c r="BA299" s="496">
        <f t="shared" si="43"/>
        <v>8</v>
      </c>
      <c r="BB299" s="40">
        <f t="shared" si="37"/>
        <v>1.3920306246737429E-3</v>
      </c>
      <c r="BC299" s="3">
        <f t="shared" si="36"/>
        <v>0.12493474856446843</v>
      </c>
      <c r="BD299" s="4"/>
      <c r="BE299" s="4"/>
      <c r="BF299" s="4"/>
      <c r="BG299" s="11"/>
      <c r="BH299" s="492">
        <f ca="1">SUMPRODUCT(E299:AP299,Calcul_correl!E$411:AP$411)*D299</f>
        <v>8.4388376544284151E-4</v>
      </c>
      <c r="BI299" s="493"/>
      <c r="BJ299" s="493"/>
      <c r="BK299" s="493"/>
      <c r="BL299" s="493"/>
      <c r="BM299" s="496"/>
    </row>
    <row r="300" spans="3:65">
      <c r="C300" s="42" t="s">
        <v>4232</v>
      </c>
      <c r="D300" s="43">
        <v>1.5738117721120554E-4</v>
      </c>
      <c r="E300" s="44">
        <v>-6</v>
      </c>
      <c r="F300" s="17">
        <v>-33</v>
      </c>
      <c r="G300" s="17">
        <v>9</v>
      </c>
      <c r="H300" s="17">
        <v>4</v>
      </c>
      <c r="I300" s="17">
        <v>-14</v>
      </c>
      <c r="J300" s="17">
        <v>-28</v>
      </c>
      <c r="K300" s="17">
        <v>14</v>
      </c>
      <c r="L300" s="17">
        <v>3</v>
      </c>
      <c r="M300" s="17">
        <v>13</v>
      </c>
      <c r="N300" s="17">
        <v>-28</v>
      </c>
      <c r="O300" s="17">
        <v>-29</v>
      </c>
      <c r="P300" s="17">
        <v>-14</v>
      </c>
      <c r="Q300" s="17">
        <v>12</v>
      </c>
      <c r="R300" s="17">
        <v>-10</v>
      </c>
      <c r="S300" s="17">
        <v>-19</v>
      </c>
      <c r="T300" s="17">
        <v>-12</v>
      </c>
      <c r="U300" s="17">
        <v>-17</v>
      </c>
      <c r="V300" s="17">
        <v>-13</v>
      </c>
      <c r="W300" s="17">
        <v>-5</v>
      </c>
      <c r="X300" s="17">
        <v>5</v>
      </c>
      <c r="Y300" s="17">
        <v>27</v>
      </c>
      <c r="Z300" s="17">
        <v>-18</v>
      </c>
      <c r="AA300" s="17">
        <v>-12</v>
      </c>
      <c r="AB300" s="17">
        <v>3</v>
      </c>
      <c r="AC300" s="17">
        <v>28</v>
      </c>
      <c r="AD300" s="17">
        <v>-14</v>
      </c>
      <c r="AE300" s="17">
        <v>-17</v>
      </c>
      <c r="AF300" s="17">
        <v>8</v>
      </c>
      <c r="AG300" s="17">
        <v>9</v>
      </c>
      <c r="AH300" s="17">
        <v>30</v>
      </c>
      <c r="AI300" s="17">
        <v>-13</v>
      </c>
      <c r="AJ300" s="17">
        <v>-25</v>
      </c>
      <c r="AK300" s="17">
        <v>16</v>
      </c>
      <c r="AL300" s="17">
        <v>0</v>
      </c>
      <c r="AM300" s="17">
        <v>12</v>
      </c>
      <c r="AN300" s="17">
        <v>11</v>
      </c>
      <c r="AO300" s="17">
        <v>-4</v>
      </c>
      <c r="AP300" s="18">
        <v>16</v>
      </c>
      <c r="AR300" s="14"/>
      <c r="AS300" s="8" t="s">
        <v>4232</v>
      </c>
      <c r="AT300" s="8" t="str">
        <f t="shared" si="44"/>
        <v/>
      </c>
      <c r="AU300" s="8">
        <f>IF(OR(ISBLANK('Anwendung DIAGNOSE'!E26),'Anwendung DIAGNOSE'!E26='Anwendung DIAGNOSE'!$C$1,AT300),0,$AR$5-'Anwendung DIAGNOSE'!E26)</f>
        <v>6</v>
      </c>
      <c r="AV300" s="4"/>
      <c r="AW300" s="4"/>
      <c r="AX300" s="15"/>
      <c r="AY300" s="4"/>
      <c r="AZ300" s="4">
        <f t="shared" si="42"/>
        <v>6</v>
      </c>
      <c r="BA300" s="496">
        <f t="shared" si="43"/>
        <v>6</v>
      </c>
      <c r="BB300" s="40">
        <f t="shared" si="37"/>
        <v>9.4428706326723328E-4</v>
      </c>
      <c r="BC300" s="3">
        <f t="shared" si="36"/>
        <v>8.6717028643374258E-2</v>
      </c>
      <c r="BD300" s="4"/>
      <c r="BE300" s="4"/>
      <c r="BF300" s="4"/>
      <c r="BG300" s="11"/>
      <c r="BH300" s="492">
        <f ca="1">SUMPRODUCT(E300:AP300,Calcul_correl!E$411:AP$411)*D300</f>
        <v>3.0022505508341198E-3</v>
      </c>
      <c r="BI300" s="493"/>
      <c r="BJ300" s="493"/>
      <c r="BK300" s="493"/>
      <c r="BL300" s="493"/>
      <c r="BM300" s="496"/>
    </row>
    <row r="301" spans="3:65">
      <c r="C301" s="42" t="s">
        <v>4233</v>
      </c>
      <c r="D301" s="43">
        <v>1.6310552927744252E-4</v>
      </c>
      <c r="E301" s="44">
        <v>20</v>
      </c>
      <c r="F301" s="17">
        <v>-49</v>
      </c>
      <c r="G301" s="17">
        <v>35</v>
      </c>
      <c r="H301" s="17">
        <v>-19</v>
      </c>
      <c r="I301" s="17">
        <v>-34</v>
      </c>
      <c r="J301" s="17">
        <v>10</v>
      </c>
      <c r="K301" s="17">
        <v>14</v>
      </c>
      <c r="L301" s="17">
        <v>-19</v>
      </c>
      <c r="M301" s="17">
        <v>-26</v>
      </c>
      <c r="N301" s="17">
        <v>-5</v>
      </c>
      <c r="O301" s="17">
        <v>-11</v>
      </c>
      <c r="P301" s="17">
        <v>-15</v>
      </c>
      <c r="Q301" s="17">
        <v>-4</v>
      </c>
      <c r="R301" s="17">
        <v>-33</v>
      </c>
      <c r="S301" s="17">
        <v>6</v>
      </c>
      <c r="T301" s="17">
        <v>-10</v>
      </c>
      <c r="U301" s="17">
        <v>-23</v>
      </c>
      <c r="V301" s="17">
        <v>-17</v>
      </c>
      <c r="W301" s="17">
        <v>-6</v>
      </c>
      <c r="X301" s="17">
        <v>-2</v>
      </c>
      <c r="Y301" s="17">
        <v>16</v>
      </c>
      <c r="Z301" s="17">
        <v>-3</v>
      </c>
      <c r="AA301" s="17">
        <v>1</v>
      </c>
      <c r="AB301" s="17">
        <v>20</v>
      </c>
      <c r="AC301" s="17">
        <v>19</v>
      </c>
      <c r="AD301" s="17">
        <v>7</v>
      </c>
      <c r="AE301" s="17">
        <v>6</v>
      </c>
      <c r="AF301" s="17">
        <v>-20</v>
      </c>
      <c r="AG301" s="17">
        <v>-1</v>
      </c>
      <c r="AH301" s="17">
        <v>12</v>
      </c>
      <c r="AI301" s="17">
        <v>-23</v>
      </c>
      <c r="AJ301" s="17">
        <v>-3</v>
      </c>
      <c r="AK301" s="17">
        <v>41</v>
      </c>
      <c r="AL301" s="17">
        <v>24</v>
      </c>
      <c r="AM301" s="17">
        <v>17</v>
      </c>
      <c r="AN301" s="17">
        <v>-3</v>
      </c>
      <c r="AO301" s="17">
        <v>23</v>
      </c>
      <c r="AP301" s="18">
        <v>12</v>
      </c>
      <c r="AR301" s="14"/>
      <c r="AS301" s="8" t="s">
        <v>4233</v>
      </c>
      <c r="AT301" s="8" t="str">
        <f t="shared" si="44"/>
        <v/>
      </c>
      <c r="AU301" s="8">
        <f>IF(OR(ISBLANK('Anwendung DIAGNOSE'!E27),'Anwendung DIAGNOSE'!E27='Anwendung DIAGNOSE'!$C$1,AT301),0,$AR$5-'Anwendung DIAGNOSE'!E27)</f>
        <v>8</v>
      </c>
      <c r="AV301" s="4"/>
      <c r="AW301" s="4"/>
      <c r="AX301" s="15"/>
      <c r="AY301" s="4"/>
      <c r="AZ301" s="4">
        <f t="shared" si="42"/>
        <v>8</v>
      </c>
      <c r="BA301" s="496">
        <f t="shared" si="43"/>
        <v>8</v>
      </c>
      <c r="BB301" s="40">
        <f t="shared" si="37"/>
        <v>1.3048442342195401E-3</v>
      </c>
      <c r="BC301" s="3">
        <f t="shared" si="36"/>
        <v>9.9331267329962489E-2</v>
      </c>
      <c r="BD301" s="4"/>
      <c r="BE301" s="4"/>
      <c r="BF301" s="4"/>
      <c r="BG301" s="11"/>
      <c r="BH301" s="492">
        <f ca="1">SUMPRODUCT(E301:AP301,Calcul_correl!E$411:AP$411)*D301</f>
        <v>-3.6289838525526024E-3</v>
      </c>
      <c r="BI301" s="493"/>
      <c r="BJ301" s="493"/>
      <c r="BK301" s="493"/>
      <c r="BL301" s="493"/>
      <c r="BM301" s="496"/>
    </row>
    <row r="302" spans="3:65">
      <c r="C302" s="42" t="s">
        <v>4234</v>
      </c>
      <c r="D302" s="43">
        <v>1.5681354869060687E-4</v>
      </c>
      <c r="E302" s="44">
        <v>4</v>
      </c>
      <c r="F302" s="17">
        <v>-17</v>
      </c>
      <c r="G302" s="17">
        <v>-4</v>
      </c>
      <c r="H302" s="17">
        <v>-13</v>
      </c>
      <c r="I302" s="17">
        <v>-15</v>
      </c>
      <c r="J302" s="17">
        <v>18</v>
      </c>
      <c r="K302" s="17">
        <v>17</v>
      </c>
      <c r="L302" s="17">
        <v>-15</v>
      </c>
      <c r="M302" s="17">
        <v>-11</v>
      </c>
      <c r="N302" s="17">
        <v>1</v>
      </c>
      <c r="O302" s="17">
        <v>-3</v>
      </c>
      <c r="P302" s="17">
        <v>-1</v>
      </c>
      <c r="Q302" s="17">
        <v>-1</v>
      </c>
      <c r="R302" s="17">
        <v>-17</v>
      </c>
      <c r="S302" s="17">
        <v>5</v>
      </c>
      <c r="T302" s="17">
        <v>-8</v>
      </c>
      <c r="U302" s="17">
        <v>-18</v>
      </c>
      <c r="V302" s="17">
        <v>-7</v>
      </c>
      <c r="W302" s="17">
        <v>-4</v>
      </c>
      <c r="X302" s="17">
        <v>-14</v>
      </c>
      <c r="Y302" s="17">
        <v>13</v>
      </c>
      <c r="Z302" s="17">
        <v>-17</v>
      </c>
      <c r="AA302" s="17">
        <v>7</v>
      </c>
      <c r="AB302" s="17">
        <v>14</v>
      </c>
      <c r="AC302" s="17">
        <v>9</v>
      </c>
      <c r="AD302" s="17">
        <v>6</v>
      </c>
      <c r="AE302" s="17">
        <v>-15</v>
      </c>
      <c r="AF302" s="17">
        <v>-1</v>
      </c>
      <c r="AG302" s="17">
        <v>-10</v>
      </c>
      <c r="AH302" s="17">
        <v>-4</v>
      </c>
      <c r="AI302" s="17">
        <v>-3</v>
      </c>
      <c r="AJ302" s="17">
        <v>-6</v>
      </c>
      <c r="AK302" s="17">
        <v>8</v>
      </c>
      <c r="AL302" s="17">
        <v>-26</v>
      </c>
      <c r="AM302" s="17">
        <v>-2</v>
      </c>
      <c r="AN302" s="17">
        <v>-7</v>
      </c>
      <c r="AO302" s="17">
        <v>-1</v>
      </c>
      <c r="AP302" s="18">
        <v>7</v>
      </c>
      <c r="AR302" s="14"/>
      <c r="AS302" s="8" t="s">
        <v>4234</v>
      </c>
      <c r="AT302" s="8" t="str">
        <f t="shared" si="44"/>
        <v/>
      </c>
      <c r="AU302" s="8">
        <f>IF(OR(ISBLANK('Anwendung DIAGNOSE'!E28),'Anwendung DIAGNOSE'!E28='Anwendung DIAGNOSE'!$C$1,AT302),0,$AR$5-'Anwendung DIAGNOSE'!E28)</f>
        <v>8</v>
      </c>
      <c r="AV302" s="4"/>
      <c r="AW302" s="4"/>
      <c r="AX302" s="15"/>
      <c r="AY302" s="4"/>
      <c r="AZ302" s="4">
        <f t="shared" si="42"/>
        <v>8</v>
      </c>
      <c r="BA302" s="496">
        <f t="shared" si="43"/>
        <v>8</v>
      </c>
      <c r="BB302" s="40">
        <f t="shared" si="37"/>
        <v>1.254508389524855E-3</v>
      </c>
      <c r="BC302" s="3">
        <f t="shared" si="36"/>
        <v>5.4727928493021799E-2</v>
      </c>
      <c r="BD302" s="4"/>
      <c r="BE302" s="4"/>
      <c r="BF302" s="4"/>
      <c r="BG302" s="11"/>
      <c r="BH302" s="492">
        <f ca="1">SUMPRODUCT(E302:AP302,Calcul_correl!E$411:AP$411)*D302</f>
        <v>5.7128743923474999E-4</v>
      </c>
      <c r="BI302" s="493"/>
      <c r="BJ302" s="493"/>
      <c r="BK302" s="493"/>
      <c r="BL302" s="493"/>
      <c r="BM302" s="496"/>
    </row>
    <row r="303" spans="3:65">
      <c r="C303" s="42" t="s">
        <v>4235</v>
      </c>
      <c r="D303" s="43">
        <v>1.5436863229391788E-4</v>
      </c>
      <c r="E303" s="44">
        <v>5</v>
      </c>
      <c r="F303" s="17">
        <v>-23</v>
      </c>
      <c r="G303" s="17">
        <v>21</v>
      </c>
      <c r="H303" s="17">
        <v>1</v>
      </c>
      <c r="I303" s="17">
        <v>16</v>
      </c>
      <c r="J303" s="17">
        <v>-18</v>
      </c>
      <c r="K303" s="17">
        <v>-3</v>
      </c>
      <c r="L303" s="17">
        <v>15</v>
      </c>
      <c r="M303" s="17">
        <v>-19</v>
      </c>
      <c r="N303" s="17">
        <v>2</v>
      </c>
      <c r="O303" s="17">
        <v>-10</v>
      </c>
      <c r="P303" s="17">
        <v>-12</v>
      </c>
      <c r="Q303" s="17">
        <v>29</v>
      </c>
      <c r="R303" s="17">
        <v>9</v>
      </c>
      <c r="S303" s="17">
        <v>-2</v>
      </c>
      <c r="T303" s="17">
        <v>-22</v>
      </c>
      <c r="U303" s="17">
        <v>-11</v>
      </c>
      <c r="V303" s="17">
        <v>-23</v>
      </c>
      <c r="W303" s="17">
        <v>-8</v>
      </c>
      <c r="X303" s="17">
        <v>-11</v>
      </c>
      <c r="Y303" s="17">
        <v>-9</v>
      </c>
      <c r="Z303" s="17">
        <v>2</v>
      </c>
      <c r="AA303" s="17">
        <v>-7</v>
      </c>
      <c r="AB303" s="17">
        <v>3</v>
      </c>
      <c r="AC303" s="17">
        <v>-14</v>
      </c>
      <c r="AD303" s="17">
        <v>-28</v>
      </c>
      <c r="AE303" s="17">
        <v>10</v>
      </c>
      <c r="AF303" s="17">
        <v>25</v>
      </c>
      <c r="AG303" s="17">
        <v>10</v>
      </c>
      <c r="AH303" s="17">
        <v>5</v>
      </c>
      <c r="AI303" s="17">
        <v>0</v>
      </c>
      <c r="AJ303" s="17">
        <v>-11</v>
      </c>
      <c r="AK303" s="17">
        <v>-20</v>
      </c>
      <c r="AL303" s="17">
        <v>8</v>
      </c>
      <c r="AM303" s="17">
        <v>2</v>
      </c>
      <c r="AN303" s="17">
        <v>8</v>
      </c>
      <c r="AO303" s="17">
        <v>-18</v>
      </c>
      <c r="AP303" s="18">
        <v>4</v>
      </c>
      <c r="AR303" s="14"/>
      <c r="AS303" s="8" t="s">
        <v>4235</v>
      </c>
      <c r="AT303" s="8" t="str">
        <f t="shared" si="44"/>
        <v/>
      </c>
      <c r="AU303" s="8">
        <f>IF(OR(ISBLANK('Anwendung DIAGNOSE'!E29),'Anwendung DIAGNOSE'!E29='Anwendung DIAGNOSE'!$C$1,AT303),0,$AR$5-'Anwendung DIAGNOSE'!E29)</f>
        <v>6</v>
      </c>
      <c r="AV303" s="4"/>
      <c r="AW303" s="4"/>
      <c r="AX303" s="15"/>
      <c r="AY303" s="4"/>
      <c r="AZ303" s="4">
        <f t="shared" si="42"/>
        <v>6</v>
      </c>
      <c r="BA303" s="496">
        <f t="shared" si="43"/>
        <v>6</v>
      </c>
      <c r="BB303" s="40">
        <f t="shared" si="37"/>
        <v>9.2621179376350731E-4</v>
      </c>
      <c r="BC303" s="3">
        <f t="shared" si="36"/>
        <v>6.8539672738499535E-2</v>
      </c>
      <c r="BD303" s="4"/>
      <c r="BE303" s="4"/>
      <c r="BF303" s="4"/>
      <c r="BG303" s="11"/>
      <c r="BH303" s="492">
        <f ca="1">SUMPRODUCT(E303:AP303,Calcul_correl!E$411:AP$411)*D303</f>
        <v>-2.0109447360296398E-3</v>
      </c>
      <c r="BI303" s="493"/>
      <c r="BJ303" s="493"/>
      <c r="BK303" s="493"/>
      <c r="BL303" s="493"/>
      <c r="BM303" s="496"/>
    </row>
    <row r="304" spans="3:65">
      <c r="C304" s="42" t="s">
        <v>4236</v>
      </c>
      <c r="D304" s="43">
        <v>1.5822784810126583E-4</v>
      </c>
      <c r="E304" s="44">
        <v>19</v>
      </c>
      <c r="F304" s="17">
        <v>-11</v>
      </c>
      <c r="G304" s="17">
        <v>19</v>
      </c>
      <c r="H304" s="17">
        <v>9</v>
      </c>
      <c r="I304" s="17">
        <v>-5</v>
      </c>
      <c r="J304" s="17">
        <v>0</v>
      </c>
      <c r="K304" s="17">
        <v>-6</v>
      </c>
      <c r="L304" s="17">
        <v>2</v>
      </c>
      <c r="M304" s="17">
        <v>7</v>
      </c>
      <c r="N304" s="17">
        <v>8</v>
      </c>
      <c r="O304" s="17">
        <v>1</v>
      </c>
      <c r="P304" s="17">
        <v>10</v>
      </c>
      <c r="Q304" s="17">
        <v>-1</v>
      </c>
      <c r="R304" s="17">
        <v>-10</v>
      </c>
      <c r="S304" s="17">
        <v>-2</v>
      </c>
      <c r="T304" s="17">
        <v>14</v>
      </c>
      <c r="U304" s="17">
        <v>10</v>
      </c>
      <c r="V304" s="17">
        <v>-10</v>
      </c>
      <c r="W304" s="17">
        <v>-20</v>
      </c>
      <c r="X304" s="17">
        <v>14</v>
      </c>
      <c r="Y304" s="17">
        <v>-1</v>
      </c>
      <c r="Z304" s="17">
        <v>-3</v>
      </c>
      <c r="AA304" s="17">
        <v>21</v>
      </c>
      <c r="AB304" s="17">
        <v>19</v>
      </c>
      <c r="AC304" s="17">
        <v>12</v>
      </c>
      <c r="AD304" s="17">
        <v>14</v>
      </c>
      <c r="AE304" s="17">
        <v>-4</v>
      </c>
      <c r="AF304" s="17">
        <v>-6</v>
      </c>
      <c r="AG304" s="17">
        <v>26</v>
      </c>
      <c r="AH304" s="17">
        <v>-2</v>
      </c>
      <c r="AI304" s="17">
        <v>12</v>
      </c>
      <c r="AJ304" s="17">
        <v>13</v>
      </c>
      <c r="AK304" s="17">
        <v>-9</v>
      </c>
      <c r="AL304" s="17">
        <v>-5</v>
      </c>
      <c r="AM304" s="17">
        <v>-13</v>
      </c>
      <c r="AN304" s="17">
        <v>-12</v>
      </c>
      <c r="AO304" s="17">
        <v>3</v>
      </c>
      <c r="AP304" s="18">
        <v>11</v>
      </c>
      <c r="AR304" s="14"/>
      <c r="AS304" s="8" t="s">
        <v>4236</v>
      </c>
      <c r="AT304" s="8" t="str">
        <f t="shared" si="44"/>
        <v/>
      </c>
      <c r="AU304" s="8">
        <f>IF(OR(ISBLANK('Anwendung DIAGNOSE'!E30),'Anwendung DIAGNOSE'!E30='Anwendung DIAGNOSE'!$C$1,AT304),0,$AR$5-'Anwendung DIAGNOSE'!E30)</f>
        <v>8</v>
      </c>
      <c r="AV304" s="4"/>
      <c r="AW304" s="4"/>
      <c r="AX304" s="15"/>
      <c r="AY304" s="4"/>
      <c r="AZ304" s="4">
        <f t="shared" si="42"/>
        <v>8</v>
      </c>
      <c r="BA304" s="496">
        <f t="shared" si="43"/>
        <v>8</v>
      </c>
      <c r="BB304" s="40">
        <f t="shared" si="37"/>
        <v>1.2658227848101266E-3</v>
      </c>
      <c r="BC304" s="3">
        <f t="shared" si="36"/>
        <v>5.7594936708860761E-2</v>
      </c>
      <c r="BD304" s="4"/>
      <c r="BE304" s="4"/>
      <c r="BF304" s="4"/>
      <c r="BG304" s="11"/>
      <c r="BH304" s="492">
        <f ca="1">SUMPRODUCT(E304:AP304,Calcul_correl!E$411:AP$411)*D304</f>
        <v>-1.6371518987341772E-3</v>
      </c>
      <c r="BI304" s="493"/>
      <c r="BJ304" s="493"/>
      <c r="BK304" s="493"/>
      <c r="BL304" s="493"/>
      <c r="BM304" s="496"/>
    </row>
    <row r="305" spans="3:65">
      <c r="C305" s="42" t="s">
        <v>4237</v>
      </c>
      <c r="D305" s="43">
        <v>1.7442874585731728E-4</v>
      </c>
      <c r="E305" s="44">
        <v>48</v>
      </c>
      <c r="F305" s="17">
        <v>19</v>
      </c>
      <c r="G305" s="17">
        <v>12</v>
      </c>
      <c r="H305" s="17">
        <v>17</v>
      </c>
      <c r="I305" s="17">
        <v>4</v>
      </c>
      <c r="J305" s="17">
        <v>-29</v>
      </c>
      <c r="K305" s="17">
        <v>6</v>
      </c>
      <c r="L305" s="17">
        <v>6</v>
      </c>
      <c r="M305" s="17">
        <v>-26</v>
      </c>
      <c r="N305" s="17">
        <v>6</v>
      </c>
      <c r="O305" s="17">
        <v>2</v>
      </c>
      <c r="P305" s="17">
        <v>4</v>
      </c>
      <c r="Q305" s="17">
        <v>-4</v>
      </c>
      <c r="R305" s="17">
        <v>-8</v>
      </c>
      <c r="S305" s="17">
        <v>3</v>
      </c>
      <c r="T305" s="17">
        <v>28</v>
      </c>
      <c r="U305" s="17">
        <v>1</v>
      </c>
      <c r="V305" s="17">
        <v>-13</v>
      </c>
      <c r="W305" s="17">
        <v>-10</v>
      </c>
      <c r="X305" s="17">
        <v>9</v>
      </c>
      <c r="Y305" s="17">
        <v>5</v>
      </c>
      <c r="Z305" s="17">
        <v>-10</v>
      </c>
      <c r="AA305" s="17">
        <v>-11</v>
      </c>
      <c r="AB305" s="17">
        <v>19</v>
      </c>
      <c r="AC305" s="17">
        <v>35</v>
      </c>
      <c r="AD305" s="17">
        <v>5</v>
      </c>
      <c r="AE305" s="17">
        <v>15</v>
      </c>
      <c r="AF305" s="17">
        <v>-14</v>
      </c>
      <c r="AG305" s="17">
        <v>40</v>
      </c>
      <c r="AH305" s="17">
        <v>6</v>
      </c>
      <c r="AI305" s="17">
        <v>-14</v>
      </c>
      <c r="AJ305" s="17">
        <v>10</v>
      </c>
      <c r="AK305" s="17">
        <v>-6</v>
      </c>
      <c r="AL305" s="17">
        <v>-2</v>
      </c>
      <c r="AM305" s="17">
        <v>17</v>
      </c>
      <c r="AN305" s="17">
        <v>9</v>
      </c>
      <c r="AO305" s="17">
        <v>-20</v>
      </c>
      <c r="AP305" s="18">
        <v>14</v>
      </c>
      <c r="AR305" s="14"/>
      <c r="AS305" s="8" t="s">
        <v>4237</v>
      </c>
      <c r="AT305" s="8" t="str">
        <f t="shared" si="44"/>
        <v/>
      </c>
      <c r="AU305" s="8">
        <f>IF(OR(ISBLANK('Anwendung DIAGNOSE'!E31),'Anwendung DIAGNOSE'!E31='Anwendung DIAGNOSE'!$C$1,AT305),0,$AR$5-'Anwendung DIAGNOSE'!E31)</f>
        <v>8</v>
      </c>
      <c r="AV305" s="4"/>
      <c r="AW305" s="4"/>
      <c r="AX305" s="15"/>
      <c r="AY305" s="4"/>
      <c r="AZ305" s="4">
        <f t="shared" si="42"/>
        <v>8</v>
      </c>
      <c r="BA305" s="496">
        <f t="shared" si="43"/>
        <v>8</v>
      </c>
      <c r="BB305" s="40">
        <f t="shared" si="37"/>
        <v>1.3954299668585382E-3</v>
      </c>
      <c r="BC305" s="3">
        <f t="shared" si="36"/>
        <v>8.8435374149659865E-2</v>
      </c>
      <c r="BD305" s="4"/>
      <c r="BE305" s="4"/>
      <c r="BF305" s="4"/>
      <c r="BG305" s="11"/>
      <c r="BH305" s="492">
        <f ca="1">SUMPRODUCT(E305:AP305,Calcul_correl!E$411:AP$411)*D305</f>
        <v>-3.8954997383568797E-3</v>
      </c>
      <c r="BI305" s="493"/>
      <c r="BJ305" s="493"/>
      <c r="BK305" s="493"/>
      <c r="BL305" s="493"/>
      <c r="BM305" s="496"/>
    </row>
    <row r="306" spans="3:65">
      <c r="C306" s="42" t="s">
        <v>4238</v>
      </c>
      <c r="D306" s="43">
        <v>1.7301038062283736E-4</v>
      </c>
      <c r="E306" s="44">
        <v>13</v>
      </c>
      <c r="F306" s="17">
        <v>-14</v>
      </c>
      <c r="G306" s="17">
        <v>10</v>
      </c>
      <c r="H306" s="17">
        <v>9</v>
      </c>
      <c r="I306" s="17">
        <v>1</v>
      </c>
      <c r="J306" s="17">
        <v>-27</v>
      </c>
      <c r="K306" s="17">
        <v>-23</v>
      </c>
      <c r="L306" s="17">
        <v>16</v>
      </c>
      <c r="M306" s="17">
        <v>-22</v>
      </c>
      <c r="N306" s="17">
        <v>-20</v>
      </c>
      <c r="O306" s="17">
        <v>-32</v>
      </c>
      <c r="P306" s="17">
        <v>-21</v>
      </c>
      <c r="Q306" s="17">
        <v>16</v>
      </c>
      <c r="R306" s="17">
        <v>-26</v>
      </c>
      <c r="S306" s="17">
        <v>18</v>
      </c>
      <c r="T306" s="17">
        <v>3</v>
      </c>
      <c r="U306" s="17">
        <v>-7</v>
      </c>
      <c r="V306" s="17">
        <v>-20</v>
      </c>
      <c r="W306" s="17">
        <v>-13</v>
      </c>
      <c r="X306" s="17">
        <v>11</v>
      </c>
      <c r="Y306" s="17">
        <v>-32</v>
      </c>
      <c r="Z306" s="17">
        <v>-4</v>
      </c>
      <c r="AA306" s="17">
        <v>-5</v>
      </c>
      <c r="AB306" s="17">
        <v>-13</v>
      </c>
      <c r="AC306" s="17">
        <v>-11</v>
      </c>
      <c r="AD306" s="17">
        <v>-4</v>
      </c>
      <c r="AE306" s="17">
        <v>-2</v>
      </c>
      <c r="AF306" s="17">
        <v>31</v>
      </c>
      <c r="AG306" s="17">
        <v>29</v>
      </c>
      <c r="AH306" s="17">
        <v>-10</v>
      </c>
      <c r="AI306" s="17">
        <v>-21</v>
      </c>
      <c r="AJ306" s="17">
        <v>-3</v>
      </c>
      <c r="AK306" s="17">
        <v>-22</v>
      </c>
      <c r="AL306" s="17">
        <v>-3</v>
      </c>
      <c r="AM306" s="17">
        <v>25</v>
      </c>
      <c r="AN306" s="17">
        <v>32</v>
      </c>
      <c r="AO306" s="17">
        <v>-5</v>
      </c>
      <c r="AP306" s="18">
        <v>28</v>
      </c>
      <c r="AR306" s="14"/>
      <c r="AS306" s="8" t="s">
        <v>4238</v>
      </c>
      <c r="AT306" s="8" t="str">
        <f t="shared" si="44"/>
        <v/>
      </c>
      <c r="AU306" s="8">
        <f>IF(OR(ISBLANK('Anwendung DIAGNOSE'!E32),'Anwendung DIAGNOSE'!E32='Anwendung DIAGNOSE'!$C$1,AT306),0,$AR$5-'Anwendung DIAGNOSE'!E32)</f>
        <v>4</v>
      </c>
      <c r="AV306" s="4"/>
      <c r="AW306" s="4"/>
      <c r="AX306" s="15"/>
      <c r="AY306" s="4"/>
      <c r="AZ306" s="4">
        <f t="shared" si="42"/>
        <v>4</v>
      </c>
      <c r="BA306" s="496">
        <f t="shared" si="43"/>
        <v>4</v>
      </c>
      <c r="BB306" s="40">
        <f t="shared" si="37"/>
        <v>6.9204152249134946E-4</v>
      </c>
      <c r="BC306" s="3">
        <f t="shared" si="36"/>
        <v>0.1041522491349481</v>
      </c>
      <c r="BD306" s="4"/>
      <c r="BE306" s="4"/>
      <c r="BF306" s="4"/>
      <c r="BG306" s="11"/>
      <c r="BH306" s="492">
        <f ca="1">SUMPRODUCT(E306:AP306,Calcul_correl!E$411:AP$411)*D306</f>
        <v>-2.5662629757785372E-4</v>
      </c>
      <c r="BI306" s="493"/>
      <c r="BJ306" s="493"/>
      <c r="BK306" s="493"/>
      <c r="BL306" s="493"/>
      <c r="BM306" s="496"/>
    </row>
    <row r="307" spans="3:65">
      <c r="C307" s="42" t="s">
        <v>4239</v>
      </c>
      <c r="D307" s="43">
        <v>1.0384215991692627E-4</v>
      </c>
      <c r="E307" s="44">
        <v>14</v>
      </c>
      <c r="F307" s="17">
        <v>-8</v>
      </c>
      <c r="G307" s="17">
        <v>0</v>
      </c>
      <c r="H307" s="17">
        <v>6</v>
      </c>
      <c r="I307" s="17">
        <v>12</v>
      </c>
      <c r="J307" s="17">
        <v>-5</v>
      </c>
      <c r="K307" s="17">
        <v>8</v>
      </c>
      <c r="L307" s="17">
        <v>-20</v>
      </c>
      <c r="M307" s="17">
        <v>2</v>
      </c>
      <c r="N307" s="17">
        <v>7</v>
      </c>
      <c r="O307" s="17">
        <v>0</v>
      </c>
      <c r="P307" s="17">
        <v>14</v>
      </c>
      <c r="Q307" s="17">
        <v>4</v>
      </c>
      <c r="R307" s="17">
        <v>-7</v>
      </c>
      <c r="S307" s="17">
        <v>-5</v>
      </c>
      <c r="T307" s="17">
        <v>-11</v>
      </c>
      <c r="U307" s="17">
        <v>-2</v>
      </c>
      <c r="V307" s="17">
        <v>0</v>
      </c>
      <c r="W307" s="17">
        <v>1</v>
      </c>
      <c r="X307" s="17">
        <v>0</v>
      </c>
      <c r="Y307" s="17">
        <v>12</v>
      </c>
      <c r="Z307" s="17">
        <v>-3</v>
      </c>
      <c r="AA307" s="17">
        <v>-8</v>
      </c>
      <c r="AB307" s="17">
        <v>-8</v>
      </c>
      <c r="AC307" s="17">
        <v>2</v>
      </c>
      <c r="AD307" s="17">
        <v>3</v>
      </c>
      <c r="AE307" s="17">
        <v>11</v>
      </c>
      <c r="AF307" s="17">
        <v>-14</v>
      </c>
      <c r="AG307" s="17">
        <v>11</v>
      </c>
      <c r="AH307" s="17">
        <v>-1</v>
      </c>
      <c r="AI307" s="17">
        <v>-9</v>
      </c>
      <c r="AJ307" s="17">
        <v>-3</v>
      </c>
      <c r="AK307" s="17">
        <v>-10</v>
      </c>
      <c r="AL307" s="17">
        <v>-10</v>
      </c>
      <c r="AM307" s="17">
        <v>-5</v>
      </c>
      <c r="AN307" s="17">
        <v>-6</v>
      </c>
      <c r="AO307" s="17">
        <v>-3</v>
      </c>
      <c r="AP307" s="18">
        <v>-8</v>
      </c>
      <c r="AR307" s="14"/>
      <c r="AS307" s="8" t="s">
        <v>4239</v>
      </c>
      <c r="AT307" s="8" t="str">
        <f t="shared" si="44"/>
        <v/>
      </c>
      <c r="AU307" s="8">
        <f>IF(OR(ISBLANK('Anwendung DIAGNOSE'!E33),'Anwendung DIAGNOSE'!E33='Anwendung DIAGNOSE'!$C$1,AT307),0,$AR$5-'Anwendung DIAGNOSE'!E33)</f>
        <v>5</v>
      </c>
      <c r="AV307" s="4"/>
      <c r="AW307" s="4"/>
      <c r="AX307" s="15"/>
      <c r="AY307" s="4"/>
      <c r="AZ307" s="4">
        <f t="shared" si="42"/>
        <v>5</v>
      </c>
      <c r="BA307" s="496">
        <f t="shared" si="43"/>
        <v>5</v>
      </c>
      <c r="BB307" s="40">
        <f t="shared" si="37"/>
        <v>5.1921079958463135E-4</v>
      </c>
      <c r="BC307" s="3">
        <f t="shared" si="36"/>
        <v>2.6272066458982345E-2</v>
      </c>
      <c r="BD307" s="4"/>
      <c r="BE307" s="4"/>
      <c r="BF307" s="4"/>
      <c r="BG307" s="11"/>
      <c r="BH307" s="492">
        <f ca="1">SUMPRODUCT(E307:AP307,Calcul_correl!E$411:AP$411)*D307</f>
        <v>-9.560332294911738E-4</v>
      </c>
      <c r="BI307" s="493"/>
      <c r="BJ307" s="493"/>
      <c r="BK307" s="493"/>
      <c r="BL307" s="493"/>
      <c r="BM307" s="496"/>
    </row>
    <row r="308" spans="3:65">
      <c r="C308" s="42" t="s">
        <v>4240</v>
      </c>
      <c r="D308" s="43">
        <v>1.0768899418479432E-4</v>
      </c>
      <c r="E308" s="44">
        <v>-4</v>
      </c>
      <c r="F308" s="17">
        <v>-6</v>
      </c>
      <c r="G308" s="17">
        <v>11</v>
      </c>
      <c r="H308" s="17">
        <v>15</v>
      </c>
      <c r="I308" s="17">
        <v>24</v>
      </c>
      <c r="J308" s="17">
        <v>-4</v>
      </c>
      <c r="K308" s="17">
        <v>0</v>
      </c>
      <c r="L308" s="17">
        <v>-15</v>
      </c>
      <c r="M308" s="17">
        <v>-8</v>
      </c>
      <c r="N308" s="17">
        <v>-12</v>
      </c>
      <c r="O308" s="17">
        <v>-7</v>
      </c>
      <c r="P308" s="17">
        <v>11</v>
      </c>
      <c r="Q308" s="17">
        <v>2</v>
      </c>
      <c r="R308" s="17">
        <v>-6</v>
      </c>
      <c r="S308" s="17">
        <v>5</v>
      </c>
      <c r="T308" s="17">
        <v>13</v>
      </c>
      <c r="U308" s="17">
        <v>10</v>
      </c>
      <c r="V308" s="17">
        <v>-25</v>
      </c>
      <c r="W308" s="17">
        <v>10</v>
      </c>
      <c r="X308" s="17">
        <v>-9</v>
      </c>
      <c r="Y308" s="17">
        <v>-16</v>
      </c>
      <c r="Z308" s="17">
        <v>12</v>
      </c>
      <c r="AA308" s="17">
        <v>-8</v>
      </c>
      <c r="AB308" s="17">
        <v>11</v>
      </c>
      <c r="AC308" s="17">
        <v>18</v>
      </c>
      <c r="AD308" s="17">
        <v>4</v>
      </c>
      <c r="AE308" s="17">
        <v>-5</v>
      </c>
      <c r="AF308" s="17">
        <v>-14</v>
      </c>
      <c r="AG308" s="17">
        <v>9</v>
      </c>
      <c r="AH308" s="17">
        <v>5</v>
      </c>
      <c r="AI308" s="17">
        <v>20</v>
      </c>
      <c r="AJ308" s="17">
        <v>-3</v>
      </c>
      <c r="AK308" s="17">
        <v>5</v>
      </c>
      <c r="AL308" s="17">
        <v>33</v>
      </c>
      <c r="AM308" s="17">
        <v>-3</v>
      </c>
      <c r="AN308" s="17">
        <v>-23</v>
      </c>
      <c r="AO308" s="17">
        <v>-7</v>
      </c>
      <c r="AP308" s="18">
        <v>10</v>
      </c>
      <c r="AR308" s="14"/>
      <c r="AS308" s="8" t="s">
        <v>4240</v>
      </c>
      <c r="AT308" s="8" t="str">
        <f t="shared" si="44"/>
        <v/>
      </c>
      <c r="AU308" s="8">
        <f>IF(OR(ISBLANK('Anwendung DIAGNOSE'!E34),'Anwendung DIAGNOSE'!E34='Anwendung DIAGNOSE'!$C$1,AT308),0,$AR$5-'Anwendung DIAGNOSE'!E34)</f>
        <v>0</v>
      </c>
      <c r="AV308" s="4"/>
      <c r="AW308" s="4"/>
      <c r="AX308" s="15"/>
      <c r="AY308" s="4"/>
      <c r="AZ308" s="4">
        <f t="shared" si="42"/>
        <v>0</v>
      </c>
      <c r="BA308" s="496">
        <f t="shared" si="43"/>
        <v>0</v>
      </c>
      <c r="BB308" s="40">
        <f t="shared" si="37"/>
        <v>0</v>
      </c>
      <c r="BC308" s="3">
        <f t="shared" si="36"/>
        <v>4.3398664656472109E-2</v>
      </c>
      <c r="BD308" s="4"/>
      <c r="BE308" s="4"/>
      <c r="BF308" s="4"/>
      <c r="BG308" s="11"/>
      <c r="BH308" s="492">
        <f ca="1">SUMPRODUCT(E308:AP308,Calcul_correl!E$411:AP$411)*D308</f>
        <v>-5.8756515184148206E-3</v>
      </c>
      <c r="BI308" s="493"/>
      <c r="BJ308" s="493"/>
      <c r="BK308" s="493"/>
      <c r="BL308" s="493"/>
      <c r="BM308" s="496"/>
    </row>
    <row r="309" spans="3:65">
      <c r="C309" s="42" t="s">
        <v>4241</v>
      </c>
      <c r="D309" s="43">
        <v>1.1183180496533214E-4</v>
      </c>
      <c r="E309" s="44">
        <v>26</v>
      </c>
      <c r="F309" s="17">
        <v>-7</v>
      </c>
      <c r="G309" s="17">
        <v>17</v>
      </c>
      <c r="H309" s="17">
        <v>5</v>
      </c>
      <c r="I309" s="17">
        <v>6</v>
      </c>
      <c r="J309" s="17">
        <v>0</v>
      </c>
      <c r="K309" s="17">
        <v>-6</v>
      </c>
      <c r="L309" s="17">
        <v>-14</v>
      </c>
      <c r="M309" s="17">
        <v>2</v>
      </c>
      <c r="N309" s="17">
        <v>7</v>
      </c>
      <c r="O309" s="17">
        <v>9</v>
      </c>
      <c r="P309" s="17">
        <v>-1</v>
      </c>
      <c r="Q309" s="17">
        <v>-1</v>
      </c>
      <c r="R309" s="17">
        <v>-20</v>
      </c>
      <c r="S309" s="17">
        <v>10</v>
      </c>
      <c r="T309" s="17">
        <v>-12</v>
      </c>
      <c r="U309" s="17">
        <v>-6</v>
      </c>
      <c r="V309" s="17">
        <v>4</v>
      </c>
      <c r="W309" s="17">
        <v>-24</v>
      </c>
      <c r="X309" s="17">
        <v>4</v>
      </c>
      <c r="Y309" s="17">
        <v>0</v>
      </c>
      <c r="Z309" s="17">
        <v>12</v>
      </c>
      <c r="AA309" s="17">
        <v>4</v>
      </c>
      <c r="AB309" s="17">
        <v>-15</v>
      </c>
      <c r="AC309" s="17">
        <v>-14</v>
      </c>
      <c r="AD309" s="17">
        <v>2</v>
      </c>
      <c r="AE309" s="17">
        <v>-5</v>
      </c>
      <c r="AF309" s="17">
        <v>-13</v>
      </c>
      <c r="AG309" s="17">
        <v>12</v>
      </c>
      <c r="AH309" s="17">
        <v>5</v>
      </c>
      <c r="AI309" s="17">
        <v>-18</v>
      </c>
      <c r="AJ309" s="17">
        <v>-2</v>
      </c>
      <c r="AK309" s="17">
        <v>-6</v>
      </c>
      <c r="AL309" s="17">
        <v>-31</v>
      </c>
      <c r="AM309" s="17">
        <v>26</v>
      </c>
      <c r="AN309" s="17">
        <v>1</v>
      </c>
      <c r="AO309" s="17">
        <v>-8</v>
      </c>
      <c r="AP309" s="18">
        <v>36</v>
      </c>
      <c r="AR309" s="14"/>
      <c r="AS309" s="8" t="s">
        <v>4241</v>
      </c>
      <c r="AT309" s="8" t="str">
        <f t="shared" si="44"/>
        <v/>
      </c>
      <c r="AU309" s="8">
        <f>IF(OR(ISBLANK('Anwendung DIAGNOSE'!E35),'Anwendung DIAGNOSE'!E35='Anwendung DIAGNOSE'!$C$1,AT309),0,$AR$5-'Anwendung DIAGNOSE'!E35)</f>
        <v>8</v>
      </c>
      <c r="AV309" s="4"/>
      <c r="AW309" s="4"/>
      <c r="AX309" s="15"/>
      <c r="AY309" s="4"/>
      <c r="AZ309" s="4">
        <f t="shared" si="42"/>
        <v>8</v>
      </c>
      <c r="BA309" s="496">
        <f t="shared" si="43"/>
        <v>8</v>
      </c>
      <c r="BB309" s="40">
        <f t="shared" si="37"/>
        <v>8.9465443972265709E-4</v>
      </c>
      <c r="BC309" s="3">
        <f t="shared" si="36"/>
        <v>4.3726235741444866E-2</v>
      </c>
      <c r="BD309" s="4"/>
      <c r="BE309" s="4"/>
      <c r="BF309" s="4"/>
      <c r="BG309" s="11"/>
      <c r="BH309" s="492">
        <f ca="1">SUMPRODUCT(E309:AP309,Calcul_correl!E$411:AP$411)*D309</f>
        <v>-3.124245135316489E-4</v>
      </c>
      <c r="BI309" s="493"/>
      <c r="BJ309" s="493"/>
      <c r="BK309" s="493"/>
      <c r="BL309" s="493"/>
      <c r="BM309" s="496"/>
    </row>
    <row r="310" spans="3:65">
      <c r="C310" s="42" t="s">
        <v>4242</v>
      </c>
      <c r="D310" s="43">
        <v>9.9226036912085735E-5</v>
      </c>
      <c r="E310" s="44">
        <v>4</v>
      </c>
      <c r="F310" s="17">
        <v>-1</v>
      </c>
      <c r="G310" s="17">
        <v>6</v>
      </c>
      <c r="H310" s="17">
        <v>0</v>
      </c>
      <c r="I310" s="17">
        <v>-4</v>
      </c>
      <c r="J310" s="17">
        <v>3</v>
      </c>
      <c r="K310" s="17">
        <v>-7</v>
      </c>
      <c r="L310" s="17">
        <v>-6</v>
      </c>
      <c r="M310" s="17">
        <v>-2</v>
      </c>
      <c r="N310" s="17">
        <v>-6</v>
      </c>
      <c r="O310" s="17">
        <v>-7</v>
      </c>
      <c r="P310" s="17">
        <v>6</v>
      </c>
      <c r="Q310" s="17">
        <v>0</v>
      </c>
      <c r="R310" s="17">
        <v>-10</v>
      </c>
      <c r="S310" s="17">
        <v>-1</v>
      </c>
      <c r="T310" s="17">
        <v>5</v>
      </c>
      <c r="U310" s="17">
        <v>4</v>
      </c>
      <c r="V310" s="17">
        <v>-5</v>
      </c>
      <c r="W310" s="17">
        <v>-7</v>
      </c>
      <c r="X310" s="17">
        <v>4</v>
      </c>
      <c r="Y310" s="17">
        <v>8</v>
      </c>
      <c r="Z310" s="17">
        <v>-9</v>
      </c>
      <c r="AA310" s="17">
        <v>-3</v>
      </c>
      <c r="AB310" s="17">
        <v>12</v>
      </c>
      <c r="AC310" s="17">
        <v>3</v>
      </c>
      <c r="AD310" s="17">
        <v>-1</v>
      </c>
      <c r="AE310" s="17">
        <v>-13</v>
      </c>
      <c r="AF310" s="17">
        <v>-3</v>
      </c>
      <c r="AG310" s="17">
        <v>12</v>
      </c>
      <c r="AH310" s="17">
        <v>6</v>
      </c>
      <c r="AI310" s="17">
        <v>-5</v>
      </c>
      <c r="AJ310" s="17">
        <v>-6</v>
      </c>
      <c r="AK310" s="17">
        <v>-2</v>
      </c>
      <c r="AL310" s="17">
        <v>-8</v>
      </c>
      <c r="AM310" s="17">
        <v>-2</v>
      </c>
      <c r="AN310" s="17">
        <v>-10</v>
      </c>
      <c r="AO310" s="17">
        <v>2</v>
      </c>
      <c r="AP310" s="18">
        <v>10</v>
      </c>
      <c r="AR310" s="14"/>
      <c r="AS310" s="8" t="s">
        <v>4242</v>
      </c>
      <c r="AT310" s="8" t="str">
        <f t="shared" si="44"/>
        <v/>
      </c>
      <c r="AU310" s="8">
        <f>IF(OR(ISBLANK('Anwendung DIAGNOSE'!E36),'Anwendung DIAGNOSE'!E36='Anwendung DIAGNOSE'!$C$1,AT310),0,$AR$5-'Anwendung DIAGNOSE'!E36)</f>
        <v>8</v>
      </c>
      <c r="AV310" s="4"/>
      <c r="AW310" s="4"/>
      <c r="AX310" s="15"/>
      <c r="AY310" s="4"/>
      <c r="AZ310" s="4">
        <f t="shared" si="42"/>
        <v>8</v>
      </c>
      <c r="BA310" s="496">
        <f t="shared" si="43"/>
        <v>8</v>
      </c>
      <c r="BB310" s="40">
        <f t="shared" si="37"/>
        <v>7.9380829529668588E-4</v>
      </c>
      <c r="BC310" s="3">
        <f t="shared" si="36"/>
        <v>2.0142885493153403E-2</v>
      </c>
      <c r="BD310" s="4"/>
      <c r="BE310" s="4"/>
      <c r="BF310" s="4"/>
      <c r="BG310" s="11"/>
      <c r="BH310" s="492">
        <f ca="1">SUMPRODUCT(E310:AP310,Calcul_correl!E$411:AP$411)*D310</f>
        <v>1.0822583846001182E-4</v>
      </c>
      <c r="BI310" s="493"/>
      <c r="BJ310" s="493"/>
      <c r="BK310" s="493"/>
      <c r="BL310" s="493"/>
      <c r="BM310" s="496"/>
    </row>
    <row r="311" spans="3:65">
      <c r="C311" s="42" t="s">
        <v>4243</v>
      </c>
      <c r="D311" s="43">
        <v>1.0199918400652795E-4</v>
      </c>
      <c r="E311" s="44">
        <v>28</v>
      </c>
      <c r="F311" s="17">
        <v>12</v>
      </c>
      <c r="G311" s="17">
        <v>14</v>
      </c>
      <c r="H311" s="17">
        <v>-13</v>
      </c>
      <c r="I311" s="17">
        <v>-12</v>
      </c>
      <c r="J311" s="17">
        <v>-6</v>
      </c>
      <c r="K311" s="17">
        <v>4</v>
      </c>
      <c r="L311" s="17">
        <v>-7</v>
      </c>
      <c r="M311" s="17">
        <v>17</v>
      </c>
      <c r="N311" s="17">
        <v>6</v>
      </c>
      <c r="O311" s="17">
        <v>6</v>
      </c>
      <c r="P311" s="17">
        <v>7</v>
      </c>
      <c r="Q311" s="17">
        <v>-3</v>
      </c>
      <c r="R311" s="17">
        <v>0</v>
      </c>
      <c r="S311" s="17">
        <v>-6</v>
      </c>
      <c r="T311" s="17">
        <v>-2</v>
      </c>
      <c r="U311" s="17">
        <v>-2</v>
      </c>
      <c r="V311" s="17">
        <v>-2</v>
      </c>
      <c r="W311" s="17">
        <v>-11</v>
      </c>
      <c r="X311" s="17">
        <v>13</v>
      </c>
      <c r="Y311" s="17">
        <v>12</v>
      </c>
      <c r="Z311" s="17">
        <v>5</v>
      </c>
      <c r="AA311" s="17">
        <v>-5</v>
      </c>
      <c r="AB311" s="17">
        <v>6</v>
      </c>
      <c r="AC311" s="17">
        <v>-8</v>
      </c>
      <c r="AD311" s="17">
        <v>-7</v>
      </c>
      <c r="AE311" s="17">
        <v>9</v>
      </c>
      <c r="AF311" s="17">
        <v>3</v>
      </c>
      <c r="AG311" s="17">
        <v>9</v>
      </c>
      <c r="AH311" s="17">
        <v>2</v>
      </c>
      <c r="AI311" s="17">
        <v>2</v>
      </c>
      <c r="AJ311" s="17">
        <v>17</v>
      </c>
      <c r="AK311" s="17">
        <v>-2</v>
      </c>
      <c r="AL311" s="17">
        <v>-11</v>
      </c>
      <c r="AM311" s="17">
        <v>-8</v>
      </c>
      <c r="AN311" s="17">
        <v>-12</v>
      </c>
      <c r="AO311" s="17">
        <v>11</v>
      </c>
      <c r="AP311" s="18">
        <v>-7</v>
      </c>
      <c r="AR311" s="14"/>
      <c r="AS311" s="8" t="s">
        <v>4243</v>
      </c>
      <c r="AT311" s="8" t="str">
        <f t="shared" si="44"/>
        <v/>
      </c>
      <c r="AU311" s="8">
        <f>IF(OR(ISBLANK('Anwendung DIAGNOSE'!E37),'Anwendung DIAGNOSE'!E37='Anwendung DIAGNOSE'!$C$1,AT311),0,$AR$5-'Anwendung DIAGNOSE'!E37)</f>
        <v>6</v>
      </c>
      <c r="AV311" s="4"/>
      <c r="AW311" s="4"/>
      <c r="AX311" s="15"/>
      <c r="AY311" s="4"/>
      <c r="AZ311" s="4">
        <f t="shared" si="42"/>
        <v>6</v>
      </c>
      <c r="BA311" s="496">
        <f t="shared" si="43"/>
        <v>6</v>
      </c>
      <c r="BB311" s="40">
        <f t="shared" si="37"/>
        <v>6.1199510403916763E-4</v>
      </c>
      <c r="BC311" s="3">
        <f t="shared" si="36"/>
        <v>3.1313749490004081E-2</v>
      </c>
      <c r="BD311" s="4"/>
      <c r="BE311" s="4"/>
      <c r="BF311" s="4"/>
      <c r="BG311" s="11"/>
      <c r="BH311" s="492">
        <f ca="1">SUMPRODUCT(E311:AP311,Calcul_correl!E$411:AP$411)*D311</f>
        <v>7.2970216238270129E-4</v>
      </c>
      <c r="BI311" s="493"/>
      <c r="BJ311" s="493"/>
      <c r="BK311" s="493"/>
      <c r="BL311" s="493"/>
      <c r="BM311" s="496"/>
    </row>
    <row r="312" spans="3:65">
      <c r="C312" s="42" t="s">
        <v>4244</v>
      </c>
      <c r="D312" s="43">
        <v>1.1254924029262802E-4</v>
      </c>
      <c r="E312" s="44">
        <v>27</v>
      </c>
      <c r="F312" s="17">
        <v>-8</v>
      </c>
      <c r="G312" s="17">
        <v>10</v>
      </c>
      <c r="H312" s="17">
        <v>6</v>
      </c>
      <c r="I312" s="17">
        <v>18</v>
      </c>
      <c r="J312" s="17">
        <v>5</v>
      </c>
      <c r="K312" s="17">
        <v>-6</v>
      </c>
      <c r="L312" s="17">
        <v>-9</v>
      </c>
      <c r="M312" s="17">
        <v>-14</v>
      </c>
      <c r="N312" s="17">
        <v>10</v>
      </c>
      <c r="O312" s="17">
        <v>-5</v>
      </c>
      <c r="P312" s="17">
        <v>11</v>
      </c>
      <c r="Q312" s="17">
        <v>-2</v>
      </c>
      <c r="R312" s="17">
        <v>2</v>
      </c>
      <c r="S312" s="17">
        <v>9</v>
      </c>
      <c r="T312" s="17">
        <v>-45</v>
      </c>
      <c r="U312" s="17">
        <v>-7</v>
      </c>
      <c r="V312" s="17">
        <v>3</v>
      </c>
      <c r="W312" s="17">
        <v>-4</v>
      </c>
      <c r="X312" s="17">
        <v>33</v>
      </c>
      <c r="Y312" s="17">
        <v>10</v>
      </c>
      <c r="Z312" s="17">
        <v>5</v>
      </c>
      <c r="AA312" s="17">
        <v>-16</v>
      </c>
      <c r="AB312" s="17">
        <v>-30</v>
      </c>
      <c r="AC312" s="17">
        <v>-17</v>
      </c>
      <c r="AD312" s="17">
        <v>6</v>
      </c>
      <c r="AE312" s="17">
        <v>-6</v>
      </c>
      <c r="AF312" s="17">
        <v>-4</v>
      </c>
      <c r="AG312" s="17">
        <v>18</v>
      </c>
      <c r="AH312" s="17">
        <v>-3</v>
      </c>
      <c r="AI312" s="17">
        <v>-31</v>
      </c>
      <c r="AJ312" s="17">
        <v>1</v>
      </c>
      <c r="AK312" s="17">
        <v>-13</v>
      </c>
      <c r="AL312" s="17">
        <v>-14</v>
      </c>
      <c r="AM312" s="17">
        <v>-9</v>
      </c>
      <c r="AN312" s="17">
        <v>-14</v>
      </c>
      <c r="AO312" s="17">
        <v>7</v>
      </c>
      <c r="AP312" s="18">
        <v>6</v>
      </c>
      <c r="AR312" s="14"/>
      <c r="AS312" s="8" t="s">
        <v>4244</v>
      </c>
      <c r="AT312" s="8" t="str">
        <f t="shared" si="44"/>
        <v/>
      </c>
      <c r="AU312" s="8">
        <f>IF(OR(ISBLANK('Anwendung DIAGNOSE'!E38),'Anwendung DIAGNOSE'!E38='Anwendung DIAGNOSE'!$C$1,AT312),0,$AR$5-'Anwendung DIAGNOSE'!E38)</f>
        <v>8</v>
      </c>
      <c r="AV312" s="4"/>
      <c r="AW312" s="4"/>
      <c r="AX312" s="15"/>
      <c r="AY312" s="4"/>
      <c r="AZ312" s="4">
        <f t="shared" si="42"/>
        <v>8</v>
      </c>
      <c r="BA312" s="496">
        <f t="shared" si="43"/>
        <v>8</v>
      </c>
      <c r="BB312" s="40">
        <f t="shared" si="37"/>
        <v>9.0039392234102418E-4</v>
      </c>
      <c r="BC312" s="3">
        <f t="shared" si="36"/>
        <v>4.9971862689926844E-2</v>
      </c>
      <c r="BD312" s="4"/>
      <c r="BE312" s="4"/>
      <c r="BF312" s="4"/>
      <c r="BG312" s="11"/>
      <c r="BH312" s="492">
        <f ca="1">SUMPRODUCT(E312:AP312,Calcul_correl!E$411:AP$411)*D312</f>
        <v>-4.6142937535171696E-4</v>
      </c>
      <c r="BI312" s="493"/>
      <c r="BJ312" s="493"/>
      <c r="BK312" s="493"/>
      <c r="BL312" s="493"/>
      <c r="BM312" s="496"/>
    </row>
    <row r="313" spans="3:65">
      <c r="C313" s="42" t="s">
        <v>4245</v>
      </c>
      <c r="D313" s="43">
        <v>9.5374344301382921E-5</v>
      </c>
      <c r="E313" s="44">
        <v>9</v>
      </c>
      <c r="F313" s="17">
        <v>-9</v>
      </c>
      <c r="G313" s="17">
        <v>-16</v>
      </c>
      <c r="H313" s="17">
        <v>-5</v>
      </c>
      <c r="I313" s="17">
        <v>5</v>
      </c>
      <c r="J313" s="17">
        <v>-10</v>
      </c>
      <c r="K313" s="17">
        <v>0</v>
      </c>
      <c r="L313" s="17">
        <v>-27</v>
      </c>
      <c r="M313" s="17">
        <v>-19</v>
      </c>
      <c r="N313" s="17">
        <v>2</v>
      </c>
      <c r="O313" s="17">
        <v>6</v>
      </c>
      <c r="P313" s="17">
        <v>-4</v>
      </c>
      <c r="Q313" s="17">
        <v>-20</v>
      </c>
      <c r="R313" s="17">
        <v>9</v>
      </c>
      <c r="S313" s="17">
        <v>5</v>
      </c>
      <c r="T313" s="17">
        <v>3</v>
      </c>
      <c r="U313" s="17">
        <v>-12</v>
      </c>
      <c r="V313" s="17">
        <v>11</v>
      </c>
      <c r="W313" s="17">
        <v>6</v>
      </c>
      <c r="X313" s="17">
        <v>-20</v>
      </c>
      <c r="Y313" s="17">
        <v>18</v>
      </c>
      <c r="Z313" s="17">
        <v>6</v>
      </c>
      <c r="AA313" s="17">
        <v>0</v>
      </c>
      <c r="AB313" s="17">
        <v>-13</v>
      </c>
      <c r="AC313" s="17">
        <v>-25</v>
      </c>
      <c r="AD313" s="17">
        <v>-9</v>
      </c>
      <c r="AE313" s="17">
        <v>6</v>
      </c>
      <c r="AF313" s="17">
        <v>-17</v>
      </c>
      <c r="AG313" s="17">
        <v>-3</v>
      </c>
      <c r="AH313" s="17">
        <v>-8</v>
      </c>
      <c r="AI313" s="17">
        <v>11</v>
      </c>
      <c r="AJ313" s="17">
        <v>-25</v>
      </c>
      <c r="AK313" s="17">
        <v>1</v>
      </c>
      <c r="AL313" s="17">
        <v>-8</v>
      </c>
      <c r="AM313" s="17">
        <v>22</v>
      </c>
      <c r="AN313" s="17">
        <v>-10</v>
      </c>
      <c r="AO313" s="17">
        <v>-1</v>
      </c>
      <c r="AP313" s="18">
        <v>-1</v>
      </c>
      <c r="AR313" s="14"/>
      <c r="AS313" s="8" t="s">
        <v>4245</v>
      </c>
      <c r="AT313" s="8" t="str">
        <f t="shared" si="44"/>
        <v/>
      </c>
      <c r="AU313" s="8">
        <f>IF(OR(ISBLANK('Anwendung DIAGNOSE'!E39),'Anwendung DIAGNOSE'!E39='Anwendung DIAGNOSE'!$C$1,AT313),0,$AR$5-'Anwendung DIAGNOSE'!E39)</f>
        <v>3</v>
      </c>
      <c r="AV313" s="4"/>
      <c r="AW313" s="4"/>
      <c r="AX313" s="15"/>
      <c r="AY313" s="4"/>
      <c r="AZ313" s="4">
        <f t="shared" si="42"/>
        <v>3</v>
      </c>
      <c r="BA313" s="496">
        <f t="shared" si="43"/>
        <v>3</v>
      </c>
      <c r="BB313" s="40">
        <f t="shared" si="37"/>
        <v>2.8612303290414875E-4</v>
      </c>
      <c r="BC313" s="3">
        <f t="shared" si="36"/>
        <v>3.6432999523128277E-2</v>
      </c>
      <c r="BD313" s="4"/>
      <c r="BE313" s="4"/>
      <c r="BF313" s="4"/>
      <c r="BG313" s="11"/>
      <c r="BH313" s="492">
        <f ca="1">SUMPRODUCT(E313:AP313,Calcul_correl!E$411:AP$411)*D313</f>
        <v>-4.2955650929899842E-4</v>
      </c>
      <c r="BI313" s="493"/>
      <c r="BJ313" s="493"/>
      <c r="BK313" s="493"/>
      <c r="BL313" s="493"/>
      <c r="BM313" s="496"/>
    </row>
    <row r="314" spans="3:65">
      <c r="C314" s="42" t="s">
        <v>4246</v>
      </c>
      <c r="D314" s="43">
        <v>1.145475372279496E-4</v>
      </c>
      <c r="E314" s="44">
        <v>27</v>
      </c>
      <c r="F314" s="17">
        <v>-10</v>
      </c>
      <c r="G314" s="17">
        <v>-1</v>
      </c>
      <c r="H314" s="17">
        <v>-13</v>
      </c>
      <c r="I314" s="17">
        <v>-30</v>
      </c>
      <c r="J314" s="17">
        <v>12</v>
      </c>
      <c r="K314" s="17">
        <v>1</v>
      </c>
      <c r="L314" s="17">
        <v>-25</v>
      </c>
      <c r="M314" s="17">
        <v>29</v>
      </c>
      <c r="N314" s="17">
        <v>19</v>
      </c>
      <c r="O314" s="17">
        <v>-22</v>
      </c>
      <c r="P314" s="17">
        <v>16</v>
      </c>
      <c r="Q314" s="17">
        <v>-6</v>
      </c>
      <c r="R314" s="17">
        <v>6</v>
      </c>
      <c r="S314" s="17">
        <v>-17</v>
      </c>
      <c r="T314" s="17">
        <v>-30</v>
      </c>
      <c r="U314" s="17">
        <v>-30</v>
      </c>
      <c r="V314" s="17">
        <v>36</v>
      </c>
      <c r="W314" s="17">
        <v>10</v>
      </c>
      <c r="X314" s="17">
        <v>5</v>
      </c>
      <c r="Y314" s="17">
        <v>5</v>
      </c>
      <c r="Z314" s="17">
        <v>11</v>
      </c>
      <c r="AA314" s="17">
        <v>-16</v>
      </c>
      <c r="AB314" s="17">
        <v>9</v>
      </c>
      <c r="AC314" s="17">
        <v>-15</v>
      </c>
      <c r="AD314" s="17">
        <v>15</v>
      </c>
      <c r="AE314" s="17">
        <v>24</v>
      </c>
      <c r="AF314" s="17">
        <v>2</v>
      </c>
      <c r="AG314" s="17">
        <v>15</v>
      </c>
      <c r="AH314" s="17">
        <v>-34</v>
      </c>
      <c r="AI314" s="17">
        <v>-16</v>
      </c>
      <c r="AJ314" s="17">
        <v>29</v>
      </c>
      <c r="AK314" s="17">
        <v>7</v>
      </c>
      <c r="AL314" s="17">
        <v>3</v>
      </c>
      <c r="AM314" s="17">
        <v>-24</v>
      </c>
      <c r="AN314" s="17">
        <v>5</v>
      </c>
      <c r="AO314" s="17">
        <v>1</v>
      </c>
      <c r="AP314" s="18">
        <v>-23</v>
      </c>
      <c r="AR314" s="14"/>
      <c r="AS314" s="8" t="s">
        <v>4246</v>
      </c>
      <c r="AT314" s="8" t="str">
        <f t="shared" si="44"/>
        <v/>
      </c>
      <c r="AU314" s="8">
        <f>IF(OR(ISBLANK('Anwendung DIAGNOSE'!E40),'Anwendung DIAGNOSE'!E40='Anwendung DIAGNOSE'!$C$1,AT314),0,$AR$5-'Anwendung DIAGNOSE'!E40)</f>
        <v>4</v>
      </c>
      <c r="AV314" s="4"/>
      <c r="AW314" s="4"/>
      <c r="AX314" s="15"/>
      <c r="AY314" s="4"/>
      <c r="AZ314" s="4">
        <f t="shared" si="42"/>
        <v>4</v>
      </c>
      <c r="BA314" s="496">
        <f t="shared" si="43"/>
        <v>4</v>
      </c>
      <c r="BB314" s="40">
        <f t="shared" si="37"/>
        <v>4.5819014891179839E-4</v>
      </c>
      <c r="BC314" s="3">
        <f t="shared" si="36"/>
        <v>6.8613974799541816E-2</v>
      </c>
      <c r="BD314" s="4"/>
      <c r="BE314" s="4"/>
      <c r="BF314" s="4"/>
      <c r="BG314" s="11"/>
      <c r="BH314" s="492">
        <f ca="1">SUMPRODUCT(E314:AP314,Calcul_correl!E$411:AP$411)*D314</f>
        <v>3.1277434135166091E-3</v>
      </c>
      <c r="BI314" s="493"/>
      <c r="BJ314" s="493"/>
      <c r="BK314" s="493"/>
      <c r="BL314" s="493"/>
      <c r="BM314" s="496"/>
    </row>
    <row r="315" spans="3:65">
      <c r="C315" s="42" t="s">
        <v>4247</v>
      </c>
      <c r="D315" s="43">
        <v>9.9354197714853452E-5</v>
      </c>
      <c r="E315" s="44">
        <v>8</v>
      </c>
      <c r="F315" s="17">
        <v>-3</v>
      </c>
      <c r="G315" s="17">
        <v>10</v>
      </c>
      <c r="H315" s="17">
        <v>-1</v>
      </c>
      <c r="I315" s="17">
        <v>19</v>
      </c>
      <c r="J315" s="17">
        <v>-4</v>
      </c>
      <c r="K315" s="17">
        <v>-9</v>
      </c>
      <c r="L315" s="17">
        <v>-8</v>
      </c>
      <c r="M315" s="17">
        <v>-12</v>
      </c>
      <c r="N315" s="17">
        <v>15</v>
      </c>
      <c r="O315" s="17">
        <v>-8</v>
      </c>
      <c r="P315" s="17">
        <v>-10</v>
      </c>
      <c r="Q315" s="17">
        <v>-26</v>
      </c>
      <c r="R315" s="17">
        <v>-19</v>
      </c>
      <c r="S315" s="17">
        <v>3</v>
      </c>
      <c r="T315" s="17">
        <v>-8</v>
      </c>
      <c r="U315" s="17">
        <v>-1</v>
      </c>
      <c r="V315" s="17">
        <v>-32</v>
      </c>
      <c r="W315" s="17">
        <v>3</v>
      </c>
      <c r="X315" s="17">
        <v>-11</v>
      </c>
      <c r="Y315" s="17">
        <v>-20</v>
      </c>
      <c r="Z315" s="17">
        <v>-10</v>
      </c>
      <c r="AA315" s="17">
        <v>-23</v>
      </c>
      <c r="AB315" s="17">
        <v>-3</v>
      </c>
      <c r="AC315" s="17">
        <v>12</v>
      </c>
      <c r="AD315" s="17">
        <v>-1</v>
      </c>
      <c r="AE315" s="17">
        <v>21</v>
      </c>
      <c r="AF315" s="17">
        <v>0</v>
      </c>
      <c r="AG315" s="17">
        <v>2</v>
      </c>
      <c r="AH315" s="17">
        <v>1</v>
      </c>
      <c r="AI315" s="17">
        <v>4</v>
      </c>
      <c r="AJ315" s="17">
        <v>5</v>
      </c>
      <c r="AK315" s="17">
        <v>-11</v>
      </c>
      <c r="AL315" s="17">
        <v>24</v>
      </c>
      <c r="AM315" s="17">
        <v>3</v>
      </c>
      <c r="AN315" s="17">
        <v>8</v>
      </c>
      <c r="AO315" s="17">
        <v>-12</v>
      </c>
      <c r="AP315" s="18">
        <v>-7</v>
      </c>
      <c r="AR315" s="14"/>
      <c r="AS315" s="8" t="s">
        <v>4247</v>
      </c>
      <c r="AT315" s="8" t="str">
        <f t="shared" si="44"/>
        <v/>
      </c>
      <c r="AU315" s="8">
        <f>IF(OR(ISBLANK('Anwendung DIAGNOSE'!E41),'Anwendung DIAGNOSE'!E41='Anwendung DIAGNOSE'!$C$1,AT315),0,$AR$5-'Anwendung DIAGNOSE'!E41)</f>
        <v>2</v>
      </c>
      <c r="AV315" s="4"/>
      <c r="AW315" s="4"/>
      <c r="AX315" s="15"/>
      <c r="AY315" s="4"/>
      <c r="AZ315" s="4">
        <f t="shared" si="42"/>
        <v>2</v>
      </c>
      <c r="BA315" s="496">
        <f t="shared" si="43"/>
        <v>2</v>
      </c>
      <c r="BB315" s="40">
        <f t="shared" si="37"/>
        <v>1.987083954297069E-4</v>
      </c>
      <c r="BC315" s="3">
        <f t="shared" si="36"/>
        <v>3.7456532538499752E-2</v>
      </c>
      <c r="BD315" s="4"/>
      <c r="BE315" s="4"/>
      <c r="BF315" s="4"/>
      <c r="BG315" s="11"/>
      <c r="BH315" s="492">
        <f ca="1">SUMPRODUCT(E315:AP315,Calcul_correl!E$411:AP$411)*D315</f>
        <v>-5.579185295578739E-3</v>
      </c>
      <c r="BI315" s="493"/>
      <c r="BJ315" s="493"/>
      <c r="BK315" s="493"/>
      <c r="BL315" s="493"/>
      <c r="BM315" s="496"/>
    </row>
    <row r="316" spans="3:65">
      <c r="C316" s="42" t="s">
        <v>4248</v>
      </c>
      <c r="D316" s="43">
        <v>1.2038040207054291E-4</v>
      </c>
      <c r="E316" s="44">
        <v>42</v>
      </c>
      <c r="F316" s="17">
        <v>17</v>
      </c>
      <c r="G316" s="17">
        <v>42</v>
      </c>
      <c r="H316" s="17">
        <v>-7</v>
      </c>
      <c r="I316" s="17">
        <v>13</v>
      </c>
      <c r="J316" s="17">
        <v>-11</v>
      </c>
      <c r="K316" s="17">
        <v>-1</v>
      </c>
      <c r="L316" s="17">
        <v>-29</v>
      </c>
      <c r="M316" s="17">
        <v>34</v>
      </c>
      <c r="N316" s="17">
        <v>2</v>
      </c>
      <c r="O316" s="17">
        <v>12</v>
      </c>
      <c r="P316" s="17">
        <v>-6</v>
      </c>
      <c r="Q316" s="17">
        <v>-9</v>
      </c>
      <c r="R316" s="17">
        <v>-43</v>
      </c>
      <c r="S316" s="17">
        <v>-2</v>
      </c>
      <c r="T316" s="17">
        <v>-23</v>
      </c>
      <c r="U316" s="17">
        <v>3</v>
      </c>
      <c r="V316" s="17">
        <v>-23</v>
      </c>
      <c r="W316" s="17">
        <v>-44</v>
      </c>
      <c r="X316" s="17">
        <v>-30</v>
      </c>
      <c r="Y316" s="17">
        <v>4</v>
      </c>
      <c r="Z316" s="17">
        <v>30</v>
      </c>
      <c r="AA316" s="17">
        <v>33</v>
      </c>
      <c r="AB316" s="17">
        <v>-23</v>
      </c>
      <c r="AC316" s="17">
        <v>-1</v>
      </c>
      <c r="AD316" s="17">
        <v>-18</v>
      </c>
      <c r="AE316" s="17">
        <v>39</v>
      </c>
      <c r="AF316" s="17">
        <v>14</v>
      </c>
      <c r="AG316" s="17">
        <v>18</v>
      </c>
      <c r="AH316" s="17">
        <v>-11</v>
      </c>
      <c r="AI316" s="17">
        <v>-15</v>
      </c>
      <c r="AJ316" s="17">
        <v>11</v>
      </c>
      <c r="AK316" s="17">
        <v>6</v>
      </c>
      <c r="AL316" s="17">
        <v>0</v>
      </c>
      <c r="AM316" s="17">
        <v>41</v>
      </c>
      <c r="AN316" s="17">
        <v>22</v>
      </c>
      <c r="AO316" s="17">
        <v>0</v>
      </c>
      <c r="AP316" s="18">
        <v>9</v>
      </c>
      <c r="AR316" s="14"/>
      <c r="AS316" s="8" t="s">
        <v>4248</v>
      </c>
      <c r="AT316" s="8" t="str">
        <f t="shared" si="44"/>
        <v/>
      </c>
      <c r="AU316" s="8">
        <f>IF(OR(ISBLANK('Anwendung DIAGNOSE'!E42),'Anwendung DIAGNOSE'!E42='Anwendung DIAGNOSE'!$C$1,AT316),0,$AR$5-'Anwendung DIAGNOSE'!E42)</f>
        <v>8</v>
      </c>
      <c r="AV316" s="4"/>
      <c r="AW316" s="4"/>
      <c r="AX316" s="15"/>
      <c r="AY316" s="4"/>
      <c r="AZ316" s="4">
        <f t="shared" si="42"/>
        <v>8</v>
      </c>
      <c r="BA316" s="496">
        <f t="shared" si="43"/>
        <v>8</v>
      </c>
      <c r="BB316" s="40">
        <f t="shared" si="37"/>
        <v>9.630432165643433E-4</v>
      </c>
      <c r="BC316" s="3">
        <f t="shared" si="36"/>
        <v>8.2821716624533526E-2</v>
      </c>
      <c r="BD316" s="4"/>
      <c r="BE316" s="4"/>
      <c r="BF316" s="4"/>
      <c r="BG316" s="11"/>
      <c r="BH316" s="492">
        <f ca="1">SUMPRODUCT(E316:AP316,Calcul_correl!E$411:AP$411)*D316</f>
        <v>-2.3926688335139043E-3</v>
      </c>
      <c r="BI316" s="493"/>
      <c r="BJ316" s="493"/>
      <c r="BK316" s="493"/>
      <c r="BL316" s="493"/>
      <c r="BM316" s="496"/>
    </row>
    <row r="317" spans="3:65">
      <c r="C317" s="42" t="s">
        <v>4249</v>
      </c>
      <c r="D317" s="43">
        <v>1.2054001928640309E-4</v>
      </c>
      <c r="E317" s="44">
        <v>30</v>
      </c>
      <c r="F317" s="17">
        <v>-8</v>
      </c>
      <c r="G317" s="17">
        <v>31</v>
      </c>
      <c r="H317" s="17">
        <v>13</v>
      </c>
      <c r="I317" s="17">
        <v>-6</v>
      </c>
      <c r="J317" s="17">
        <v>7</v>
      </c>
      <c r="K317" s="17">
        <v>1</v>
      </c>
      <c r="L317" s="17">
        <v>9</v>
      </c>
      <c r="M317" s="17">
        <v>28</v>
      </c>
      <c r="N317" s="17">
        <v>-14</v>
      </c>
      <c r="O317" s="17">
        <v>17</v>
      </c>
      <c r="P317" s="17">
        <v>-31</v>
      </c>
      <c r="Q317" s="17">
        <v>-15</v>
      </c>
      <c r="R317" s="17">
        <v>14</v>
      </c>
      <c r="S317" s="17">
        <v>11</v>
      </c>
      <c r="T317" s="17">
        <v>26</v>
      </c>
      <c r="U317" s="17">
        <v>25</v>
      </c>
      <c r="V317" s="17">
        <v>-37</v>
      </c>
      <c r="W317" s="17">
        <v>-13</v>
      </c>
      <c r="X317" s="17">
        <v>22</v>
      </c>
      <c r="Y317" s="17">
        <v>-24</v>
      </c>
      <c r="Z317" s="17">
        <v>-20</v>
      </c>
      <c r="AA317" s="17">
        <v>34</v>
      </c>
      <c r="AB317" s="17">
        <v>7</v>
      </c>
      <c r="AC317" s="17">
        <v>-13</v>
      </c>
      <c r="AD317" s="17">
        <v>15</v>
      </c>
      <c r="AE317" s="17">
        <v>-2</v>
      </c>
      <c r="AF317" s="17">
        <v>-3</v>
      </c>
      <c r="AG317" s="17">
        <v>-7</v>
      </c>
      <c r="AH317" s="17">
        <v>7</v>
      </c>
      <c r="AI317" s="17">
        <v>36</v>
      </c>
      <c r="AJ317" s="17">
        <v>31</v>
      </c>
      <c r="AK317" s="17">
        <v>12</v>
      </c>
      <c r="AL317" s="17">
        <v>6</v>
      </c>
      <c r="AM317" s="17">
        <v>-3</v>
      </c>
      <c r="AN317" s="17">
        <v>-24</v>
      </c>
      <c r="AO317" s="17">
        <v>3</v>
      </c>
      <c r="AP317" s="18">
        <v>3</v>
      </c>
      <c r="AR317" s="14"/>
      <c r="AS317" s="8" t="s">
        <v>4249</v>
      </c>
      <c r="AT317" s="8" t="str">
        <f t="shared" si="44"/>
        <v/>
      </c>
      <c r="AU317" s="8">
        <f>IF(OR(ISBLANK('Anwendung DIAGNOSE'!E43),'Anwendung DIAGNOSE'!E43='Anwendung DIAGNOSE'!$C$1,AT317),0,$AR$5-'Anwendung DIAGNOSE'!E43)</f>
        <v>8</v>
      </c>
      <c r="AV317" s="4"/>
      <c r="AW317" s="4"/>
      <c r="AX317" s="15"/>
      <c r="AY317" s="4"/>
      <c r="AZ317" s="4">
        <f t="shared" si="42"/>
        <v>8</v>
      </c>
      <c r="BA317" s="496">
        <f t="shared" si="43"/>
        <v>8</v>
      </c>
      <c r="BB317" s="40">
        <f t="shared" si="37"/>
        <v>9.6432015429122472E-4</v>
      </c>
      <c r="BC317" s="3">
        <f t="shared" si="36"/>
        <v>7.3288331726133082E-2</v>
      </c>
      <c r="BD317" s="4"/>
      <c r="BE317" s="4"/>
      <c r="BF317" s="4"/>
      <c r="BG317" s="11"/>
      <c r="BH317" s="492">
        <f ca="1">SUMPRODUCT(E317:AP317,Calcul_correl!E$411:AP$411)*D317</f>
        <v>-2.039283992285439E-3</v>
      </c>
      <c r="BI317" s="493"/>
      <c r="BJ317" s="493"/>
      <c r="BK317" s="493"/>
      <c r="BL317" s="493"/>
      <c r="BM317" s="496"/>
    </row>
    <row r="318" spans="3:65">
      <c r="C318" s="42" t="s">
        <v>4250</v>
      </c>
      <c r="D318" s="43">
        <v>1.226241569589209E-4</v>
      </c>
      <c r="E318" s="44">
        <v>54</v>
      </c>
      <c r="F318" s="17">
        <v>19</v>
      </c>
      <c r="G318" s="17">
        <v>-16</v>
      </c>
      <c r="H318" s="17">
        <v>-23</v>
      </c>
      <c r="I318" s="17">
        <v>-36</v>
      </c>
      <c r="J318" s="17">
        <v>-21</v>
      </c>
      <c r="K318" s="17">
        <v>-14</v>
      </c>
      <c r="L318" s="17">
        <v>5</v>
      </c>
      <c r="M318" s="17">
        <v>8</v>
      </c>
      <c r="N318" s="17">
        <v>9</v>
      </c>
      <c r="O318" s="17">
        <v>30</v>
      </c>
      <c r="P318" s="17">
        <v>-10</v>
      </c>
      <c r="Q318" s="17">
        <v>5</v>
      </c>
      <c r="R318" s="17">
        <v>32</v>
      </c>
      <c r="S318" s="17">
        <v>-6</v>
      </c>
      <c r="T318" s="17">
        <v>-6</v>
      </c>
      <c r="U318" s="17">
        <v>11</v>
      </c>
      <c r="V318" s="17">
        <v>-9</v>
      </c>
      <c r="W318" s="17">
        <v>1</v>
      </c>
      <c r="X318" s="17">
        <v>-13</v>
      </c>
      <c r="Y318" s="17">
        <v>9</v>
      </c>
      <c r="Z318" s="17">
        <v>16</v>
      </c>
      <c r="AA318" s="17">
        <v>-12</v>
      </c>
      <c r="AB318" s="17">
        <v>1</v>
      </c>
      <c r="AC318" s="17">
        <v>11</v>
      </c>
      <c r="AD318" s="17">
        <v>-18</v>
      </c>
      <c r="AE318" s="17">
        <v>47</v>
      </c>
      <c r="AF318" s="17">
        <v>-19</v>
      </c>
      <c r="AG318" s="17">
        <v>6</v>
      </c>
      <c r="AH318" s="17">
        <v>6</v>
      </c>
      <c r="AI318" s="17">
        <v>14</v>
      </c>
      <c r="AJ318" s="17">
        <v>17</v>
      </c>
      <c r="AK318" s="17">
        <v>22</v>
      </c>
      <c r="AL318" s="17">
        <v>-4</v>
      </c>
      <c r="AM318" s="17">
        <v>-14</v>
      </c>
      <c r="AN318" s="17">
        <v>3</v>
      </c>
      <c r="AO318" s="17">
        <v>6</v>
      </c>
      <c r="AP318" s="18">
        <v>-35</v>
      </c>
      <c r="AR318" s="14"/>
      <c r="AS318" s="8" t="s">
        <v>4250</v>
      </c>
      <c r="AT318" s="8" t="str">
        <f t="shared" si="44"/>
        <v/>
      </c>
      <c r="AU318" s="8">
        <f>IF(OR(ISBLANK('Anwendung DIAGNOSE'!E44),'Anwendung DIAGNOSE'!E44='Anwendung DIAGNOSE'!$C$1,AT318),0,$AR$5-'Anwendung DIAGNOSE'!E44)</f>
        <v>8</v>
      </c>
      <c r="AV318" s="4"/>
      <c r="AW318" s="4"/>
      <c r="AX318" s="15"/>
      <c r="AY318" s="4"/>
      <c r="AZ318" s="4">
        <f t="shared" si="42"/>
        <v>8</v>
      </c>
      <c r="BA318" s="496">
        <f t="shared" si="43"/>
        <v>8</v>
      </c>
      <c r="BB318" s="40">
        <f t="shared" si="37"/>
        <v>9.8099325567136721E-4</v>
      </c>
      <c r="BC318" s="3">
        <f t="shared" si="36"/>
        <v>7.2103004291845491E-2</v>
      </c>
      <c r="BD318" s="4"/>
      <c r="BE318" s="4"/>
      <c r="BF318" s="4"/>
      <c r="BG318" s="11"/>
      <c r="BH318" s="492">
        <f ca="1">SUMPRODUCT(E318:AP318,Calcul_correl!E$411:AP$411)*D318</f>
        <v>-9.3206621704475175E-5</v>
      </c>
      <c r="BI318" s="493"/>
      <c r="BJ318" s="493"/>
      <c r="BK318" s="493"/>
      <c r="BL318" s="493"/>
      <c r="BM318" s="496"/>
    </row>
    <row r="319" spans="3:65">
      <c r="C319" s="42" t="s">
        <v>4251</v>
      </c>
      <c r="D319" s="43">
        <v>1.3266118333775536E-4</v>
      </c>
      <c r="E319" s="44">
        <v>-13</v>
      </c>
      <c r="F319" s="17">
        <v>-28</v>
      </c>
      <c r="G319" s="17">
        <v>0</v>
      </c>
      <c r="H319" s="17">
        <v>10</v>
      </c>
      <c r="I319" s="17">
        <v>-10</v>
      </c>
      <c r="J319" s="17">
        <v>-1</v>
      </c>
      <c r="K319" s="17">
        <v>-17</v>
      </c>
      <c r="L319" s="17">
        <v>-27</v>
      </c>
      <c r="M319" s="17">
        <v>-39</v>
      </c>
      <c r="N319" s="17">
        <v>9</v>
      </c>
      <c r="O319" s="17">
        <v>30</v>
      </c>
      <c r="P319" s="17">
        <v>36</v>
      </c>
      <c r="Q319" s="17">
        <v>4</v>
      </c>
      <c r="R319" s="17">
        <v>2</v>
      </c>
      <c r="S319" s="17">
        <v>-14</v>
      </c>
      <c r="T319" s="17">
        <v>38</v>
      </c>
      <c r="U319" s="17">
        <v>-4</v>
      </c>
      <c r="V319" s="17">
        <v>-15</v>
      </c>
      <c r="W319" s="17">
        <v>-9</v>
      </c>
      <c r="X319" s="17">
        <v>-21</v>
      </c>
      <c r="Y319" s="17">
        <v>1</v>
      </c>
      <c r="Z319" s="17">
        <v>1</v>
      </c>
      <c r="AA319" s="17">
        <v>-2</v>
      </c>
      <c r="AB319" s="17">
        <v>-17</v>
      </c>
      <c r="AC319" s="17">
        <v>-10</v>
      </c>
      <c r="AD319" s="17">
        <v>-19</v>
      </c>
      <c r="AE319" s="17">
        <v>-36</v>
      </c>
      <c r="AF319" s="17">
        <v>14</v>
      </c>
      <c r="AG319" s="17">
        <v>-39</v>
      </c>
      <c r="AH319" s="17">
        <v>-3</v>
      </c>
      <c r="AI319" s="17">
        <v>-27</v>
      </c>
      <c r="AJ319" s="17">
        <v>19</v>
      </c>
      <c r="AK319" s="17">
        <v>4</v>
      </c>
      <c r="AL319" s="17">
        <v>-19</v>
      </c>
      <c r="AM319" s="17">
        <v>-13</v>
      </c>
      <c r="AN319" s="17">
        <v>47</v>
      </c>
      <c r="AO319" s="17">
        <v>-15</v>
      </c>
      <c r="AP319" s="18">
        <v>40</v>
      </c>
      <c r="AR319" s="14"/>
      <c r="AS319" s="8" t="s">
        <v>4251</v>
      </c>
      <c r="AT319" s="8" t="str">
        <f t="shared" si="44"/>
        <v/>
      </c>
      <c r="AU319" s="8">
        <f>IF(OR(ISBLANK('Anwendung DIAGNOSE'!E45),'Anwendung DIAGNOSE'!E45='Anwendung DIAGNOSE'!$C$1,AT319),0,$AR$5-'Anwendung DIAGNOSE'!E45)</f>
        <v>3</v>
      </c>
      <c r="AV319" s="4"/>
      <c r="AW319" s="4"/>
      <c r="AX319" s="15"/>
      <c r="AY319" s="4"/>
      <c r="AZ319" s="4">
        <f t="shared" ca="1" si="42"/>
        <v>3</v>
      </c>
      <c r="BA319" s="496">
        <f t="shared" ca="1" si="43"/>
        <v>3</v>
      </c>
      <c r="BB319" s="40">
        <f t="shared" ca="1" si="37"/>
        <v>3.9798355001326608E-4</v>
      </c>
      <c r="BC319" s="3">
        <f t="shared" si="36"/>
        <v>8.6627752719554252E-2</v>
      </c>
      <c r="BD319" s="4"/>
      <c r="BE319" s="4"/>
      <c r="BF319" s="4"/>
      <c r="BG319" s="11"/>
      <c r="BH319" s="492">
        <f ca="1">SUMPRODUCT(E319:AP319,Calcul_correl!E$411:AP$411)*D319</f>
        <v>-2.3128150703104269E-3</v>
      </c>
      <c r="BI319" s="493"/>
      <c r="BJ319" s="493"/>
      <c r="BK319" s="493"/>
      <c r="BL319" s="493"/>
      <c r="BM319" s="496"/>
    </row>
    <row r="320" spans="3:65">
      <c r="C320" s="42" t="s">
        <v>4252</v>
      </c>
      <c r="D320" s="43">
        <v>1.3183915622940013E-4</v>
      </c>
      <c r="E320" s="44">
        <v>2</v>
      </c>
      <c r="F320" s="17">
        <v>8</v>
      </c>
      <c r="G320" s="17">
        <v>-26</v>
      </c>
      <c r="H320" s="17">
        <v>-12</v>
      </c>
      <c r="I320" s="17">
        <v>-12</v>
      </c>
      <c r="J320" s="17">
        <v>4</v>
      </c>
      <c r="K320" s="17">
        <v>1</v>
      </c>
      <c r="L320" s="17">
        <v>-5</v>
      </c>
      <c r="M320" s="17">
        <v>3</v>
      </c>
      <c r="N320" s="17">
        <v>10</v>
      </c>
      <c r="O320" s="17">
        <v>2</v>
      </c>
      <c r="P320" s="17">
        <v>-8</v>
      </c>
      <c r="Q320" s="17">
        <v>-9</v>
      </c>
      <c r="R320" s="17">
        <v>-14</v>
      </c>
      <c r="S320" s="17">
        <v>-16</v>
      </c>
      <c r="T320" s="17">
        <v>-14</v>
      </c>
      <c r="U320" s="17">
        <v>6</v>
      </c>
      <c r="V320" s="17">
        <v>8</v>
      </c>
      <c r="W320" s="17">
        <v>2</v>
      </c>
      <c r="X320" s="17">
        <v>13</v>
      </c>
      <c r="Y320" s="17">
        <v>-3</v>
      </c>
      <c r="Z320" s="17">
        <v>1</v>
      </c>
      <c r="AA320" s="17">
        <v>-14</v>
      </c>
      <c r="AB320" s="17">
        <v>-16</v>
      </c>
      <c r="AC320" s="17">
        <v>-9</v>
      </c>
      <c r="AD320" s="17">
        <v>15</v>
      </c>
      <c r="AE320" s="17">
        <v>-4</v>
      </c>
      <c r="AF320" s="17">
        <v>-8</v>
      </c>
      <c r="AG320" s="17">
        <v>-17</v>
      </c>
      <c r="AH320" s="17">
        <v>-15</v>
      </c>
      <c r="AI320" s="17">
        <v>4</v>
      </c>
      <c r="AJ320" s="17">
        <v>7</v>
      </c>
      <c r="AK320" s="17">
        <v>-20</v>
      </c>
      <c r="AL320" s="17">
        <v>-6</v>
      </c>
      <c r="AM320" s="17">
        <v>-14</v>
      </c>
      <c r="AN320" s="17">
        <v>5</v>
      </c>
      <c r="AO320" s="17">
        <v>22</v>
      </c>
      <c r="AP320" s="18">
        <v>15</v>
      </c>
      <c r="AR320" s="14"/>
      <c r="AS320" s="8" t="s">
        <v>4252</v>
      </c>
      <c r="AT320" s="8" t="str">
        <f t="shared" si="44"/>
        <v/>
      </c>
      <c r="AU320" s="8">
        <f>IF(OR(ISBLANK('Anwendung DIAGNOSE'!E46),'Anwendung DIAGNOSE'!E46='Anwendung DIAGNOSE'!$C$1,AT320),0,$AR$5-'Anwendung DIAGNOSE'!E46)</f>
        <v>8</v>
      </c>
      <c r="AV320" s="4"/>
      <c r="AW320" s="4"/>
      <c r="AX320" s="15"/>
      <c r="AY320" s="4"/>
      <c r="AZ320" s="4">
        <f t="shared" ca="1" si="42"/>
        <v>8</v>
      </c>
      <c r="BA320" s="496">
        <f t="shared" ca="1" si="43"/>
        <v>8</v>
      </c>
      <c r="BB320" s="40">
        <f t="shared" ca="1" si="37"/>
        <v>1.054713249835201E-3</v>
      </c>
      <c r="BC320" s="3">
        <f t="shared" si="36"/>
        <v>4.8780487804878044E-2</v>
      </c>
      <c r="BD320" s="4"/>
      <c r="BE320" s="4"/>
      <c r="BF320" s="4"/>
      <c r="BG320" s="11"/>
      <c r="BH320" s="492">
        <f ca="1">SUMPRODUCT(E320:AP320,Calcul_correl!E$411:AP$411)*D320</f>
        <v>9.9191825972313758E-4</v>
      </c>
      <c r="BI320" s="493"/>
      <c r="BJ320" s="493"/>
      <c r="BK320" s="493"/>
      <c r="BL320" s="493"/>
      <c r="BM320" s="496"/>
    </row>
    <row r="321" spans="3:65">
      <c r="C321" s="42" t="s">
        <v>1455</v>
      </c>
      <c r="D321" s="43">
        <v>1.2307692307692307E-4</v>
      </c>
      <c r="E321" s="44">
        <v>-2</v>
      </c>
      <c r="F321" s="17">
        <v>-4</v>
      </c>
      <c r="G321" s="17">
        <v>-7</v>
      </c>
      <c r="H321" s="17">
        <v>-3</v>
      </c>
      <c r="I321" s="17">
        <v>2</v>
      </c>
      <c r="J321" s="17">
        <v>-5</v>
      </c>
      <c r="K321" s="17">
        <v>-5</v>
      </c>
      <c r="L321" s="17">
        <v>-6</v>
      </c>
      <c r="M321" s="17">
        <v>-3</v>
      </c>
      <c r="N321" s="17">
        <v>-5</v>
      </c>
      <c r="O321" s="17">
        <v>-4</v>
      </c>
      <c r="P321" s="17">
        <v>1</v>
      </c>
      <c r="Q321" s="17">
        <v>-16</v>
      </c>
      <c r="R321" s="17">
        <v>6</v>
      </c>
      <c r="S321" s="17">
        <v>-4</v>
      </c>
      <c r="T321" s="17">
        <v>3</v>
      </c>
      <c r="U321" s="17">
        <v>-5</v>
      </c>
      <c r="V321" s="17">
        <v>5</v>
      </c>
      <c r="W321" s="17">
        <v>-11</v>
      </c>
      <c r="X321" s="17">
        <v>13</v>
      </c>
      <c r="Y321" s="17">
        <v>17</v>
      </c>
      <c r="Z321" s="17">
        <v>6</v>
      </c>
      <c r="AA321" s="17">
        <v>5</v>
      </c>
      <c r="AB321" s="17">
        <v>-19</v>
      </c>
      <c r="AC321" s="17">
        <v>-18</v>
      </c>
      <c r="AD321" s="17">
        <v>11</v>
      </c>
      <c r="AE321" s="17">
        <v>-4</v>
      </c>
      <c r="AF321" s="17">
        <v>16</v>
      </c>
      <c r="AG321" s="17">
        <v>2</v>
      </c>
      <c r="AH321" s="17">
        <v>19</v>
      </c>
      <c r="AI321" s="17">
        <v>11</v>
      </c>
      <c r="AJ321" s="17">
        <v>1</v>
      </c>
      <c r="AK321" s="17">
        <v>10</v>
      </c>
      <c r="AL321" s="17">
        <v>14</v>
      </c>
      <c r="AM321" s="17">
        <v>-1</v>
      </c>
      <c r="AN321" s="17">
        <v>-16</v>
      </c>
      <c r="AO321" s="17">
        <v>1</v>
      </c>
      <c r="AP321" s="18">
        <v>7</v>
      </c>
      <c r="AR321" s="14"/>
      <c r="AS321" s="8" t="s">
        <v>1455</v>
      </c>
      <c r="AT321" s="8" t="str">
        <f t="shared" si="44"/>
        <v/>
      </c>
      <c r="AU321" s="8">
        <f>IF(OR(ISBLANK('Anwendung DIAGNOSE'!E47),'Anwendung DIAGNOSE'!E47='Anwendung DIAGNOSE'!$C$1,AT321),0,$AR$5-'Anwendung DIAGNOSE'!E47)</f>
        <v>8</v>
      </c>
      <c r="AV321" s="4"/>
      <c r="AW321" s="4"/>
      <c r="AX321" s="15"/>
      <c r="AY321" s="4"/>
      <c r="AZ321" s="4">
        <f t="shared" si="42"/>
        <v>8</v>
      </c>
      <c r="BA321" s="496">
        <f t="shared" si="43"/>
        <v>8</v>
      </c>
      <c r="BB321" s="40">
        <f t="shared" si="37"/>
        <v>9.8461538461538456E-4</v>
      </c>
      <c r="BC321" s="3">
        <f t="shared" si="36"/>
        <v>3.5446153846153843E-2</v>
      </c>
      <c r="BD321" s="4"/>
      <c r="BE321" s="4"/>
      <c r="BF321" s="4"/>
      <c r="BG321" s="11"/>
      <c r="BH321" s="492">
        <f ca="1">SUMPRODUCT(E321:AP321,Calcul_correl!E$411:AP$411)*D321</f>
        <v>3.8216615384615362E-4</v>
      </c>
      <c r="BI321" s="493"/>
      <c r="BJ321" s="493"/>
      <c r="BK321" s="493"/>
      <c r="BL321" s="493"/>
      <c r="BM321" s="496"/>
    </row>
    <row r="322" spans="3:65">
      <c r="C322" s="42" t="s">
        <v>1391</v>
      </c>
      <c r="D322" s="43">
        <v>1.1284134506883322E-4</v>
      </c>
      <c r="E322" s="44">
        <v>0</v>
      </c>
      <c r="F322" s="17">
        <v>-10</v>
      </c>
      <c r="G322" s="17">
        <v>5</v>
      </c>
      <c r="H322" s="17">
        <v>1</v>
      </c>
      <c r="I322" s="17">
        <v>0</v>
      </c>
      <c r="J322" s="17">
        <v>12</v>
      </c>
      <c r="K322" s="17">
        <v>-10</v>
      </c>
      <c r="L322" s="17">
        <v>-11</v>
      </c>
      <c r="M322" s="17">
        <v>-18</v>
      </c>
      <c r="N322" s="17">
        <v>10</v>
      </c>
      <c r="O322" s="17">
        <v>9</v>
      </c>
      <c r="P322" s="17">
        <v>26</v>
      </c>
      <c r="Q322" s="17">
        <v>4</v>
      </c>
      <c r="R322" s="17">
        <v>-4</v>
      </c>
      <c r="S322" s="17">
        <v>11</v>
      </c>
      <c r="T322" s="17">
        <v>33</v>
      </c>
      <c r="U322" s="17">
        <v>16</v>
      </c>
      <c r="V322" s="17">
        <v>-4</v>
      </c>
      <c r="W322" s="17">
        <v>4</v>
      </c>
      <c r="X322" s="17">
        <v>-47</v>
      </c>
      <c r="Y322" s="17">
        <v>-7</v>
      </c>
      <c r="Z322" s="17">
        <v>-15</v>
      </c>
      <c r="AA322" s="17">
        <v>1</v>
      </c>
      <c r="AB322" s="17">
        <v>-8</v>
      </c>
      <c r="AC322" s="17">
        <v>-26</v>
      </c>
      <c r="AD322" s="17">
        <v>-15</v>
      </c>
      <c r="AE322" s="17">
        <v>15</v>
      </c>
      <c r="AF322" s="17">
        <v>-23</v>
      </c>
      <c r="AG322" s="17">
        <v>7</v>
      </c>
      <c r="AH322" s="17">
        <v>-14</v>
      </c>
      <c r="AI322" s="17">
        <v>8</v>
      </c>
      <c r="AJ322" s="17">
        <v>-9</v>
      </c>
      <c r="AK322" s="17">
        <v>16</v>
      </c>
      <c r="AL322" s="17">
        <v>-10</v>
      </c>
      <c r="AM322" s="17">
        <v>-12</v>
      </c>
      <c r="AN322" s="17">
        <v>-13</v>
      </c>
      <c r="AO322" s="17">
        <v>-24</v>
      </c>
      <c r="AP322" s="18">
        <v>-3</v>
      </c>
      <c r="AR322" s="14"/>
      <c r="AS322" s="8" t="s">
        <v>1391</v>
      </c>
      <c r="AT322" s="8" t="str">
        <f t="shared" si="44"/>
        <v/>
      </c>
      <c r="AU322" s="8">
        <f>IF(OR(ISBLANK('Anwendung DIAGNOSE'!E48),'Anwendung DIAGNOSE'!E48='Anwendung DIAGNOSE'!$C$1,AT322),0,$AR$5-'Anwendung DIAGNOSE'!E48)</f>
        <v>8</v>
      </c>
      <c r="AV322" s="4"/>
      <c r="AW322" s="4"/>
      <c r="AX322" s="15"/>
      <c r="AY322" s="4"/>
      <c r="AZ322" s="4">
        <f t="shared" si="42"/>
        <v>8</v>
      </c>
      <c r="BA322" s="496">
        <f t="shared" si="43"/>
        <v>8</v>
      </c>
      <c r="BB322" s="40">
        <f t="shared" si="37"/>
        <v>9.0273076055066577E-4</v>
      </c>
      <c r="BC322" s="3">
        <f t="shared" ref="BC322:BC385" si="45">(SUMIF(E322:AP322,"&gt;0",E322:AP322)-SUMIF(E322:AP322,"&lt;0",E322:AP322))*D322</f>
        <v>5.2019860076732115E-2</v>
      </c>
      <c r="BD322" s="4"/>
      <c r="BE322" s="4"/>
      <c r="BF322" s="4"/>
      <c r="BG322" s="11"/>
      <c r="BH322" s="492">
        <f ca="1">SUMPRODUCT(E322:AP322,Calcul_correl!E$411:AP$411)*D322</f>
        <v>-2.9482848115549537E-3</v>
      </c>
      <c r="BI322" s="493"/>
      <c r="BJ322" s="493"/>
      <c r="BK322" s="493"/>
      <c r="BL322" s="493"/>
      <c r="BM322" s="496"/>
    </row>
    <row r="323" spans="3:65">
      <c r="C323" s="42" t="s">
        <v>1392</v>
      </c>
      <c r="D323" s="43">
        <v>1.1295606009262397E-4</v>
      </c>
      <c r="E323" s="44">
        <v>-3</v>
      </c>
      <c r="F323" s="17">
        <v>-3</v>
      </c>
      <c r="G323" s="17">
        <v>-13</v>
      </c>
      <c r="H323" s="17">
        <v>2</v>
      </c>
      <c r="I323" s="17">
        <v>5</v>
      </c>
      <c r="J323" s="17">
        <v>-16</v>
      </c>
      <c r="K323" s="17">
        <v>-10</v>
      </c>
      <c r="L323" s="17">
        <v>-6</v>
      </c>
      <c r="M323" s="17">
        <v>-3</v>
      </c>
      <c r="N323" s="17">
        <v>5</v>
      </c>
      <c r="O323" s="17">
        <v>1</v>
      </c>
      <c r="P323" s="17">
        <v>-5</v>
      </c>
      <c r="Q323" s="17">
        <v>-25</v>
      </c>
      <c r="R323" s="17">
        <v>-1</v>
      </c>
      <c r="S323" s="17">
        <v>4</v>
      </c>
      <c r="T323" s="17">
        <v>5</v>
      </c>
      <c r="U323" s="17">
        <v>-19</v>
      </c>
      <c r="V323" s="17">
        <v>-11</v>
      </c>
      <c r="W323" s="17">
        <v>-24</v>
      </c>
      <c r="X323" s="17">
        <v>6</v>
      </c>
      <c r="Y323" s="17">
        <v>0</v>
      </c>
      <c r="Z323" s="17">
        <v>-21</v>
      </c>
      <c r="AA323" s="17">
        <v>19</v>
      </c>
      <c r="AB323" s="17">
        <v>-13</v>
      </c>
      <c r="AC323" s="17">
        <v>9</v>
      </c>
      <c r="AD323" s="17">
        <v>18</v>
      </c>
      <c r="AE323" s="17">
        <v>-10</v>
      </c>
      <c r="AF323" s="17">
        <v>4</v>
      </c>
      <c r="AG323" s="17">
        <v>15</v>
      </c>
      <c r="AH323" s="17">
        <v>14</v>
      </c>
      <c r="AI323" s="17">
        <v>18</v>
      </c>
      <c r="AJ323" s="17">
        <v>-18</v>
      </c>
      <c r="AK323" s="17">
        <v>18</v>
      </c>
      <c r="AL323" s="17">
        <v>11</v>
      </c>
      <c r="AM323" s="17">
        <v>5</v>
      </c>
      <c r="AN323" s="17">
        <v>-1</v>
      </c>
      <c r="AO323" s="17">
        <v>-16</v>
      </c>
      <c r="AP323" s="18">
        <v>-9</v>
      </c>
      <c r="AR323" s="14"/>
      <c r="AS323" s="8" t="s">
        <v>1392</v>
      </c>
      <c r="AT323" s="8" t="str">
        <f t="shared" si="44"/>
        <v/>
      </c>
      <c r="AU323" s="8">
        <f>IF(OR(ISBLANK('Anwendung DIAGNOSE'!E49),'Anwendung DIAGNOSE'!E49='Anwendung DIAGNOSE'!$C$1,AT323),0,$AR$5-'Anwendung DIAGNOSE'!E49)</f>
        <v>8</v>
      </c>
      <c r="AV323" s="4"/>
      <c r="AW323" s="4"/>
      <c r="AX323" s="15"/>
      <c r="AY323" s="4"/>
      <c r="AZ323" s="4">
        <f t="shared" si="42"/>
        <v>8</v>
      </c>
      <c r="BA323" s="496">
        <f t="shared" si="43"/>
        <v>8</v>
      </c>
      <c r="BB323" s="40">
        <f t="shared" ref="BB323:BB386" si="46">BA323*D323</f>
        <v>9.0364848074099178E-4</v>
      </c>
      <c r="BC323" s="3">
        <f t="shared" si="45"/>
        <v>4.3601039195752853E-2</v>
      </c>
      <c r="BD323" s="4"/>
      <c r="BE323" s="4"/>
      <c r="BF323" s="4"/>
      <c r="BG323" s="11"/>
      <c r="BH323" s="492">
        <f ca="1">SUMPRODUCT(E323:AP323,Calcul_correl!E$411:AP$411)*D323</f>
        <v>-7.3785157573703821E-4</v>
      </c>
      <c r="BI323" s="493"/>
      <c r="BJ323" s="493"/>
      <c r="BK323" s="493"/>
      <c r="BL323" s="493"/>
      <c r="BM323" s="496"/>
    </row>
    <row r="324" spans="3:65">
      <c r="C324" s="42" t="s">
        <v>1393</v>
      </c>
      <c r="D324" s="43">
        <v>1.1397310234784591E-4</v>
      </c>
      <c r="E324" s="44">
        <v>-1</v>
      </c>
      <c r="F324" s="17">
        <v>7</v>
      </c>
      <c r="G324" s="17">
        <v>-14</v>
      </c>
      <c r="H324" s="17">
        <v>2</v>
      </c>
      <c r="I324" s="17">
        <v>4</v>
      </c>
      <c r="J324" s="17">
        <v>-5</v>
      </c>
      <c r="K324" s="17">
        <v>-16</v>
      </c>
      <c r="L324" s="17">
        <v>1</v>
      </c>
      <c r="M324" s="17">
        <v>9</v>
      </c>
      <c r="N324" s="17">
        <v>4</v>
      </c>
      <c r="O324" s="17">
        <v>-6</v>
      </c>
      <c r="P324" s="17">
        <v>3</v>
      </c>
      <c r="Q324" s="17">
        <v>4</v>
      </c>
      <c r="R324" s="17">
        <v>-12</v>
      </c>
      <c r="S324" s="17">
        <v>-16</v>
      </c>
      <c r="T324" s="17">
        <v>1</v>
      </c>
      <c r="U324" s="17">
        <v>7</v>
      </c>
      <c r="V324" s="17">
        <v>6</v>
      </c>
      <c r="W324" s="17">
        <v>-16</v>
      </c>
      <c r="X324" s="17">
        <v>7</v>
      </c>
      <c r="Y324" s="17">
        <v>8</v>
      </c>
      <c r="Z324" s="17">
        <v>0</v>
      </c>
      <c r="AA324" s="17">
        <v>-3</v>
      </c>
      <c r="AB324" s="17">
        <v>16</v>
      </c>
      <c r="AC324" s="17">
        <v>-6</v>
      </c>
      <c r="AD324" s="17">
        <v>6</v>
      </c>
      <c r="AE324" s="17">
        <v>-2</v>
      </c>
      <c r="AF324" s="17">
        <v>-21</v>
      </c>
      <c r="AG324" s="17">
        <v>-10</v>
      </c>
      <c r="AH324" s="17">
        <v>-11</v>
      </c>
      <c r="AI324" s="17">
        <v>12</v>
      </c>
      <c r="AJ324" s="17">
        <v>17</v>
      </c>
      <c r="AK324" s="17">
        <v>-12</v>
      </c>
      <c r="AL324" s="17">
        <v>-5</v>
      </c>
      <c r="AM324" s="17">
        <v>13</v>
      </c>
      <c r="AN324" s="17">
        <v>8</v>
      </c>
      <c r="AO324" s="17">
        <v>10</v>
      </c>
      <c r="AP324" s="18">
        <v>1</v>
      </c>
      <c r="AR324" s="14"/>
      <c r="AS324" s="8" t="s">
        <v>1393</v>
      </c>
      <c r="AT324" s="8" t="str">
        <f t="shared" si="44"/>
        <v/>
      </c>
      <c r="AU324" s="8">
        <f>IF(OR(ISBLANK('Anwendung DIAGNOSE'!E50),'Anwendung DIAGNOSE'!E50='Anwendung DIAGNOSE'!$C$1,AT324),0,$AR$5-'Anwendung DIAGNOSE'!E50)</f>
        <v>8</v>
      </c>
      <c r="AV324" s="4"/>
      <c r="AW324" s="4"/>
      <c r="AX324" s="15"/>
      <c r="AY324" s="4"/>
      <c r="AZ324" s="4">
        <f t="shared" si="42"/>
        <v>8</v>
      </c>
      <c r="BA324" s="496">
        <f t="shared" si="43"/>
        <v>8</v>
      </c>
      <c r="BB324" s="40">
        <f t="shared" si="46"/>
        <v>9.1178481878276729E-4</v>
      </c>
      <c r="BC324" s="3">
        <f t="shared" si="45"/>
        <v>3.4419876909049463E-2</v>
      </c>
      <c r="BD324" s="4"/>
      <c r="BE324" s="4"/>
      <c r="BF324" s="4"/>
      <c r="BG324" s="11"/>
      <c r="BH324" s="492">
        <f ca="1">SUMPRODUCT(E324:AP324,Calcul_correl!E$411:AP$411)*D324</f>
        <v>5.2930248461363117E-4</v>
      </c>
      <c r="BI324" s="493"/>
      <c r="BJ324" s="493"/>
      <c r="BK324" s="493"/>
      <c r="BL324" s="493"/>
      <c r="BM324" s="496"/>
    </row>
    <row r="325" spans="3:65">
      <c r="C325" s="42" t="s">
        <v>1394</v>
      </c>
      <c r="D325" s="43">
        <v>1.1272686281140796E-4</v>
      </c>
      <c r="E325" s="44">
        <v>-2</v>
      </c>
      <c r="F325" s="17">
        <v>-10</v>
      </c>
      <c r="G325" s="17">
        <v>-3</v>
      </c>
      <c r="H325" s="17">
        <v>4</v>
      </c>
      <c r="I325" s="17">
        <v>8</v>
      </c>
      <c r="J325" s="17">
        <v>19</v>
      </c>
      <c r="K325" s="17">
        <v>0</v>
      </c>
      <c r="L325" s="17">
        <v>-8</v>
      </c>
      <c r="M325" s="17">
        <v>-4</v>
      </c>
      <c r="N325" s="17">
        <v>12</v>
      </c>
      <c r="O325" s="17">
        <v>3</v>
      </c>
      <c r="P325" s="17">
        <v>9</v>
      </c>
      <c r="Q325" s="17">
        <v>-12</v>
      </c>
      <c r="R325" s="17">
        <v>18</v>
      </c>
      <c r="S325" s="17">
        <v>2</v>
      </c>
      <c r="T325" s="17">
        <v>13</v>
      </c>
      <c r="U325" s="17">
        <v>19</v>
      </c>
      <c r="V325" s="17">
        <v>8</v>
      </c>
      <c r="W325" s="17">
        <v>27</v>
      </c>
      <c r="X325" s="17">
        <v>-7</v>
      </c>
      <c r="Y325" s="17">
        <v>18</v>
      </c>
      <c r="Z325" s="17">
        <v>-8</v>
      </c>
      <c r="AA325" s="17">
        <v>2</v>
      </c>
      <c r="AB325" s="17">
        <v>-16</v>
      </c>
      <c r="AC325" s="17">
        <v>-5</v>
      </c>
      <c r="AD325" s="17">
        <v>12</v>
      </c>
      <c r="AE325" s="17">
        <v>12</v>
      </c>
      <c r="AF325" s="17">
        <v>-20</v>
      </c>
      <c r="AG325" s="17">
        <v>8</v>
      </c>
      <c r="AH325" s="17">
        <v>2</v>
      </c>
      <c r="AI325" s="17">
        <v>10</v>
      </c>
      <c r="AJ325" s="17">
        <v>2</v>
      </c>
      <c r="AK325" s="17">
        <v>20</v>
      </c>
      <c r="AL325" s="17">
        <v>-13</v>
      </c>
      <c r="AM325" s="17">
        <v>7</v>
      </c>
      <c r="AN325" s="17">
        <v>-4</v>
      </c>
      <c r="AO325" s="17">
        <v>8</v>
      </c>
      <c r="AP325" s="18">
        <v>12</v>
      </c>
      <c r="AR325" s="14"/>
      <c r="AS325" s="8" t="s">
        <v>1394</v>
      </c>
      <c r="AT325" s="8" t="str">
        <f t="shared" si="44"/>
        <v/>
      </c>
      <c r="AU325" s="8">
        <f>IF(OR(ISBLANK('Anwendung DIAGNOSE'!E51),'Anwendung DIAGNOSE'!E51='Anwendung DIAGNOSE'!$C$1,AT325),0,$AR$5-'Anwendung DIAGNOSE'!E51)</f>
        <v>8</v>
      </c>
      <c r="AV325" s="4"/>
      <c r="AW325" s="4"/>
      <c r="AX325" s="15"/>
      <c r="AY325" s="4"/>
      <c r="AZ325" s="4">
        <f t="shared" si="42"/>
        <v>8</v>
      </c>
      <c r="BA325" s="496">
        <f t="shared" si="43"/>
        <v>8</v>
      </c>
      <c r="BB325" s="40">
        <f t="shared" si="46"/>
        <v>9.0181490249126371E-4</v>
      </c>
      <c r="BC325" s="3">
        <f t="shared" si="45"/>
        <v>4.1370758651786722E-2</v>
      </c>
      <c r="BD325" s="4"/>
      <c r="BE325" s="4"/>
      <c r="BF325" s="4"/>
      <c r="BG325" s="11"/>
      <c r="BH325" s="492">
        <f ca="1">SUMPRODUCT(E325:AP325,Calcul_correl!E$411:AP$411)*D325</f>
        <v>-1.0669823018825389E-3</v>
      </c>
      <c r="BI325" s="493"/>
      <c r="BJ325" s="493"/>
      <c r="BK325" s="493"/>
      <c r="BL325" s="493"/>
      <c r="BM325" s="496"/>
    </row>
    <row r="326" spans="3:65">
      <c r="C326" s="42" t="s">
        <v>1395</v>
      </c>
      <c r="D326" s="43">
        <v>1.1166945840312674E-4</v>
      </c>
      <c r="E326" s="44">
        <v>-3</v>
      </c>
      <c r="F326" s="17">
        <v>3</v>
      </c>
      <c r="G326" s="17">
        <v>-3</v>
      </c>
      <c r="H326" s="17">
        <v>1</v>
      </c>
      <c r="I326" s="17">
        <v>0</v>
      </c>
      <c r="J326" s="17">
        <v>6</v>
      </c>
      <c r="K326" s="17">
        <v>-8</v>
      </c>
      <c r="L326" s="17">
        <v>0</v>
      </c>
      <c r="M326" s="17">
        <v>-7</v>
      </c>
      <c r="N326" s="17">
        <v>2</v>
      </c>
      <c r="O326" s="17">
        <v>7</v>
      </c>
      <c r="P326" s="17">
        <v>9</v>
      </c>
      <c r="Q326" s="17">
        <v>3</v>
      </c>
      <c r="R326" s="17">
        <v>3</v>
      </c>
      <c r="S326" s="17">
        <v>-3</v>
      </c>
      <c r="T326" s="17">
        <v>4</v>
      </c>
      <c r="U326" s="17">
        <v>7</v>
      </c>
      <c r="V326" s="17">
        <v>-1</v>
      </c>
      <c r="W326" s="17">
        <v>4</v>
      </c>
      <c r="X326" s="17">
        <v>5</v>
      </c>
      <c r="Y326" s="17">
        <v>-13</v>
      </c>
      <c r="Z326" s="17">
        <v>-4</v>
      </c>
      <c r="AA326" s="17">
        <v>6</v>
      </c>
      <c r="AB326" s="17">
        <v>-7</v>
      </c>
      <c r="AC326" s="17">
        <v>-9</v>
      </c>
      <c r="AD326" s="17">
        <v>6</v>
      </c>
      <c r="AE326" s="17">
        <v>4</v>
      </c>
      <c r="AF326" s="17">
        <v>-12</v>
      </c>
      <c r="AG326" s="17">
        <v>9</v>
      </c>
      <c r="AH326" s="17">
        <v>-9</v>
      </c>
      <c r="AI326" s="17">
        <v>-2</v>
      </c>
      <c r="AJ326" s="17">
        <v>-11</v>
      </c>
      <c r="AK326" s="17">
        <v>1</v>
      </c>
      <c r="AL326" s="17">
        <v>2</v>
      </c>
      <c r="AM326" s="17">
        <v>-2</v>
      </c>
      <c r="AN326" s="17">
        <v>11</v>
      </c>
      <c r="AO326" s="17">
        <v>14</v>
      </c>
      <c r="AP326" s="18">
        <v>9</v>
      </c>
      <c r="AR326" s="14"/>
      <c r="AS326" s="8" t="s">
        <v>1395</v>
      </c>
      <c r="AT326" s="8" t="str">
        <f t="shared" si="44"/>
        <v/>
      </c>
      <c r="AU326" s="8">
        <f>IF(OR(ISBLANK('Anwendung DIAGNOSE'!E52),'Anwendung DIAGNOSE'!E52='Anwendung DIAGNOSE'!$C$1,AT326),0,$AR$5-'Anwendung DIAGNOSE'!E52)</f>
        <v>8</v>
      </c>
      <c r="AV326" s="4"/>
      <c r="AW326" s="4"/>
      <c r="AX326" s="15"/>
      <c r="AY326" s="4"/>
      <c r="AZ326" s="4">
        <f t="shared" ca="1" si="42"/>
        <v>8</v>
      </c>
      <c r="BA326" s="496">
        <f t="shared" ca="1" si="43"/>
        <v>8</v>
      </c>
      <c r="BB326" s="40">
        <f t="shared" ca="1" si="46"/>
        <v>8.9335566722501393E-4</v>
      </c>
      <c r="BC326" s="3">
        <f t="shared" si="45"/>
        <v>2.3450586264656615E-2</v>
      </c>
      <c r="BD326" s="4"/>
      <c r="BE326" s="4"/>
      <c r="BF326" s="4"/>
      <c r="BG326" s="11"/>
      <c r="BH326" s="492">
        <f ca="1">SUMPRODUCT(E326:AP326,Calcul_correl!E$411:AP$411)*D326</f>
        <v>2.5659408151870451E-4</v>
      </c>
      <c r="BI326" s="493"/>
      <c r="BJ326" s="493"/>
      <c r="BK326" s="493"/>
      <c r="BL326" s="493"/>
      <c r="BM326" s="496"/>
    </row>
    <row r="327" spans="3:65">
      <c r="C327" s="42" t="s">
        <v>1396</v>
      </c>
      <c r="D327" s="43">
        <v>1.1185682326621924E-4</v>
      </c>
      <c r="E327" s="44">
        <v>-1</v>
      </c>
      <c r="F327" s="17">
        <v>-4</v>
      </c>
      <c r="G327" s="17">
        <v>-1</v>
      </c>
      <c r="H327" s="17">
        <v>4</v>
      </c>
      <c r="I327" s="17">
        <v>2</v>
      </c>
      <c r="J327" s="17">
        <v>13</v>
      </c>
      <c r="K327" s="17">
        <v>-9</v>
      </c>
      <c r="L327" s="17">
        <v>5</v>
      </c>
      <c r="M327" s="17">
        <v>-6</v>
      </c>
      <c r="N327" s="17">
        <v>2</v>
      </c>
      <c r="O327" s="17">
        <v>5</v>
      </c>
      <c r="P327" s="17">
        <v>13</v>
      </c>
      <c r="Q327" s="17">
        <v>3</v>
      </c>
      <c r="R327" s="17">
        <v>8</v>
      </c>
      <c r="S327" s="17">
        <v>7</v>
      </c>
      <c r="T327" s="17">
        <v>26</v>
      </c>
      <c r="U327" s="17">
        <v>-3</v>
      </c>
      <c r="V327" s="17">
        <v>4</v>
      </c>
      <c r="W327" s="17">
        <v>13</v>
      </c>
      <c r="X327" s="17">
        <v>-13</v>
      </c>
      <c r="Y327" s="17">
        <v>9</v>
      </c>
      <c r="Z327" s="17">
        <v>-3</v>
      </c>
      <c r="AA327" s="17">
        <v>2</v>
      </c>
      <c r="AB327" s="17">
        <v>-12</v>
      </c>
      <c r="AC327" s="17">
        <v>-10</v>
      </c>
      <c r="AD327" s="17">
        <v>20</v>
      </c>
      <c r="AE327" s="17">
        <v>28</v>
      </c>
      <c r="AF327" s="17">
        <v>-13</v>
      </c>
      <c r="AG327" s="17">
        <v>11</v>
      </c>
      <c r="AH327" s="17">
        <v>-3</v>
      </c>
      <c r="AI327" s="17">
        <v>-1</v>
      </c>
      <c r="AJ327" s="17">
        <v>2</v>
      </c>
      <c r="AK327" s="17">
        <v>19</v>
      </c>
      <c r="AL327" s="17">
        <v>-30</v>
      </c>
      <c r="AM327" s="17">
        <v>8</v>
      </c>
      <c r="AN327" s="17">
        <v>1</v>
      </c>
      <c r="AO327" s="17">
        <v>5</v>
      </c>
      <c r="AP327" s="18">
        <v>20</v>
      </c>
      <c r="AR327" s="14"/>
      <c r="AS327" s="8" t="s">
        <v>1396</v>
      </c>
      <c r="AT327" s="8" t="str">
        <f t="shared" si="44"/>
        <v/>
      </c>
      <c r="AU327" s="8">
        <f>IF(OR(ISBLANK('Anwendung DIAGNOSE'!E53),'Anwendung DIAGNOSE'!E53='Anwendung DIAGNOSE'!$C$1,AT327),0,$AR$5-'Anwendung DIAGNOSE'!E53)</f>
        <v>8</v>
      </c>
      <c r="AV327" s="4"/>
      <c r="AW327" s="4"/>
      <c r="AX327" s="15"/>
      <c r="AY327" s="4"/>
      <c r="AZ327" s="4">
        <f t="shared" si="42"/>
        <v>8</v>
      </c>
      <c r="BA327" s="496">
        <f t="shared" si="43"/>
        <v>8</v>
      </c>
      <c r="BB327" s="40">
        <f t="shared" si="46"/>
        <v>8.9485458612975394E-4</v>
      </c>
      <c r="BC327" s="3">
        <f t="shared" si="45"/>
        <v>3.791946308724832E-2</v>
      </c>
      <c r="BD327" s="4"/>
      <c r="BE327" s="4"/>
      <c r="BF327" s="4"/>
      <c r="BG327" s="11"/>
      <c r="BH327" s="492">
        <f ca="1">SUMPRODUCT(E327:AP327,Calcul_correl!E$411:AP$411)*D327</f>
        <v>2.3700223713646527E-4</v>
      </c>
      <c r="BI327" s="493"/>
      <c r="BJ327" s="493"/>
      <c r="BK327" s="493"/>
      <c r="BL327" s="493"/>
      <c r="BM327" s="496"/>
    </row>
    <row r="328" spans="3:65">
      <c r="C328" s="42" t="s">
        <v>1397</v>
      </c>
      <c r="D328" s="43">
        <v>1.0924186148131964E-4</v>
      </c>
      <c r="E328" s="44">
        <v>-5</v>
      </c>
      <c r="F328" s="17">
        <v>-1</v>
      </c>
      <c r="G328" s="17">
        <v>-15</v>
      </c>
      <c r="H328" s="17">
        <v>2</v>
      </c>
      <c r="I328" s="17">
        <v>1</v>
      </c>
      <c r="J328" s="17">
        <v>-19</v>
      </c>
      <c r="K328" s="17">
        <v>-7</v>
      </c>
      <c r="L328" s="17">
        <v>-3</v>
      </c>
      <c r="M328" s="17">
        <v>19</v>
      </c>
      <c r="N328" s="17">
        <v>-7</v>
      </c>
      <c r="O328" s="17">
        <v>-7</v>
      </c>
      <c r="P328" s="17">
        <v>6</v>
      </c>
      <c r="Q328" s="17">
        <v>3</v>
      </c>
      <c r="R328" s="17">
        <v>2</v>
      </c>
      <c r="S328" s="17">
        <v>-9</v>
      </c>
      <c r="T328" s="17">
        <v>0</v>
      </c>
      <c r="U328" s="17">
        <v>13</v>
      </c>
      <c r="V328" s="17">
        <v>1</v>
      </c>
      <c r="W328" s="17">
        <v>12</v>
      </c>
      <c r="X328" s="17">
        <v>-9</v>
      </c>
      <c r="Y328" s="17">
        <v>4</v>
      </c>
      <c r="Z328" s="17">
        <v>-6</v>
      </c>
      <c r="AA328" s="17">
        <v>-4</v>
      </c>
      <c r="AB328" s="17">
        <v>-3</v>
      </c>
      <c r="AC328" s="17">
        <v>-3</v>
      </c>
      <c r="AD328" s="17">
        <v>-5</v>
      </c>
      <c r="AE328" s="17">
        <v>-8</v>
      </c>
      <c r="AF328" s="17">
        <v>-23</v>
      </c>
      <c r="AG328" s="17">
        <v>10</v>
      </c>
      <c r="AH328" s="17">
        <v>9</v>
      </c>
      <c r="AI328" s="17">
        <v>-15</v>
      </c>
      <c r="AJ328" s="17">
        <v>11</v>
      </c>
      <c r="AK328" s="17">
        <v>13</v>
      </c>
      <c r="AL328" s="17">
        <v>12</v>
      </c>
      <c r="AM328" s="17">
        <v>13</v>
      </c>
      <c r="AN328" s="17">
        <v>9</v>
      </c>
      <c r="AO328" s="17">
        <v>-16</v>
      </c>
      <c r="AP328" s="18">
        <v>3</v>
      </c>
      <c r="AR328" s="14"/>
      <c r="AS328" s="8" t="s">
        <v>1397</v>
      </c>
      <c r="AT328" s="8" t="str">
        <f t="shared" si="44"/>
        <v/>
      </c>
      <c r="AU328" s="8">
        <f>IF(OR(ISBLANK('Anwendung DIAGNOSE'!E54),'Anwendung DIAGNOSE'!E54='Anwendung DIAGNOSE'!$C$1,AT328),0,$AR$5-'Anwendung DIAGNOSE'!E54)</f>
        <v>8</v>
      </c>
      <c r="AV328" s="4"/>
      <c r="AW328" s="4"/>
      <c r="AX328" s="15"/>
      <c r="AY328" s="4"/>
      <c r="AZ328" s="4">
        <f t="shared" ca="1" si="42"/>
        <v>8</v>
      </c>
      <c r="BA328" s="496">
        <f t="shared" ca="1" si="43"/>
        <v>8</v>
      </c>
      <c r="BB328" s="40">
        <f t="shared" ca="1" si="46"/>
        <v>8.7393489185055709E-4</v>
      </c>
      <c r="BC328" s="3">
        <f t="shared" si="45"/>
        <v>3.3646493336246447E-2</v>
      </c>
      <c r="BD328" s="4"/>
      <c r="BE328" s="4"/>
      <c r="BF328" s="4"/>
      <c r="BG328" s="11"/>
      <c r="BH328" s="492">
        <f ca="1">SUMPRODUCT(E328:AP328,Calcul_correl!E$411:AP$411)*D328</f>
        <v>3.6590561503168002E-4</v>
      </c>
      <c r="BI328" s="493"/>
      <c r="BJ328" s="493"/>
      <c r="BK328" s="493"/>
      <c r="BL328" s="493"/>
      <c r="BM328" s="496"/>
    </row>
    <row r="329" spans="3:65">
      <c r="C329" s="42" t="s">
        <v>1398</v>
      </c>
      <c r="D329" s="43">
        <v>1.1161960040183056E-4</v>
      </c>
      <c r="E329" s="44">
        <v>-10</v>
      </c>
      <c r="F329" s="17">
        <v>-4</v>
      </c>
      <c r="G329" s="17">
        <v>-12</v>
      </c>
      <c r="H329" s="17">
        <v>-1</v>
      </c>
      <c r="I329" s="17">
        <v>-6</v>
      </c>
      <c r="J329" s="17">
        <v>-8</v>
      </c>
      <c r="K329" s="17">
        <v>-7</v>
      </c>
      <c r="L329" s="17">
        <v>3</v>
      </c>
      <c r="M329" s="17">
        <v>-1</v>
      </c>
      <c r="N329" s="17">
        <v>-7</v>
      </c>
      <c r="O329" s="17">
        <v>13</v>
      </c>
      <c r="P329" s="17">
        <v>1</v>
      </c>
      <c r="Q329" s="17">
        <v>-11</v>
      </c>
      <c r="R329" s="17">
        <v>-1</v>
      </c>
      <c r="S329" s="17">
        <v>-15</v>
      </c>
      <c r="T329" s="17">
        <v>-12</v>
      </c>
      <c r="U329" s="17">
        <v>17</v>
      </c>
      <c r="V329" s="17">
        <v>-6</v>
      </c>
      <c r="W329" s="17">
        <v>4</v>
      </c>
      <c r="X329" s="17">
        <v>18</v>
      </c>
      <c r="Y329" s="17">
        <v>-10</v>
      </c>
      <c r="Z329" s="17">
        <v>1</v>
      </c>
      <c r="AA329" s="17">
        <v>0</v>
      </c>
      <c r="AB329" s="17">
        <v>-1</v>
      </c>
      <c r="AC329" s="17">
        <v>-3</v>
      </c>
      <c r="AD329" s="17">
        <v>-5</v>
      </c>
      <c r="AE329" s="17">
        <v>-2</v>
      </c>
      <c r="AF329" s="17">
        <v>-7</v>
      </c>
      <c r="AG329" s="17">
        <v>4</v>
      </c>
      <c r="AH329" s="17">
        <v>3</v>
      </c>
      <c r="AI329" s="17">
        <v>-12</v>
      </c>
      <c r="AJ329" s="17">
        <v>-14</v>
      </c>
      <c r="AK329" s="17">
        <v>-2</v>
      </c>
      <c r="AL329" s="17">
        <v>12</v>
      </c>
      <c r="AM329" s="17">
        <v>-6</v>
      </c>
      <c r="AN329" s="17">
        <v>5</v>
      </c>
      <c r="AO329" s="17">
        <v>-6</v>
      </c>
      <c r="AP329" s="18">
        <v>13</v>
      </c>
      <c r="AR329" s="14"/>
      <c r="AS329" s="8" t="s">
        <v>1398</v>
      </c>
      <c r="AT329" s="8" t="str">
        <f t="shared" si="44"/>
        <v/>
      </c>
      <c r="AU329" s="8">
        <f>IF(OR(ISBLANK('Anwendung DIAGNOSE'!E55),'Anwendung DIAGNOSE'!E55='Anwendung DIAGNOSE'!$C$1,AT329),0,$AR$5-'Anwendung DIAGNOSE'!E55)</f>
        <v>8</v>
      </c>
      <c r="AV329" s="4"/>
      <c r="AW329" s="4"/>
      <c r="AX329" s="15"/>
      <c r="AY329" s="4"/>
      <c r="AZ329" s="4">
        <f t="shared" si="42"/>
        <v>8</v>
      </c>
      <c r="BA329" s="496">
        <f t="shared" si="43"/>
        <v>8</v>
      </c>
      <c r="BB329" s="40">
        <f t="shared" si="46"/>
        <v>8.9295680321464452E-4</v>
      </c>
      <c r="BC329" s="3">
        <f t="shared" si="45"/>
        <v>2.935595490568144E-2</v>
      </c>
      <c r="BD329" s="4"/>
      <c r="BE329" s="4"/>
      <c r="BF329" s="4"/>
      <c r="BG329" s="11"/>
      <c r="BH329" s="492">
        <f ca="1">SUMPRODUCT(E329:AP329,Calcul_correl!E$411:AP$411)*D329</f>
        <v>5.9536778658332405E-4</v>
      </c>
      <c r="BI329" s="493"/>
      <c r="BJ329" s="493"/>
      <c r="BK329" s="493"/>
      <c r="BL329" s="493"/>
      <c r="BM329" s="496"/>
    </row>
    <row r="330" spans="3:65">
      <c r="C330" s="42" t="s">
        <v>1399</v>
      </c>
      <c r="D330" s="43">
        <v>1.1350737797956867E-4</v>
      </c>
      <c r="E330" s="44">
        <v>-7</v>
      </c>
      <c r="F330" s="17">
        <v>-6</v>
      </c>
      <c r="G330" s="17">
        <v>2</v>
      </c>
      <c r="H330" s="17">
        <v>9</v>
      </c>
      <c r="I330" s="17">
        <v>8</v>
      </c>
      <c r="J330" s="17">
        <v>-7</v>
      </c>
      <c r="K330" s="17">
        <v>2</v>
      </c>
      <c r="L330" s="17">
        <v>-5</v>
      </c>
      <c r="M330" s="17">
        <v>10</v>
      </c>
      <c r="N330" s="17">
        <v>-15</v>
      </c>
      <c r="O330" s="17">
        <v>-10</v>
      </c>
      <c r="P330" s="17">
        <v>13</v>
      </c>
      <c r="Q330" s="17">
        <v>3</v>
      </c>
      <c r="R330" s="17">
        <v>1</v>
      </c>
      <c r="S330" s="17">
        <v>-9</v>
      </c>
      <c r="T330" s="17">
        <v>10</v>
      </c>
      <c r="U330" s="17">
        <v>16</v>
      </c>
      <c r="V330" s="17">
        <v>-22</v>
      </c>
      <c r="W330" s="17">
        <v>7</v>
      </c>
      <c r="X330" s="17">
        <v>-6</v>
      </c>
      <c r="Y330" s="17">
        <v>-4</v>
      </c>
      <c r="Z330" s="17">
        <v>-10</v>
      </c>
      <c r="AA330" s="17">
        <v>8</v>
      </c>
      <c r="AB330" s="17">
        <v>13</v>
      </c>
      <c r="AC330" s="17">
        <v>10</v>
      </c>
      <c r="AD330" s="17">
        <v>0</v>
      </c>
      <c r="AE330" s="17">
        <v>-11</v>
      </c>
      <c r="AF330" s="17">
        <v>-1</v>
      </c>
      <c r="AG330" s="17">
        <v>5</v>
      </c>
      <c r="AH330" s="17">
        <v>-1</v>
      </c>
      <c r="AI330" s="17">
        <v>0</v>
      </c>
      <c r="AJ330" s="17">
        <v>-16</v>
      </c>
      <c r="AK330" s="17">
        <v>0</v>
      </c>
      <c r="AL330" s="17">
        <v>10</v>
      </c>
      <c r="AM330" s="17">
        <v>2</v>
      </c>
      <c r="AN330" s="17">
        <v>-7</v>
      </c>
      <c r="AO330" s="17">
        <v>3</v>
      </c>
      <c r="AP330" s="18">
        <v>8</v>
      </c>
      <c r="AR330" s="14"/>
      <c r="AS330" s="8" t="s">
        <v>1399</v>
      </c>
      <c r="AT330" s="8" t="str">
        <f t="shared" si="44"/>
        <v/>
      </c>
      <c r="AU330" s="8">
        <f>IF(OR(ISBLANK('Anwendung DIAGNOSE'!E56),'Anwendung DIAGNOSE'!E56='Anwendung DIAGNOSE'!$C$1,AT330),0,$AR$5-'Anwendung DIAGNOSE'!E56)</f>
        <v>8</v>
      </c>
      <c r="AV330" s="4"/>
      <c r="AW330" s="4"/>
      <c r="AX330" s="15"/>
      <c r="AY330" s="4"/>
      <c r="AZ330" s="4">
        <f t="shared" si="42"/>
        <v>8</v>
      </c>
      <c r="BA330" s="496">
        <f t="shared" si="43"/>
        <v>8</v>
      </c>
      <c r="BB330" s="40">
        <f t="shared" si="46"/>
        <v>9.0805902383654939E-4</v>
      </c>
      <c r="BC330" s="3">
        <f t="shared" si="45"/>
        <v>3.1441543700340524E-2</v>
      </c>
      <c r="BD330" s="4"/>
      <c r="BE330" s="4"/>
      <c r="BF330" s="4"/>
      <c r="BG330" s="11"/>
      <c r="BH330" s="492">
        <f ca="1">SUMPRODUCT(E330:AP330,Calcul_correl!E$411:AP$411)*D330</f>
        <v>-7.4019296254256538E-4</v>
      </c>
      <c r="BI330" s="493"/>
      <c r="BJ330" s="493"/>
      <c r="BK330" s="493"/>
      <c r="BL330" s="493"/>
      <c r="BM330" s="496"/>
    </row>
    <row r="331" spans="3:65">
      <c r="C331" s="42" t="s">
        <v>1400</v>
      </c>
      <c r="D331" s="43">
        <v>1.2202562538133008E-4</v>
      </c>
      <c r="E331" s="44">
        <v>3</v>
      </c>
      <c r="F331" s="17">
        <v>5</v>
      </c>
      <c r="G331" s="17">
        <v>1</v>
      </c>
      <c r="H331" s="17">
        <v>3</v>
      </c>
      <c r="I331" s="17">
        <v>15</v>
      </c>
      <c r="J331" s="17">
        <v>13</v>
      </c>
      <c r="K331" s="17">
        <v>-7</v>
      </c>
      <c r="L331" s="17">
        <v>3</v>
      </c>
      <c r="M331" s="17">
        <v>9</v>
      </c>
      <c r="N331" s="17">
        <v>5</v>
      </c>
      <c r="O331" s="17">
        <v>4</v>
      </c>
      <c r="P331" s="17">
        <v>14</v>
      </c>
      <c r="Q331" s="17">
        <v>17</v>
      </c>
      <c r="R331" s="17">
        <v>12</v>
      </c>
      <c r="S331" s="17">
        <v>-10</v>
      </c>
      <c r="T331" s="17">
        <v>0</v>
      </c>
      <c r="U331" s="17">
        <v>-16</v>
      </c>
      <c r="V331" s="17">
        <v>4</v>
      </c>
      <c r="W331" s="17">
        <v>-20</v>
      </c>
      <c r="X331" s="17">
        <v>-1</v>
      </c>
      <c r="Y331" s="17">
        <v>3</v>
      </c>
      <c r="Z331" s="17">
        <v>-10</v>
      </c>
      <c r="AA331" s="17">
        <v>-27</v>
      </c>
      <c r="AB331" s="17">
        <v>-1</v>
      </c>
      <c r="AC331" s="17">
        <v>-2</v>
      </c>
      <c r="AD331" s="17">
        <v>1</v>
      </c>
      <c r="AE331" s="17">
        <v>-13</v>
      </c>
      <c r="AF331" s="17">
        <v>-5</v>
      </c>
      <c r="AG331" s="17">
        <v>5</v>
      </c>
      <c r="AH331" s="17">
        <v>1</v>
      </c>
      <c r="AI331" s="17">
        <v>11</v>
      </c>
      <c r="AJ331" s="17">
        <v>-3</v>
      </c>
      <c r="AK331" s="17">
        <v>-2</v>
      </c>
      <c r="AL331" s="17">
        <v>7</v>
      </c>
      <c r="AM331" s="17">
        <v>16</v>
      </c>
      <c r="AN331" s="17">
        <v>13</v>
      </c>
      <c r="AO331" s="17">
        <v>9</v>
      </c>
      <c r="AP331" s="18">
        <v>12</v>
      </c>
      <c r="AR331" s="14"/>
      <c r="AS331" s="8" t="s">
        <v>1400</v>
      </c>
      <c r="AT331" s="8" t="str">
        <f t="shared" si="44"/>
        <v/>
      </c>
      <c r="AU331" s="8">
        <f>IF(OR(ISBLANK('Anwendung DIAGNOSE'!E57),'Anwendung DIAGNOSE'!E57='Anwendung DIAGNOSE'!$C$1,AT331),0,$AR$5-'Anwendung DIAGNOSE'!E57)</f>
        <v>8</v>
      </c>
      <c r="AV331" s="4"/>
      <c r="AW331" s="4"/>
      <c r="AX331" s="15"/>
      <c r="AY331" s="4"/>
      <c r="AZ331" s="4">
        <f t="shared" si="42"/>
        <v>8</v>
      </c>
      <c r="BA331" s="496">
        <f t="shared" si="43"/>
        <v>8</v>
      </c>
      <c r="BB331" s="40">
        <f t="shared" si="46"/>
        <v>9.7620500305064064E-4</v>
      </c>
      <c r="BC331" s="3">
        <f t="shared" si="45"/>
        <v>3.6973764490543015E-2</v>
      </c>
      <c r="BD331" s="4"/>
      <c r="BE331" s="4"/>
      <c r="BF331" s="4"/>
      <c r="BG331" s="11"/>
      <c r="BH331" s="492">
        <f ca="1">SUMPRODUCT(E331:AP331,Calcul_correl!E$411:AP$411)*D331</f>
        <v>1.6979865771812086E-4</v>
      </c>
      <c r="BI331" s="493"/>
      <c r="BJ331" s="493"/>
      <c r="BK331" s="493"/>
      <c r="BL331" s="493"/>
      <c r="BM331" s="496"/>
    </row>
    <row r="332" spans="3:65">
      <c r="C332" s="42" t="s">
        <v>1401</v>
      </c>
      <c r="D332" s="43">
        <v>1.2487512487512488E-4</v>
      </c>
      <c r="E332" s="44">
        <v>9</v>
      </c>
      <c r="F332" s="17">
        <v>45</v>
      </c>
      <c r="G332" s="17">
        <v>10</v>
      </c>
      <c r="H332" s="17">
        <v>-25</v>
      </c>
      <c r="I332" s="17">
        <v>6</v>
      </c>
      <c r="J332" s="17">
        <v>18</v>
      </c>
      <c r="K332" s="17">
        <v>-9</v>
      </c>
      <c r="L332" s="17">
        <v>-35</v>
      </c>
      <c r="M332" s="17">
        <v>-3</v>
      </c>
      <c r="N332" s="17">
        <v>3</v>
      </c>
      <c r="O332" s="17">
        <v>13</v>
      </c>
      <c r="P332" s="17">
        <v>46</v>
      </c>
      <c r="Q332" s="17">
        <v>-6</v>
      </c>
      <c r="R332" s="17">
        <v>-16</v>
      </c>
      <c r="S332" s="17">
        <v>-15</v>
      </c>
      <c r="T332" s="17">
        <v>22</v>
      </c>
      <c r="U332" s="17">
        <v>-7</v>
      </c>
      <c r="V332" s="17">
        <v>-14</v>
      </c>
      <c r="W332" s="17">
        <v>-2</v>
      </c>
      <c r="X332" s="17">
        <v>-24</v>
      </c>
      <c r="Y332" s="17">
        <v>-5</v>
      </c>
      <c r="Z332" s="17">
        <v>12</v>
      </c>
      <c r="AA332" s="17">
        <v>-27</v>
      </c>
      <c r="AB332" s="17">
        <v>7</v>
      </c>
      <c r="AC332" s="17">
        <v>8</v>
      </c>
      <c r="AD332" s="17">
        <v>-37</v>
      </c>
      <c r="AE332" s="17">
        <v>-10</v>
      </c>
      <c r="AF332" s="17">
        <v>-2</v>
      </c>
      <c r="AG332" s="17">
        <v>-44</v>
      </c>
      <c r="AH332" s="17">
        <v>53</v>
      </c>
      <c r="AI332" s="17">
        <v>13</v>
      </c>
      <c r="AJ332" s="17">
        <v>2</v>
      </c>
      <c r="AK332" s="17">
        <v>-6</v>
      </c>
      <c r="AL332" s="17">
        <v>-8</v>
      </c>
      <c r="AM332" s="17">
        <v>-16</v>
      </c>
      <c r="AN332" s="17">
        <v>-11</v>
      </c>
      <c r="AO332" s="17">
        <v>-39</v>
      </c>
      <c r="AP332" s="18">
        <v>-15</v>
      </c>
      <c r="AR332" s="14"/>
      <c r="AS332" s="8" t="s">
        <v>1401</v>
      </c>
      <c r="AT332" s="8" t="str">
        <f t="shared" si="44"/>
        <v/>
      </c>
      <c r="AU332" s="8">
        <f>IF(OR(ISBLANK('Anwendung DIAGNOSE'!E58),'Anwendung DIAGNOSE'!E58='Anwendung DIAGNOSE'!$C$1,AT332),0,$AR$5-'Anwendung DIAGNOSE'!E58)</f>
        <v>8</v>
      </c>
      <c r="AV332" s="4"/>
      <c r="AW332" s="4"/>
      <c r="AX332" s="15"/>
      <c r="AY332" s="4"/>
      <c r="AZ332" s="4">
        <f t="shared" ca="1" si="42"/>
        <v>8</v>
      </c>
      <c r="BA332" s="496">
        <f t="shared" ca="1" si="43"/>
        <v>8</v>
      </c>
      <c r="BB332" s="40">
        <f t="shared" ca="1" si="46"/>
        <v>9.99000999000999E-4</v>
      </c>
      <c r="BC332" s="3">
        <f t="shared" si="45"/>
        <v>8.0294705294705296E-2</v>
      </c>
      <c r="BD332" s="4"/>
      <c r="BE332" s="4"/>
      <c r="BF332" s="4"/>
      <c r="BG332" s="11"/>
      <c r="BH332" s="492">
        <f ca="1">SUMPRODUCT(E332:AP332,Calcul_correl!E$411:AP$411)*D332</f>
        <v>-4.6646728271728275E-3</v>
      </c>
      <c r="BI332" s="493"/>
      <c r="BJ332" s="493"/>
      <c r="BK332" s="493"/>
      <c r="BL332" s="493"/>
      <c r="BM332" s="496"/>
    </row>
    <row r="333" spans="3:65">
      <c r="C333" s="42" t="s">
        <v>1402</v>
      </c>
      <c r="D333" s="43">
        <v>1.1814744801512288E-4</v>
      </c>
      <c r="E333" s="44">
        <v>6</v>
      </c>
      <c r="F333" s="17">
        <v>17</v>
      </c>
      <c r="G333" s="17">
        <v>-3</v>
      </c>
      <c r="H333" s="17">
        <v>-12</v>
      </c>
      <c r="I333" s="17">
        <v>7</v>
      </c>
      <c r="J333" s="17">
        <v>16</v>
      </c>
      <c r="K333" s="17">
        <v>25</v>
      </c>
      <c r="L333" s="17">
        <v>-22</v>
      </c>
      <c r="M333" s="17">
        <v>-1</v>
      </c>
      <c r="N333" s="17">
        <v>14</v>
      </c>
      <c r="O333" s="17">
        <v>19</v>
      </c>
      <c r="P333" s="17">
        <v>34</v>
      </c>
      <c r="Q333" s="17">
        <v>6</v>
      </c>
      <c r="R333" s="17">
        <v>-3</v>
      </c>
      <c r="S333" s="17">
        <v>-18</v>
      </c>
      <c r="T333" s="17">
        <v>29</v>
      </c>
      <c r="U333" s="17">
        <v>-2</v>
      </c>
      <c r="V333" s="17">
        <v>-13</v>
      </c>
      <c r="W333" s="17">
        <v>-17</v>
      </c>
      <c r="X333" s="17">
        <v>-28</v>
      </c>
      <c r="Y333" s="17">
        <v>-6</v>
      </c>
      <c r="Z333" s="17">
        <v>7</v>
      </c>
      <c r="AA333" s="17">
        <v>-29</v>
      </c>
      <c r="AB333" s="17">
        <v>8</v>
      </c>
      <c r="AC333" s="17">
        <v>20</v>
      </c>
      <c r="AD333" s="17">
        <v>-52</v>
      </c>
      <c r="AE333" s="17">
        <v>-18</v>
      </c>
      <c r="AF333" s="17">
        <v>10</v>
      </c>
      <c r="AG333" s="17">
        <v>-32</v>
      </c>
      <c r="AH333" s="17">
        <v>37</v>
      </c>
      <c r="AI333" s="17">
        <v>20</v>
      </c>
      <c r="AJ333" s="17">
        <v>9</v>
      </c>
      <c r="AK333" s="17">
        <v>-3</v>
      </c>
      <c r="AL333" s="17">
        <v>-1</v>
      </c>
      <c r="AM333" s="17">
        <v>3</v>
      </c>
      <c r="AN333" s="17">
        <v>-16</v>
      </c>
      <c r="AO333" s="17">
        <v>-18</v>
      </c>
      <c r="AP333" s="18">
        <v>-9</v>
      </c>
      <c r="AR333" s="14"/>
      <c r="AS333" s="8" t="s">
        <v>1402</v>
      </c>
      <c r="AT333" s="8" t="str">
        <f t="shared" si="44"/>
        <v/>
      </c>
      <c r="AU333" s="8">
        <f>IF(OR(ISBLANK('Anwendung DIAGNOSE'!E59),'Anwendung DIAGNOSE'!E59='Anwendung DIAGNOSE'!$C$1,AT333),0,$AR$5-'Anwendung DIAGNOSE'!E59)</f>
        <v>3</v>
      </c>
      <c r="AV333" s="4"/>
      <c r="AW333" s="4"/>
      <c r="AX333" s="15"/>
      <c r="AY333" s="4"/>
      <c r="AZ333" s="4">
        <f t="shared" ca="1" si="42"/>
        <v>3</v>
      </c>
      <c r="BA333" s="496">
        <f t="shared" ca="1" si="43"/>
        <v>3</v>
      </c>
      <c r="BB333" s="40">
        <f t="shared" ca="1" si="46"/>
        <v>3.5444234404536864E-4</v>
      </c>
      <c r="BC333" s="3">
        <f t="shared" si="45"/>
        <v>6.9706994328922495E-2</v>
      </c>
      <c r="BD333" s="4"/>
      <c r="BE333" s="4"/>
      <c r="BF333" s="4"/>
      <c r="BG333" s="11"/>
      <c r="BH333" s="492">
        <f ca="1">SUMPRODUCT(E333:AP333,Calcul_correl!E$411:AP$411)*D333</f>
        <v>-3.9944943289224946E-3</v>
      </c>
      <c r="BI333" s="493"/>
      <c r="BJ333" s="493"/>
      <c r="BK333" s="493"/>
      <c r="BL333" s="493"/>
      <c r="BM333" s="496"/>
    </row>
    <row r="334" spans="3:65">
      <c r="C334" s="42" t="s">
        <v>1403</v>
      </c>
      <c r="D334" s="43">
        <v>1.1160714285714285E-4</v>
      </c>
      <c r="E334" s="44">
        <v>2</v>
      </c>
      <c r="F334" s="17">
        <v>23</v>
      </c>
      <c r="G334" s="17">
        <v>9</v>
      </c>
      <c r="H334" s="17">
        <v>-7</v>
      </c>
      <c r="I334" s="17">
        <v>-2</v>
      </c>
      <c r="J334" s="17">
        <v>-4</v>
      </c>
      <c r="K334" s="17">
        <v>-35</v>
      </c>
      <c r="L334" s="17">
        <v>3</v>
      </c>
      <c r="M334" s="17">
        <v>2</v>
      </c>
      <c r="N334" s="17">
        <v>-15</v>
      </c>
      <c r="O334" s="17">
        <v>-12</v>
      </c>
      <c r="P334" s="17">
        <v>0</v>
      </c>
      <c r="Q334" s="17">
        <v>-4</v>
      </c>
      <c r="R334" s="17">
        <v>-12</v>
      </c>
      <c r="S334" s="17">
        <v>4</v>
      </c>
      <c r="T334" s="17">
        <v>-7</v>
      </c>
      <c r="U334" s="17">
        <v>4</v>
      </c>
      <c r="V334" s="17">
        <v>13</v>
      </c>
      <c r="W334" s="17">
        <v>-5</v>
      </c>
      <c r="X334" s="17">
        <v>-9</v>
      </c>
      <c r="Y334" s="17">
        <v>6</v>
      </c>
      <c r="Z334" s="17">
        <v>-2</v>
      </c>
      <c r="AA334" s="17">
        <v>6</v>
      </c>
      <c r="AB334" s="17">
        <v>2</v>
      </c>
      <c r="AC334" s="17">
        <v>-28</v>
      </c>
      <c r="AD334" s="17">
        <v>15</v>
      </c>
      <c r="AE334" s="17">
        <v>7</v>
      </c>
      <c r="AF334" s="17">
        <v>4</v>
      </c>
      <c r="AG334" s="17">
        <v>-2</v>
      </c>
      <c r="AH334" s="17">
        <v>0</v>
      </c>
      <c r="AI334" s="17">
        <v>1</v>
      </c>
      <c r="AJ334" s="17">
        <v>8</v>
      </c>
      <c r="AK334" s="17">
        <v>-7</v>
      </c>
      <c r="AL334" s="17">
        <v>-2</v>
      </c>
      <c r="AM334" s="17">
        <v>-3</v>
      </c>
      <c r="AN334" s="17">
        <v>15</v>
      </c>
      <c r="AO334" s="17">
        <v>13</v>
      </c>
      <c r="AP334" s="18">
        <v>4</v>
      </c>
      <c r="AR334" s="14"/>
      <c r="AS334" s="8" t="s">
        <v>1403</v>
      </c>
      <c r="AT334" s="8" t="str">
        <f t="shared" si="44"/>
        <v/>
      </c>
      <c r="AU334" s="8">
        <f>IF(OR(ISBLANK('Anwendung DIAGNOSE'!E60),'Anwendung DIAGNOSE'!E60='Anwendung DIAGNOSE'!$C$1,AT334),0,$AR$5-'Anwendung DIAGNOSE'!E60)</f>
        <v>8</v>
      </c>
      <c r="AV334" s="4"/>
      <c r="AW334" s="4"/>
      <c r="AX334" s="15"/>
      <c r="AY334" s="4"/>
      <c r="AZ334" s="4">
        <f t="shared" ca="1" si="42"/>
        <v>8</v>
      </c>
      <c r="BA334" s="496">
        <f t="shared" ca="1" si="43"/>
        <v>8</v>
      </c>
      <c r="BB334" s="40">
        <f t="shared" ca="1" si="46"/>
        <v>8.9285714285714283E-4</v>
      </c>
      <c r="BC334" s="3">
        <f t="shared" si="45"/>
        <v>3.3147321428571429E-2</v>
      </c>
      <c r="BD334" s="4"/>
      <c r="BE334" s="4"/>
      <c r="BF334" s="4"/>
      <c r="BG334" s="11"/>
      <c r="BH334" s="492">
        <f ca="1">SUMPRODUCT(E334:AP334,Calcul_correl!E$411:AP$411)*D334</f>
        <v>1.355435267857143E-3</v>
      </c>
      <c r="BI334" s="493"/>
      <c r="BJ334" s="493"/>
      <c r="BK334" s="493"/>
      <c r="BL334" s="493"/>
      <c r="BM334" s="496"/>
    </row>
    <row r="335" spans="3:65">
      <c r="C335" s="42" t="s">
        <v>1404</v>
      </c>
      <c r="D335" s="43">
        <v>1.1175681716584712E-4</v>
      </c>
      <c r="E335" s="44">
        <v>0</v>
      </c>
      <c r="F335" s="17">
        <v>8</v>
      </c>
      <c r="G335" s="17">
        <v>-1</v>
      </c>
      <c r="H335" s="17">
        <v>-6</v>
      </c>
      <c r="I335" s="17">
        <v>-2</v>
      </c>
      <c r="J335" s="17">
        <v>0</v>
      </c>
      <c r="K335" s="17">
        <v>-18</v>
      </c>
      <c r="L335" s="17">
        <v>-3</v>
      </c>
      <c r="M335" s="17">
        <v>0</v>
      </c>
      <c r="N335" s="17">
        <v>-10</v>
      </c>
      <c r="O335" s="17">
        <v>-13</v>
      </c>
      <c r="P335" s="17">
        <v>-6</v>
      </c>
      <c r="Q335" s="17">
        <v>-2</v>
      </c>
      <c r="R335" s="17">
        <v>-6</v>
      </c>
      <c r="S335" s="17">
        <v>2</v>
      </c>
      <c r="T335" s="17">
        <v>-5</v>
      </c>
      <c r="U335" s="17">
        <v>1</v>
      </c>
      <c r="V335" s="17">
        <v>8</v>
      </c>
      <c r="W335" s="17">
        <v>-10</v>
      </c>
      <c r="X335" s="17">
        <v>-11</v>
      </c>
      <c r="Y335" s="17">
        <v>2</v>
      </c>
      <c r="Z335" s="17">
        <v>-4</v>
      </c>
      <c r="AA335" s="17">
        <v>-3</v>
      </c>
      <c r="AB335" s="17">
        <v>-2</v>
      </c>
      <c r="AC335" s="17">
        <v>-15</v>
      </c>
      <c r="AD335" s="17">
        <v>10</v>
      </c>
      <c r="AE335" s="17">
        <v>-1</v>
      </c>
      <c r="AF335" s="17">
        <v>12</v>
      </c>
      <c r="AG335" s="17">
        <v>-3</v>
      </c>
      <c r="AH335" s="17">
        <v>8</v>
      </c>
      <c r="AI335" s="17">
        <v>9</v>
      </c>
      <c r="AJ335" s="17">
        <v>3</v>
      </c>
      <c r="AK335" s="17">
        <v>-2</v>
      </c>
      <c r="AL335" s="17">
        <v>2</v>
      </c>
      <c r="AM335" s="17">
        <v>4</v>
      </c>
      <c r="AN335" s="17">
        <v>7</v>
      </c>
      <c r="AO335" s="17">
        <v>9</v>
      </c>
      <c r="AP335" s="18">
        <v>5</v>
      </c>
      <c r="AR335" s="14"/>
      <c r="AS335" s="8" t="s">
        <v>1404</v>
      </c>
      <c r="AT335" s="8" t="str">
        <f t="shared" si="44"/>
        <v/>
      </c>
      <c r="AU335" s="8">
        <f>IF(OR(ISBLANK('Anwendung DIAGNOSE'!E61),'Anwendung DIAGNOSE'!E61='Anwendung DIAGNOSE'!$C$1,AT335),0,$AR$5-'Anwendung DIAGNOSE'!E61)</f>
        <v>8</v>
      </c>
      <c r="AV335" s="4"/>
      <c r="AW335" s="4"/>
      <c r="AX335" s="15"/>
      <c r="AY335" s="4"/>
      <c r="AZ335" s="4">
        <f t="shared" ca="1" si="42"/>
        <v>8</v>
      </c>
      <c r="BA335" s="496">
        <f t="shared" ca="1" si="43"/>
        <v>8</v>
      </c>
      <c r="BB335" s="40">
        <f t="shared" ca="1" si="46"/>
        <v>8.9405453732677696E-4</v>
      </c>
      <c r="BC335" s="3">
        <f t="shared" si="45"/>
        <v>2.3804202056325437E-2</v>
      </c>
      <c r="BD335" s="4"/>
      <c r="BE335" s="4"/>
      <c r="BF335" s="4"/>
      <c r="BG335" s="11"/>
      <c r="BH335" s="492">
        <f ca="1">SUMPRODUCT(E335:AP335,Calcul_correl!E$411:AP$411)*D335</f>
        <v>5.0597898971837293E-4</v>
      </c>
      <c r="BI335" s="493"/>
      <c r="BJ335" s="493"/>
      <c r="BK335" s="493"/>
      <c r="BL335" s="493"/>
      <c r="BM335" s="496"/>
    </row>
    <row r="336" spans="3:65">
      <c r="C336" s="42" t="s">
        <v>1405</v>
      </c>
      <c r="D336" s="43">
        <v>1.1641443538998836E-4</v>
      </c>
      <c r="E336" s="44">
        <v>8</v>
      </c>
      <c r="F336" s="17">
        <v>20</v>
      </c>
      <c r="G336" s="17">
        <v>-5</v>
      </c>
      <c r="H336" s="17">
        <v>-4</v>
      </c>
      <c r="I336" s="17">
        <v>4</v>
      </c>
      <c r="J336" s="17">
        <v>14</v>
      </c>
      <c r="K336" s="17">
        <v>2</v>
      </c>
      <c r="L336" s="17">
        <v>-14</v>
      </c>
      <c r="M336" s="17">
        <v>20</v>
      </c>
      <c r="N336" s="17">
        <v>-18</v>
      </c>
      <c r="O336" s="17">
        <v>-8</v>
      </c>
      <c r="P336" s="17">
        <v>39</v>
      </c>
      <c r="Q336" s="17">
        <v>9</v>
      </c>
      <c r="R336" s="17">
        <v>-10</v>
      </c>
      <c r="S336" s="17">
        <v>12</v>
      </c>
      <c r="T336" s="17">
        <v>13</v>
      </c>
      <c r="U336" s="17">
        <v>7</v>
      </c>
      <c r="V336" s="17">
        <v>-21</v>
      </c>
      <c r="W336" s="17">
        <v>-18</v>
      </c>
      <c r="X336" s="17">
        <v>-24</v>
      </c>
      <c r="Y336" s="17">
        <v>9</v>
      </c>
      <c r="Z336" s="17">
        <v>-16</v>
      </c>
      <c r="AA336" s="17">
        <v>-13</v>
      </c>
      <c r="AB336" s="17">
        <v>20</v>
      </c>
      <c r="AC336" s="17">
        <v>31</v>
      </c>
      <c r="AD336" s="17">
        <v>-21</v>
      </c>
      <c r="AE336" s="17">
        <v>-9</v>
      </c>
      <c r="AF336" s="17">
        <v>-1</v>
      </c>
      <c r="AG336" s="17">
        <v>-7</v>
      </c>
      <c r="AH336" s="17">
        <v>13</v>
      </c>
      <c r="AI336" s="17">
        <v>-11</v>
      </c>
      <c r="AJ336" s="17">
        <v>-4</v>
      </c>
      <c r="AK336" s="17">
        <v>-11</v>
      </c>
      <c r="AL336" s="17">
        <v>8</v>
      </c>
      <c r="AM336" s="17">
        <v>11</v>
      </c>
      <c r="AN336" s="17">
        <v>0</v>
      </c>
      <c r="AO336" s="17">
        <v>19</v>
      </c>
      <c r="AP336" s="18">
        <v>-31</v>
      </c>
      <c r="AR336" s="14"/>
      <c r="AS336" s="8" t="s">
        <v>1405</v>
      </c>
      <c r="AT336" s="8" t="str">
        <f t="shared" si="44"/>
        <v/>
      </c>
      <c r="AU336" s="8">
        <f>IF(OR(ISBLANK('Anwendung DIAGNOSE'!E62),'Anwendung DIAGNOSE'!E62='Anwendung DIAGNOSE'!$C$1,AT336),0,$AR$5-'Anwendung DIAGNOSE'!E62)</f>
        <v>8</v>
      </c>
      <c r="AV336" s="4"/>
      <c r="AW336" s="4"/>
      <c r="AX336" s="15"/>
      <c r="AY336" s="4"/>
      <c r="AZ336" s="4">
        <f t="shared" ca="1" si="42"/>
        <v>8</v>
      </c>
      <c r="BA336" s="496">
        <f t="shared" ca="1" si="43"/>
        <v>8</v>
      </c>
      <c r="BB336" s="40">
        <f t="shared" ca="1" si="46"/>
        <v>9.3131548311990687E-4</v>
      </c>
      <c r="BC336" s="3">
        <f t="shared" si="45"/>
        <v>5.8789289871944123E-2</v>
      </c>
      <c r="BD336" s="4"/>
      <c r="BE336" s="4"/>
      <c r="BF336" s="4"/>
      <c r="BG336" s="11"/>
      <c r="BH336" s="492">
        <f ca="1">SUMPRODUCT(E336:AP336,Calcul_correl!E$411:AP$411)*D336</f>
        <v>-1.1995576251455182E-3</v>
      </c>
      <c r="BI336" s="493"/>
      <c r="BJ336" s="493"/>
      <c r="BK336" s="493"/>
      <c r="BL336" s="493"/>
      <c r="BM336" s="496"/>
    </row>
    <row r="337" spans="3:65">
      <c r="C337" s="42" t="s">
        <v>1406</v>
      </c>
      <c r="D337" s="43">
        <v>1.1473152822395595E-4</v>
      </c>
      <c r="E337" s="44">
        <v>13</v>
      </c>
      <c r="F337" s="17">
        <v>34</v>
      </c>
      <c r="G337" s="17">
        <v>-2</v>
      </c>
      <c r="H337" s="17">
        <v>-8</v>
      </c>
      <c r="I337" s="17">
        <v>3</v>
      </c>
      <c r="J337" s="17">
        <v>15</v>
      </c>
      <c r="K337" s="17">
        <v>-14</v>
      </c>
      <c r="L337" s="17">
        <v>-13</v>
      </c>
      <c r="M337" s="17">
        <v>8</v>
      </c>
      <c r="N337" s="17">
        <v>-19</v>
      </c>
      <c r="O337" s="17">
        <v>-1</v>
      </c>
      <c r="P337" s="17">
        <v>26</v>
      </c>
      <c r="Q337" s="17">
        <v>3</v>
      </c>
      <c r="R337" s="17">
        <v>-13</v>
      </c>
      <c r="S337" s="17">
        <v>2</v>
      </c>
      <c r="T337" s="17">
        <v>11</v>
      </c>
      <c r="U337" s="17">
        <v>6</v>
      </c>
      <c r="V337" s="17">
        <v>-7</v>
      </c>
      <c r="W337" s="17">
        <v>-27</v>
      </c>
      <c r="X337" s="17">
        <v>-24</v>
      </c>
      <c r="Y337" s="17">
        <v>13</v>
      </c>
      <c r="Z337" s="17">
        <v>-16</v>
      </c>
      <c r="AA337" s="17">
        <v>-19</v>
      </c>
      <c r="AB337" s="17">
        <v>25</v>
      </c>
      <c r="AC337" s="17">
        <v>11</v>
      </c>
      <c r="AD337" s="17">
        <v>-13</v>
      </c>
      <c r="AE337" s="17">
        <v>-5</v>
      </c>
      <c r="AF337" s="17">
        <v>-1</v>
      </c>
      <c r="AG337" s="17">
        <v>-1</v>
      </c>
      <c r="AH337" s="17">
        <v>14</v>
      </c>
      <c r="AI337" s="17">
        <v>-5</v>
      </c>
      <c r="AJ337" s="17">
        <v>-3</v>
      </c>
      <c r="AK337" s="17">
        <v>-12</v>
      </c>
      <c r="AL337" s="17">
        <v>-1</v>
      </c>
      <c r="AM337" s="17">
        <v>8</v>
      </c>
      <c r="AN337" s="17">
        <v>14</v>
      </c>
      <c r="AO337" s="17">
        <v>12</v>
      </c>
      <c r="AP337" s="18">
        <v>-15</v>
      </c>
      <c r="AR337" s="14"/>
      <c r="AS337" s="8" t="s">
        <v>1406</v>
      </c>
      <c r="AT337" s="8" t="str">
        <f t="shared" si="44"/>
        <v/>
      </c>
      <c r="AU337" s="8">
        <f>IF(OR(ISBLANK('Anwendung DIAGNOSE'!E63),'Anwendung DIAGNOSE'!E63='Anwendung DIAGNOSE'!$C$1,AT337),0,$AR$5-'Anwendung DIAGNOSE'!E63)</f>
        <v>8</v>
      </c>
      <c r="AV337" s="4"/>
      <c r="AW337" s="4"/>
      <c r="AX337" s="15"/>
      <c r="AY337" s="4"/>
      <c r="AZ337" s="4">
        <f t="shared" si="42"/>
        <v>8</v>
      </c>
      <c r="BA337" s="496">
        <f t="shared" si="43"/>
        <v>8</v>
      </c>
      <c r="BB337" s="40">
        <f t="shared" si="46"/>
        <v>9.1785222579164757E-4</v>
      </c>
      <c r="BC337" s="3">
        <f t="shared" si="45"/>
        <v>5.013767783386875E-2</v>
      </c>
      <c r="BD337" s="4"/>
      <c r="BE337" s="4"/>
      <c r="BF337" s="4"/>
      <c r="BG337" s="11"/>
      <c r="BH337" s="492">
        <f ca="1">SUMPRODUCT(E337:AP337,Calcul_correl!E$411:AP$411)*D337</f>
        <v>-1.4227856815052738E-4</v>
      </c>
      <c r="BI337" s="493"/>
      <c r="BJ337" s="493"/>
      <c r="BK337" s="493"/>
      <c r="BL337" s="493"/>
      <c r="BM337" s="496"/>
    </row>
    <row r="338" spans="3:65">
      <c r="C338" s="42" t="s">
        <v>1407</v>
      </c>
      <c r="D338" s="43">
        <v>1.1710973181871414E-4</v>
      </c>
      <c r="E338" s="44">
        <v>-10</v>
      </c>
      <c r="F338" s="17">
        <v>-4</v>
      </c>
      <c r="G338" s="17">
        <v>11</v>
      </c>
      <c r="H338" s="17">
        <v>9</v>
      </c>
      <c r="I338" s="17">
        <v>11</v>
      </c>
      <c r="J338" s="17">
        <v>9</v>
      </c>
      <c r="K338" s="17">
        <v>7</v>
      </c>
      <c r="L338" s="17">
        <v>-7</v>
      </c>
      <c r="M338" s="17">
        <v>3</v>
      </c>
      <c r="N338" s="17">
        <v>-10</v>
      </c>
      <c r="O338" s="17">
        <v>-5</v>
      </c>
      <c r="P338" s="17">
        <v>-7</v>
      </c>
      <c r="Q338" s="17">
        <v>-17</v>
      </c>
      <c r="R338" s="17">
        <v>4</v>
      </c>
      <c r="S338" s="17">
        <v>-13</v>
      </c>
      <c r="T338" s="17">
        <v>7</v>
      </c>
      <c r="U338" s="17">
        <v>11</v>
      </c>
      <c r="V338" s="17">
        <v>-4</v>
      </c>
      <c r="W338" s="17">
        <v>26</v>
      </c>
      <c r="X338" s="17">
        <v>-4</v>
      </c>
      <c r="Y338" s="17">
        <v>-14</v>
      </c>
      <c r="Z338" s="17">
        <v>10</v>
      </c>
      <c r="AA338" s="17">
        <v>11</v>
      </c>
      <c r="AB338" s="17">
        <v>16</v>
      </c>
      <c r="AC338" s="17">
        <v>11</v>
      </c>
      <c r="AD338" s="17">
        <v>-2</v>
      </c>
      <c r="AE338" s="17">
        <v>-2</v>
      </c>
      <c r="AF338" s="17">
        <v>-4</v>
      </c>
      <c r="AG338" s="17">
        <v>-6</v>
      </c>
      <c r="AH338" s="17">
        <v>6</v>
      </c>
      <c r="AI338" s="17">
        <v>3</v>
      </c>
      <c r="AJ338" s="17">
        <v>13</v>
      </c>
      <c r="AK338" s="17">
        <v>15</v>
      </c>
      <c r="AL338" s="17">
        <v>13</v>
      </c>
      <c r="AM338" s="17">
        <v>-2</v>
      </c>
      <c r="AN338" s="17">
        <v>2</v>
      </c>
      <c r="AO338" s="17">
        <v>0</v>
      </c>
      <c r="AP338" s="18">
        <v>9</v>
      </c>
      <c r="AR338" s="14"/>
      <c r="AS338" s="8" t="s">
        <v>1407</v>
      </c>
      <c r="AT338" s="8" t="str">
        <f t="shared" si="44"/>
        <v/>
      </c>
      <c r="AU338" s="8">
        <f>IF(OR(ISBLANK('Anwendung DIAGNOSE'!E64),'Anwendung DIAGNOSE'!E64='Anwendung DIAGNOSE'!$C$1,AT338),0,$AR$5-'Anwendung DIAGNOSE'!E64)</f>
        <v>8</v>
      </c>
      <c r="AV338" s="4"/>
      <c r="AW338" s="4"/>
      <c r="AX338" s="15"/>
      <c r="AY338" s="4"/>
      <c r="AZ338" s="4">
        <f t="shared" si="42"/>
        <v>8</v>
      </c>
      <c r="BA338" s="496">
        <f t="shared" si="43"/>
        <v>8</v>
      </c>
      <c r="BB338" s="40">
        <f t="shared" si="46"/>
        <v>9.3687785454971313E-4</v>
      </c>
      <c r="BC338" s="3">
        <f t="shared" si="45"/>
        <v>3.7240894718351097E-2</v>
      </c>
      <c r="BD338" s="4"/>
      <c r="BE338" s="4"/>
      <c r="BF338" s="4"/>
      <c r="BG338" s="11"/>
      <c r="BH338" s="492">
        <f ca="1">SUMPRODUCT(E338:AP338,Calcul_correl!E$411:AP$411)*D338</f>
        <v>-2.1496545262911352E-3</v>
      </c>
      <c r="BI338" s="493"/>
      <c r="BJ338" s="493"/>
      <c r="BK338" s="493"/>
      <c r="BL338" s="493"/>
      <c r="BM338" s="496"/>
    </row>
    <row r="339" spans="3:65">
      <c r="C339" s="42" t="s">
        <v>1408</v>
      </c>
      <c r="D339" s="43">
        <v>1.1425959780621572E-4</v>
      </c>
      <c r="E339" s="44">
        <v>1</v>
      </c>
      <c r="F339" s="17">
        <v>-1</v>
      </c>
      <c r="G339" s="17">
        <v>7</v>
      </c>
      <c r="H339" s="17">
        <v>-4</v>
      </c>
      <c r="I339" s="17">
        <v>19</v>
      </c>
      <c r="J339" s="17">
        <v>-3</v>
      </c>
      <c r="K339" s="17">
        <v>-18</v>
      </c>
      <c r="L339" s="17">
        <v>-31</v>
      </c>
      <c r="M339" s="17">
        <v>-25</v>
      </c>
      <c r="N339" s="17">
        <v>2</v>
      </c>
      <c r="O339" s="17">
        <v>2</v>
      </c>
      <c r="P339" s="17">
        <v>-5</v>
      </c>
      <c r="Q339" s="17">
        <v>-12</v>
      </c>
      <c r="R339" s="17">
        <v>9</v>
      </c>
      <c r="S339" s="17">
        <v>5</v>
      </c>
      <c r="T339" s="17">
        <v>-42</v>
      </c>
      <c r="U339" s="17">
        <v>4</v>
      </c>
      <c r="V339" s="17">
        <v>-8</v>
      </c>
      <c r="W339" s="17">
        <v>23</v>
      </c>
      <c r="X339" s="17">
        <v>-13</v>
      </c>
      <c r="Y339" s="17">
        <v>0</v>
      </c>
      <c r="Z339" s="17">
        <v>-5</v>
      </c>
      <c r="AA339" s="17">
        <v>-12</v>
      </c>
      <c r="AB339" s="17">
        <v>-9</v>
      </c>
      <c r="AC339" s="17">
        <v>17</v>
      </c>
      <c r="AD339" s="17">
        <v>13</v>
      </c>
      <c r="AE339" s="17">
        <v>1</v>
      </c>
      <c r="AF339" s="17">
        <v>-11</v>
      </c>
      <c r="AG339" s="17">
        <v>-35</v>
      </c>
      <c r="AH339" s="17">
        <v>-10</v>
      </c>
      <c r="AI339" s="17">
        <v>40</v>
      </c>
      <c r="AJ339" s="17">
        <v>-1</v>
      </c>
      <c r="AK339" s="17">
        <v>-12</v>
      </c>
      <c r="AL339" s="17">
        <v>-2</v>
      </c>
      <c r="AM339" s="17">
        <v>-4</v>
      </c>
      <c r="AN339" s="17">
        <v>-13</v>
      </c>
      <c r="AO339" s="17">
        <v>-14</v>
      </c>
      <c r="AP339" s="18">
        <v>10</v>
      </c>
      <c r="AR339" s="14"/>
      <c r="AS339" s="8" t="s">
        <v>1408</v>
      </c>
      <c r="AT339" s="8" t="str">
        <f t="shared" si="44"/>
        <v/>
      </c>
      <c r="AU339" s="8">
        <f>IF(OR(ISBLANK('Anwendung DIAGNOSE'!E65),'Anwendung DIAGNOSE'!E65='Anwendung DIAGNOSE'!$C$1,AT339),0,$AR$5-'Anwendung DIAGNOSE'!E65)</f>
        <v>2</v>
      </c>
      <c r="AV339" s="4"/>
      <c r="AW339" s="4"/>
      <c r="AX339" s="15"/>
      <c r="AY339" s="4"/>
      <c r="AZ339" s="4">
        <f t="shared" si="42"/>
        <v>2</v>
      </c>
      <c r="BA339" s="496">
        <f t="shared" si="43"/>
        <v>2</v>
      </c>
      <c r="BB339" s="40">
        <f t="shared" si="46"/>
        <v>2.2851919561243144E-4</v>
      </c>
      <c r="BC339" s="3">
        <f t="shared" si="45"/>
        <v>5.0617001828153561E-2</v>
      </c>
      <c r="BD339" s="4"/>
      <c r="BE339" s="4"/>
      <c r="BF339" s="4"/>
      <c r="BG339" s="11"/>
      <c r="BH339" s="492">
        <f ca="1">SUMPRODUCT(E339:AP339,Calcul_correl!E$411:AP$411)*D339</f>
        <v>-5.7787248628884836E-3</v>
      </c>
      <c r="BI339" s="493"/>
      <c r="BJ339" s="493"/>
      <c r="BK339" s="493"/>
      <c r="BL339" s="493"/>
      <c r="BM339" s="496"/>
    </row>
    <row r="340" spans="3:65">
      <c r="C340" s="42" t="s">
        <v>1409</v>
      </c>
      <c r="D340" s="43">
        <v>1.1701380762930026E-4</v>
      </c>
      <c r="E340" s="44">
        <v>-5</v>
      </c>
      <c r="F340" s="17">
        <v>-1</v>
      </c>
      <c r="G340" s="17">
        <v>5</v>
      </c>
      <c r="H340" s="17">
        <v>6</v>
      </c>
      <c r="I340" s="17">
        <v>9</v>
      </c>
      <c r="J340" s="17">
        <v>2</v>
      </c>
      <c r="K340" s="17">
        <v>-8</v>
      </c>
      <c r="L340" s="17">
        <v>-5</v>
      </c>
      <c r="M340" s="17">
        <v>0</v>
      </c>
      <c r="N340" s="17">
        <v>-12</v>
      </c>
      <c r="O340" s="17">
        <v>-9</v>
      </c>
      <c r="P340" s="17">
        <v>11</v>
      </c>
      <c r="Q340" s="17">
        <v>-6</v>
      </c>
      <c r="R340" s="17">
        <v>-3</v>
      </c>
      <c r="S340" s="17">
        <v>-6</v>
      </c>
      <c r="T340" s="17">
        <v>6</v>
      </c>
      <c r="U340" s="17">
        <v>2</v>
      </c>
      <c r="V340" s="17">
        <v>-6</v>
      </c>
      <c r="W340" s="17">
        <v>16</v>
      </c>
      <c r="X340" s="17">
        <v>-5</v>
      </c>
      <c r="Y340" s="17">
        <v>-8</v>
      </c>
      <c r="Z340" s="17">
        <v>4</v>
      </c>
      <c r="AA340" s="17">
        <v>6</v>
      </c>
      <c r="AB340" s="17">
        <v>16</v>
      </c>
      <c r="AC340" s="17">
        <v>4</v>
      </c>
      <c r="AD340" s="17">
        <v>11</v>
      </c>
      <c r="AE340" s="17">
        <v>8</v>
      </c>
      <c r="AF340" s="17">
        <v>-3</v>
      </c>
      <c r="AG340" s="17">
        <v>-2</v>
      </c>
      <c r="AH340" s="17">
        <v>9</v>
      </c>
      <c r="AI340" s="17">
        <v>10</v>
      </c>
      <c r="AJ340" s="17">
        <v>-5</v>
      </c>
      <c r="AK340" s="17">
        <v>-10</v>
      </c>
      <c r="AL340" s="17">
        <v>8</v>
      </c>
      <c r="AM340" s="17">
        <v>6</v>
      </c>
      <c r="AN340" s="17">
        <v>-13</v>
      </c>
      <c r="AO340" s="17">
        <v>0</v>
      </c>
      <c r="AP340" s="18">
        <v>-1</v>
      </c>
      <c r="AR340" s="14"/>
      <c r="AS340" s="8" t="s">
        <v>1409</v>
      </c>
      <c r="AT340" s="8" t="str">
        <f t="shared" si="44"/>
        <v/>
      </c>
      <c r="AU340" s="8">
        <f>IF(OR(ISBLANK('Anwendung DIAGNOSE'!E66),'Anwendung DIAGNOSE'!E66='Anwendung DIAGNOSE'!$C$1,AT340),0,$AR$5-'Anwendung DIAGNOSE'!E66)</f>
        <v>8</v>
      </c>
      <c r="AV340" s="4"/>
      <c r="AW340" s="4"/>
      <c r="AX340" s="15"/>
      <c r="AY340" s="4"/>
      <c r="AZ340" s="4">
        <f t="shared" si="42"/>
        <v>8</v>
      </c>
      <c r="BA340" s="496">
        <f t="shared" si="43"/>
        <v>8</v>
      </c>
      <c r="BB340" s="40">
        <f t="shared" si="46"/>
        <v>9.3611046103440204E-4</v>
      </c>
      <c r="BC340" s="3">
        <f t="shared" si="45"/>
        <v>2.8902410484437164E-2</v>
      </c>
      <c r="BD340" s="4"/>
      <c r="BE340" s="4"/>
      <c r="BF340" s="4"/>
      <c r="BG340" s="11"/>
      <c r="BH340" s="492">
        <f ca="1">SUMPRODUCT(E340:AP340,Calcul_correl!E$411:AP$411)*D340</f>
        <v>-1.5529253451907327E-3</v>
      </c>
      <c r="BI340" s="493"/>
      <c r="BJ340" s="493"/>
      <c r="BK340" s="493"/>
      <c r="BL340" s="493"/>
      <c r="BM340" s="496"/>
    </row>
    <row r="341" spans="3:65">
      <c r="C341" s="42" t="s">
        <v>1410</v>
      </c>
      <c r="D341" s="43">
        <v>1.11731843575419E-4</v>
      </c>
      <c r="E341" s="44">
        <v>-2</v>
      </c>
      <c r="F341" s="17">
        <v>7</v>
      </c>
      <c r="G341" s="17">
        <v>3</v>
      </c>
      <c r="H341" s="17">
        <v>-3</v>
      </c>
      <c r="I341" s="17">
        <v>1</v>
      </c>
      <c r="J341" s="17">
        <v>4</v>
      </c>
      <c r="K341" s="17">
        <v>-10</v>
      </c>
      <c r="L341" s="17">
        <v>-2</v>
      </c>
      <c r="M341" s="17">
        <v>-4</v>
      </c>
      <c r="N341" s="17">
        <v>-13</v>
      </c>
      <c r="O341" s="17">
        <v>-7</v>
      </c>
      <c r="P341" s="17">
        <v>11</v>
      </c>
      <c r="Q341" s="17">
        <v>6</v>
      </c>
      <c r="R341" s="17">
        <v>-4</v>
      </c>
      <c r="S341" s="17">
        <v>5</v>
      </c>
      <c r="T341" s="17">
        <v>3</v>
      </c>
      <c r="U341" s="17">
        <v>-7</v>
      </c>
      <c r="V341" s="17">
        <v>3</v>
      </c>
      <c r="W341" s="17">
        <v>0</v>
      </c>
      <c r="X341" s="17">
        <v>3</v>
      </c>
      <c r="Y341" s="17">
        <v>-1</v>
      </c>
      <c r="Z341" s="17">
        <v>5</v>
      </c>
      <c r="AA341" s="17">
        <v>6</v>
      </c>
      <c r="AB341" s="17">
        <v>-1</v>
      </c>
      <c r="AC341" s="17">
        <v>8</v>
      </c>
      <c r="AD341" s="17">
        <v>9</v>
      </c>
      <c r="AE341" s="17">
        <v>3</v>
      </c>
      <c r="AF341" s="17">
        <v>-4</v>
      </c>
      <c r="AG341" s="17">
        <v>-1</v>
      </c>
      <c r="AH341" s="17">
        <v>-7</v>
      </c>
      <c r="AI341" s="17">
        <v>-9</v>
      </c>
      <c r="AJ341" s="17">
        <v>-7</v>
      </c>
      <c r="AK341" s="17">
        <v>5</v>
      </c>
      <c r="AL341" s="17">
        <v>3</v>
      </c>
      <c r="AM341" s="17">
        <v>-3</v>
      </c>
      <c r="AN341" s="17">
        <v>1</v>
      </c>
      <c r="AO341" s="17">
        <v>-8</v>
      </c>
      <c r="AP341" s="18">
        <v>-8</v>
      </c>
      <c r="AR341" s="14"/>
      <c r="AS341" s="8" t="s">
        <v>1410</v>
      </c>
      <c r="AT341" s="8" t="str">
        <f t="shared" si="44"/>
        <v/>
      </c>
      <c r="AU341" s="8">
        <f>IF(OR(ISBLANK('Anwendung DIAGNOSE'!E67),'Anwendung DIAGNOSE'!E67='Anwendung DIAGNOSE'!$C$1,AT341),0,$AR$5-'Anwendung DIAGNOSE'!E67)</f>
        <v>8</v>
      </c>
      <c r="AV341" s="4"/>
      <c r="AW341" s="4"/>
      <c r="AX341" s="15"/>
      <c r="AY341" s="4"/>
      <c r="AZ341" s="4">
        <f t="shared" ca="1" si="42"/>
        <v>8</v>
      </c>
      <c r="BA341" s="496">
        <f t="shared" ca="1" si="43"/>
        <v>8</v>
      </c>
      <c r="BB341" s="40">
        <f t="shared" ca="1" si="46"/>
        <v>8.9385474860335197E-4</v>
      </c>
      <c r="BC341" s="3">
        <f t="shared" si="45"/>
        <v>2.0893854748603353E-2</v>
      </c>
      <c r="BD341" s="4"/>
      <c r="BE341" s="4"/>
      <c r="BF341" s="4"/>
      <c r="BG341" s="11"/>
      <c r="BH341" s="492">
        <f ca="1">SUMPRODUCT(E341:AP341,Calcul_correl!E$411:AP$411)*D341</f>
        <v>4.6539664804469275E-4</v>
      </c>
      <c r="BI341" s="493"/>
      <c r="BJ341" s="493"/>
      <c r="BK341" s="493"/>
      <c r="BL341" s="493"/>
      <c r="BM341" s="496"/>
    </row>
    <row r="342" spans="3:65">
      <c r="C342" s="42" t="s">
        <v>1411</v>
      </c>
      <c r="D342" s="43">
        <v>1.120699316373417E-4</v>
      </c>
      <c r="E342" s="44">
        <v>4</v>
      </c>
      <c r="F342" s="17">
        <v>8</v>
      </c>
      <c r="G342" s="17">
        <v>2</v>
      </c>
      <c r="H342" s="17">
        <v>0</v>
      </c>
      <c r="I342" s="17">
        <v>11</v>
      </c>
      <c r="J342" s="17">
        <v>5</v>
      </c>
      <c r="K342" s="17">
        <v>-19</v>
      </c>
      <c r="L342" s="17">
        <v>-5</v>
      </c>
      <c r="M342" s="17">
        <v>-5</v>
      </c>
      <c r="N342" s="17">
        <v>-4</v>
      </c>
      <c r="O342" s="17">
        <v>-4</v>
      </c>
      <c r="P342" s="17">
        <v>-3</v>
      </c>
      <c r="Q342" s="17">
        <v>0</v>
      </c>
      <c r="R342" s="17">
        <v>10</v>
      </c>
      <c r="S342" s="17">
        <v>-2</v>
      </c>
      <c r="T342" s="17">
        <v>-18</v>
      </c>
      <c r="U342" s="17">
        <v>4</v>
      </c>
      <c r="V342" s="17">
        <v>7</v>
      </c>
      <c r="W342" s="17">
        <v>5</v>
      </c>
      <c r="X342" s="17">
        <v>-3</v>
      </c>
      <c r="Y342" s="17">
        <v>19</v>
      </c>
      <c r="Z342" s="17">
        <v>-17</v>
      </c>
      <c r="AA342" s="17">
        <v>-8</v>
      </c>
      <c r="AB342" s="17">
        <v>7</v>
      </c>
      <c r="AC342" s="17">
        <v>-13</v>
      </c>
      <c r="AD342" s="17">
        <v>-6</v>
      </c>
      <c r="AE342" s="17">
        <v>7</v>
      </c>
      <c r="AF342" s="17">
        <v>-2</v>
      </c>
      <c r="AG342" s="17">
        <v>-5</v>
      </c>
      <c r="AH342" s="17">
        <v>-8</v>
      </c>
      <c r="AI342" s="17">
        <v>-2</v>
      </c>
      <c r="AJ342" s="17">
        <v>-3</v>
      </c>
      <c r="AK342" s="17">
        <v>2</v>
      </c>
      <c r="AL342" s="17">
        <v>0</v>
      </c>
      <c r="AM342" s="17">
        <v>6</v>
      </c>
      <c r="AN342" s="17">
        <v>-3</v>
      </c>
      <c r="AO342" s="17">
        <v>-10</v>
      </c>
      <c r="AP342" s="18">
        <v>2</v>
      </c>
      <c r="AR342" s="14"/>
      <c r="AS342" s="8" t="s">
        <v>1411</v>
      </c>
      <c r="AT342" s="8" t="str">
        <f t="shared" si="44"/>
        <v/>
      </c>
      <c r="AU342" s="8">
        <f>IF(OR(ISBLANK('Anwendung DIAGNOSE'!E68),'Anwendung DIAGNOSE'!E68='Anwendung DIAGNOSE'!$C$1,AT342),0,$AR$5-'Anwendung DIAGNOSE'!E68)</f>
        <v>3</v>
      </c>
      <c r="AV342" s="4"/>
      <c r="AW342" s="4"/>
      <c r="AX342" s="15"/>
      <c r="AY342" s="4"/>
      <c r="AZ342" s="4">
        <f t="shared" ca="1" si="42"/>
        <v>3</v>
      </c>
      <c r="BA342" s="496">
        <f t="shared" ca="1" si="43"/>
        <v>3</v>
      </c>
      <c r="BB342" s="40">
        <f t="shared" ca="1" si="46"/>
        <v>3.3620979491202506E-4</v>
      </c>
      <c r="BC342" s="3">
        <f t="shared" si="45"/>
        <v>2.6784713661324667E-2</v>
      </c>
      <c r="BD342" s="4"/>
      <c r="BE342" s="4"/>
      <c r="BF342" s="4"/>
      <c r="BG342" s="11"/>
      <c r="BH342" s="492">
        <f ca="1">SUMPRODUCT(E342:AP342,Calcul_correl!E$411:AP$411)*D342</f>
        <v>6.2412865628151963E-4</v>
      </c>
      <c r="BI342" s="493"/>
      <c r="BJ342" s="493"/>
      <c r="BK342" s="493"/>
      <c r="BL342" s="493"/>
      <c r="BM342" s="496"/>
    </row>
    <row r="343" spans="3:65">
      <c r="C343" s="42" t="s">
        <v>1412</v>
      </c>
      <c r="D343" s="43">
        <v>1.0894432944765226E-4</v>
      </c>
      <c r="E343" s="44">
        <v>-2</v>
      </c>
      <c r="F343" s="17">
        <v>-2</v>
      </c>
      <c r="G343" s="17">
        <v>-10</v>
      </c>
      <c r="H343" s="17">
        <v>-1</v>
      </c>
      <c r="I343" s="17">
        <v>-9</v>
      </c>
      <c r="J343" s="17">
        <v>-3</v>
      </c>
      <c r="K343" s="17">
        <v>-3</v>
      </c>
      <c r="L343" s="17">
        <v>-1</v>
      </c>
      <c r="M343" s="17">
        <v>1</v>
      </c>
      <c r="N343" s="17">
        <v>3</v>
      </c>
      <c r="O343" s="17">
        <v>2</v>
      </c>
      <c r="P343" s="17">
        <v>7</v>
      </c>
      <c r="Q343" s="17">
        <v>6</v>
      </c>
      <c r="R343" s="17">
        <v>-8</v>
      </c>
      <c r="S343" s="17">
        <v>-1</v>
      </c>
      <c r="T343" s="17">
        <v>-5</v>
      </c>
      <c r="U343" s="17">
        <v>7</v>
      </c>
      <c r="V343" s="17">
        <v>-12</v>
      </c>
      <c r="W343" s="17">
        <v>-5</v>
      </c>
      <c r="X343" s="17">
        <v>10</v>
      </c>
      <c r="Y343" s="17">
        <v>23</v>
      </c>
      <c r="Z343" s="17">
        <v>-1</v>
      </c>
      <c r="AA343" s="17">
        <v>11</v>
      </c>
      <c r="AB343" s="17">
        <v>24</v>
      </c>
      <c r="AC343" s="17">
        <v>-7</v>
      </c>
      <c r="AD343" s="17">
        <v>4</v>
      </c>
      <c r="AE343" s="17">
        <v>1</v>
      </c>
      <c r="AF343" s="17">
        <v>-21</v>
      </c>
      <c r="AG343" s="17">
        <v>6</v>
      </c>
      <c r="AH343" s="17">
        <v>1</v>
      </c>
      <c r="AI343" s="17">
        <v>13</v>
      </c>
      <c r="AJ343" s="17">
        <v>-1</v>
      </c>
      <c r="AK343" s="17">
        <v>-12</v>
      </c>
      <c r="AL343" s="17">
        <v>-8</v>
      </c>
      <c r="AM343" s="17">
        <v>2</v>
      </c>
      <c r="AN343" s="17">
        <v>-5</v>
      </c>
      <c r="AO343" s="17">
        <v>-13</v>
      </c>
      <c r="AP343" s="18">
        <v>-7</v>
      </c>
      <c r="AR343" s="14"/>
      <c r="AS343" s="8" t="s">
        <v>1412</v>
      </c>
      <c r="AT343" s="8" t="str">
        <f t="shared" si="44"/>
        <v/>
      </c>
      <c r="AU343" s="8">
        <f>IF(OR(ISBLANK('Anwendung DIAGNOSE'!E69),'Anwendung DIAGNOSE'!E69='Anwendung DIAGNOSE'!$C$1,AT343),0,$AR$5-'Anwendung DIAGNOSE'!E69)</f>
        <v>8</v>
      </c>
      <c r="AV343" s="4"/>
      <c r="AW343" s="4"/>
      <c r="AX343" s="15"/>
      <c r="AY343" s="4"/>
      <c r="AZ343" s="4">
        <f t="shared" ca="1" si="42"/>
        <v>8</v>
      </c>
      <c r="BA343" s="496">
        <f t="shared" ca="1" si="43"/>
        <v>8</v>
      </c>
      <c r="BB343" s="40">
        <f t="shared" ca="1" si="46"/>
        <v>8.7155463558121805E-4</v>
      </c>
      <c r="BC343" s="3">
        <f t="shared" si="45"/>
        <v>2.8107636997494283E-2</v>
      </c>
      <c r="BD343" s="4"/>
      <c r="BE343" s="4"/>
      <c r="BF343" s="4"/>
      <c r="BG343" s="11"/>
      <c r="BH343" s="492">
        <f ca="1">SUMPRODUCT(E343:AP343,Calcul_correl!E$411:AP$411)*D343</f>
        <v>5.8912735592112433E-4</v>
      </c>
      <c r="BI343" s="493"/>
      <c r="BJ343" s="493"/>
      <c r="BK343" s="493"/>
      <c r="BL343" s="493"/>
      <c r="BM343" s="496"/>
    </row>
    <row r="344" spans="3:65">
      <c r="C344" s="42" t="s">
        <v>1413</v>
      </c>
      <c r="D344" s="43">
        <v>1.0823682216690118E-4</v>
      </c>
      <c r="E344" s="44">
        <v>2</v>
      </c>
      <c r="F344" s="17">
        <v>5</v>
      </c>
      <c r="G344" s="17">
        <v>0</v>
      </c>
      <c r="H344" s="17">
        <v>-1</v>
      </c>
      <c r="I344" s="17">
        <v>5</v>
      </c>
      <c r="J344" s="17">
        <v>6</v>
      </c>
      <c r="K344" s="17">
        <v>-5</v>
      </c>
      <c r="L344" s="17">
        <v>-3</v>
      </c>
      <c r="M344" s="17">
        <v>0</v>
      </c>
      <c r="N344" s="17">
        <v>-1</v>
      </c>
      <c r="O344" s="17">
        <v>1</v>
      </c>
      <c r="P344" s="17">
        <v>7</v>
      </c>
      <c r="Q344" s="17">
        <v>4</v>
      </c>
      <c r="R344" s="17">
        <v>-1</v>
      </c>
      <c r="S344" s="17">
        <v>-4</v>
      </c>
      <c r="T344" s="17">
        <v>-2</v>
      </c>
      <c r="U344" s="17">
        <v>-2</v>
      </c>
      <c r="V344" s="17">
        <v>4</v>
      </c>
      <c r="W344" s="17">
        <v>-1</v>
      </c>
      <c r="X344" s="17">
        <v>2</v>
      </c>
      <c r="Y344" s="17">
        <v>2</v>
      </c>
      <c r="Z344" s="17">
        <v>-3</v>
      </c>
      <c r="AA344" s="17">
        <v>-10</v>
      </c>
      <c r="AB344" s="17">
        <v>-4</v>
      </c>
      <c r="AC344" s="17">
        <v>2</v>
      </c>
      <c r="AD344" s="17">
        <v>3</v>
      </c>
      <c r="AE344" s="17">
        <v>-5</v>
      </c>
      <c r="AF344" s="17">
        <v>-4</v>
      </c>
      <c r="AG344" s="17">
        <v>-5</v>
      </c>
      <c r="AH344" s="17">
        <v>4</v>
      </c>
      <c r="AI344" s="17">
        <v>-7</v>
      </c>
      <c r="AJ344" s="17">
        <v>-2</v>
      </c>
      <c r="AK344" s="17">
        <v>2</v>
      </c>
      <c r="AL344" s="17">
        <v>3</v>
      </c>
      <c r="AM344" s="17">
        <v>-3</v>
      </c>
      <c r="AN344" s="17">
        <v>-9</v>
      </c>
      <c r="AO344" s="17">
        <v>2</v>
      </c>
      <c r="AP344" s="18">
        <v>-3</v>
      </c>
      <c r="AR344" s="14"/>
      <c r="AS344" s="8" t="s">
        <v>1413</v>
      </c>
      <c r="AT344" s="8" t="str">
        <f t="shared" si="44"/>
        <v/>
      </c>
      <c r="AU344" s="8">
        <f>IF(OR(ISBLANK('Anwendung DIAGNOSE'!E70),'Anwendung DIAGNOSE'!E70='Anwendung DIAGNOSE'!$C$1,AT344),0,$AR$5-'Anwendung DIAGNOSE'!E70)</f>
        <v>8</v>
      </c>
      <c r="AV344" s="4"/>
      <c r="AW344" s="4"/>
      <c r="AX344" s="15"/>
      <c r="AY344" s="4"/>
      <c r="AZ344" s="4">
        <f t="shared" ref="AZ344:AZ407" ca="1" si="47">IF(AND(AU344=0,AU66=0,AX66&gt;0),$AR$5,AU344)</f>
        <v>8</v>
      </c>
      <c r="BA344" s="496">
        <f t="shared" ref="BA344:BA407" ca="1" si="48">IF(AND(AZ344=0,AZ66=0,AY66&gt;0),$AR$5-AY66,AZ344)</f>
        <v>8</v>
      </c>
      <c r="BB344" s="40">
        <f t="shared" ca="1" si="46"/>
        <v>8.6589457733520945E-4</v>
      </c>
      <c r="BC344" s="3">
        <f t="shared" si="45"/>
        <v>1.3962550059530253E-2</v>
      </c>
      <c r="BD344" s="4"/>
      <c r="BE344" s="4"/>
      <c r="BF344" s="4"/>
      <c r="BG344" s="11"/>
      <c r="BH344" s="492">
        <f ca="1">SUMPRODUCT(E344:AP344,Calcul_correl!E$411:AP$411)*D344</f>
        <v>-6.9509687195583994E-5</v>
      </c>
      <c r="BI344" s="493"/>
      <c r="BJ344" s="493"/>
      <c r="BK344" s="493"/>
      <c r="BL344" s="493"/>
      <c r="BM344" s="496"/>
    </row>
    <row r="345" spans="3:65">
      <c r="C345" s="42" t="s">
        <v>1414</v>
      </c>
      <c r="D345" s="43">
        <v>1.1049723756906077E-4</v>
      </c>
      <c r="E345" s="44">
        <v>10</v>
      </c>
      <c r="F345" s="17">
        <v>-12</v>
      </c>
      <c r="G345" s="17">
        <v>-12</v>
      </c>
      <c r="H345" s="17">
        <v>3</v>
      </c>
      <c r="I345" s="17">
        <v>-9</v>
      </c>
      <c r="J345" s="17">
        <v>-34</v>
      </c>
      <c r="K345" s="17">
        <v>28</v>
      </c>
      <c r="L345" s="17">
        <v>-7</v>
      </c>
      <c r="M345" s="17">
        <v>48</v>
      </c>
      <c r="N345" s="17">
        <v>4</v>
      </c>
      <c r="O345" s="17">
        <v>-35</v>
      </c>
      <c r="P345" s="17">
        <v>18</v>
      </c>
      <c r="Q345" s="17">
        <v>5</v>
      </c>
      <c r="R345" s="17">
        <v>10</v>
      </c>
      <c r="S345" s="17">
        <v>-2</v>
      </c>
      <c r="T345" s="17">
        <v>3</v>
      </c>
      <c r="U345" s="17">
        <v>-24</v>
      </c>
      <c r="V345" s="17">
        <v>-1</v>
      </c>
      <c r="W345" s="17">
        <v>40</v>
      </c>
      <c r="X345" s="17">
        <v>3</v>
      </c>
      <c r="Y345" s="17">
        <v>-10</v>
      </c>
      <c r="Z345" s="17">
        <v>-5</v>
      </c>
      <c r="AA345" s="17">
        <v>-4</v>
      </c>
      <c r="AB345" s="17">
        <v>-3</v>
      </c>
      <c r="AC345" s="17">
        <v>-7</v>
      </c>
      <c r="AD345" s="17">
        <v>5</v>
      </c>
      <c r="AE345" s="17">
        <v>-5</v>
      </c>
      <c r="AF345" s="17">
        <v>12</v>
      </c>
      <c r="AG345" s="17">
        <v>24</v>
      </c>
      <c r="AH345" s="17">
        <v>-38</v>
      </c>
      <c r="AI345" s="17">
        <v>10</v>
      </c>
      <c r="AJ345" s="17">
        <v>22</v>
      </c>
      <c r="AK345" s="17">
        <v>-4</v>
      </c>
      <c r="AL345" s="17">
        <v>5</v>
      </c>
      <c r="AM345" s="17">
        <v>-12</v>
      </c>
      <c r="AN345" s="17">
        <v>7</v>
      </c>
      <c r="AO345" s="17">
        <v>17</v>
      </c>
      <c r="AP345" s="18">
        <v>13</v>
      </c>
      <c r="AR345" s="14"/>
      <c r="AS345" s="8" t="s">
        <v>1414</v>
      </c>
      <c r="AT345" s="8" t="str">
        <f t="shared" ref="AT345:AT408" si="49">IF(AT67,TRUE,"")</f>
        <v/>
      </c>
      <c r="AU345" s="8">
        <f>IF(OR(ISBLANK('Anwendung DIAGNOSE'!E71),'Anwendung DIAGNOSE'!E71='Anwendung DIAGNOSE'!$C$1,AT345),0,$AR$5-'Anwendung DIAGNOSE'!E71)</f>
        <v>8</v>
      </c>
      <c r="AV345" s="4"/>
      <c r="AW345" s="4"/>
      <c r="AX345" s="15"/>
      <c r="AY345" s="4"/>
      <c r="AZ345" s="4">
        <f t="shared" ca="1" si="47"/>
        <v>8</v>
      </c>
      <c r="BA345" s="496">
        <f t="shared" ca="1" si="48"/>
        <v>8</v>
      </c>
      <c r="BB345" s="40">
        <f t="shared" ca="1" si="46"/>
        <v>8.8397790055248619E-4</v>
      </c>
      <c r="BC345" s="3">
        <f t="shared" si="45"/>
        <v>5.6464088397790053E-2</v>
      </c>
      <c r="BD345" s="4"/>
      <c r="BE345" s="4"/>
      <c r="BF345" s="4"/>
      <c r="BG345" s="11"/>
      <c r="BH345" s="492">
        <f ca="1">SUMPRODUCT(E345:AP345,Calcul_correl!E$411:AP$411)*D345</f>
        <v>1.4466629834254147E-3</v>
      </c>
      <c r="BI345" s="493"/>
      <c r="BJ345" s="493"/>
      <c r="BK345" s="493"/>
      <c r="BL345" s="493"/>
      <c r="BM345" s="496"/>
    </row>
    <row r="346" spans="3:65">
      <c r="C346" s="42" t="s">
        <v>1415</v>
      </c>
      <c r="D346" s="43">
        <v>1.0194719135487817E-4</v>
      </c>
      <c r="E346" s="44">
        <v>26</v>
      </c>
      <c r="F346" s="17">
        <v>-18</v>
      </c>
      <c r="G346" s="17">
        <v>-44</v>
      </c>
      <c r="H346" s="17">
        <v>21</v>
      </c>
      <c r="I346" s="17">
        <v>1</v>
      </c>
      <c r="J346" s="17">
        <v>16</v>
      </c>
      <c r="K346" s="17">
        <v>63</v>
      </c>
      <c r="L346" s="17">
        <v>-33</v>
      </c>
      <c r="M346" s="17">
        <v>-20</v>
      </c>
      <c r="N346" s="17">
        <v>-27</v>
      </c>
      <c r="O346" s="17">
        <v>24</v>
      </c>
      <c r="P346" s="17">
        <v>4</v>
      </c>
      <c r="Q346" s="17">
        <v>-12</v>
      </c>
      <c r="R346" s="17">
        <v>-28</v>
      </c>
      <c r="S346" s="17">
        <v>-53</v>
      </c>
      <c r="T346" s="17">
        <v>-34</v>
      </c>
      <c r="U346" s="17">
        <v>-9</v>
      </c>
      <c r="V346" s="17">
        <v>-1</v>
      </c>
      <c r="W346" s="17">
        <v>27</v>
      </c>
      <c r="X346" s="17">
        <v>-58</v>
      </c>
      <c r="Y346" s="17">
        <v>-14</v>
      </c>
      <c r="Z346" s="17">
        <v>49</v>
      </c>
      <c r="AA346" s="17">
        <v>50</v>
      </c>
      <c r="AB346" s="17">
        <v>21</v>
      </c>
      <c r="AC346" s="17">
        <v>-60</v>
      </c>
      <c r="AD346" s="17">
        <v>26</v>
      </c>
      <c r="AE346" s="17">
        <v>-34</v>
      </c>
      <c r="AF346" s="17">
        <v>17</v>
      </c>
      <c r="AG346" s="17">
        <v>27</v>
      </c>
      <c r="AH346" s="17">
        <v>0</v>
      </c>
      <c r="AI346" s="17">
        <v>-46</v>
      </c>
      <c r="AJ346" s="17">
        <v>-8</v>
      </c>
      <c r="AK346" s="17">
        <v>7</v>
      </c>
      <c r="AL346" s="17">
        <v>25</v>
      </c>
      <c r="AM346" s="17">
        <v>4</v>
      </c>
      <c r="AN346" s="17">
        <v>44</v>
      </c>
      <c r="AO346" s="17">
        <v>-6</v>
      </c>
      <c r="AP346" s="18">
        <v>8</v>
      </c>
      <c r="AR346" s="14"/>
      <c r="AS346" s="8" t="s">
        <v>1415</v>
      </c>
      <c r="AT346" s="8" t="str">
        <f t="shared" si="49"/>
        <v/>
      </c>
      <c r="AU346" s="8">
        <f>IF(OR(ISBLANK('Anwendung DIAGNOSE'!E72),'Anwendung DIAGNOSE'!E72='Anwendung DIAGNOSE'!$C$1,AT346),0,$AR$5-'Anwendung DIAGNOSE'!E72)</f>
        <v>8</v>
      </c>
      <c r="AV346" s="4"/>
      <c r="AW346" s="4"/>
      <c r="AX346" s="15"/>
      <c r="AY346" s="4"/>
      <c r="AZ346" s="4">
        <f t="shared" si="47"/>
        <v>8</v>
      </c>
      <c r="BA346" s="496">
        <f t="shared" ca="1" si="48"/>
        <v>8</v>
      </c>
      <c r="BB346" s="40">
        <f t="shared" ca="1" si="46"/>
        <v>8.1557753083902535E-4</v>
      </c>
      <c r="BC346" s="3">
        <f t="shared" si="45"/>
        <v>9.8379039657457437E-2</v>
      </c>
      <c r="BD346" s="4"/>
      <c r="BE346" s="4"/>
      <c r="BF346" s="4"/>
      <c r="BG346" s="11"/>
      <c r="BH346" s="492">
        <f ca="1">SUMPRODUCT(E346:AP346,Calcul_correl!E$411:AP$411)*D346</f>
        <v>2.644571312060352E-3</v>
      </c>
      <c r="BI346" s="493"/>
      <c r="BJ346" s="493"/>
      <c r="BK346" s="493"/>
      <c r="BL346" s="493"/>
      <c r="BM346" s="496"/>
    </row>
    <row r="347" spans="3:65">
      <c r="C347" s="42" t="s">
        <v>1416</v>
      </c>
      <c r="D347" s="43">
        <v>6.86106346483705E-5</v>
      </c>
      <c r="E347" s="44">
        <v>19</v>
      </c>
      <c r="F347" s="17">
        <v>2</v>
      </c>
      <c r="G347" s="17">
        <v>-7</v>
      </c>
      <c r="H347" s="17">
        <v>-11</v>
      </c>
      <c r="I347" s="17">
        <v>-12</v>
      </c>
      <c r="J347" s="17">
        <v>1</v>
      </c>
      <c r="K347" s="17">
        <v>30</v>
      </c>
      <c r="L347" s="17">
        <v>-5</v>
      </c>
      <c r="M347" s="17">
        <v>6</v>
      </c>
      <c r="N347" s="17">
        <v>-2</v>
      </c>
      <c r="O347" s="17">
        <v>15</v>
      </c>
      <c r="P347" s="17">
        <v>-5</v>
      </c>
      <c r="Q347" s="17">
        <v>5</v>
      </c>
      <c r="R347" s="17">
        <v>-1</v>
      </c>
      <c r="S347" s="17">
        <v>-10</v>
      </c>
      <c r="T347" s="17">
        <v>-10</v>
      </c>
      <c r="U347" s="17">
        <v>-5</v>
      </c>
      <c r="V347" s="17">
        <v>12</v>
      </c>
      <c r="W347" s="17">
        <v>3</v>
      </c>
      <c r="X347" s="17">
        <v>-21</v>
      </c>
      <c r="Y347" s="17">
        <v>-13</v>
      </c>
      <c r="Z347" s="17">
        <v>7</v>
      </c>
      <c r="AA347" s="17">
        <v>4</v>
      </c>
      <c r="AB347" s="17">
        <v>9</v>
      </c>
      <c r="AC347" s="17">
        <v>-9</v>
      </c>
      <c r="AD347" s="17">
        <v>-2</v>
      </c>
      <c r="AE347" s="17">
        <v>-2</v>
      </c>
      <c r="AF347" s="17">
        <v>-2</v>
      </c>
      <c r="AG347" s="17">
        <v>24</v>
      </c>
      <c r="AH347" s="17">
        <v>-16</v>
      </c>
      <c r="AI347" s="17">
        <v>-26</v>
      </c>
      <c r="AJ347" s="17">
        <v>-5</v>
      </c>
      <c r="AK347" s="17">
        <v>-6</v>
      </c>
      <c r="AL347" s="17">
        <v>0</v>
      </c>
      <c r="AM347" s="17">
        <v>1</v>
      </c>
      <c r="AN347" s="17">
        <v>36</v>
      </c>
      <c r="AO347" s="17">
        <v>15</v>
      </c>
      <c r="AP347" s="18">
        <v>-5</v>
      </c>
      <c r="AR347" s="14"/>
      <c r="AS347" s="8" t="s">
        <v>1416</v>
      </c>
      <c r="AT347" s="8" t="str">
        <f t="shared" si="49"/>
        <v/>
      </c>
      <c r="AU347" s="8">
        <f>IF(OR(ISBLANK('Anwendung DIAGNOSE'!E73),'Anwendung DIAGNOSE'!E73='Anwendung DIAGNOSE'!$C$1,AT347),0,$AR$5-'Anwendung DIAGNOSE'!E73)</f>
        <v>8</v>
      </c>
      <c r="AV347" s="4"/>
      <c r="AW347" s="4"/>
      <c r="AX347" s="15"/>
      <c r="AY347" s="4"/>
      <c r="AZ347" s="4">
        <f t="shared" si="47"/>
        <v>8</v>
      </c>
      <c r="BA347" s="496">
        <f t="shared" si="48"/>
        <v>8</v>
      </c>
      <c r="BB347" s="40">
        <f t="shared" si="46"/>
        <v>5.48885077186964E-4</v>
      </c>
      <c r="BC347" s="3">
        <f t="shared" si="45"/>
        <v>2.4974271012006864E-2</v>
      </c>
      <c r="BD347" s="4"/>
      <c r="BE347" s="4"/>
      <c r="BF347" s="4"/>
      <c r="BG347" s="11"/>
      <c r="BH347" s="492">
        <f ca="1">SUMPRODUCT(E347:AP347,Calcul_correl!E$411:AP$411)*D347</f>
        <v>1.7069228130360209E-3</v>
      </c>
      <c r="BI347" s="493"/>
      <c r="BJ347" s="493"/>
      <c r="BK347" s="493"/>
      <c r="BL347" s="493"/>
      <c r="BM347" s="496"/>
    </row>
    <row r="348" spans="3:65">
      <c r="C348" s="42" t="s">
        <v>1417</v>
      </c>
      <c r="D348" s="43">
        <v>6.9778801200195376E-5</v>
      </c>
      <c r="E348" s="44">
        <v>22</v>
      </c>
      <c r="F348" s="17">
        <v>20</v>
      </c>
      <c r="G348" s="17">
        <v>-22</v>
      </c>
      <c r="H348" s="17">
        <v>7</v>
      </c>
      <c r="I348" s="17">
        <v>15</v>
      </c>
      <c r="J348" s="17">
        <v>-6</v>
      </c>
      <c r="K348" s="17">
        <v>46</v>
      </c>
      <c r="L348" s="17">
        <v>-7</v>
      </c>
      <c r="M348" s="17">
        <v>-15</v>
      </c>
      <c r="N348" s="17">
        <v>14</v>
      </c>
      <c r="O348" s="17">
        <v>35</v>
      </c>
      <c r="P348" s="17">
        <v>24</v>
      </c>
      <c r="Q348" s="17">
        <v>-13</v>
      </c>
      <c r="R348" s="17">
        <v>-14</v>
      </c>
      <c r="S348" s="17">
        <v>-47</v>
      </c>
      <c r="T348" s="17">
        <v>-16</v>
      </c>
      <c r="U348" s="17">
        <v>19</v>
      </c>
      <c r="V348" s="17">
        <v>-6</v>
      </c>
      <c r="W348" s="17">
        <v>1</v>
      </c>
      <c r="X348" s="17">
        <v>-9</v>
      </c>
      <c r="Y348" s="17">
        <v>-6</v>
      </c>
      <c r="Z348" s="17">
        <v>6</v>
      </c>
      <c r="AA348" s="17">
        <v>29</v>
      </c>
      <c r="AB348" s="17">
        <v>12</v>
      </c>
      <c r="AC348" s="17">
        <v>-43</v>
      </c>
      <c r="AD348" s="17">
        <v>5</v>
      </c>
      <c r="AE348" s="17">
        <v>11</v>
      </c>
      <c r="AF348" s="17">
        <v>3</v>
      </c>
      <c r="AG348" s="17">
        <v>-35</v>
      </c>
      <c r="AH348" s="17">
        <v>21</v>
      </c>
      <c r="AI348" s="17">
        <v>-8</v>
      </c>
      <c r="AJ348" s="17">
        <v>6</v>
      </c>
      <c r="AK348" s="17">
        <v>-9</v>
      </c>
      <c r="AL348" s="17">
        <v>10</v>
      </c>
      <c r="AM348" s="17">
        <v>14</v>
      </c>
      <c r="AN348" s="17">
        <v>27</v>
      </c>
      <c r="AO348" s="17">
        <v>10</v>
      </c>
      <c r="AP348" s="18">
        <v>-12</v>
      </c>
      <c r="AR348" s="14"/>
      <c r="AS348" s="8" t="s">
        <v>1417</v>
      </c>
      <c r="AT348" s="8" t="str">
        <f t="shared" si="49"/>
        <v/>
      </c>
      <c r="AU348" s="8">
        <f>IF(OR(ISBLANK('Anwendung DIAGNOSE'!E74),'Anwendung DIAGNOSE'!E74='Anwendung DIAGNOSE'!$C$1,AT348),0,$AR$5-'Anwendung DIAGNOSE'!E74)</f>
        <v>8</v>
      </c>
      <c r="AV348" s="4"/>
      <c r="AW348" s="4"/>
      <c r="AX348" s="15"/>
      <c r="AY348" s="4"/>
      <c r="AZ348" s="4">
        <f t="shared" si="47"/>
        <v>8</v>
      </c>
      <c r="BA348" s="496">
        <f t="shared" si="48"/>
        <v>8</v>
      </c>
      <c r="BB348" s="40">
        <f t="shared" si="46"/>
        <v>5.5823040960156301E-4</v>
      </c>
      <c r="BC348" s="3">
        <f t="shared" si="45"/>
        <v>4.3611750750122108E-2</v>
      </c>
      <c r="BD348" s="4"/>
      <c r="BE348" s="4"/>
      <c r="BF348" s="4"/>
      <c r="BG348" s="11"/>
      <c r="BH348" s="492">
        <f ca="1">SUMPRODUCT(E348:AP348,Calcul_correl!E$411:AP$411)*D348</f>
        <v>4.9936501290907798E-4</v>
      </c>
      <c r="BI348" s="493"/>
      <c r="BJ348" s="493"/>
      <c r="BK348" s="493"/>
      <c r="BL348" s="493"/>
      <c r="BM348" s="496"/>
    </row>
    <row r="349" spans="3:65">
      <c r="C349" s="42" t="s">
        <v>1418</v>
      </c>
      <c r="D349" s="43">
        <v>6.9516857838025715E-5</v>
      </c>
      <c r="E349" s="44">
        <v>0</v>
      </c>
      <c r="F349" s="17">
        <v>-7</v>
      </c>
      <c r="G349" s="17">
        <v>5</v>
      </c>
      <c r="H349" s="17">
        <v>16</v>
      </c>
      <c r="I349" s="17">
        <v>10</v>
      </c>
      <c r="J349" s="17">
        <v>13</v>
      </c>
      <c r="K349" s="17">
        <v>-1</v>
      </c>
      <c r="L349" s="17">
        <v>0</v>
      </c>
      <c r="M349" s="17">
        <v>-9</v>
      </c>
      <c r="N349" s="17">
        <v>-2</v>
      </c>
      <c r="O349" s="17">
        <v>1</v>
      </c>
      <c r="P349" s="17">
        <v>9</v>
      </c>
      <c r="Q349" s="17">
        <v>5</v>
      </c>
      <c r="R349" s="17">
        <v>7</v>
      </c>
      <c r="S349" s="17">
        <v>-7</v>
      </c>
      <c r="T349" s="17">
        <v>-3</v>
      </c>
      <c r="U349" s="17">
        <v>2</v>
      </c>
      <c r="V349" s="17">
        <v>7</v>
      </c>
      <c r="W349" s="17">
        <v>-2</v>
      </c>
      <c r="X349" s="17">
        <v>-6</v>
      </c>
      <c r="Y349" s="17">
        <v>-3</v>
      </c>
      <c r="Z349" s="17">
        <v>9</v>
      </c>
      <c r="AA349" s="17">
        <v>3</v>
      </c>
      <c r="AB349" s="17">
        <v>14</v>
      </c>
      <c r="AC349" s="17">
        <v>-6</v>
      </c>
      <c r="AD349" s="17">
        <v>-8</v>
      </c>
      <c r="AE349" s="17">
        <v>9</v>
      </c>
      <c r="AF349" s="17">
        <v>0</v>
      </c>
      <c r="AG349" s="17">
        <v>-8</v>
      </c>
      <c r="AH349" s="17">
        <v>5</v>
      </c>
      <c r="AI349" s="17">
        <v>-10</v>
      </c>
      <c r="AJ349" s="17">
        <v>23</v>
      </c>
      <c r="AK349" s="17">
        <v>-7</v>
      </c>
      <c r="AL349" s="17">
        <v>6</v>
      </c>
      <c r="AM349" s="17">
        <v>-23</v>
      </c>
      <c r="AN349" s="17">
        <v>-6</v>
      </c>
      <c r="AO349" s="17">
        <v>-13</v>
      </c>
      <c r="AP349" s="18">
        <v>-13</v>
      </c>
      <c r="AR349" s="14"/>
      <c r="AS349" s="8" t="s">
        <v>1418</v>
      </c>
      <c r="AT349" s="8" t="str">
        <f t="shared" si="49"/>
        <v/>
      </c>
      <c r="AU349" s="8">
        <f>IF(OR(ISBLANK('Anwendung DIAGNOSE'!E75),'Anwendung DIAGNOSE'!E75='Anwendung DIAGNOSE'!$C$1,AT349),0,$AR$5-'Anwendung DIAGNOSE'!E75)</f>
        <v>8</v>
      </c>
      <c r="AV349" s="4"/>
      <c r="AW349" s="4"/>
      <c r="AX349" s="15"/>
      <c r="AY349" s="4"/>
      <c r="AZ349" s="4">
        <f t="shared" si="47"/>
        <v>8</v>
      </c>
      <c r="BA349" s="496">
        <f t="shared" si="48"/>
        <v>8</v>
      </c>
      <c r="BB349" s="40">
        <f t="shared" si="46"/>
        <v>5.5613486270420572E-4</v>
      </c>
      <c r="BC349" s="3">
        <f t="shared" si="45"/>
        <v>1.9325686478971149E-2</v>
      </c>
      <c r="BD349" s="4"/>
      <c r="BE349" s="4"/>
      <c r="BF349" s="4"/>
      <c r="BG349" s="11"/>
      <c r="BH349" s="492">
        <f ca="1">SUMPRODUCT(E349:AP349,Calcul_correl!E$411:AP$411)*D349</f>
        <v>-6.3735835940215504E-4</v>
      </c>
      <c r="BI349" s="493"/>
      <c r="BJ349" s="493"/>
      <c r="BK349" s="493"/>
      <c r="BL349" s="493"/>
      <c r="BM349" s="496"/>
    </row>
    <row r="350" spans="3:65">
      <c r="C350" s="42" t="s">
        <v>1419</v>
      </c>
      <c r="D350" s="43">
        <v>6.5432179545900669E-5</v>
      </c>
      <c r="E350" s="44">
        <v>-2</v>
      </c>
      <c r="F350" s="17">
        <v>5</v>
      </c>
      <c r="G350" s="17">
        <v>-17</v>
      </c>
      <c r="H350" s="17">
        <v>8</v>
      </c>
      <c r="I350" s="17">
        <v>4</v>
      </c>
      <c r="J350" s="17">
        <v>14</v>
      </c>
      <c r="K350" s="17">
        <v>42</v>
      </c>
      <c r="L350" s="17">
        <v>7</v>
      </c>
      <c r="M350" s="17">
        <v>-8</v>
      </c>
      <c r="N350" s="17">
        <v>-12</v>
      </c>
      <c r="O350" s="17">
        <v>-10</v>
      </c>
      <c r="P350" s="17">
        <v>-24</v>
      </c>
      <c r="Q350" s="17">
        <v>-4</v>
      </c>
      <c r="R350" s="17">
        <v>1</v>
      </c>
      <c r="S350" s="17">
        <v>-6</v>
      </c>
      <c r="T350" s="17">
        <v>-24</v>
      </c>
      <c r="U350" s="17">
        <v>-5</v>
      </c>
      <c r="V350" s="17">
        <v>-2</v>
      </c>
      <c r="W350" s="17">
        <v>16</v>
      </c>
      <c r="X350" s="17">
        <v>-30</v>
      </c>
      <c r="Y350" s="17">
        <v>-5</v>
      </c>
      <c r="Z350" s="17">
        <v>10</v>
      </c>
      <c r="AA350" s="17">
        <v>6</v>
      </c>
      <c r="AB350" s="17">
        <v>25</v>
      </c>
      <c r="AC350" s="17">
        <v>-31</v>
      </c>
      <c r="AD350" s="17">
        <v>-1</v>
      </c>
      <c r="AE350" s="17">
        <v>-41</v>
      </c>
      <c r="AF350" s="17">
        <v>8</v>
      </c>
      <c r="AG350" s="17">
        <v>19</v>
      </c>
      <c r="AH350" s="17">
        <v>17</v>
      </c>
      <c r="AI350" s="17">
        <v>-5</v>
      </c>
      <c r="AJ350" s="17">
        <v>-10</v>
      </c>
      <c r="AK350" s="17">
        <v>4</v>
      </c>
      <c r="AL350" s="17">
        <v>-8</v>
      </c>
      <c r="AM350" s="17">
        <v>11</v>
      </c>
      <c r="AN350" s="17">
        <v>9</v>
      </c>
      <c r="AO350" s="17">
        <v>-3</v>
      </c>
      <c r="AP350" s="18">
        <v>6</v>
      </c>
      <c r="AR350" s="14"/>
      <c r="AS350" s="8" t="s">
        <v>1419</v>
      </c>
      <c r="AT350" s="8" t="str">
        <f t="shared" si="49"/>
        <v/>
      </c>
      <c r="AU350" s="8">
        <f>IF(OR(ISBLANK('Anwendung DIAGNOSE'!E76),'Anwendung DIAGNOSE'!E76='Anwendung DIAGNOSE'!$C$1,AT350),0,$AR$5-'Anwendung DIAGNOSE'!E76)</f>
        <v>8</v>
      </c>
      <c r="AV350" s="4"/>
      <c r="AW350" s="4"/>
      <c r="AX350" s="15"/>
      <c r="AY350" s="4"/>
      <c r="AZ350" s="4">
        <f t="shared" si="47"/>
        <v>8</v>
      </c>
      <c r="BA350" s="496">
        <f t="shared" si="48"/>
        <v>8</v>
      </c>
      <c r="BB350" s="40">
        <f t="shared" si="46"/>
        <v>5.2345743636720535E-4</v>
      </c>
      <c r="BC350" s="3">
        <f t="shared" si="45"/>
        <v>3.0098802591114308E-2</v>
      </c>
      <c r="BD350" s="4"/>
      <c r="BE350" s="4"/>
      <c r="BF350" s="4"/>
      <c r="BG350" s="11"/>
      <c r="BH350" s="492">
        <f ca="1">SUMPRODUCT(E350:AP350,Calcul_correl!E$411:AP$411)*D350</f>
        <v>1.2431198063207487E-3</v>
      </c>
      <c r="BI350" s="493"/>
      <c r="BJ350" s="493"/>
      <c r="BK350" s="493"/>
      <c r="BL350" s="493"/>
      <c r="BM350" s="496"/>
    </row>
    <row r="351" spans="3:65">
      <c r="C351" s="42" t="s">
        <v>1420</v>
      </c>
      <c r="D351" s="43">
        <v>6.4741680694030814E-5</v>
      </c>
      <c r="E351" s="44">
        <v>15</v>
      </c>
      <c r="F351" s="17">
        <v>-7</v>
      </c>
      <c r="G351" s="17">
        <v>-9</v>
      </c>
      <c r="H351" s="17">
        <v>-6</v>
      </c>
      <c r="I351" s="17">
        <v>-11</v>
      </c>
      <c r="J351" s="17">
        <v>-1</v>
      </c>
      <c r="K351" s="17">
        <v>39</v>
      </c>
      <c r="L351" s="17">
        <v>4</v>
      </c>
      <c r="M351" s="17">
        <v>-16</v>
      </c>
      <c r="N351" s="17">
        <v>-24</v>
      </c>
      <c r="O351" s="17">
        <v>14</v>
      </c>
      <c r="P351" s="17">
        <v>-2</v>
      </c>
      <c r="Q351" s="17">
        <v>-8</v>
      </c>
      <c r="R351" s="17">
        <v>-11</v>
      </c>
      <c r="S351" s="17">
        <v>-22</v>
      </c>
      <c r="T351" s="17">
        <v>-36</v>
      </c>
      <c r="U351" s="17">
        <v>2</v>
      </c>
      <c r="V351" s="17">
        <v>-20</v>
      </c>
      <c r="W351" s="17">
        <v>20</v>
      </c>
      <c r="X351" s="17">
        <v>-38</v>
      </c>
      <c r="Y351" s="17">
        <v>20</v>
      </c>
      <c r="Z351" s="17">
        <v>38</v>
      </c>
      <c r="AA351" s="17">
        <v>9</v>
      </c>
      <c r="AB351" s="17">
        <v>26</v>
      </c>
      <c r="AC351" s="17">
        <v>-12</v>
      </c>
      <c r="AD351" s="17">
        <v>8</v>
      </c>
      <c r="AE351" s="17">
        <v>-25</v>
      </c>
      <c r="AF351" s="17">
        <v>30</v>
      </c>
      <c r="AG351" s="17">
        <v>57</v>
      </c>
      <c r="AH351" s="17">
        <v>15</v>
      </c>
      <c r="AI351" s="17">
        <v>-26</v>
      </c>
      <c r="AJ351" s="17">
        <v>-6</v>
      </c>
      <c r="AK351" s="17">
        <v>-9</v>
      </c>
      <c r="AL351" s="17">
        <v>-15</v>
      </c>
      <c r="AM351" s="17">
        <v>40</v>
      </c>
      <c r="AN351" s="17">
        <v>3</v>
      </c>
      <c r="AO351" s="17">
        <v>20</v>
      </c>
      <c r="AP351" s="18">
        <v>6</v>
      </c>
      <c r="AR351" s="14"/>
      <c r="AS351" s="8" t="s">
        <v>1420</v>
      </c>
      <c r="AT351" s="8" t="str">
        <f t="shared" si="49"/>
        <v/>
      </c>
      <c r="AU351" s="8">
        <f>IF(OR(ISBLANK('Anwendung DIAGNOSE'!E77),'Anwendung DIAGNOSE'!E77='Anwendung DIAGNOSE'!$C$1,AT351),0,$AR$5-'Anwendung DIAGNOSE'!E77)</f>
        <v>8</v>
      </c>
      <c r="AV351" s="4"/>
      <c r="AW351" s="4"/>
      <c r="AX351" s="15"/>
      <c r="AY351" s="4"/>
      <c r="AZ351" s="4">
        <f t="shared" si="47"/>
        <v>8</v>
      </c>
      <c r="BA351" s="496">
        <f t="shared" si="48"/>
        <v>8</v>
      </c>
      <c r="BB351" s="40">
        <f t="shared" si="46"/>
        <v>5.1793344555224651E-4</v>
      </c>
      <c r="BC351" s="3">
        <f t="shared" si="45"/>
        <v>4.3376926065000647E-2</v>
      </c>
      <c r="BD351" s="4"/>
      <c r="BE351" s="4"/>
      <c r="BF351" s="4"/>
      <c r="BG351" s="11"/>
      <c r="BH351" s="492">
        <f ca="1">SUMPRODUCT(E351:AP351,Calcul_correl!E$411:AP$411)*D351</f>
        <v>1.3004985109413441E-3</v>
      </c>
      <c r="BI351" s="493"/>
      <c r="BJ351" s="493"/>
      <c r="BK351" s="493"/>
      <c r="BL351" s="493"/>
      <c r="BM351" s="496"/>
    </row>
    <row r="352" spans="3:65">
      <c r="C352" s="42" t="s">
        <v>1421</v>
      </c>
      <c r="D352" s="43">
        <v>6.1109753116597406E-5</v>
      </c>
      <c r="E352" s="44">
        <v>11</v>
      </c>
      <c r="F352" s="17">
        <v>19</v>
      </c>
      <c r="G352" s="17">
        <v>-11</v>
      </c>
      <c r="H352" s="17">
        <v>-2</v>
      </c>
      <c r="I352" s="17">
        <v>4</v>
      </c>
      <c r="J352" s="17">
        <v>2</v>
      </c>
      <c r="K352" s="17">
        <v>18</v>
      </c>
      <c r="L352" s="17">
        <v>13</v>
      </c>
      <c r="M352" s="17">
        <v>0</v>
      </c>
      <c r="N352" s="17">
        <v>-3</v>
      </c>
      <c r="O352" s="17">
        <v>7</v>
      </c>
      <c r="P352" s="17">
        <v>-4</v>
      </c>
      <c r="Q352" s="17">
        <v>-4</v>
      </c>
      <c r="R352" s="17">
        <v>2</v>
      </c>
      <c r="S352" s="17">
        <v>-7</v>
      </c>
      <c r="T352" s="17">
        <v>-20</v>
      </c>
      <c r="U352" s="17">
        <v>0</v>
      </c>
      <c r="V352" s="17">
        <v>13</v>
      </c>
      <c r="W352" s="17">
        <v>-1</v>
      </c>
      <c r="X352" s="17">
        <v>-9</v>
      </c>
      <c r="Y352" s="17">
        <v>1</v>
      </c>
      <c r="Z352" s="17">
        <v>2</v>
      </c>
      <c r="AA352" s="17">
        <v>3</v>
      </c>
      <c r="AB352" s="17">
        <v>11</v>
      </c>
      <c r="AC352" s="17">
        <v>-8</v>
      </c>
      <c r="AD352" s="17">
        <v>16</v>
      </c>
      <c r="AE352" s="17">
        <v>-2</v>
      </c>
      <c r="AF352" s="17">
        <v>3</v>
      </c>
      <c r="AG352" s="17">
        <v>-2</v>
      </c>
      <c r="AH352" s="17">
        <v>13</v>
      </c>
      <c r="AI352" s="17">
        <v>-2</v>
      </c>
      <c r="AJ352" s="17">
        <v>2</v>
      </c>
      <c r="AK352" s="17">
        <v>-14</v>
      </c>
      <c r="AL352" s="17">
        <v>-4</v>
      </c>
      <c r="AM352" s="17">
        <v>5</v>
      </c>
      <c r="AN352" s="17">
        <v>7</v>
      </c>
      <c r="AO352" s="17">
        <v>3</v>
      </c>
      <c r="AP352" s="18">
        <v>-6</v>
      </c>
      <c r="AR352" s="14"/>
      <c r="AS352" s="8" t="s">
        <v>1421</v>
      </c>
      <c r="AT352" s="8" t="str">
        <f t="shared" si="49"/>
        <v/>
      </c>
      <c r="AU352" s="8">
        <f>IF(OR(ISBLANK('Anwendung DIAGNOSE'!E78),'Anwendung DIAGNOSE'!E78='Anwendung DIAGNOSE'!$C$1,AT352),0,$AR$5-'Anwendung DIAGNOSE'!E78)</f>
        <v>8</v>
      </c>
      <c r="AV352" s="4"/>
      <c r="AW352" s="4"/>
      <c r="AX352" s="15"/>
      <c r="AY352" s="4"/>
      <c r="AZ352" s="4">
        <f t="shared" si="47"/>
        <v>8</v>
      </c>
      <c r="BA352" s="496">
        <f t="shared" si="48"/>
        <v>8</v>
      </c>
      <c r="BB352" s="40">
        <f t="shared" si="46"/>
        <v>4.8887802493277925E-4</v>
      </c>
      <c r="BC352" s="3">
        <f t="shared" si="45"/>
        <v>1.5521877291615742E-2</v>
      </c>
      <c r="BD352" s="4"/>
      <c r="BE352" s="4"/>
      <c r="BF352" s="4"/>
      <c r="BG352" s="11"/>
      <c r="BH352" s="492">
        <f ca="1">SUMPRODUCT(E352:AP352,Calcul_correl!E$411:AP$411)*D352</f>
        <v>1.0266194084575897E-3</v>
      </c>
      <c r="BI352" s="493"/>
      <c r="BJ352" s="493"/>
      <c r="BK352" s="493"/>
      <c r="BL352" s="493"/>
      <c r="BM352" s="496"/>
    </row>
    <row r="353" spans="3:65">
      <c r="C353" s="42" t="s">
        <v>1422</v>
      </c>
      <c r="D353" s="43">
        <v>6.2173588659537432E-5</v>
      </c>
      <c r="E353" s="44">
        <v>6</v>
      </c>
      <c r="F353" s="17">
        <v>-12</v>
      </c>
      <c r="G353" s="17">
        <v>-32</v>
      </c>
      <c r="H353" s="17">
        <v>13</v>
      </c>
      <c r="I353" s="17">
        <v>21</v>
      </c>
      <c r="J353" s="17">
        <v>0</v>
      </c>
      <c r="K353" s="17">
        <v>12</v>
      </c>
      <c r="L353" s="17">
        <v>-7</v>
      </c>
      <c r="M353" s="17">
        <v>2</v>
      </c>
      <c r="N353" s="17">
        <v>-21</v>
      </c>
      <c r="O353" s="17">
        <v>-2</v>
      </c>
      <c r="P353" s="17">
        <v>-17</v>
      </c>
      <c r="Q353" s="17">
        <v>-15</v>
      </c>
      <c r="R353" s="17">
        <v>-16</v>
      </c>
      <c r="S353" s="17">
        <v>-48</v>
      </c>
      <c r="T353" s="17">
        <v>-16</v>
      </c>
      <c r="U353" s="17">
        <v>-9</v>
      </c>
      <c r="V353" s="17">
        <v>12</v>
      </c>
      <c r="W353" s="17">
        <v>21</v>
      </c>
      <c r="X353" s="17">
        <v>-29</v>
      </c>
      <c r="Y353" s="17">
        <v>-16</v>
      </c>
      <c r="Z353" s="17">
        <v>31</v>
      </c>
      <c r="AA353" s="17">
        <v>8</v>
      </c>
      <c r="AB353" s="17">
        <v>-6</v>
      </c>
      <c r="AC353" s="17">
        <v>-35</v>
      </c>
      <c r="AD353" s="17">
        <v>21</v>
      </c>
      <c r="AE353" s="17">
        <v>-73</v>
      </c>
      <c r="AF353" s="17">
        <v>15</v>
      </c>
      <c r="AG353" s="17">
        <v>28</v>
      </c>
      <c r="AH353" s="17">
        <v>13</v>
      </c>
      <c r="AI353" s="17">
        <v>-3</v>
      </c>
      <c r="AJ353" s="17">
        <v>28</v>
      </c>
      <c r="AK353" s="17">
        <v>-8</v>
      </c>
      <c r="AL353" s="17">
        <v>19</v>
      </c>
      <c r="AM353" s="17">
        <v>-3</v>
      </c>
      <c r="AN353" s="17">
        <v>-8</v>
      </c>
      <c r="AO353" s="17">
        <v>-28</v>
      </c>
      <c r="AP353" s="18">
        <v>9</v>
      </c>
      <c r="AR353" s="14"/>
      <c r="AS353" s="8" t="s">
        <v>1422</v>
      </c>
      <c r="AT353" s="8" t="str">
        <f t="shared" si="49"/>
        <v/>
      </c>
      <c r="AU353" s="8">
        <f>IF(OR(ISBLANK('Anwendung DIAGNOSE'!E79),'Anwendung DIAGNOSE'!E79='Anwendung DIAGNOSE'!$C$1,AT353),0,$AR$5-'Anwendung DIAGNOSE'!E79)</f>
        <v>8</v>
      </c>
      <c r="AV353" s="4"/>
      <c r="AW353" s="4"/>
      <c r="AX353" s="15"/>
      <c r="AY353" s="4"/>
      <c r="AZ353" s="4">
        <f t="shared" si="47"/>
        <v>8</v>
      </c>
      <c r="BA353" s="496">
        <f t="shared" si="48"/>
        <v>8</v>
      </c>
      <c r="BB353" s="40">
        <f t="shared" si="46"/>
        <v>4.9738870927629945E-4</v>
      </c>
      <c r="BC353" s="3">
        <f t="shared" si="45"/>
        <v>4.122108928127332E-2</v>
      </c>
      <c r="BD353" s="4"/>
      <c r="BE353" s="4"/>
      <c r="BF353" s="4"/>
      <c r="BG353" s="11"/>
      <c r="BH353" s="492">
        <f ca="1">SUMPRODUCT(E353:AP353,Calcul_correl!E$411:AP$411)*D353</f>
        <v>1.7000124347177332E-4</v>
      </c>
      <c r="BI353" s="493"/>
      <c r="BJ353" s="493"/>
      <c r="BK353" s="493"/>
      <c r="BL353" s="493"/>
      <c r="BM353" s="496"/>
    </row>
    <row r="354" spans="3:65">
      <c r="C354" s="42" t="s">
        <v>1423</v>
      </c>
      <c r="D354" s="43">
        <v>4.2758797622610849E-5</v>
      </c>
      <c r="E354" s="44">
        <v>-10</v>
      </c>
      <c r="F354" s="17">
        <v>-16</v>
      </c>
      <c r="G354" s="17">
        <v>6</v>
      </c>
      <c r="H354" s="17">
        <v>-11</v>
      </c>
      <c r="I354" s="17">
        <v>-10</v>
      </c>
      <c r="J354" s="17">
        <v>-3</v>
      </c>
      <c r="K354" s="17">
        <v>-4</v>
      </c>
      <c r="L354" s="17">
        <v>-2</v>
      </c>
      <c r="M354" s="17">
        <v>-20</v>
      </c>
      <c r="N354" s="17">
        <v>-5</v>
      </c>
      <c r="O354" s="17">
        <v>4</v>
      </c>
      <c r="P354" s="17">
        <v>-1</v>
      </c>
      <c r="Q354" s="17">
        <v>11</v>
      </c>
      <c r="R354" s="17">
        <v>-2</v>
      </c>
      <c r="S354" s="17">
        <v>5</v>
      </c>
      <c r="T354" s="17">
        <v>-14</v>
      </c>
      <c r="U354" s="17">
        <v>2</v>
      </c>
      <c r="V354" s="17">
        <v>22</v>
      </c>
      <c r="W354" s="17">
        <v>0</v>
      </c>
      <c r="X354" s="17">
        <v>-5</v>
      </c>
      <c r="Y354" s="17">
        <v>17</v>
      </c>
      <c r="Z354" s="17">
        <v>0</v>
      </c>
      <c r="AA354" s="17">
        <v>-5</v>
      </c>
      <c r="AB354" s="17">
        <v>-10</v>
      </c>
      <c r="AC354" s="17">
        <v>-11</v>
      </c>
      <c r="AD354" s="17">
        <v>1</v>
      </c>
      <c r="AE354" s="17">
        <v>9</v>
      </c>
      <c r="AF354" s="17">
        <v>-7</v>
      </c>
      <c r="AG354" s="17">
        <v>-1</v>
      </c>
      <c r="AH354" s="17">
        <v>9</v>
      </c>
      <c r="AI354" s="17">
        <v>-28</v>
      </c>
      <c r="AJ354" s="17">
        <v>-17</v>
      </c>
      <c r="AK354" s="17">
        <v>-5</v>
      </c>
      <c r="AL354" s="17">
        <v>11</v>
      </c>
      <c r="AM354" s="17">
        <v>-10</v>
      </c>
      <c r="AN354" s="17">
        <v>-26</v>
      </c>
      <c r="AO354" s="17">
        <v>17</v>
      </c>
      <c r="AP354" s="18">
        <v>-27</v>
      </c>
      <c r="AR354" s="14"/>
      <c r="AS354" s="8" t="s">
        <v>1423</v>
      </c>
      <c r="AT354" s="8" t="str">
        <f t="shared" si="49"/>
        <v/>
      </c>
      <c r="AU354" s="8">
        <f>IF(OR(ISBLANK('Anwendung DIAGNOSE'!E80),'Anwendung DIAGNOSE'!E80='Anwendung DIAGNOSE'!$C$1,AT354),0,$AR$5-'Anwendung DIAGNOSE'!E80)</f>
        <v>8</v>
      </c>
      <c r="AV354" s="4"/>
      <c r="AW354" s="4"/>
      <c r="AX354" s="15"/>
      <c r="AY354" s="4"/>
      <c r="AZ354" s="4">
        <f t="shared" si="47"/>
        <v>8</v>
      </c>
      <c r="BA354" s="496">
        <f t="shared" si="48"/>
        <v>8</v>
      </c>
      <c r="BB354" s="40">
        <f t="shared" si="46"/>
        <v>3.4207038098088679E-4</v>
      </c>
      <c r="BC354" s="3">
        <f t="shared" si="45"/>
        <v>1.5564202334630349E-2</v>
      </c>
      <c r="BD354" s="4"/>
      <c r="BE354" s="4"/>
      <c r="BF354" s="4"/>
      <c r="BG354" s="11"/>
      <c r="BH354" s="492">
        <f ca="1">SUMPRODUCT(E354:AP354,Calcul_correl!E$411:AP$411)*D354</f>
        <v>5.3146619917047923E-4</v>
      </c>
      <c r="BI354" s="493"/>
      <c r="BJ354" s="493"/>
      <c r="BK354" s="493"/>
      <c r="BL354" s="493"/>
      <c r="BM354" s="496"/>
    </row>
    <row r="355" spans="3:65">
      <c r="C355" s="42" t="s">
        <v>1424</v>
      </c>
      <c r="D355" s="43">
        <v>4.4682752457551383E-5</v>
      </c>
      <c r="E355" s="44">
        <v>0</v>
      </c>
      <c r="F355" s="17">
        <v>3</v>
      </c>
      <c r="G355" s="17">
        <v>4</v>
      </c>
      <c r="H355" s="17">
        <v>3</v>
      </c>
      <c r="I355" s="17">
        <v>-2</v>
      </c>
      <c r="J355" s="17">
        <v>0</v>
      </c>
      <c r="K355" s="17">
        <v>-2</v>
      </c>
      <c r="L355" s="17">
        <v>1</v>
      </c>
      <c r="M355" s="17">
        <v>1</v>
      </c>
      <c r="N355" s="17">
        <v>-5</v>
      </c>
      <c r="O355" s="17">
        <v>-1</v>
      </c>
      <c r="P355" s="17">
        <v>4</v>
      </c>
      <c r="Q355" s="17">
        <v>0</v>
      </c>
      <c r="R355" s="17">
        <v>0</v>
      </c>
      <c r="S355" s="17">
        <v>-4</v>
      </c>
      <c r="T355" s="17">
        <v>8</v>
      </c>
      <c r="U355" s="17">
        <v>-5</v>
      </c>
      <c r="V355" s="17">
        <v>1</v>
      </c>
      <c r="W355" s="17">
        <v>-14</v>
      </c>
      <c r="X355" s="17">
        <v>-5</v>
      </c>
      <c r="Y355" s="17">
        <v>10</v>
      </c>
      <c r="Z355" s="17">
        <v>0</v>
      </c>
      <c r="AA355" s="17">
        <v>-9</v>
      </c>
      <c r="AB355" s="17">
        <v>1</v>
      </c>
      <c r="AC355" s="17">
        <v>-6</v>
      </c>
      <c r="AD355" s="17">
        <v>-3</v>
      </c>
      <c r="AE355" s="17">
        <v>9</v>
      </c>
      <c r="AF355" s="17">
        <v>-4</v>
      </c>
      <c r="AG355" s="17">
        <v>3</v>
      </c>
      <c r="AH355" s="17">
        <v>-1</v>
      </c>
      <c r="AI355" s="17">
        <v>0</v>
      </c>
      <c r="AJ355" s="17">
        <v>-6</v>
      </c>
      <c r="AK355" s="17">
        <v>-3</v>
      </c>
      <c r="AL355" s="17">
        <v>1</v>
      </c>
      <c r="AM355" s="17">
        <v>3</v>
      </c>
      <c r="AN355" s="17">
        <v>-13</v>
      </c>
      <c r="AO355" s="17">
        <v>4</v>
      </c>
      <c r="AP355" s="18">
        <v>12</v>
      </c>
      <c r="AR355" s="14"/>
      <c r="AS355" s="8" t="s">
        <v>1424</v>
      </c>
      <c r="AT355" s="8" t="str">
        <f t="shared" si="49"/>
        <v/>
      </c>
      <c r="AU355" s="8">
        <f>IF(OR(ISBLANK('Anwendung DIAGNOSE'!E81),'Anwendung DIAGNOSE'!E81='Anwendung DIAGNOSE'!$C$1,AT355),0,$AR$5-'Anwendung DIAGNOSE'!E81)</f>
        <v>8</v>
      </c>
      <c r="AV355" s="4"/>
      <c r="AW355" s="4"/>
      <c r="AX355" s="15"/>
      <c r="AY355" s="4"/>
      <c r="AZ355" s="4">
        <f t="shared" si="47"/>
        <v>8</v>
      </c>
      <c r="BA355" s="496">
        <f t="shared" si="48"/>
        <v>8</v>
      </c>
      <c r="BB355" s="40">
        <f t="shared" si="46"/>
        <v>3.5746201966041106E-4</v>
      </c>
      <c r="BC355" s="3">
        <f t="shared" si="45"/>
        <v>6.7470956210902589E-3</v>
      </c>
      <c r="BD355" s="4"/>
      <c r="BE355" s="4"/>
      <c r="BF355" s="4"/>
      <c r="BG355" s="11"/>
      <c r="BH355" s="492">
        <f ca="1">SUMPRODUCT(E355:AP355,Calcul_correl!E$411:AP$411)*D355</f>
        <v>1.0691242180518313E-4</v>
      </c>
      <c r="BI355" s="493"/>
      <c r="BJ355" s="493"/>
      <c r="BK355" s="493"/>
      <c r="BL355" s="493"/>
      <c r="BM355" s="496"/>
    </row>
    <row r="356" spans="3:65">
      <c r="C356" s="42" t="s">
        <v>1425</v>
      </c>
      <c r="D356" s="43">
        <v>4.5768685065678061E-5</v>
      </c>
      <c r="E356" s="44">
        <v>-5</v>
      </c>
      <c r="F356" s="17">
        <v>-1</v>
      </c>
      <c r="G356" s="17">
        <v>-5</v>
      </c>
      <c r="H356" s="17">
        <v>3</v>
      </c>
      <c r="I356" s="17">
        <v>-8</v>
      </c>
      <c r="J356" s="17">
        <v>18</v>
      </c>
      <c r="K356" s="17">
        <v>-5</v>
      </c>
      <c r="L356" s="17">
        <v>11</v>
      </c>
      <c r="M356" s="17">
        <v>15</v>
      </c>
      <c r="N356" s="17">
        <v>4</v>
      </c>
      <c r="O356" s="17">
        <v>22</v>
      </c>
      <c r="P356" s="17">
        <v>3</v>
      </c>
      <c r="Q356" s="17">
        <v>22</v>
      </c>
      <c r="R356" s="17">
        <v>-5</v>
      </c>
      <c r="S356" s="17">
        <v>-7</v>
      </c>
      <c r="T356" s="17">
        <v>-5</v>
      </c>
      <c r="U356" s="17">
        <v>-9</v>
      </c>
      <c r="V356" s="17">
        <v>-35</v>
      </c>
      <c r="W356" s="17">
        <v>-18</v>
      </c>
      <c r="X356" s="17">
        <v>-1</v>
      </c>
      <c r="Y356" s="17">
        <v>28</v>
      </c>
      <c r="Z356" s="17">
        <v>-23</v>
      </c>
      <c r="AA356" s="17">
        <v>-11</v>
      </c>
      <c r="AB356" s="17">
        <v>-1</v>
      </c>
      <c r="AC356" s="17">
        <v>-14</v>
      </c>
      <c r="AD356" s="17">
        <v>7</v>
      </c>
      <c r="AE356" s="17">
        <v>-15</v>
      </c>
      <c r="AF356" s="17">
        <v>2</v>
      </c>
      <c r="AG356" s="17">
        <v>13</v>
      </c>
      <c r="AH356" s="17">
        <v>-14</v>
      </c>
      <c r="AI356" s="17">
        <v>9</v>
      </c>
      <c r="AJ356" s="17">
        <v>-8</v>
      </c>
      <c r="AK356" s="17">
        <v>-12</v>
      </c>
      <c r="AL356" s="17">
        <v>-13</v>
      </c>
      <c r="AM356" s="17">
        <v>-8</v>
      </c>
      <c r="AN356" s="17">
        <v>-18</v>
      </c>
      <c r="AO356" s="17">
        <v>-8</v>
      </c>
      <c r="AP356" s="18">
        <v>-11</v>
      </c>
      <c r="AR356" s="14"/>
      <c r="AS356" s="8" t="s">
        <v>1425</v>
      </c>
      <c r="AT356" s="8" t="str">
        <f t="shared" si="49"/>
        <v/>
      </c>
      <c r="AU356" s="8">
        <f>IF(OR(ISBLANK('Anwendung DIAGNOSE'!E82),'Anwendung DIAGNOSE'!E82='Anwendung DIAGNOSE'!$C$1,AT356),0,$AR$5-'Anwendung DIAGNOSE'!E82)</f>
        <v>8</v>
      </c>
      <c r="AV356" s="4"/>
      <c r="AW356" s="4"/>
      <c r="AX356" s="15"/>
      <c r="AY356" s="4"/>
      <c r="AZ356" s="4">
        <f t="shared" si="47"/>
        <v>8</v>
      </c>
      <c r="BA356" s="496">
        <f t="shared" si="48"/>
        <v>8</v>
      </c>
      <c r="BB356" s="40">
        <f t="shared" si="46"/>
        <v>3.6614948052542448E-4</v>
      </c>
      <c r="BC356" s="3">
        <f t="shared" si="45"/>
        <v>1.9085541672387751E-2</v>
      </c>
      <c r="BD356" s="4"/>
      <c r="BE356" s="4"/>
      <c r="BF356" s="4"/>
      <c r="BG356" s="11"/>
      <c r="BH356" s="492">
        <f ca="1">SUMPRODUCT(E356:AP356,Calcul_correl!E$411:AP$411)*D356</f>
        <v>6.3402901734633166E-4</v>
      </c>
      <c r="BI356" s="493"/>
      <c r="BJ356" s="493"/>
      <c r="BK356" s="493"/>
      <c r="BL356" s="493"/>
      <c r="BM356" s="496"/>
    </row>
    <row r="357" spans="3:65">
      <c r="C357" s="42" t="s">
        <v>1426</v>
      </c>
      <c r="D357" s="43">
        <v>3.9821599235425295E-5</v>
      </c>
      <c r="E357" s="44">
        <v>-8</v>
      </c>
      <c r="F357" s="17">
        <v>2</v>
      </c>
      <c r="G357" s="17">
        <v>9</v>
      </c>
      <c r="H357" s="17">
        <v>-3</v>
      </c>
      <c r="I357" s="17">
        <v>-4</v>
      </c>
      <c r="J357" s="17">
        <v>-4</v>
      </c>
      <c r="K357" s="17">
        <v>-10</v>
      </c>
      <c r="L357" s="17">
        <v>4</v>
      </c>
      <c r="M357" s="17">
        <v>4</v>
      </c>
      <c r="N357" s="17">
        <v>-23</v>
      </c>
      <c r="O357" s="17">
        <v>4</v>
      </c>
      <c r="P357" s="17">
        <v>-6</v>
      </c>
      <c r="Q357" s="17">
        <v>-5</v>
      </c>
      <c r="R357" s="17">
        <v>-2</v>
      </c>
      <c r="S357" s="17">
        <v>-4</v>
      </c>
      <c r="T357" s="17">
        <v>2</v>
      </c>
      <c r="U357" s="17">
        <v>0</v>
      </c>
      <c r="V357" s="17">
        <v>2</v>
      </c>
      <c r="W357" s="17">
        <v>-7</v>
      </c>
      <c r="X357" s="17">
        <v>-5</v>
      </c>
      <c r="Y357" s="17">
        <v>0</v>
      </c>
      <c r="Z357" s="17">
        <v>-7</v>
      </c>
      <c r="AA357" s="17">
        <v>2</v>
      </c>
      <c r="AB357" s="17">
        <v>1</v>
      </c>
      <c r="AC357" s="17">
        <v>-18</v>
      </c>
      <c r="AD357" s="17">
        <v>9</v>
      </c>
      <c r="AE357" s="17">
        <v>1</v>
      </c>
      <c r="AF357" s="17">
        <v>-3</v>
      </c>
      <c r="AG357" s="17">
        <v>-3</v>
      </c>
      <c r="AH357" s="17">
        <v>-5</v>
      </c>
      <c r="AI357" s="17">
        <v>-2</v>
      </c>
      <c r="AJ357" s="17">
        <v>4</v>
      </c>
      <c r="AK357" s="17">
        <v>-5</v>
      </c>
      <c r="AL357" s="17">
        <v>3</v>
      </c>
      <c r="AM357" s="17">
        <v>0</v>
      </c>
      <c r="AN357" s="17">
        <v>-4</v>
      </c>
      <c r="AO357" s="17">
        <v>-5</v>
      </c>
      <c r="AP357" s="18">
        <v>-7</v>
      </c>
      <c r="AR357" s="14"/>
      <c r="AS357" s="8" t="s">
        <v>1426</v>
      </c>
      <c r="AT357" s="8" t="str">
        <f t="shared" si="49"/>
        <v/>
      </c>
      <c r="AU357" s="8">
        <f>IF(OR(ISBLANK('Anwendung DIAGNOSE'!E83),'Anwendung DIAGNOSE'!E83='Anwendung DIAGNOSE'!$C$1,AT357),0,$AR$5-'Anwendung DIAGNOSE'!E83)</f>
        <v>8</v>
      </c>
      <c r="AV357" s="4"/>
      <c r="AW357" s="4"/>
      <c r="AX357" s="15"/>
      <c r="AY357" s="4"/>
      <c r="AZ357" s="4">
        <f t="shared" si="47"/>
        <v>8</v>
      </c>
      <c r="BA357" s="496">
        <f t="shared" si="48"/>
        <v>8</v>
      </c>
      <c r="BB357" s="40">
        <f t="shared" si="46"/>
        <v>3.1857279388340236E-4</v>
      </c>
      <c r="BC357" s="3">
        <f t="shared" si="45"/>
        <v>7.4466390570245306E-3</v>
      </c>
      <c r="BD357" s="4"/>
      <c r="BE357" s="4"/>
      <c r="BF357" s="4"/>
      <c r="BG357" s="11"/>
      <c r="BH357" s="492">
        <f ca="1">SUMPRODUCT(E357:AP357,Calcul_correl!E$411:AP$411)*D357</f>
        <v>4.2639375597323985E-4</v>
      </c>
      <c r="BI357" s="493"/>
      <c r="BJ357" s="493"/>
      <c r="BK357" s="493"/>
      <c r="BL357" s="493"/>
      <c r="BM357" s="496"/>
    </row>
    <row r="358" spans="3:65">
      <c r="C358" s="42" t="s">
        <v>1427</v>
      </c>
      <c r="D358" s="43">
        <v>4.0914856184280512E-5</v>
      </c>
      <c r="E358" s="44">
        <v>-26</v>
      </c>
      <c r="F358" s="17">
        <v>-8</v>
      </c>
      <c r="G358" s="17">
        <v>36</v>
      </c>
      <c r="H358" s="17">
        <v>-5</v>
      </c>
      <c r="I358" s="17">
        <v>-14</v>
      </c>
      <c r="J358" s="17">
        <v>-5</v>
      </c>
      <c r="K358" s="17">
        <v>1</v>
      </c>
      <c r="L358" s="17">
        <v>14</v>
      </c>
      <c r="M358" s="17">
        <v>2</v>
      </c>
      <c r="N358" s="17">
        <v>-32</v>
      </c>
      <c r="O358" s="17">
        <v>23</v>
      </c>
      <c r="P358" s="17">
        <v>-9</v>
      </c>
      <c r="Q358" s="17">
        <v>-6</v>
      </c>
      <c r="R358" s="17">
        <v>18</v>
      </c>
      <c r="S358" s="17">
        <v>-17</v>
      </c>
      <c r="T358" s="17">
        <v>10</v>
      </c>
      <c r="U358" s="17">
        <v>-5</v>
      </c>
      <c r="V358" s="17">
        <v>10</v>
      </c>
      <c r="W358" s="17">
        <v>-17</v>
      </c>
      <c r="X358" s="17">
        <v>-26</v>
      </c>
      <c r="Y358" s="17">
        <v>2</v>
      </c>
      <c r="Z358" s="17">
        <v>-2</v>
      </c>
      <c r="AA358" s="17">
        <v>-12</v>
      </c>
      <c r="AB358" s="17">
        <v>-9</v>
      </c>
      <c r="AC358" s="17">
        <v>2</v>
      </c>
      <c r="AD358" s="17">
        <v>33</v>
      </c>
      <c r="AE358" s="17">
        <v>1</v>
      </c>
      <c r="AF358" s="17">
        <v>0</v>
      </c>
      <c r="AG358" s="17">
        <v>-26</v>
      </c>
      <c r="AH358" s="17">
        <v>-21</v>
      </c>
      <c r="AI358" s="17">
        <v>1</v>
      </c>
      <c r="AJ358" s="17">
        <v>11</v>
      </c>
      <c r="AK358" s="17">
        <v>-11</v>
      </c>
      <c r="AL358" s="17">
        <v>1</v>
      </c>
      <c r="AM358" s="17">
        <v>5</v>
      </c>
      <c r="AN358" s="17">
        <v>-9</v>
      </c>
      <c r="AO358" s="17">
        <v>-9</v>
      </c>
      <c r="AP358" s="18">
        <v>-23</v>
      </c>
      <c r="AR358" s="14"/>
      <c r="AS358" s="8" t="s">
        <v>1427</v>
      </c>
      <c r="AT358" s="8" t="str">
        <f t="shared" si="49"/>
        <v/>
      </c>
      <c r="AU358" s="8">
        <f>IF(OR(ISBLANK('Anwendung DIAGNOSE'!E84),'Anwendung DIAGNOSE'!E84='Anwendung DIAGNOSE'!$C$1,AT358),0,$AR$5-'Anwendung DIAGNOSE'!E84)</f>
        <v>8</v>
      </c>
      <c r="AV358" s="4"/>
      <c r="AW358" s="4"/>
      <c r="AX358" s="15"/>
      <c r="AY358" s="4"/>
      <c r="AZ358" s="4">
        <f t="shared" si="47"/>
        <v>8</v>
      </c>
      <c r="BA358" s="496">
        <f t="shared" si="48"/>
        <v>8</v>
      </c>
      <c r="BB358" s="40">
        <f t="shared" si="46"/>
        <v>3.2731884947424409E-4</v>
      </c>
      <c r="BC358" s="3">
        <f t="shared" si="45"/>
        <v>1.8902663557137597E-2</v>
      </c>
      <c r="BD358" s="4"/>
      <c r="BE358" s="4"/>
      <c r="BF358" s="4"/>
      <c r="BG358" s="11"/>
      <c r="BH358" s="492">
        <f ca="1">SUMPRODUCT(E358:AP358,Calcul_correl!E$411:AP$411)*D358</f>
        <v>4.8458328218976317E-4</v>
      </c>
      <c r="BI358" s="493"/>
      <c r="BJ358" s="493"/>
      <c r="BK358" s="493"/>
      <c r="BL358" s="493"/>
      <c r="BM358" s="496"/>
    </row>
    <row r="359" spans="3:65">
      <c r="C359" s="42" t="s">
        <v>1428</v>
      </c>
      <c r="D359" s="43">
        <v>5.573825316314587E-5</v>
      </c>
      <c r="E359" s="44">
        <v>-18</v>
      </c>
      <c r="F359" s="17">
        <v>-10</v>
      </c>
      <c r="G359" s="17">
        <v>18</v>
      </c>
      <c r="H359" s="17">
        <v>-4</v>
      </c>
      <c r="I359" s="17">
        <v>-11</v>
      </c>
      <c r="J359" s="17">
        <v>-4</v>
      </c>
      <c r="K359" s="17">
        <v>2</v>
      </c>
      <c r="L359" s="17">
        <v>8</v>
      </c>
      <c r="M359" s="17">
        <v>-3</v>
      </c>
      <c r="N359" s="17">
        <v>-23</v>
      </c>
      <c r="O359" s="17">
        <v>22</v>
      </c>
      <c r="P359" s="17">
        <v>1</v>
      </c>
      <c r="Q359" s="17">
        <v>-5</v>
      </c>
      <c r="R359" s="17">
        <v>11</v>
      </c>
      <c r="S359" s="17">
        <v>-14</v>
      </c>
      <c r="T359" s="17">
        <v>3</v>
      </c>
      <c r="U359" s="17">
        <v>-11</v>
      </c>
      <c r="V359" s="17">
        <v>6</v>
      </c>
      <c r="W359" s="17">
        <v>-14</v>
      </c>
      <c r="X359" s="17">
        <v>-21</v>
      </c>
      <c r="Y359" s="17">
        <v>-4</v>
      </c>
      <c r="Z359" s="17">
        <v>9</v>
      </c>
      <c r="AA359" s="17">
        <v>-8</v>
      </c>
      <c r="AB359" s="17">
        <v>-10</v>
      </c>
      <c r="AC359" s="17">
        <v>-10</v>
      </c>
      <c r="AD359" s="17">
        <v>23</v>
      </c>
      <c r="AE359" s="17">
        <v>-3</v>
      </c>
      <c r="AF359" s="17">
        <v>-1</v>
      </c>
      <c r="AG359" s="17">
        <v>-11</v>
      </c>
      <c r="AH359" s="17">
        <v>-18</v>
      </c>
      <c r="AI359" s="17">
        <v>3</v>
      </c>
      <c r="AJ359" s="17">
        <v>-8</v>
      </c>
      <c r="AK359" s="17">
        <v>-4</v>
      </c>
      <c r="AL359" s="17">
        <v>4</v>
      </c>
      <c r="AM359" s="17">
        <v>-6</v>
      </c>
      <c r="AN359" s="17">
        <v>7</v>
      </c>
      <c r="AO359" s="17">
        <v>-14</v>
      </c>
      <c r="AP359" s="18">
        <v>-9</v>
      </c>
      <c r="AR359" s="14"/>
      <c r="AS359" s="8" t="s">
        <v>1428</v>
      </c>
      <c r="AT359" s="8" t="str">
        <f t="shared" si="49"/>
        <v/>
      </c>
      <c r="AU359" s="8">
        <f>IF(OR(ISBLANK('Anwendung DIAGNOSE'!E85),'Anwendung DIAGNOSE'!E85='Anwendung DIAGNOSE'!$C$1,AT359),0,$AR$5-'Anwendung DIAGNOSE'!E85)</f>
        <v>8</v>
      </c>
      <c r="AV359" s="4"/>
      <c r="AW359" s="4"/>
      <c r="AX359" s="15"/>
      <c r="AY359" s="4"/>
      <c r="AZ359" s="4">
        <f t="shared" si="47"/>
        <v>8</v>
      </c>
      <c r="BA359" s="496">
        <f t="shared" si="48"/>
        <v>8</v>
      </c>
      <c r="BB359" s="40">
        <f t="shared" si="46"/>
        <v>4.4590602530516696E-4</v>
      </c>
      <c r="BC359" s="3">
        <f t="shared" si="45"/>
        <v>2.0121509391895658E-2</v>
      </c>
      <c r="BD359" s="4"/>
      <c r="BE359" s="4"/>
      <c r="BF359" s="4"/>
      <c r="BG359" s="11"/>
      <c r="BH359" s="492">
        <f ca="1">SUMPRODUCT(E359:AP359,Calcul_correl!E$411:AP$411)*D359</f>
        <v>5.1825427791093038E-4</v>
      </c>
      <c r="BI359" s="493"/>
      <c r="BJ359" s="493"/>
      <c r="BK359" s="493"/>
      <c r="BL359" s="493"/>
      <c r="BM359" s="496"/>
    </row>
    <row r="360" spans="3:65">
      <c r="C360" s="42" t="s">
        <v>1429</v>
      </c>
      <c r="D360" s="43">
        <v>4.4255620463798899E-5</v>
      </c>
      <c r="E360" s="44">
        <v>32</v>
      </c>
      <c r="F360" s="17">
        <v>6</v>
      </c>
      <c r="G360" s="17">
        <v>26</v>
      </c>
      <c r="H360" s="17">
        <v>14</v>
      </c>
      <c r="I360" s="17">
        <v>6</v>
      </c>
      <c r="J360" s="17">
        <v>10</v>
      </c>
      <c r="K360" s="17">
        <v>-11</v>
      </c>
      <c r="L360" s="17">
        <v>-1</v>
      </c>
      <c r="M360" s="17">
        <v>34</v>
      </c>
      <c r="N360" s="17">
        <v>-17</v>
      </c>
      <c r="O360" s="17">
        <v>6</v>
      </c>
      <c r="P360" s="17">
        <v>-21</v>
      </c>
      <c r="Q360" s="17">
        <v>-5</v>
      </c>
      <c r="R360" s="17">
        <v>25</v>
      </c>
      <c r="S360" s="17">
        <v>16</v>
      </c>
      <c r="T360" s="17">
        <v>23</v>
      </c>
      <c r="U360" s="17">
        <v>15</v>
      </c>
      <c r="V360" s="17">
        <v>12</v>
      </c>
      <c r="W360" s="17">
        <v>-15</v>
      </c>
      <c r="X360" s="17">
        <v>7</v>
      </c>
      <c r="Y360" s="17">
        <v>4</v>
      </c>
      <c r="Z360" s="17">
        <v>11</v>
      </c>
      <c r="AA360" s="17">
        <v>13</v>
      </c>
      <c r="AB360" s="17">
        <v>6</v>
      </c>
      <c r="AC360" s="17">
        <v>-26</v>
      </c>
      <c r="AD360" s="17">
        <v>12</v>
      </c>
      <c r="AE360" s="17">
        <v>-7</v>
      </c>
      <c r="AF360" s="17">
        <v>-9</v>
      </c>
      <c r="AG360" s="17">
        <v>-8</v>
      </c>
      <c r="AH360" s="17">
        <v>14</v>
      </c>
      <c r="AI360" s="17">
        <v>11</v>
      </c>
      <c r="AJ360" s="17">
        <v>-3</v>
      </c>
      <c r="AK360" s="17">
        <v>12</v>
      </c>
      <c r="AL360" s="17">
        <v>12</v>
      </c>
      <c r="AM360" s="17">
        <v>-12</v>
      </c>
      <c r="AN360" s="17">
        <v>-10</v>
      </c>
      <c r="AO360" s="17">
        <v>-7</v>
      </c>
      <c r="AP360" s="18">
        <v>-1</v>
      </c>
      <c r="AR360" s="14"/>
      <c r="AS360" s="8" t="s">
        <v>1429</v>
      </c>
      <c r="AT360" s="8" t="str">
        <f t="shared" si="49"/>
        <v/>
      </c>
      <c r="AU360" s="8">
        <f>IF(OR(ISBLANK('Anwendung DIAGNOSE'!E86),'Anwendung DIAGNOSE'!E86='Anwendung DIAGNOSE'!$C$1,AT360),0,$AR$5-'Anwendung DIAGNOSE'!E86)</f>
        <v>8</v>
      </c>
      <c r="AV360" s="4"/>
      <c r="AW360" s="4"/>
      <c r="AX360" s="15"/>
      <c r="AY360" s="4"/>
      <c r="AZ360" s="4">
        <f t="shared" si="47"/>
        <v>8</v>
      </c>
      <c r="BA360" s="496">
        <f t="shared" si="48"/>
        <v>8</v>
      </c>
      <c r="BB360" s="40">
        <f t="shared" si="46"/>
        <v>3.5404496371039119E-4</v>
      </c>
      <c r="BC360" s="3">
        <f t="shared" si="45"/>
        <v>2.1242697822623471E-2</v>
      </c>
      <c r="BD360" s="4"/>
      <c r="BE360" s="4"/>
      <c r="BF360" s="4"/>
      <c r="BG360" s="11"/>
      <c r="BH360" s="492">
        <f ca="1">SUMPRODUCT(E360:AP360,Calcul_correl!E$411:AP$411)*D360</f>
        <v>3.9193220038944934E-4</v>
      </c>
      <c r="BI360" s="493"/>
      <c r="BJ360" s="493"/>
      <c r="BK360" s="493"/>
      <c r="BL360" s="493"/>
      <c r="BM360" s="496"/>
    </row>
    <row r="361" spans="3:65">
      <c r="C361" s="42" t="s">
        <v>1554</v>
      </c>
      <c r="D361" s="43">
        <v>4.3110881186411449E-5</v>
      </c>
      <c r="E361" s="44">
        <v>3</v>
      </c>
      <c r="F361" s="17">
        <v>19</v>
      </c>
      <c r="G361" s="17">
        <v>-1</v>
      </c>
      <c r="H361" s="17">
        <v>-2</v>
      </c>
      <c r="I361" s="17">
        <v>-10</v>
      </c>
      <c r="J361" s="17">
        <v>-8</v>
      </c>
      <c r="K361" s="17">
        <v>8</v>
      </c>
      <c r="L361" s="17">
        <v>0</v>
      </c>
      <c r="M361" s="17">
        <v>4</v>
      </c>
      <c r="N361" s="17">
        <v>-2</v>
      </c>
      <c r="O361" s="17">
        <v>2</v>
      </c>
      <c r="P361" s="17">
        <v>1</v>
      </c>
      <c r="Q361" s="17">
        <v>8</v>
      </c>
      <c r="R361" s="17">
        <v>-2</v>
      </c>
      <c r="S361" s="17">
        <v>-4</v>
      </c>
      <c r="T361" s="17">
        <v>-5</v>
      </c>
      <c r="U361" s="17">
        <v>-8</v>
      </c>
      <c r="V361" s="17">
        <v>6</v>
      </c>
      <c r="W361" s="17">
        <v>-21</v>
      </c>
      <c r="X361" s="17">
        <v>1</v>
      </c>
      <c r="Y361" s="17">
        <v>-6</v>
      </c>
      <c r="Z361" s="17">
        <v>-7</v>
      </c>
      <c r="AA361" s="17">
        <v>11</v>
      </c>
      <c r="AB361" s="17">
        <v>-6</v>
      </c>
      <c r="AC361" s="17">
        <v>-14</v>
      </c>
      <c r="AD361" s="17">
        <v>-12</v>
      </c>
      <c r="AE361" s="17">
        <v>10</v>
      </c>
      <c r="AF361" s="17">
        <v>-10</v>
      </c>
      <c r="AG361" s="17">
        <v>-1</v>
      </c>
      <c r="AH361" s="17">
        <v>-11</v>
      </c>
      <c r="AI361" s="17">
        <v>4</v>
      </c>
      <c r="AJ361" s="17">
        <v>10</v>
      </c>
      <c r="AK361" s="17">
        <v>-16</v>
      </c>
      <c r="AL361" s="17">
        <v>5</v>
      </c>
      <c r="AM361" s="17">
        <v>-6</v>
      </c>
      <c r="AN361" s="17">
        <v>-14</v>
      </c>
      <c r="AO361" s="17">
        <v>7</v>
      </c>
      <c r="AP361" s="18">
        <v>-13</v>
      </c>
      <c r="AR361" s="14"/>
      <c r="AS361" s="8" t="s">
        <v>1554</v>
      </c>
      <c r="AT361" s="8" t="str">
        <f t="shared" si="49"/>
        <v/>
      </c>
      <c r="AU361" s="8">
        <f>IF(OR(ISBLANK('Anwendung DIAGNOSE'!E87),'Anwendung DIAGNOSE'!E87='Anwendung DIAGNOSE'!$C$1,AT361),0,$AR$5-'Anwendung DIAGNOSE'!E87)</f>
        <v>8</v>
      </c>
      <c r="AV361" s="4"/>
      <c r="AW361" s="4"/>
      <c r="AX361" s="15"/>
      <c r="AY361" s="4"/>
      <c r="AZ361" s="4">
        <f t="shared" si="47"/>
        <v>8</v>
      </c>
      <c r="BA361" s="496">
        <f t="shared" si="48"/>
        <v>8</v>
      </c>
      <c r="BB361" s="40">
        <f t="shared" si="46"/>
        <v>3.4488704949129159E-4</v>
      </c>
      <c r="BC361" s="3">
        <f t="shared" si="45"/>
        <v>1.1984824969822384E-2</v>
      </c>
      <c r="BD361" s="4"/>
      <c r="BE361" s="4"/>
      <c r="BF361" s="4"/>
      <c r="BG361" s="11"/>
      <c r="BH361" s="492">
        <f ca="1">SUMPRODUCT(E361:AP361,Calcul_correl!E$411:AP$411)*D361</f>
        <v>5.621874461113986E-4</v>
      </c>
      <c r="BI361" s="493"/>
      <c r="BJ361" s="493"/>
      <c r="BK361" s="493"/>
      <c r="BL361" s="493"/>
      <c r="BM361" s="496"/>
    </row>
    <row r="362" spans="3:65">
      <c r="C362" s="42" t="s">
        <v>1555</v>
      </c>
      <c r="D362" s="43">
        <v>4.2764283270612383E-5</v>
      </c>
      <c r="E362" s="44">
        <v>-8</v>
      </c>
      <c r="F362" s="17">
        <v>21</v>
      </c>
      <c r="G362" s="17">
        <v>1</v>
      </c>
      <c r="H362" s="17">
        <v>-3</v>
      </c>
      <c r="I362" s="17">
        <v>5</v>
      </c>
      <c r="J362" s="17">
        <v>-6</v>
      </c>
      <c r="K362" s="17">
        <v>-15</v>
      </c>
      <c r="L362" s="17">
        <v>6</v>
      </c>
      <c r="M362" s="17">
        <v>-5</v>
      </c>
      <c r="N362" s="17">
        <v>-9</v>
      </c>
      <c r="O362" s="17">
        <v>-22</v>
      </c>
      <c r="P362" s="17">
        <v>-2</v>
      </c>
      <c r="Q362" s="17">
        <v>0</v>
      </c>
      <c r="R362" s="17">
        <v>-9</v>
      </c>
      <c r="S362" s="17">
        <v>3</v>
      </c>
      <c r="T362" s="17">
        <v>7</v>
      </c>
      <c r="U362" s="17">
        <v>-15</v>
      </c>
      <c r="V362" s="17">
        <v>-2</v>
      </c>
      <c r="W362" s="17">
        <v>-8</v>
      </c>
      <c r="X362" s="17">
        <v>10</v>
      </c>
      <c r="Y362" s="17">
        <v>-31</v>
      </c>
      <c r="Z362" s="17">
        <v>-28</v>
      </c>
      <c r="AA362" s="17">
        <v>13</v>
      </c>
      <c r="AB362" s="17">
        <v>10</v>
      </c>
      <c r="AC362" s="17">
        <v>-9</v>
      </c>
      <c r="AD362" s="17">
        <v>-7</v>
      </c>
      <c r="AE362" s="17">
        <v>-7</v>
      </c>
      <c r="AF362" s="17">
        <v>5</v>
      </c>
      <c r="AG362" s="17">
        <v>-3</v>
      </c>
      <c r="AH362" s="17">
        <v>-9</v>
      </c>
      <c r="AI362" s="17">
        <v>-4</v>
      </c>
      <c r="AJ362" s="17">
        <v>-19</v>
      </c>
      <c r="AK362" s="17">
        <v>1</v>
      </c>
      <c r="AL362" s="17">
        <v>-9</v>
      </c>
      <c r="AM362" s="17">
        <v>-26</v>
      </c>
      <c r="AN362" s="17">
        <v>2</v>
      </c>
      <c r="AO362" s="17">
        <v>12</v>
      </c>
      <c r="AP362" s="18">
        <v>-24</v>
      </c>
      <c r="AR362" s="14"/>
      <c r="AS362" s="8" t="s">
        <v>1555</v>
      </c>
      <c r="AT362" s="8" t="str">
        <f t="shared" si="49"/>
        <v/>
      </c>
      <c r="AU362" s="8">
        <f>IF(OR(ISBLANK('Anwendung DIAGNOSE'!E88),'Anwendung DIAGNOSE'!E88='Anwendung DIAGNOSE'!$C$1,AT362),0,$AR$5-'Anwendung DIAGNOSE'!E88)</f>
        <v>8</v>
      </c>
      <c r="AV362" s="4"/>
      <c r="AW362" s="4"/>
      <c r="AX362" s="15"/>
      <c r="AY362" s="4"/>
      <c r="AZ362" s="4">
        <f t="shared" si="47"/>
        <v>8</v>
      </c>
      <c r="BA362" s="496">
        <f t="shared" si="48"/>
        <v>8</v>
      </c>
      <c r="BB362" s="40">
        <f t="shared" si="46"/>
        <v>3.4211426616489907E-4</v>
      </c>
      <c r="BC362" s="3">
        <f t="shared" si="45"/>
        <v>1.6079370509750255E-2</v>
      </c>
      <c r="BD362" s="4"/>
      <c r="BE362" s="4"/>
      <c r="BF362" s="4"/>
      <c r="BG362" s="11"/>
      <c r="BH362" s="492">
        <f ca="1">SUMPRODUCT(E362:AP362,Calcul_correl!E$411:AP$411)*D362</f>
        <v>6.6211084502223734E-4</v>
      </c>
      <c r="BI362" s="493"/>
      <c r="BJ362" s="493"/>
      <c r="BK362" s="493"/>
      <c r="BL362" s="493"/>
      <c r="BM362" s="496"/>
    </row>
    <row r="363" spans="3:65">
      <c r="C363" s="42" t="s">
        <v>1556</v>
      </c>
      <c r="D363" s="43">
        <v>4.3792423910663452E-5</v>
      </c>
      <c r="E363" s="44">
        <v>-13</v>
      </c>
      <c r="F363" s="17">
        <v>5</v>
      </c>
      <c r="G363" s="17">
        <v>3</v>
      </c>
      <c r="H363" s="17">
        <v>-9</v>
      </c>
      <c r="I363" s="17">
        <v>-3</v>
      </c>
      <c r="J363" s="17">
        <v>-6</v>
      </c>
      <c r="K363" s="17">
        <v>-1</v>
      </c>
      <c r="L363" s="17">
        <v>-4</v>
      </c>
      <c r="M363" s="17">
        <v>13</v>
      </c>
      <c r="N363" s="17">
        <v>5</v>
      </c>
      <c r="O363" s="17">
        <v>11</v>
      </c>
      <c r="P363" s="17">
        <v>-4</v>
      </c>
      <c r="Q363" s="17">
        <v>5</v>
      </c>
      <c r="R363" s="17">
        <v>-8</v>
      </c>
      <c r="S363" s="17">
        <v>-13</v>
      </c>
      <c r="T363" s="17">
        <v>5</v>
      </c>
      <c r="U363" s="17">
        <v>-5</v>
      </c>
      <c r="V363" s="17">
        <v>34</v>
      </c>
      <c r="W363" s="17">
        <v>-19</v>
      </c>
      <c r="X363" s="17">
        <v>-29</v>
      </c>
      <c r="Y363" s="17">
        <v>-26</v>
      </c>
      <c r="Z363" s="17">
        <v>-20</v>
      </c>
      <c r="AA363" s="17">
        <v>-6</v>
      </c>
      <c r="AB363" s="17">
        <v>-15</v>
      </c>
      <c r="AC363" s="17">
        <v>-13</v>
      </c>
      <c r="AD363" s="17">
        <v>-41</v>
      </c>
      <c r="AE363" s="17">
        <v>3</v>
      </c>
      <c r="AF363" s="17">
        <v>-13</v>
      </c>
      <c r="AG363" s="17">
        <v>25</v>
      </c>
      <c r="AH363" s="17">
        <v>-6</v>
      </c>
      <c r="AI363" s="17">
        <v>16</v>
      </c>
      <c r="AJ363" s="17">
        <v>15</v>
      </c>
      <c r="AK363" s="17">
        <v>-33</v>
      </c>
      <c r="AL363" s="17">
        <v>-22</v>
      </c>
      <c r="AM363" s="17">
        <v>6</v>
      </c>
      <c r="AN363" s="17">
        <v>19</v>
      </c>
      <c r="AO363" s="17">
        <v>3</v>
      </c>
      <c r="AP363" s="18">
        <v>-9</v>
      </c>
      <c r="AR363" s="14"/>
      <c r="AS363" s="8" t="s">
        <v>1556</v>
      </c>
      <c r="AT363" s="8" t="str">
        <f t="shared" si="49"/>
        <v/>
      </c>
      <c r="AU363" s="8">
        <f>IF(OR(ISBLANK('Anwendung DIAGNOSE'!E89),'Anwendung DIAGNOSE'!E89='Anwendung DIAGNOSE'!$C$1,AT363),0,$AR$5-'Anwendung DIAGNOSE'!E89)</f>
        <v>8</v>
      </c>
      <c r="AV363" s="4"/>
      <c r="AW363" s="4"/>
      <c r="AX363" s="15"/>
      <c r="AY363" s="4"/>
      <c r="AZ363" s="4">
        <f t="shared" si="47"/>
        <v>8</v>
      </c>
      <c r="BA363" s="496">
        <f t="shared" si="48"/>
        <v>8</v>
      </c>
      <c r="BB363" s="40">
        <f t="shared" si="46"/>
        <v>3.5033939128530762E-4</v>
      </c>
      <c r="BC363" s="3">
        <f t="shared" si="45"/>
        <v>2.1283118020582439E-2</v>
      </c>
      <c r="BD363" s="4"/>
      <c r="BE363" s="4"/>
      <c r="BF363" s="4"/>
      <c r="BG363" s="11"/>
      <c r="BH363" s="492">
        <f ca="1">SUMPRODUCT(E363:AP363,Calcul_correl!E$411:AP$411)*D363</f>
        <v>4.8742719509524841E-4</v>
      </c>
      <c r="BI363" s="493"/>
      <c r="BJ363" s="493"/>
      <c r="BK363" s="493"/>
      <c r="BL363" s="493"/>
      <c r="BM363" s="496"/>
    </row>
    <row r="364" spans="3:65">
      <c r="C364" s="42" t="s">
        <v>1557</v>
      </c>
      <c r="D364" s="43">
        <v>4.4259537930424005E-5</v>
      </c>
      <c r="E364" s="44">
        <v>26</v>
      </c>
      <c r="F364" s="17">
        <v>19</v>
      </c>
      <c r="G364" s="17">
        <v>-18</v>
      </c>
      <c r="H364" s="17">
        <v>3</v>
      </c>
      <c r="I364" s="17">
        <v>-45</v>
      </c>
      <c r="J364" s="17">
        <v>-24</v>
      </c>
      <c r="K364" s="17">
        <v>-23</v>
      </c>
      <c r="L364" s="17">
        <v>13</v>
      </c>
      <c r="M364" s="17">
        <v>8</v>
      </c>
      <c r="N364" s="17">
        <v>12</v>
      </c>
      <c r="O364" s="17">
        <v>7</v>
      </c>
      <c r="P364" s="17">
        <v>2</v>
      </c>
      <c r="Q364" s="17">
        <v>8</v>
      </c>
      <c r="R364" s="17">
        <v>29</v>
      </c>
      <c r="S364" s="17">
        <v>15</v>
      </c>
      <c r="T364" s="17">
        <v>-3</v>
      </c>
      <c r="U364" s="17">
        <v>12</v>
      </c>
      <c r="V364" s="17">
        <v>3</v>
      </c>
      <c r="W364" s="17">
        <v>10</v>
      </c>
      <c r="X364" s="17">
        <v>-13</v>
      </c>
      <c r="Y364" s="17">
        <v>-3</v>
      </c>
      <c r="Z364" s="17">
        <v>19</v>
      </c>
      <c r="AA364" s="17">
        <v>0</v>
      </c>
      <c r="AB364" s="17">
        <v>-6</v>
      </c>
      <c r="AC364" s="17">
        <v>6</v>
      </c>
      <c r="AD364" s="17">
        <v>-2</v>
      </c>
      <c r="AE364" s="17">
        <v>5</v>
      </c>
      <c r="AF364" s="17">
        <v>-25</v>
      </c>
      <c r="AG364" s="17">
        <v>-8</v>
      </c>
      <c r="AH364" s="17">
        <v>-3</v>
      </c>
      <c r="AI364" s="17">
        <v>-11</v>
      </c>
      <c r="AJ364" s="17">
        <v>-13</v>
      </c>
      <c r="AK364" s="17">
        <v>-23</v>
      </c>
      <c r="AL364" s="17">
        <v>23</v>
      </c>
      <c r="AM364" s="17">
        <v>16</v>
      </c>
      <c r="AN364" s="17">
        <v>1</v>
      </c>
      <c r="AO364" s="17">
        <v>-18</v>
      </c>
      <c r="AP364" s="18">
        <v>-15</v>
      </c>
      <c r="AR364" s="14"/>
      <c r="AS364" s="8" t="s">
        <v>1557</v>
      </c>
      <c r="AT364" s="8" t="str">
        <f t="shared" si="49"/>
        <v/>
      </c>
      <c r="AU364" s="8">
        <f>IF(OR(ISBLANK('Anwendung DIAGNOSE'!E90),'Anwendung DIAGNOSE'!E90='Anwendung DIAGNOSE'!$C$1,AT364),0,$AR$5-'Anwendung DIAGNOSE'!E90)</f>
        <v>8</v>
      </c>
      <c r="AV364" s="4"/>
      <c r="AW364" s="4"/>
      <c r="AX364" s="15"/>
      <c r="AY364" s="4"/>
      <c r="AZ364" s="4">
        <f t="shared" si="47"/>
        <v>8</v>
      </c>
      <c r="BA364" s="496">
        <f t="shared" si="48"/>
        <v>8</v>
      </c>
      <c r="BB364" s="40">
        <f t="shared" si="46"/>
        <v>3.5407630344339204E-4</v>
      </c>
      <c r="BC364" s="3">
        <f t="shared" si="45"/>
        <v>2.1687173585907764E-2</v>
      </c>
      <c r="BD364" s="4"/>
      <c r="BE364" s="4"/>
      <c r="BF364" s="4"/>
      <c r="BG364" s="11"/>
      <c r="BH364" s="492">
        <f ca="1">SUMPRODUCT(E364:AP364,Calcul_correl!E$411:AP$411)*D364</f>
        <v>6.432681242807824E-4</v>
      </c>
      <c r="BI364" s="493"/>
      <c r="BJ364" s="493"/>
      <c r="BK364" s="493"/>
      <c r="BL364" s="493"/>
      <c r="BM364" s="496"/>
    </row>
    <row r="365" spans="3:65">
      <c r="C365" s="42" t="s">
        <v>1558</v>
      </c>
      <c r="D365" s="43">
        <v>4.4464206313917298E-5</v>
      </c>
      <c r="E365" s="44">
        <v>-5</v>
      </c>
      <c r="F365" s="17">
        <v>8</v>
      </c>
      <c r="G365" s="17">
        <v>-37</v>
      </c>
      <c r="H365" s="17">
        <v>-35</v>
      </c>
      <c r="I365" s="17">
        <v>6</v>
      </c>
      <c r="J365" s="17">
        <v>16</v>
      </c>
      <c r="K365" s="17">
        <v>6</v>
      </c>
      <c r="L365" s="17">
        <v>-35</v>
      </c>
      <c r="M365" s="17">
        <v>-14</v>
      </c>
      <c r="N365" s="17">
        <v>2</v>
      </c>
      <c r="O365" s="17">
        <v>-24</v>
      </c>
      <c r="P365" s="17">
        <v>-39</v>
      </c>
      <c r="Q365" s="17">
        <v>25</v>
      </c>
      <c r="R365" s="17">
        <v>0</v>
      </c>
      <c r="S365" s="17">
        <v>-6</v>
      </c>
      <c r="T365" s="17">
        <v>36</v>
      </c>
      <c r="U365" s="17">
        <v>39</v>
      </c>
      <c r="V365" s="17">
        <v>8</v>
      </c>
      <c r="W365" s="17">
        <v>-34</v>
      </c>
      <c r="X365" s="17">
        <v>16</v>
      </c>
      <c r="Y365" s="17">
        <v>8</v>
      </c>
      <c r="Z365" s="17">
        <v>14</v>
      </c>
      <c r="AA365" s="17">
        <v>-10</v>
      </c>
      <c r="AB365" s="17">
        <v>-17</v>
      </c>
      <c r="AC365" s="17">
        <v>7</v>
      </c>
      <c r="AD365" s="17">
        <v>24</v>
      </c>
      <c r="AE365" s="17">
        <v>20</v>
      </c>
      <c r="AF365" s="17">
        <v>-5</v>
      </c>
      <c r="AG365" s="17">
        <v>6</v>
      </c>
      <c r="AH365" s="17">
        <v>-27</v>
      </c>
      <c r="AI365" s="17">
        <v>7</v>
      </c>
      <c r="AJ365" s="17">
        <v>0</v>
      </c>
      <c r="AK365" s="17">
        <v>-10</v>
      </c>
      <c r="AL365" s="17">
        <v>8</v>
      </c>
      <c r="AM365" s="17">
        <v>4</v>
      </c>
      <c r="AN365" s="17">
        <v>-3</v>
      </c>
      <c r="AO365" s="17">
        <v>-11</v>
      </c>
      <c r="AP365" s="18">
        <v>5</v>
      </c>
      <c r="AR365" s="14"/>
      <c r="AS365" s="8" t="s">
        <v>1558</v>
      </c>
      <c r="AT365" s="8" t="str">
        <f t="shared" si="49"/>
        <v/>
      </c>
      <c r="AU365" s="8">
        <f>IF(OR(ISBLANK('Anwendung DIAGNOSE'!E91),'Anwendung DIAGNOSE'!E91='Anwendung DIAGNOSE'!$C$1,AT365),0,$AR$5-'Anwendung DIAGNOSE'!E91)</f>
        <v>8</v>
      </c>
      <c r="AV365" s="4"/>
      <c r="AW365" s="4"/>
      <c r="AX365" s="15"/>
      <c r="AY365" s="4"/>
      <c r="AZ365" s="4">
        <f t="shared" si="47"/>
        <v>8</v>
      </c>
      <c r="BA365" s="496">
        <f t="shared" ca="1" si="48"/>
        <v>8</v>
      </c>
      <c r="BB365" s="40">
        <f t="shared" ca="1" si="46"/>
        <v>3.5571365051133839E-4</v>
      </c>
      <c r="BC365" s="3">
        <f t="shared" si="45"/>
        <v>2.565584704313028E-2</v>
      </c>
      <c r="BD365" s="4"/>
      <c r="BE365" s="4"/>
      <c r="BF365" s="4"/>
      <c r="BG365" s="11"/>
      <c r="BH365" s="492">
        <f ca="1">SUMPRODUCT(E365:AP365,Calcul_correl!E$411:AP$411)*D365</f>
        <v>1.8050689195197873E-4</v>
      </c>
      <c r="BI365" s="493"/>
      <c r="BJ365" s="493"/>
      <c r="BK365" s="493"/>
      <c r="BL365" s="493"/>
      <c r="BM365" s="496"/>
    </row>
    <row r="366" spans="3:65">
      <c r="C366" s="42" t="s">
        <v>1559</v>
      </c>
      <c r="D366" s="43">
        <v>4.8849592105905917E-5</v>
      </c>
      <c r="E366" s="44">
        <v>18</v>
      </c>
      <c r="F366" s="17">
        <v>2</v>
      </c>
      <c r="G366" s="17">
        <v>-29</v>
      </c>
      <c r="H366" s="17">
        <v>-21</v>
      </c>
      <c r="I366" s="17">
        <v>-55</v>
      </c>
      <c r="J366" s="17">
        <v>-10</v>
      </c>
      <c r="K366" s="17">
        <v>-24</v>
      </c>
      <c r="L366" s="17">
        <v>28</v>
      </c>
      <c r="M366" s="17">
        <v>-6</v>
      </c>
      <c r="N366" s="17">
        <v>18</v>
      </c>
      <c r="O366" s="17">
        <v>28</v>
      </c>
      <c r="P366" s="17">
        <v>31</v>
      </c>
      <c r="Q366" s="17">
        <v>-5</v>
      </c>
      <c r="R366" s="17">
        <v>-3</v>
      </c>
      <c r="S366" s="17">
        <v>-17</v>
      </c>
      <c r="T366" s="17">
        <v>-1</v>
      </c>
      <c r="U366" s="17">
        <v>3</v>
      </c>
      <c r="V366" s="17">
        <v>-9</v>
      </c>
      <c r="W366" s="17">
        <v>21</v>
      </c>
      <c r="X366" s="17">
        <v>13</v>
      </c>
      <c r="Y366" s="17">
        <v>-45</v>
      </c>
      <c r="Z366" s="17">
        <v>-13</v>
      </c>
      <c r="AA366" s="17">
        <v>-16</v>
      </c>
      <c r="AB366" s="17">
        <v>-25</v>
      </c>
      <c r="AC366" s="17">
        <v>-19</v>
      </c>
      <c r="AD366" s="17">
        <v>-19</v>
      </c>
      <c r="AE366" s="17">
        <v>9</v>
      </c>
      <c r="AF366" s="17">
        <v>-10</v>
      </c>
      <c r="AG366" s="17">
        <v>-47</v>
      </c>
      <c r="AH366" s="17">
        <v>-10</v>
      </c>
      <c r="AI366" s="17">
        <v>5</v>
      </c>
      <c r="AJ366" s="17">
        <v>-19</v>
      </c>
      <c r="AK366" s="17">
        <v>2</v>
      </c>
      <c r="AL366" s="17">
        <v>2</v>
      </c>
      <c r="AM366" s="17">
        <v>-1</v>
      </c>
      <c r="AN366" s="17">
        <v>8</v>
      </c>
      <c r="AO366" s="17">
        <v>22</v>
      </c>
      <c r="AP366" s="18">
        <v>-3</v>
      </c>
      <c r="AR366" s="14"/>
      <c r="AS366" s="8" t="s">
        <v>1559</v>
      </c>
      <c r="AT366" s="8" t="str">
        <f t="shared" si="49"/>
        <v/>
      </c>
      <c r="AU366" s="8">
        <f>IF(OR(ISBLANK('Anwendung DIAGNOSE'!E92),'Anwendung DIAGNOSE'!E92='Anwendung DIAGNOSE'!$C$1,AT366),0,$AR$5-'Anwendung DIAGNOSE'!E92)</f>
        <v>8</v>
      </c>
      <c r="AV366" s="4"/>
      <c r="AW366" s="4"/>
      <c r="AX366" s="15"/>
      <c r="AY366" s="4"/>
      <c r="AZ366" s="4">
        <f t="shared" si="47"/>
        <v>8</v>
      </c>
      <c r="BA366" s="496">
        <f t="shared" si="48"/>
        <v>8</v>
      </c>
      <c r="BB366" s="40">
        <f t="shared" si="46"/>
        <v>3.9079673684724734E-4</v>
      </c>
      <c r="BC366" s="3">
        <f t="shared" si="45"/>
        <v>3.0140198329343951E-2</v>
      </c>
      <c r="BD366" s="4"/>
      <c r="BE366" s="4"/>
      <c r="BF366" s="4"/>
      <c r="BG366" s="11"/>
      <c r="BH366" s="492">
        <f ca="1">SUMPRODUCT(E366:AP366,Calcul_correl!E$411:AP$411)*D366</f>
        <v>6.7768550632602204E-4</v>
      </c>
      <c r="BI366" s="493"/>
      <c r="BJ366" s="493"/>
      <c r="BK366" s="493"/>
      <c r="BL366" s="493"/>
      <c r="BM366" s="496"/>
    </row>
    <row r="367" spans="3:65">
      <c r="C367" s="42" t="s">
        <v>1560</v>
      </c>
      <c r="D367" s="43">
        <v>5.2366987850858819E-5</v>
      </c>
      <c r="E367" s="44">
        <v>1</v>
      </c>
      <c r="F367" s="17">
        <v>48</v>
      </c>
      <c r="G367" s="17">
        <v>9</v>
      </c>
      <c r="H367" s="17">
        <v>1</v>
      </c>
      <c r="I367" s="17">
        <v>11</v>
      </c>
      <c r="J367" s="17">
        <v>-31</v>
      </c>
      <c r="K367" s="17">
        <v>50</v>
      </c>
      <c r="L367" s="17">
        <v>-53</v>
      </c>
      <c r="M367" s="17">
        <v>29</v>
      </c>
      <c r="N367" s="17">
        <v>9</v>
      </c>
      <c r="O367" s="17">
        <v>48</v>
      </c>
      <c r="P367" s="17">
        <v>46</v>
      </c>
      <c r="Q367" s="17">
        <v>-27</v>
      </c>
      <c r="R367" s="17">
        <v>5</v>
      </c>
      <c r="S367" s="17">
        <v>5</v>
      </c>
      <c r="T367" s="17">
        <v>-56</v>
      </c>
      <c r="U367" s="17">
        <v>13</v>
      </c>
      <c r="V367" s="17">
        <v>20</v>
      </c>
      <c r="W367" s="17">
        <v>-27</v>
      </c>
      <c r="X367" s="17">
        <v>27</v>
      </c>
      <c r="Y367" s="17">
        <v>-30</v>
      </c>
      <c r="Z367" s="17">
        <v>20</v>
      </c>
      <c r="AA367" s="17">
        <v>27</v>
      </c>
      <c r="AB367" s="17">
        <v>-44</v>
      </c>
      <c r="AC367" s="17">
        <v>-5</v>
      </c>
      <c r="AD367" s="17">
        <v>-5</v>
      </c>
      <c r="AE367" s="17">
        <v>-10</v>
      </c>
      <c r="AF367" s="17">
        <v>-32</v>
      </c>
      <c r="AG367" s="17">
        <v>-37</v>
      </c>
      <c r="AH367" s="17">
        <v>-62</v>
      </c>
      <c r="AI367" s="17">
        <v>11</v>
      </c>
      <c r="AJ367" s="17">
        <v>1</v>
      </c>
      <c r="AK367" s="17">
        <v>-23</v>
      </c>
      <c r="AL367" s="17">
        <v>13</v>
      </c>
      <c r="AM367" s="17">
        <v>7</v>
      </c>
      <c r="AN367" s="17">
        <v>-47</v>
      </c>
      <c r="AO367" s="17">
        <v>-5</v>
      </c>
      <c r="AP367" s="18">
        <v>19</v>
      </c>
      <c r="AR367" s="14"/>
      <c r="AS367" s="8" t="s">
        <v>1560</v>
      </c>
      <c r="AT367" s="8" t="str">
        <f t="shared" si="49"/>
        <v/>
      </c>
      <c r="AU367" s="8">
        <f>IF(OR(ISBLANK('Anwendung DIAGNOSE'!E93),'Anwendung DIAGNOSE'!E93='Anwendung DIAGNOSE'!$C$1,AT367),0,$AR$5-'Anwendung DIAGNOSE'!E93)</f>
        <v>8</v>
      </c>
      <c r="AV367" s="4"/>
      <c r="AW367" s="4"/>
      <c r="AX367" s="15"/>
      <c r="AY367" s="4"/>
      <c r="AZ367" s="4">
        <f t="shared" si="47"/>
        <v>8</v>
      </c>
      <c r="BA367" s="496">
        <f t="shared" ca="1" si="48"/>
        <v>8</v>
      </c>
      <c r="BB367" s="40">
        <f t="shared" ca="1" si="46"/>
        <v>4.1893590280687055E-4</v>
      </c>
      <c r="BC367" s="3">
        <f t="shared" si="45"/>
        <v>4.7863426895684957E-2</v>
      </c>
      <c r="BD367" s="4"/>
      <c r="BE367" s="4"/>
      <c r="BF367" s="4"/>
      <c r="BG367" s="11"/>
      <c r="BH367" s="492">
        <f ca="1">SUMPRODUCT(E367:AP367,Calcul_correl!E$411:AP$411)*D367</f>
        <v>-5.821062002513617E-4</v>
      </c>
      <c r="BI367" s="493"/>
      <c r="BJ367" s="493"/>
      <c r="BK367" s="493"/>
      <c r="BL367" s="493"/>
      <c r="BM367" s="496"/>
    </row>
    <row r="368" spans="3:65">
      <c r="C368" s="42" t="s">
        <v>2180</v>
      </c>
      <c r="D368" s="43">
        <v>7.0731362286037634E-5</v>
      </c>
      <c r="E368" s="44">
        <v>5</v>
      </c>
      <c r="F368" s="17">
        <v>9</v>
      </c>
      <c r="G368" s="17">
        <v>-6</v>
      </c>
      <c r="H368" s="17">
        <v>31</v>
      </c>
      <c r="I368" s="17">
        <v>28</v>
      </c>
      <c r="J368" s="17">
        <v>31</v>
      </c>
      <c r="K368" s="17">
        <v>21</v>
      </c>
      <c r="L368" s="17">
        <v>27</v>
      </c>
      <c r="M368" s="17">
        <v>2</v>
      </c>
      <c r="N368" s="17">
        <v>-30</v>
      </c>
      <c r="O368" s="17">
        <v>7</v>
      </c>
      <c r="P368" s="17">
        <v>1</v>
      </c>
      <c r="Q368" s="17">
        <v>-7</v>
      </c>
      <c r="R368" s="17">
        <v>13</v>
      </c>
      <c r="S368" s="17">
        <v>-14</v>
      </c>
      <c r="T368" s="17">
        <v>7</v>
      </c>
      <c r="U368" s="17">
        <v>-10</v>
      </c>
      <c r="V368" s="17">
        <v>2</v>
      </c>
      <c r="W368" s="17">
        <v>31</v>
      </c>
      <c r="X368" s="17">
        <v>7</v>
      </c>
      <c r="Y368" s="17">
        <v>-7</v>
      </c>
      <c r="Z368" s="17">
        <v>15</v>
      </c>
      <c r="AA368" s="17">
        <v>-40</v>
      </c>
      <c r="AB368" s="17">
        <v>-4</v>
      </c>
      <c r="AC368" s="17">
        <v>3</v>
      </c>
      <c r="AD368" s="17">
        <v>51</v>
      </c>
      <c r="AE368" s="17">
        <v>24</v>
      </c>
      <c r="AF368" s="17">
        <v>-10</v>
      </c>
      <c r="AG368" s="17">
        <v>6</v>
      </c>
      <c r="AH368" s="17">
        <v>32</v>
      </c>
      <c r="AI368" s="17">
        <v>-10</v>
      </c>
      <c r="AJ368" s="17">
        <v>-17</v>
      </c>
      <c r="AK368" s="17">
        <v>-33</v>
      </c>
      <c r="AL368" s="17">
        <v>26</v>
      </c>
      <c r="AM368" s="17">
        <v>39</v>
      </c>
      <c r="AN368" s="17">
        <v>-57</v>
      </c>
      <c r="AO368" s="17">
        <v>-2</v>
      </c>
      <c r="AP368" s="18">
        <v>-12</v>
      </c>
      <c r="AR368" s="14"/>
      <c r="AS368" s="8" t="s">
        <v>2180</v>
      </c>
      <c r="AT368" s="8" t="str">
        <f t="shared" si="49"/>
        <v/>
      </c>
      <c r="AU368" s="8">
        <f>IF(OR(ISBLANK('Anwendung DIAGNOSE'!E94),'Anwendung DIAGNOSE'!E94='Anwendung DIAGNOSE'!$C$1,AT368),0,$AR$5-'Anwendung DIAGNOSE'!E94)</f>
        <v>8</v>
      </c>
      <c r="AV368" s="4"/>
      <c r="AW368" s="4"/>
      <c r="AX368" s="15"/>
      <c r="AY368" s="4"/>
      <c r="AZ368" s="4">
        <f t="shared" si="47"/>
        <v>8</v>
      </c>
      <c r="BA368" s="496">
        <f t="shared" si="48"/>
        <v>8</v>
      </c>
      <c r="BB368" s="40">
        <f t="shared" si="46"/>
        <v>5.6585089828830107E-4</v>
      </c>
      <c r="BC368" s="3">
        <f t="shared" si="45"/>
        <v>4.7885132267647477E-2</v>
      </c>
      <c r="BD368" s="4"/>
      <c r="BE368" s="4"/>
      <c r="BF368" s="4"/>
      <c r="BG368" s="11"/>
      <c r="BH368" s="492">
        <f ca="1">SUMPRODUCT(E368:AP368,Calcul_correl!E$411:AP$411)*D368</f>
        <v>-3.0107511670674771E-4</v>
      </c>
      <c r="BI368" s="493"/>
      <c r="BJ368" s="493"/>
      <c r="BK368" s="493"/>
      <c r="BL368" s="493"/>
      <c r="BM368" s="496"/>
    </row>
    <row r="369" spans="3:65">
      <c r="C369" s="42" t="s">
        <v>2181</v>
      </c>
      <c r="D369" s="43">
        <v>4.9522111622839597E-5</v>
      </c>
      <c r="E369" s="44">
        <v>-15</v>
      </c>
      <c r="F369" s="17">
        <v>-2</v>
      </c>
      <c r="G369" s="17">
        <v>0</v>
      </c>
      <c r="H369" s="17">
        <v>8</v>
      </c>
      <c r="I369" s="17">
        <v>-1</v>
      </c>
      <c r="J369" s="17">
        <v>-3</v>
      </c>
      <c r="K369" s="17">
        <v>1</v>
      </c>
      <c r="L369" s="17">
        <v>5</v>
      </c>
      <c r="M369" s="17">
        <v>10</v>
      </c>
      <c r="N369" s="17">
        <v>-7</v>
      </c>
      <c r="O369" s="17">
        <v>-5</v>
      </c>
      <c r="P369" s="17">
        <v>-13</v>
      </c>
      <c r="Q369" s="17">
        <v>-8</v>
      </c>
      <c r="R369" s="17">
        <v>-1</v>
      </c>
      <c r="S369" s="17">
        <v>1</v>
      </c>
      <c r="T369" s="17">
        <v>4</v>
      </c>
      <c r="U369" s="17">
        <v>-4</v>
      </c>
      <c r="V369" s="17">
        <v>-16</v>
      </c>
      <c r="W369" s="17">
        <v>-10</v>
      </c>
      <c r="X369" s="17">
        <v>2</v>
      </c>
      <c r="Y369" s="17">
        <v>-22</v>
      </c>
      <c r="Z369" s="17">
        <v>-21</v>
      </c>
      <c r="AA369" s="17">
        <v>-11</v>
      </c>
      <c r="AB369" s="17">
        <v>11</v>
      </c>
      <c r="AC369" s="17">
        <v>4</v>
      </c>
      <c r="AD369" s="17">
        <v>-1</v>
      </c>
      <c r="AE369" s="17">
        <v>6</v>
      </c>
      <c r="AF369" s="17">
        <v>-1</v>
      </c>
      <c r="AG369" s="17">
        <v>-3</v>
      </c>
      <c r="AH369" s="17">
        <v>4</v>
      </c>
      <c r="AI369" s="17">
        <v>3</v>
      </c>
      <c r="AJ369" s="17">
        <v>-3</v>
      </c>
      <c r="AK369" s="17">
        <v>-7</v>
      </c>
      <c r="AL369" s="17">
        <v>0</v>
      </c>
      <c r="AM369" s="17">
        <v>-13</v>
      </c>
      <c r="AN369" s="17">
        <v>-2</v>
      </c>
      <c r="AO369" s="17">
        <v>11</v>
      </c>
      <c r="AP369" s="18">
        <v>-17</v>
      </c>
      <c r="AR369" s="14"/>
      <c r="AS369" s="8" t="s">
        <v>2181</v>
      </c>
      <c r="AT369" s="8" t="str">
        <f t="shared" si="49"/>
        <v/>
      </c>
      <c r="AU369" s="8">
        <f>IF(OR(ISBLANK('Anwendung DIAGNOSE'!E95),'Anwendung DIAGNOSE'!E95='Anwendung DIAGNOSE'!$C$1,AT369),0,$AR$5-'Anwendung DIAGNOSE'!E95)</f>
        <v>8</v>
      </c>
      <c r="AV369" s="4"/>
      <c r="AW369" s="4"/>
      <c r="AX369" s="15"/>
      <c r="AY369" s="4"/>
      <c r="AZ369" s="4">
        <f t="shared" si="47"/>
        <v>8</v>
      </c>
      <c r="BA369" s="496">
        <f t="shared" si="48"/>
        <v>8</v>
      </c>
      <c r="BB369" s="40">
        <f t="shared" si="46"/>
        <v>3.9617689298271678E-4</v>
      </c>
      <c r="BC369" s="3">
        <f t="shared" si="45"/>
        <v>1.2677660575446937E-2</v>
      </c>
      <c r="BD369" s="4"/>
      <c r="BE369" s="4"/>
      <c r="BF369" s="4"/>
      <c r="BG369" s="11"/>
      <c r="BH369" s="492">
        <f ca="1">SUMPRODUCT(E369:AP369,Calcul_correl!E$411:AP$411)*D369</f>
        <v>-2.5724260882484023E-4</v>
      </c>
      <c r="BI369" s="493"/>
      <c r="BJ369" s="493"/>
      <c r="BK369" s="493"/>
      <c r="BL369" s="493"/>
      <c r="BM369" s="496"/>
    </row>
    <row r="370" spans="3:65">
      <c r="C370" s="42" t="s">
        <v>2182</v>
      </c>
      <c r="D370" s="43">
        <v>4.451170657883023E-5</v>
      </c>
      <c r="E370" s="44">
        <v>-35</v>
      </c>
      <c r="F370" s="17">
        <v>-1</v>
      </c>
      <c r="G370" s="17">
        <v>20</v>
      </c>
      <c r="H370" s="17">
        <v>6</v>
      </c>
      <c r="I370" s="17">
        <v>7</v>
      </c>
      <c r="J370" s="17">
        <v>-19</v>
      </c>
      <c r="K370" s="17">
        <v>6</v>
      </c>
      <c r="L370" s="17">
        <v>2</v>
      </c>
      <c r="M370" s="17">
        <v>10</v>
      </c>
      <c r="N370" s="17">
        <v>-19</v>
      </c>
      <c r="O370" s="17">
        <v>-7</v>
      </c>
      <c r="P370" s="17">
        <v>-12</v>
      </c>
      <c r="Q370" s="17">
        <v>7</v>
      </c>
      <c r="R370" s="17">
        <v>15</v>
      </c>
      <c r="S370" s="17">
        <v>-16</v>
      </c>
      <c r="T370" s="17">
        <v>14</v>
      </c>
      <c r="U370" s="17">
        <v>-9</v>
      </c>
      <c r="V370" s="17">
        <v>-11</v>
      </c>
      <c r="W370" s="17">
        <v>-6</v>
      </c>
      <c r="X370" s="17">
        <v>2</v>
      </c>
      <c r="Y370" s="17">
        <v>-44</v>
      </c>
      <c r="Z370" s="17">
        <v>4</v>
      </c>
      <c r="AA370" s="17">
        <v>4</v>
      </c>
      <c r="AB370" s="17">
        <v>33</v>
      </c>
      <c r="AC370" s="17">
        <v>18</v>
      </c>
      <c r="AD370" s="17">
        <v>16</v>
      </c>
      <c r="AE370" s="17">
        <v>-10</v>
      </c>
      <c r="AF370" s="17">
        <v>0</v>
      </c>
      <c r="AG370" s="17">
        <v>-10</v>
      </c>
      <c r="AH370" s="17">
        <v>-3</v>
      </c>
      <c r="AI370" s="17">
        <v>16</v>
      </c>
      <c r="AJ370" s="17">
        <v>-33</v>
      </c>
      <c r="AK370" s="17">
        <v>-3</v>
      </c>
      <c r="AL370" s="17">
        <v>15</v>
      </c>
      <c r="AM370" s="17">
        <v>-26</v>
      </c>
      <c r="AN370" s="17">
        <v>14</v>
      </c>
      <c r="AO370" s="17">
        <v>13</v>
      </c>
      <c r="AP370" s="18">
        <v>-12</v>
      </c>
      <c r="AR370" s="14"/>
      <c r="AS370" s="8" t="s">
        <v>2182</v>
      </c>
      <c r="AT370" s="8" t="str">
        <f t="shared" si="49"/>
        <v/>
      </c>
      <c r="AU370" s="8">
        <f>IF(OR(ISBLANK('Anwendung DIAGNOSE'!E96),'Anwendung DIAGNOSE'!E96='Anwendung DIAGNOSE'!$C$1,AT370),0,$AR$5-'Anwendung DIAGNOSE'!E96)</f>
        <v>8</v>
      </c>
      <c r="AV370" s="4"/>
      <c r="AW370" s="4"/>
      <c r="AX370" s="15"/>
      <c r="AY370" s="4"/>
      <c r="AZ370" s="4">
        <f t="shared" si="47"/>
        <v>8</v>
      </c>
      <c r="BA370" s="496">
        <f t="shared" si="48"/>
        <v>8</v>
      </c>
      <c r="BB370" s="40">
        <f t="shared" si="46"/>
        <v>3.5609365263064184E-4</v>
      </c>
      <c r="BC370" s="3">
        <f t="shared" si="45"/>
        <v>2.2166829876257454E-2</v>
      </c>
      <c r="BD370" s="4"/>
      <c r="BE370" s="4"/>
      <c r="BF370" s="4"/>
      <c r="BG370" s="11"/>
      <c r="BH370" s="492">
        <f ca="1">SUMPRODUCT(E370:AP370,Calcul_correl!E$411:AP$411)*D370</f>
        <v>-2.6555684144930095E-5</v>
      </c>
      <c r="BI370" s="493"/>
      <c r="BJ370" s="493"/>
      <c r="BK370" s="493"/>
      <c r="BL370" s="493"/>
      <c r="BM370" s="496"/>
    </row>
    <row r="371" spans="3:65">
      <c r="C371" s="42" t="s">
        <v>2183</v>
      </c>
      <c r="D371" s="43">
        <v>4.7272383473574737E-5</v>
      </c>
      <c r="E371" s="44">
        <v>-23</v>
      </c>
      <c r="F371" s="17">
        <v>20</v>
      </c>
      <c r="G371" s="17">
        <v>23</v>
      </c>
      <c r="H371" s="17">
        <v>16</v>
      </c>
      <c r="I371" s="17">
        <v>10</v>
      </c>
      <c r="J371" s="17">
        <v>-8</v>
      </c>
      <c r="K371" s="17">
        <v>41</v>
      </c>
      <c r="L371" s="17">
        <v>-5</v>
      </c>
      <c r="M371" s="17">
        <v>6</v>
      </c>
      <c r="N371" s="17">
        <v>-9</v>
      </c>
      <c r="O371" s="17">
        <v>5</v>
      </c>
      <c r="P371" s="17">
        <v>-13</v>
      </c>
      <c r="Q371" s="17">
        <v>7</v>
      </c>
      <c r="R371" s="17">
        <v>12</v>
      </c>
      <c r="S371" s="17">
        <v>13</v>
      </c>
      <c r="T371" s="17">
        <v>12</v>
      </c>
      <c r="U371" s="17">
        <v>0</v>
      </c>
      <c r="V371" s="17">
        <v>-24</v>
      </c>
      <c r="W371" s="17">
        <v>1</v>
      </c>
      <c r="X371" s="17">
        <v>16</v>
      </c>
      <c r="Y371" s="17">
        <v>-58</v>
      </c>
      <c r="Z371" s="17">
        <v>-21</v>
      </c>
      <c r="AA371" s="17">
        <v>27</v>
      </c>
      <c r="AB371" s="17">
        <v>39</v>
      </c>
      <c r="AC371" s="17">
        <v>-29</v>
      </c>
      <c r="AD371" s="17">
        <v>-19</v>
      </c>
      <c r="AE371" s="17">
        <v>17</v>
      </c>
      <c r="AF371" s="17">
        <v>-5</v>
      </c>
      <c r="AG371" s="17">
        <v>-33</v>
      </c>
      <c r="AH371" s="17">
        <v>-1</v>
      </c>
      <c r="AI371" s="17">
        <v>1</v>
      </c>
      <c r="AJ371" s="17">
        <v>-33</v>
      </c>
      <c r="AK371" s="17">
        <v>2</v>
      </c>
      <c r="AL371" s="17">
        <v>-9</v>
      </c>
      <c r="AM371" s="17">
        <v>-32</v>
      </c>
      <c r="AN371" s="17">
        <v>-2</v>
      </c>
      <c r="AO371" s="17">
        <v>0</v>
      </c>
      <c r="AP371" s="18">
        <v>-17</v>
      </c>
      <c r="AR371" s="14"/>
      <c r="AS371" s="8" t="s">
        <v>2183</v>
      </c>
      <c r="AT371" s="8" t="str">
        <f t="shared" si="49"/>
        <v/>
      </c>
      <c r="AU371" s="8">
        <f>IF(OR(ISBLANK('Anwendung DIAGNOSE'!E97),'Anwendung DIAGNOSE'!E97='Anwendung DIAGNOSE'!$C$1,AT371),0,$AR$5-'Anwendung DIAGNOSE'!E97)</f>
        <v>8</v>
      </c>
      <c r="AV371" s="4"/>
      <c r="AW371" s="4"/>
      <c r="AX371" s="15"/>
      <c r="AY371" s="4"/>
      <c r="AZ371" s="4">
        <f t="shared" si="47"/>
        <v>8</v>
      </c>
      <c r="BA371" s="496">
        <f t="shared" si="48"/>
        <v>8</v>
      </c>
      <c r="BB371" s="40">
        <f t="shared" si="46"/>
        <v>3.7817906778859789E-4</v>
      </c>
      <c r="BC371" s="3">
        <f t="shared" si="45"/>
        <v>2.8788881535407016E-2</v>
      </c>
      <c r="BD371" s="4"/>
      <c r="BE371" s="4"/>
      <c r="BF371" s="4"/>
      <c r="BG371" s="11"/>
      <c r="BH371" s="492">
        <f ca="1">SUMPRODUCT(E371:AP371,Calcul_correl!E$411:AP$411)*D371</f>
        <v>3.4641202609435567E-4</v>
      </c>
      <c r="BI371" s="493"/>
      <c r="BJ371" s="493"/>
      <c r="BK371" s="493"/>
      <c r="BL371" s="493"/>
      <c r="BM371" s="496"/>
    </row>
    <row r="372" spans="3:65">
      <c r="C372" s="42" t="s">
        <v>2184</v>
      </c>
      <c r="D372" s="43">
        <v>4.377325454147516E-5</v>
      </c>
      <c r="E372" s="44">
        <v>-1</v>
      </c>
      <c r="F372" s="17">
        <v>17</v>
      </c>
      <c r="G372" s="17">
        <v>-37</v>
      </c>
      <c r="H372" s="17">
        <v>-33</v>
      </c>
      <c r="I372" s="17">
        <v>9</v>
      </c>
      <c r="J372" s="17">
        <v>22</v>
      </c>
      <c r="K372" s="17">
        <v>4</v>
      </c>
      <c r="L372" s="17">
        <v>-49</v>
      </c>
      <c r="M372" s="17">
        <v>-6</v>
      </c>
      <c r="N372" s="17">
        <v>0</v>
      </c>
      <c r="O372" s="17">
        <v>-22</v>
      </c>
      <c r="P372" s="17">
        <v>-39</v>
      </c>
      <c r="Q372" s="17">
        <v>31</v>
      </c>
      <c r="R372" s="17">
        <v>10</v>
      </c>
      <c r="S372" s="17">
        <v>-4</v>
      </c>
      <c r="T372" s="17">
        <v>33</v>
      </c>
      <c r="U372" s="17">
        <v>29</v>
      </c>
      <c r="V372" s="17">
        <v>-11</v>
      </c>
      <c r="W372" s="17">
        <v>-25</v>
      </c>
      <c r="X372" s="17">
        <v>0</v>
      </c>
      <c r="Y372" s="17">
        <v>4</v>
      </c>
      <c r="Z372" s="17">
        <v>3</v>
      </c>
      <c r="AA372" s="17">
        <v>-20</v>
      </c>
      <c r="AB372" s="17">
        <v>-15</v>
      </c>
      <c r="AC372" s="17">
        <v>12</v>
      </c>
      <c r="AD372" s="17">
        <v>25</v>
      </c>
      <c r="AE372" s="17">
        <v>11</v>
      </c>
      <c r="AF372" s="17">
        <v>8</v>
      </c>
      <c r="AG372" s="17">
        <v>3</v>
      </c>
      <c r="AH372" s="17">
        <v>-44</v>
      </c>
      <c r="AI372" s="17">
        <v>-9</v>
      </c>
      <c r="AJ372" s="17">
        <v>-6</v>
      </c>
      <c r="AK372" s="17">
        <v>-8</v>
      </c>
      <c r="AL372" s="17">
        <v>4</v>
      </c>
      <c r="AM372" s="17">
        <v>-7</v>
      </c>
      <c r="AN372" s="17">
        <v>5</v>
      </c>
      <c r="AO372" s="17">
        <v>-19</v>
      </c>
      <c r="AP372" s="18">
        <v>-1</v>
      </c>
      <c r="AR372" s="14"/>
      <c r="AS372" s="8" t="s">
        <v>2184</v>
      </c>
      <c r="AT372" s="8" t="str">
        <f t="shared" si="49"/>
        <v/>
      </c>
      <c r="AU372" s="8">
        <f>IF(OR(ISBLANK('Anwendung DIAGNOSE'!E98),'Anwendung DIAGNOSE'!E98='Anwendung DIAGNOSE'!$C$1,AT372),0,$AR$5-'Anwendung DIAGNOSE'!E98)</f>
        <v>8</v>
      </c>
      <c r="AV372" s="4"/>
      <c r="AW372" s="4"/>
      <c r="AX372" s="15"/>
      <c r="AY372" s="4"/>
      <c r="AZ372" s="4">
        <f t="shared" si="47"/>
        <v>8</v>
      </c>
      <c r="BA372" s="496">
        <f t="shared" ca="1" si="48"/>
        <v>8</v>
      </c>
      <c r="BB372" s="40">
        <f t="shared" ca="1" si="46"/>
        <v>3.5018603633180128E-4</v>
      </c>
      <c r="BC372" s="3">
        <f t="shared" si="45"/>
        <v>2.5651127161304445E-2</v>
      </c>
      <c r="BD372" s="4"/>
      <c r="BE372" s="4"/>
      <c r="BF372" s="4"/>
      <c r="BG372" s="11"/>
      <c r="BH372" s="492">
        <f ca="1">SUMPRODUCT(E372:AP372,Calcul_correl!E$411:AP$411)*D372</f>
        <v>1.7465090829503181E-4</v>
      </c>
      <c r="BI372" s="493"/>
      <c r="BJ372" s="493"/>
      <c r="BK372" s="493"/>
      <c r="BL372" s="493"/>
      <c r="BM372" s="496"/>
    </row>
    <row r="373" spans="3:65">
      <c r="C373" s="42" t="s">
        <v>2185</v>
      </c>
      <c r="D373" s="43">
        <v>4.5203869451225027E-5</v>
      </c>
      <c r="E373" s="44">
        <v>-3</v>
      </c>
      <c r="F373" s="17">
        <v>-4</v>
      </c>
      <c r="G373" s="17">
        <v>10</v>
      </c>
      <c r="H373" s="17">
        <v>3</v>
      </c>
      <c r="I373" s="17">
        <v>-4</v>
      </c>
      <c r="J373" s="17">
        <v>2</v>
      </c>
      <c r="K373" s="17">
        <v>2</v>
      </c>
      <c r="L373" s="17">
        <v>3</v>
      </c>
      <c r="M373" s="17">
        <v>-7</v>
      </c>
      <c r="N373" s="17">
        <v>-6</v>
      </c>
      <c r="O373" s="17">
        <v>-6</v>
      </c>
      <c r="P373" s="17">
        <v>-3</v>
      </c>
      <c r="Q373" s="17">
        <v>-4</v>
      </c>
      <c r="R373" s="17">
        <v>5</v>
      </c>
      <c r="S373" s="17">
        <v>13</v>
      </c>
      <c r="T373" s="17">
        <v>28</v>
      </c>
      <c r="U373" s="17">
        <v>19</v>
      </c>
      <c r="V373" s="17">
        <v>0</v>
      </c>
      <c r="W373" s="17">
        <v>7</v>
      </c>
      <c r="X373" s="17">
        <v>-11</v>
      </c>
      <c r="Y373" s="17">
        <v>10</v>
      </c>
      <c r="Z373" s="17">
        <v>-18</v>
      </c>
      <c r="AA373" s="17">
        <v>1</v>
      </c>
      <c r="AB373" s="17">
        <v>-2</v>
      </c>
      <c r="AC373" s="17">
        <v>-12</v>
      </c>
      <c r="AD373" s="17">
        <v>-10</v>
      </c>
      <c r="AE373" s="17">
        <v>11</v>
      </c>
      <c r="AF373" s="17">
        <v>7</v>
      </c>
      <c r="AG373" s="17">
        <v>-14</v>
      </c>
      <c r="AH373" s="17">
        <v>6</v>
      </c>
      <c r="AI373" s="17">
        <v>1</v>
      </c>
      <c r="AJ373" s="17">
        <v>-1</v>
      </c>
      <c r="AK373" s="17">
        <v>-4</v>
      </c>
      <c r="AL373" s="17">
        <v>5</v>
      </c>
      <c r="AM373" s="17">
        <v>-9</v>
      </c>
      <c r="AN373" s="17">
        <v>-13</v>
      </c>
      <c r="AO373" s="17">
        <v>-3</v>
      </c>
      <c r="AP373" s="18">
        <v>-12</v>
      </c>
      <c r="AR373" s="14"/>
      <c r="AS373" s="8" t="s">
        <v>2185</v>
      </c>
      <c r="AT373" s="8" t="str">
        <f t="shared" si="49"/>
        <v/>
      </c>
      <c r="AU373" s="8">
        <f>IF(OR(ISBLANK('Anwendung DIAGNOSE'!E99),'Anwendung DIAGNOSE'!E99='Anwendung DIAGNOSE'!$C$1,AT373),0,$AR$5-'Anwendung DIAGNOSE'!E99)</f>
        <v>8</v>
      </c>
      <c r="AV373" s="4"/>
      <c r="AW373" s="4"/>
      <c r="AX373" s="15"/>
      <c r="AY373" s="4"/>
      <c r="AZ373" s="4">
        <f t="shared" si="47"/>
        <v>8</v>
      </c>
      <c r="BA373" s="496">
        <f t="shared" si="48"/>
        <v>8</v>
      </c>
      <c r="BB373" s="40">
        <f t="shared" si="46"/>
        <v>3.6163095560980021E-4</v>
      </c>
      <c r="BC373" s="3">
        <f t="shared" si="45"/>
        <v>1.2611879576891782E-2</v>
      </c>
      <c r="BD373" s="4"/>
      <c r="BE373" s="4"/>
      <c r="BF373" s="4"/>
      <c r="BG373" s="11"/>
      <c r="BH373" s="492">
        <f ca="1">SUMPRODUCT(E373:AP373,Calcul_correl!E$411:AP$411)*D373</f>
        <v>-1.5236868275924424E-4</v>
      </c>
      <c r="BI373" s="493"/>
      <c r="BJ373" s="493"/>
      <c r="BK373" s="493"/>
      <c r="BL373" s="493"/>
      <c r="BM373" s="496"/>
    </row>
    <row r="374" spans="3:65">
      <c r="C374" s="42" t="s">
        <v>2186</v>
      </c>
      <c r="D374" s="43">
        <v>6.7819599864360803E-5</v>
      </c>
      <c r="E374" s="44">
        <v>-11</v>
      </c>
      <c r="F374" s="17">
        <v>13</v>
      </c>
      <c r="G374" s="17">
        <v>7</v>
      </c>
      <c r="H374" s="17">
        <v>5</v>
      </c>
      <c r="I374" s="17">
        <v>15</v>
      </c>
      <c r="J374" s="17">
        <v>-6</v>
      </c>
      <c r="K374" s="17">
        <v>8</v>
      </c>
      <c r="L374" s="17">
        <v>-9</v>
      </c>
      <c r="M374" s="17">
        <v>10</v>
      </c>
      <c r="N374" s="17">
        <v>-1</v>
      </c>
      <c r="O374" s="17">
        <v>-1</v>
      </c>
      <c r="P374" s="17">
        <v>-1</v>
      </c>
      <c r="Q374" s="17">
        <v>-13</v>
      </c>
      <c r="R374" s="17">
        <v>14</v>
      </c>
      <c r="S374" s="17">
        <v>9</v>
      </c>
      <c r="T374" s="17">
        <v>8</v>
      </c>
      <c r="U374" s="17">
        <v>6</v>
      </c>
      <c r="V374" s="17">
        <v>16</v>
      </c>
      <c r="W374" s="17">
        <v>8</v>
      </c>
      <c r="X374" s="17">
        <v>10</v>
      </c>
      <c r="Y374" s="17">
        <v>-16</v>
      </c>
      <c r="Z374" s="17">
        <v>-18</v>
      </c>
      <c r="AA374" s="17">
        <v>9</v>
      </c>
      <c r="AB374" s="17">
        <v>27</v>
      </c>
      <c r="AC374" s="17">
        <v>-22</v>
      </c>
      <c r="AD374" s="17">
        <v>1</v>
      </c>
      <c r="AE374" s="17">
        <v>17</v>
      </c>
      <c r="AF374" s="17">
        <v>-7</v>
      </c>
      <c r="AG374" s="17">
        <v>-7</v>
      </c>
      <c r="AH374" s="17">
        <v>19</v>
      </c>
      <c r="AI374" s="17">
        <v>-9</v>
      </c>
      <c r="AJ374" s="17">
        <v>-20</v>
      </c>
      <c r="AK374" s="17">
        <v>12</v>
      </c>
      <c r="AL374" s="17">
        <v>-5</v>
      </c>
      <c r="AM374" s="17">
        <v>-18</v>
      </c>
      <c r="AN374" s="17">
        <v>12</v>
      </c>
      <c r="AO374" s="17">
        <v>-12</v>
      </c>
      <c r="AP374" s="18">
        <v>-33</v>
      </c>
      <c r="AR374" s="14"/>
      <c r="AS374" s="8" t="s">
        <v>2186</v>
      </c>
      <c r="AT374" s="8" t="str">
        <f t="shared" si="49"/>
        <v/>
      </c>
      <c r="AU374" s="8">
        <f>IF(OR(ISBLANK('Anwendung DIAGNOSE'!E100),'Anwendung DIAGNOSE'!E100='Anwendung DIAGNOSE'!$C$1,AT374),0,$AR$5-'Anwendung DIAGNOSE'!E100)</f>
        <v>8</v>
      </c>
      <c r="AV374" s="4"/>
      <c r="AW374" s="4"/>
      <c r="AX374" s="15"/>
      <c r="AY374" s="4"/>
      <c r="AZ374" s="4">
        <f t="shared" si="47"/>
        <v>8</v>
      </c>
      <c r="BA374" s="496">
        <f t="shared" si="48"/>
        <v>8</v>
      </c>
      <c r="BB374" s="40">
        <f t="shared" si="46"/>
        <v>5.4255679891488642E-4</v>
      </c>
      <c r="BC374" s="3">
        <f t="shared" si="45"/>
        <v>2.9501525940996948E-2</v>
      </c>
      <c r="BD374" s="4"/>
      <c r="BE374" s="4"/>
      <c r="BF374" s="4"/>
      <c r="BG374" s="11"/>
      <c r="BH374" s="492">
        <f ca="1">SUMPRODUCT(E374:AP374,Calcul_correl!E$411:AP$411)*D374</f>
        <v>1.0181892166836219E-3</v>
      </c>
      <c r="BI374" s="493"/>
      <c r="BJ374" s="493"/>
      <c r="BK374" s="493"/>
      <c r="BL374" s="493"/>
      <c r="BM374" s="496"/>
    </row>
    <row r="375" spans="3:65">
      <c r="C375" s="42" t="s">
        <v>2187</v>
      </c>
      <c r="D375" s="43">
        <v>6.645401382243488E-5</v>
      </c>
      <c r="E375" s="44">
        <v>11</v>
      </c>
      <c r="F375" s="17">
        <v>13</v>
      </c>
      <c r="G375" s="17">
        <v>3</v>
      </c>
      <c r="H375" s="17">
        <v>11</v>
      </c>
      <c r="I375" s="17">
        <v>16</v>
      </c>
      <c r="J375" s="17">
        <v>9</v>
      </c>
      <c r="K375" s="17">
        <v>19</v>
      </c>
      <c r="L375" s="17">
        <v>-4</v>
      </c>
      <c r="M375" s="17">
        <v>-8</v>
      </c>
      <c r="N375" s="17">
        <v>-18</v>
      </c>
      <c r="O375" s="17">
        <v>-6</v>
      </c>
      <c r="P375" s="17">
        <v>-1</v>
      </c>
      <c r="Q375" s="17">
        <v>0</v>
      </c>
      <c r="R375" s="17">
        <v>11</v>
      </c>
      <c r="S375" s="17">
        <v>-7</v>
      </c>
      <c r="T375" s="17">
        <v>1</v>
      </c>
      <c r="U375" s="17">
        <v>12</v>
      </c>
      <c r="V375" s="17">
        <v>7</v>
      </c>
      <c r="W375" s="17">
        <v>-4</v>
      </c>
      <c r="X375" s="17">
        <v>-3</v>
      </c>
      <c r="Y375" s="17">
        <v>0</v>
      </c>
      <c r="Z375" s="17">
        <v>-15</v>
      </c>
      <c r="AA375" s="17">
        <v>6</v>
      </c>
      <c r="AB375" s="17">
        <v>18</v>
      </c>
      <c r="AC375" s="17">
        <v>-29</v>
      </c>
      <c r="AD375" s="17">
        <v>4</v>
      </c>
      <c r="AE375" s="17">
        <v>-3</v>
      </c>
      <c r="AF375" s="17">
        <v>1</v>
      </c>
      <c r="AG375" s="17">
        <v>-5</v>
      </c>
      <c r="AH375" s="17">
        <v>18</v>
      </c>
      <c r="AI375" s="17">
        <v>2</v>
      </c>
      <c r="AJ375" s="17">
        <v>-22</v>
      </c>
      <c r="AK375" s="17">
        <v>-22</v>
      </c>
      <c r="AL375" s="17">
        <v>-5</v>
      </c>
      <c r="AM375" s="17">
        <v>28</v>
      </c>
      <c r="AN375" s="17">
        <v>-1</v>
      </c>
      <c r="AO375" s="17">
        <v>-20</v>
      </c>
      <c r="AP375" s="18">
        <v>-22</v>
      </c>
      <c r="AR375" s="14"/>
      <c r="AS375" s="8" t="s">
        <v>2187</v>
      </c>
      <c r="AT375" s="8" t="str">
        <f t="shared" si="49"/>
        <v/>
      </c>
      <c r="AU375" s="8">
        <f>IF(OR(ISBLANK('Anwendung DIAGNOSE'!E101),'Anwendung DIAGNOSE'!E101='Anwendung DIAGNOSE'!$C$1,AT375),0,$AR$5-'Anwendung DIAGNOSE'!E101)</f>
        <v>8</v>
      </c>
      <c r="AV375" s="4"/>
      <c r="AW375" s="4"/>
      <c r="AX375" s="15"/>
      <c r="AY375" s="4"/>
      <c r="AZ375" s="4">
        <f t="shared" si="47"/>
        <v>8</v>
      </c>
      <c r="BA375" s="496">
        <f t="shared" si="48"/>
        <v>8</v>
      </c>
      <c r="BB375" s="40">
        <f t="shared" si="46"/>
        <v>5.3163211057947904E-4</v>
      </c>
      <c r="BC375" s="3">
        <f t="shared" si="45"/>
        <v>2.5584795321637429E-2</v>
      </c>
      <c r="BD375" s="4"/>
      <c r="BE375" s="4"/>
      <c r="BF375" s="4"/>
      <c r="BG375" s="11"/>
      <c r="BH375" s="492">
        <f ca="1">SUMPRODUCT(E375:AP375,Calcul_correl!E$411:AP$411)*D375</f>
        <v>1.3937200956937799E-3</v>
      </c>
      <c r="BI375" s="493"/>
      <c r="BJ375" s="493"/>
      <c r="BK375" s="493"/>
      <c r="BL375" s="493"/>
      <c r="BM375" s="496"/>
    </row>
    <row r="376" spans="3:65">
      <c r="C376" s="42" t="s">
        <v>2188</v>
      </c>
      <c r="D376" s="43">
        <v>6.8572995954193242E-5</v>
      </c>
      <c r="E376" s="44">
        <v>4</v>
      </c>
      <c r="F376" s="17">
        <v>9</v>
      </c>
      <c r="G376" s="17">
        <v>-2</v>
      </c>
      <c r="H376" s="17">
        <v>7</v>
      </c>
      <c r="I376" s="17">
        <v>10</v>
      </c>
      <c r="J376" s="17">
        <v>18</v>
      </c>
      <c r="K376" s="17">
        <v>30</v>
      </c>
      <c r="L376" s="17">
        <v>5</v>
      </c>
      <c r="M376" s="17">
        <v>-14</v>
      </c>
      <c r="N376" s="17">
        <v>-38</v>
      </c>
      <c r="O376" s="17">
        <v>-2</v>
      </c>
      <c r="P376" s="17">
        <v>-4</v>
      </c>
      <c r="Q376" s="17">
        <v>0</v>
      </c>
      <c r="R376" s="17">
        <v>5</v>
      </c>
      <c r="S376" s="17">
        <v>20</v>
      </c>
      <c r="T376" s="17">
        <v>-12</v>
      </c>
      <c r="U376" s="17">
        <v>10</v>
      </c>
      <c r="V376" s="17">
        <v>1</v>
      </c>
      <c r="W376" s="17">
        <v>-2</v>
      </c>
      <c r="X376" s="17">
        <v>-17</v>
      </c>
      <c r="Y376" s="17">
        <v>-31</v>
      </c>
      <c r="Z376" s="17">
        <v>-1</v>
      </c>
      <c r="AA376" s="17">
        <v>5</v>
      </c>
      <c r="AB376" s="17">
        <v>26</v>
      </c>
      <c r="AC376" s="17">
        <v>-24</v>
      </c>
      <c r="AD376" s="17">
        <v>-3</v>
      </c>
      <c r="AE376" s="17">
        <v>-1</v>
      </c>
      <c r="AF376" s="17">
        <v>3</v>
      </c>
      <c r="AG376" s="17">
        <v>0</v>
      </c>
      <c r="AH376" s="17">
        <v>9</v>
      </c>
      <c r="AI376" s="17">
        <v>5</v>
      </c>
      <c r="AJ376" s="17">
        <v>-26</v>
      </c>
      <c r="AK376" s="17">
        <v>-20</v>
      </c>
      <c r="AL376" s="17">
        <v>-23</v>
      </c>
      <c r="AM376" s="17">
        <v>33</v>
      </c>
      <c r="AN376" s="17">
        <v>26</v>
      </c>
      <c r="AO376" s="17">
        <v>1</v>
      </c>
      <c r="AP376" s="18">
        <v>-2</v>
      </c>
      <c r="AR376" s="14"/>
      <c r="AS376" s="8" t="s">
        <v>2188</v>
      </c>
      <c r="AT376" s="8" t="str">
        <f t="shared" si="49"/>
        <v/>
      </c>
      <c r="AU376" s="8">
        <f>IF(OR(ISBLANK('Anwendung DIAGNOSE'!E102),'Anwendung DIAGNOSE'!E102='Anwendung DIAGNOSE'!$C$1,AT376),0,$AR$5-'Anwendung DIAGNOSE'!E102)</f>
        <v>8</v>
      </c>
      <c r="AV376" s="4"/>
      <c r="AW376" s="4"/>
      <c r="AX376" s="15"/>
      <c r="AY376" s="4"/>
      <c r="AZ376" s="4">
        <f t="shared" si="47"/>
        <v>8</v>
      </c>
      <c r="BA376" s="496">
        <f t="shared" si="48"/>
        <v>8</v>
      </c>
      <c r="BB376" s="40">
        <f t="shared" si="46"/>
        <v>5.4858396763354594E-4</v>
      </c>
      <c r="BC376" s="3">
        <f t="shared" si="45"/>
        <v>3.0789275183432767E-2</v>
      </c>
      <c r="BD376" s="4"/>
      <c r="BE376" s="4"/>
      <c r="BF376" s="4"/>
      <c r="BG376" s="11"/>
      <c r="BH376" s="492">
        <f ca="1">SUMPRODUCT(E376:AP376,Calcul_correl!E$411:AP$411)*D376</f>
        <v>9.950764588904891E-4</v>
      </c>
      <c r="BI376" s="493"/>
      <c r="BJ376" s="493"/>
      <c r="BK376" s="493"/>
      <c r="BL376" s="493"/>
      <c r="BM376" s="496"/>
    </row>
    <row r="377" spans="3:65">
      <c r="C377" s="42" t="s">
        <v>2189</v>
      </c>
      <c r="D377" s="43">
        <v>7.645844483523205E-5</v>
      </c>
      <c r="E377" s="44">
        <v>9</v>
      </c>
      <c r="F377" s="17">
        <v>15</v>
      </c>
      <c r="G377" s="17">
        <v>19</v>
      </c>
      <c r="H377" s="17">
        <v>14</v>
      </c>
      <c r="I377" s="17">
        <v>19</v>
      </c>
      <c r="J377" s="17">
        <v>9</v>
      </c>
      <c r="K377" s="17">
        <v>19</v>
      </c>
      <c r="L377" s="17">
        <v>-11</v>
      </c>
      <c r="M377" s="17">
        <v>-3</v>
      </c>
      <c r="N377" s="17">
        <v>-7</v>
      </c>
      <c r="O377" s="17">
        <v>-4</v>
      </c>
      <c r="P377" s="17">
        <v>-14</v>
      </c>
      <c r="Q377" s="17">
        <v>11</v>
      </c>
      <c r="R377" s="17">
        <v>-10</v>
      </c>
      <c r="S377" s="17">
        <v>-24</v>
      </c>
      <c r="T377" s="17">
        <v>2</v>
      </c>
      <c r="U377" s="17">
        <v>14</v>
      </c>
      <c r="V377" s="17">
        <v>-4</v>
      </c>
      <c r="W377" s="17">
        <v>-9</v>
      </c>
      <c r="X377" s="17">
        <v>9</v>
      </c>
      <c r="Y377" s="17">
        <v>-20</v>
      </c>
      <c r="Z377" s="17">
        <v>-30</v>
      </c>
      <c r="AA377" s="17">
        <v>38</v>
      </c>
      <c r="AB377" s="17">
        <v>35</v>
      </c>
      <c r="AC377" s="17">
        <v>-25</v>
      </c>
      <c r="AD377" s="17">
        <v>-6</v>
      </c>
      <c r="AE377" s="17">
        <v>12</v>
      </c>
      <c r="AF377" s="17">
        <v>-2</v>
      </c>
      <c r="AG377" s="17">
        <v>-23</v>
      </c>
      <c r="AH377" s="17">
        <v>10</v>
      </c>
      <c r="AI377" s="17">
        <v>-2</v>
      </c>
      <c r="AJ377" s="17">
        <v>-17</v>
      </c>
      <c r="AK377" s="17">
        <v>40</v>
      </c>
      <c r="AL377" s="17">
        <v>-26</v>
      </c>
      <c r="AM377" s="17">
        <v>-32</v>
      </c>
      <c r="AN377" s="17">
        <v>-4</v>
      </c>
      <c r="AO377" s="17">
        <v>11</v>
      </c>
      <c r="AP377" s="18">
        <v>-23</v>
      </c>
      <c r="AR377" s="14"/>
      <c r="AS377" s="8" t="s">
        <v>2189</v>
      </c>
      <c r="AT377" s="8" t="str">
        <f t="shared" si="49"/>
        <v/>
      </c>
      <c r="AU377" s="8">
        <f>IF(OR(ISBLANK('Anwendung DIAGNOSE'!E103),'Anwendung DIAGNOSE'!E103='Anwendung DIAGNOSE'!$C$1,AT377),0,$AR$5-'Anwendung DIAGNOSE'!E103)</f>
        <v>8</v>
      </c>
      <c r="AV377" s="4"/>
      <c r="AW377" s="4"/>
      <c r="AX377" s="15"/>
      <c r="AY377" s="4"/>
      <c r="AZ377" s="4">
        <f t="shared" ca="1" si="47"/>
        <v>8</v>
      </c>
      <c r="BA377" s="496">
        <f t="shared" ca="1" si="48"/>
        <v>8</v>
      </c>
      <c r="BB377" s="40">
        <f t="shared" ca="1" si="46"/>
        <v>6.116675586818564E-4</v>
      </c>
      <c r="BC377" s="3">
        <f t="shared" si="45"/>
        <v>4.4498814894105052E-2</v>
      </c>
      <c r="BD377" s="4"/>
      <c r="BE377" s="4"/>
      <c r="BF377" s="4"/>
      <c r="BG377" s="11"/>
      <c r="BH377" s="492">
        <f ca="1">SUMPRODUCT(E377:AP377,Calcul_correl!E$411:AP$411)*D377</f>
        <v>1.406865968346204E-3</v>
      </c>
      <c r="BI377" s="493"/>
      <c r="BJ377" s="493"/>
      <c r="BK377" s="493"/>
      <c r="BL377" s="493"/>
      <c r="BM377" s="496"/>
    </row>
    <row r="378" spans="3:65">
      <c r="C378" s="42" t="s">
        <v>2190</v>
      </c>
      <c r="D378" s="43">
        <v>4.3068176924070807E-5</v>
      </c>
      <c r="E378" s="44">
        <v>14</v>
      </c>
      <c r="F378" s="17">
        <v>1</v>
      </c>
      <c r="G378" s="17">
        <v>-1</v>
      </c>
      <c r="H378" s="17">
        <v>-1</v>
      </c>
      <c r="I378" s="17">
        <v>-6</v>
      </c>
      <c r="J378" s="17">
        <v>3</v>
      </c>
      <c r="K378" s="17">
        <v>12</v>
      </c>
      <c r="L378" s="17">
        <v>9</v>
      </c>
      <c r="M378" s="17">
        <v>2</v>
      </c>
      <c r="N378" s="17">
        <v>-10</v>
      </c>
      <c r="O378" s="17">
        <v>-2</v>
      </c>
      <c r="P378" s="17">
        <v>-2</v>
      </c>
      <c r="Q378" s="17">
        <v>2</v>
      </c>
      <c r="R378" s="17">
        <v>3</v>
      </c>
      <c r="S378" s="17">
        <v>-6</v>
      </c>
      <c r="T378" s="17">
        <v>3</v>
      </c>
      <c r="U378" s="17">
        <v>7</v>
      </c>
      <c r="V378" s="17">
        <v>12</v>
      </c>
      <c r="W378" s="17">
        <v>6</v>
      </c>
      <c r="X378" s="17">
        <v>6</v>
      </c>
      <c r="Y378" s="17">
        <v>-13</v>
      </c>
      <c r="Z378" s="17">
        <v>-7</v>
      </c>
      <c r="AA378" s="17">
        <v>-12</v>
      </c>
      <c r="AB378" s="17">
        <v>-19</v>
      </c>
      <c r="AC378" s="17">
        <v>-17</v>
      </c>
      <c r="AD378" s="17">
        <v>-1</v>
      </c>
      <c r="AE378" s="17">
        <v>-10</v>
      </c>
      <c r="AF378" s="17">
        <v>16</v>
      </c>
      <c r="AG378" s="17">
        <v>-6</v>
      </c>
      <c r="AH378" s="17">
        <v>8</v>
      </c>
      <c r="AI378" s="17">
        <v>-13</v>
      </c>
      <c r="AJ378" s="17">
        <v>4</v>
      </c>
      <c r="AK378" s="17">
        <v>9</v>
      </c>
      <c r="AL378" s="17">
        <v>6</v>
      </c>
      <c r="AM378" s="17">
        <v>1</v>
      </c>
      <c r="AN378" s="17">
        <v>5</v>
      </c>
      <c r="AO378" s="17">
        <v>6</v>
      </c>
      <c r="AP378" s="18">
        <v>4</v>
      </c>
      <c r="AR378" s="14"/>
      <c r="AS378" s="8" t="s">
        <v>2190</v>
      </c>
      <c r="AT378" s="8" t="str">
        <f t="shared" si="49"/>
        <v/>
      </c>
      <c r="AU378" s="8">
        <f>IF(OR(ISBLANK('Anwendung DIAGNOSE'!E104),'Anwendung DIAGNOSE'!E104='Anwendung DIAGNOSE'!$C$1,AT378),0,$AR$5-'Anwendung DIAGNOSE'!E104)</f>
        <v>8</v>
      </c>
      <c r="AV378" s="4"/>
      <c r="AW378" s="4"/>
      <c r="AX378" s="15"/>
      <c r="AY378" s="4"/>
      <c r="AZ378" s="4">
        <f t="shared" ca="1" si="47"/>
        <v>8</v>
      </c>
      <c r="BA378" s="496">
        <f t="shared" ca="1" si="48"/>
        <v>8</v>
      </c>
      <c r="BB378" s="40">
        <f t="shared" ca="1" si="46"/>
        <v>3.4454541539256646E-4</v>
      </c>
      <c r="BC378" s="3">
        <f t="shared" si="45"/>
        <v>1.1413066884878764E-2</v>
      </c>
      <c r="BD378" s="4"/>
      <c r="BE378" s="4"/>
      <c r="BF378" s="4"/>
      <c r="BG378" s="11"/>
      <c r="BH378" s="492">
        <f ca="1">SUMPRODUCT(E378:AP378,Calcul_correl!E$411:AP$411)*D378</f>
        <v>7.0845858994788766E-4</v>
      </c>
      <c r="BI378" s="493"/>
      <c r="BJ378" s="493"/>
      <c r="BK378" s="493"/>
      <c r="BL378" s="493"/>
      <c r="BM378" s="496"/>
    </row>
    <row r="379" spans="3:65">
      <c r="C379" s="42" t="s">
        <v>2191</v>
      </c>
      <c r="D379" s="43">
        <v>4.4043162299053074E-5</v>
      </c>
      <c r="E379" s="44">
        <v>15</v>
      </c>
      <c r="F379" s="17">
        <v>-15</v>
      </c>
      <c r="G379" s="17">
        <v>1</v>
      </c>
      <c r="H379" s="17">
        <v>6</v>
      </c>
      <c r="I379" s="17">
        <v>-5</v>
      </c>
      <c r="J379" s="17">
        <v>-3</v>
      </c>
      <c r="K379" s="17">
        <v>20</v>
      </c>
      <c r="L379" s="17">
        <v>-1</v>
      </c>
      <c r="M379" s="17">
        <v>12</v>
      </c>
      <c r="N379" s="17">
        <v>-25</v>
      </c>
      <c r="O379" s="17">
        <v>-15</v>
      </c>
      <c r="P379" s="17">
        <v>-5</v>
      </c>
      <c r="Q379" s="17">
        <v>-7</v>
      </c>
      <c r="R379" s="17">
        <v>-10</v>
      </c>
      <c r="S379" s="17">
        <v>4</v>
      </c>
      <c r="T379" s="17">
        <v>9</v>
      </c>
      <c r="U379" s="17">
        <v>0</v>
      </c>
      <c r="V379" s="17">
        <v>15</v>
      </c>
      <c r="W379" s="17">
        <v>21</v>
      </c>
      <c r="X379" s="17">
        <v>-10</v>
      </c>
      <c r="Y379" s="17">
        <v>-29</v>
      </c>
      <c r="Z379" s="17">
        <v>-12</v>
      </c>
      <c r="AA379" s="17">
        <v>-7</v>
      </c>
      <c r="AB379" s="17">
        <v>20</v>
      </c>
      <c r="AC379" s="17">
        <v>-40</v>
      </c>
      <c r="AD379" s="17">
        <v>1</v>
      </c>
      <c r="AE379" s="17">
        <v>-21</v>
      </c>
      <c r="AF379" s="17">
        <v>-10</v>
      </c>
      <c r="AG379" s="17">
        <v>-4</v>
      </c>
      <c r="AH379" s="17">
        <v>18</v>
      </c>
      <c r="AI379" s="17">
        <v>7</v>
      </c>
      <c r="AJ379" s="17">
        <v>-12</v>
      </c>
      <c r="AK379" s="17">
        <v>27</v>
      </c>
      <c r="AL379" s="17">
        <v>3</v>
      </c>
      <c r="AM379" s="17">
        <v>4</v>
      </c>
      <c r="AN379" s="17">
        <v>14</v>
      </c>
      <c r="AO379" s="17">
        <v>-39</v>
      </c>
      <c r="AP379" s="18">
        <v>18</v>
      </c>
      <c r="AR379" s="14"/>
      <c r="AS379" s="8" t="s">
        <v>2191</v>
      </c>
      <c r="AT379" s="8" t="str">
        <f t="shared" si="49"/>
        <v/>
      </c>
      <c r="AU379" s="8">
        <f>IF(OR(ISBLANK('Anwendung DIAGNOSE'!E105),'Anwendung DIAGNOSE'!E105='Anwendung DIAGNOSE'!$C$1,AT379),0,$AR$5-'Anwendung DIAGNOSE'!E105)</f>
        <v>8</v>
      </c>
      <c r="AV379" s="4"/>
      <c r="AW379" s="4"/>
      <c r="AX379" s="15"/>
      <c r="AY379" s="4"/>
      <c r="AZ379" s="4">
        <f t="shared" si="47"/>
        <v>8</v>
      </c>
      <c r="BA379" s="496">
        <f t="shared" si="48"/>
        <v>8</v>
      </c>
      <c r="BB379" s="40">
        <f t="shared" si="46"/>
        <v>3.5234529839242459E-4</v>
      </c>
      <c r="BC379" s="3">
        <f t="shared" si="45"/>
        <v>2.1360933715040741E-2</v>
      </c>
      <c r="BD379" s="4"/>
      <c r="BE379" s="4"/>
      <c r="BF379" s="4"/>
      <c r="BG379" s="11"/>
      <c r="BH379" s="492">
        <f ca="1">SUMPRODUCT(E379:AP379,Calcul_correl!E$411:AP$411)*D379</f>
        <v>3.9224840343536654E-4</v>
      </c>
      <c r="BI379" s="493"/>
      <c r="BJ379" s="493"/>
      <c r="BK379" s="493"/>
      <c r="BL379" s="493"/>
      <c r="BM379" s="496"/>
    </row>
    <row r="380" spans="3:65">
      <c r="C380" s="42" t="s">
        <v>2192</v>
      </c>
      <c r="D380" s="43">
        <v>4.3273183608118046E-5</v>
      </c>
      <c r="E380" s="44">
        <v>25</v>
      </c>
      <c r="F380" s="17">
        <v>-8</v>
      </c>
      <c r="G380" s="17">
        <v>18</v>
      </c>
      <c r="H380" s="17">
        <v>8</v>
      </c>
      <c r="I380" s="17">
        <v>-9</v>
      </c>
      <c r="J380" s="17">
        <v>6</v>
      </c>
      <c r="K380" s="17">
        <v>14</v>
      </c>
      <c r="L380" s="17">
        <v>-3</v>
      </c>
      <c r="M380" s="17">
        <v>8</v>
      </c>
      <c r="N380" s="17">
        <v>-14</v>
      </c>
      <c r="O380" s="17">
        <v>-10</v>
      </c>
      <c r="P380" s="17">
        <v>-18</v>
      </c>
      <c r="Q380" s="17">
        <v>-4</v>
      </c>
      <c r="R380" s="17">
        <v>-6</v>
      </c>
      <c r="S380" s="17">
        <v>11</v>
      </c>
      <c r="T380" s="17">
        <v>20</v>
      </c>
      <c r="U380" s="17">
        <v>13</v>
      </c>
      <c r="V380" s="17">
        <v>10</v>
      </c>
      <c r="W380" s="17">
        <v>11</v>
      </c>
      <c r="X380" s="17">
        <v>12</v>
      </c>
      <c r="Y380" s="17">
        <v>-20</v>
      </c>
      <c r="Z380" s="17">
        <v>-2</v>
      </c>
      <c r="AA380" s="17">
        <v>-14</v>
      </c>
      <c r="AB380" s="17">
        <v>8</v>
      </c>
      <c r="AC380" s="17">
        <v>-36</v>
      </c>
      <c r="AD380" s="17">
        <v>12</v>
      </c>
      <c r="AE380" s="17">
        <v>-10</v>
      </c>
      <c r="AF380" s="17">
        <v>-10</v>
      </c>
      <c r="AG380" s="17">
        <v>-9</v>
      </c>
      <c r="AH380" s="17">
        <v>12</v>
      </c>
      <c r="AI380" s="17">
        <v>13</v>
      </c>
      <c r="AJ380" s="17">
        <v>-7</v>
      </c>
      <c r="AK380" s="17">
        <v>9</v>
      </c>
      <c r="AL380" s="17">
        <v>3</v>
      </c>
      <c r="AM380" s="17">
        <v>13</v>
      </c>
      <c r="AN380" s="17">
        <v>6</v>
      </c>
      <c r="AO380" s="17">
        <v>-17</v>
      </c>
      <c r="AP380" s="18">
        <v>23</v>
      </c>
      <c r="AR380" s="14"/>
      <c r="AS380" s="8" t="s">
        <v>2192</v>
      </c>
      <c r="AT380" s="8" t="str">
        <f t="shared" si="49"/>
        <v/>
      </c>
      <c r="AU380" s="8">
        <f>IF(OR(ISBLANK('Anwendung DIAGNOSE'!E106),'Anwendung DIAGNOSE'!E106='Anwendung DIAGNOSE'!$C$1,AT380),0,$AR$5-'Anwendung DIAGNOSE'!E106)</f>
        <v>8</v>
      </c>
      <c r="AV380" s="4"/>
      <c r="AW380" s="4"/>
      <c r="AX380" s="15"/>
      <c r="AY380" s="4"/>
      <c r="AZ380" s="4">
        <f t="shared" si="47"/>
        <v>8</v>
      </c>
      <c r="BA380" s="496">
        <f t="shared" si="48"/>
        <v>8</v>
      </c>
      <c r="BB380" s="40">
        <f t="shared" si="46"/>
        <v>3.4618546886494437E-4</v>
      </c>
      <c r="BC380" s="3">
        <f t="shared" si="45"/>
        <v>1.9559478990869357E-2</v>
      </c>
      <c r="BD380" s="4"/>
      <c r="BE380" s="4"/>
      <c r="BF380" s="4"/>
      <c r="BG380" s="11"/>
      <c r="BH380" s="492">
        <f ca="1">SUMPRODUCT(E380:AP380,Calcul_correl!E$411:AP$411)*D380</f>
        <v>8.5390973213899288E-5</v>
      </c>
      <c r="BI380" s="493"/>
      <c r="BJ380" s="493"/>
      <c r="BK380" s="493"/>
      <c r="BL380" s="493"/>
      <c r="BM380" s="496"/>
    </row>
    <row r="381" spans="3:65">
      <c r="C381" s="42" t="s">
        <v>2193</v>
      </c>
      <c r="D381" s="43">
        <v>4.9397352301916618E-5</v>
      </c>
      <c r="E381" s="44">
        <v>-15</v>
      </c>
      <c r="F381" s="17">
        <v>0</v>
      </c>
      <c r="G381" s="17">
        <v>2</v>
      </c>
      <c r="H381" s="17">
        <v>10</v>
      </c>
      <c r="I381" s="17">
        <v>-6</v>
      </c>
      <c r="J381" s="17">
        <v>-7</v>
      </c>
      <c r="K381" s="17">
        <v>-4</v>
      </c>
      <c r="L381" s="17">
        <v>4</v>
      </c>
      <c r="M381" s="17">
        <v>0</v>
      </c>
      <c r="N381" s="17">
        <v>-13</v>
      </c>
      <c r="O381" s="17">
        <v>-4</v>
      </c>
      <c r="P381" s="17">
        <v>-8</v>
      </c>
      <c r="Q381" s="17">
        <v>5</v>
      </c>
      <c r="R381" s="17">
        <v>2</v>
      </c>
      <c r="S381" s="17">
        <v>-8</v>
      </c>
      <c r="T381" s="17">
        <v>-8</v>
      </c>
      <c r="U381" s="17">
        <v>10</v>
      </c>
      <c r="V381" s="17">
        <v>-12</v>
      </c>
      <c r="W381" s="17">
        <v>3</v>
      </c>
      <c r="X381" s="17">
        <v>5</v>
      </c>
      <c r="Y381" s="17">
        <v>3</v>
      </c>
      <c r="Z381" s="17">
        <v>-3</v>
      </c>
      <c r="AA381" s="17">
        <v>7</v>
      </c>
      <c r="AB381" s="17">
        <v>-5</v>
      </c>
      <c r="AC381" s="17">
        <v>6</v>
      </c>
      <c r="AD381" s="17">
        <v>5</v>
      </c>
      <c r="AE381" s="17">
        <v>-1</v>
      </c>
      <c r="AF381" s="17">
        <v>14</v>
      </c>
      <c r="AG381" s="17">
        <v>-4</v>
      </c>
      <c r="AH381" s="17">
        <v>8</v>
      </c>
      <c r="AI381" s="17">
        <v>1</v>
      </c>
      <c r="AJ381" s="17">
        <v>3</v>
      </c>
      <c r="AK381" s="17">
        <v>28</v>
      </c>
      <c r="AL381" s="17">
        <v>-8</v>
      </c>
      <c r="AM381" s="17">
        <v>-3</v>
      </c>
      <c r="AN381" s="17">
        <v>-2</v>
      </c>
      <c r="AO381" s="17">
        <v>-17</v>
      </c>
      <c r="AP381" s="18">
        <v>-13</v>
      </c>
      <c r="AR381" s="14"/>
      <c r="AS381" s="8" t="s">
        <v>2193</v>
      </c>
      <c r="AT381" s="8" t="str">
        <f t="shared" si="49"/>
        <v/>
      </c>
      <c r="AU381" s="8">
        <f>IF(OR(ISBLANK('Anwendung DIAGNOSE'!E107),'Anwendung DIAGNOSE'!E107='Anwendung DIAGNOSE'!$C$1,AT381),0,$AR$5-'Anwendung DIAGNOSE'!E107)</f>
        <v>8</v>
      </c>
      <c r="AV381" s="4"/>
      <c r="AW381" s="4"/>
      <c r="AX381" s="15"/>
      <c r="AY381" s="4"/>
      <c r="AZ381" s="4">
        <f t="shared" si="47"/>
        <v>8</v>
      </c>
      <c r="BA381" s="496">
        <f t="shared" si="48"/>
        <v>8</v>
      </c>
      <c r="BB381" s="40">
        <f t="shared" si="46"/>
        <v>3.9517881841533294E-4</v>
      </c>
      <c r="BC381" s="3">
        <f t="shared" si="45"/>
        <v>1.2695119541592571E-2</v>
      </c>
      <c r="BD381" s="4"/>
      <c r="BE381" s="4"/>
      <c r="BF381" s="4"/>
      <c r="BG381" s="11"/>
      <c r="BH381" s="492">
        <f ca="1">SUMPRODUCT(E381:AP381,Calcul_correl!E$411:AP$411)*D381</f>
        <v>3.6338668247381948E-4</v>
      </c>
      <c r="BI381" s="493"/>
      <c r="BJ381" s="493"/>
      <c r="BK381" s="493"/>
      <c r="BL381" s="493"/>
      <c r="BM381" s="496"/>
    </row>
    <row r="382" spans="3:65">
      <c r="C382" s="42" t="s">
        <v>2194</v>
      </c>
      <c r="D382" s="43">
        <v>4.2281510295547758E-5</v>
      </c>
      <c r="E382" s="44">
        <v>-16</v>
      </c>
      <c r="F382" s="17">
        <v>-8</v>
      </c>
      <c r="G382" s="17">
        <v>17</v>
      </c>
      <c r="H382" s="17">
        <v>-2</v>
      </c>
      <c r="I382" s="17">
        <v>-14</v>
      </c>
      <c r="J382" s="17">
        <v>-1</v>
      </c>
      <c r="K382" s="17">
        <v>2</v>
      </c>
      <c r="L382" s="17">
        <v>9</v>
      </c>
      <c r="M382" s="17">
        <v>-2</v>
      </c>
      <c r="N382" s="17">
        <v>-21</v>
      </c>
      <c r="O382" s="17">
        <v>9</v>
      </c>
      <c r="P382" s="17">
        <v>-15</v>
      </c>
      <c r="Q382" s="17">
        <v>-7</v>
      </c>
      <c r="R382" s="17">
        <v>2</v>
      </c>
      <c r="S382" s="17">
        <v>-25</v>
      </c>
      <c r="T382" s="17">
        <v>11</v>
      </c>
      <c r="U382" s="17">
        <v>-3</v>
      </c>
      <c r="V382" s="17">
        <v>8</v>
      </c>
      <c r="W382" s="17">
        <v>-4</v>
      </c>
      <c r="X382" s="17">
        <v>-14</v>
      </c>
      <c r="Y382" s="17">
        <v>5</v>
      </c>
      <c r="Z382" s="17">
        <v>4</v>
      </c>
      <c r="AA382" s="17">
        <v>-12</v>
      </c>
      <c r="AB382" s="17">
        <v>0</v>
      </c>
      <c r="AC382" s="17">
        <v>22</v>
      </c>
      <c r="AD382" s="17">
        <v>10</v>
      </c>
      <c r="AE382" s="17">
        <v>2</v>
      </c>
      <c r="AF382" s="17">
        <v>1</v>
      </c>
      <c r="AG382" s="17">
        <v>-11</v>
      </c>
      <c r="AH382" s="17">
        <v>2</v>
      </c>
      <c r="AI382" s="17">
        <v>-1</v>
      </c>
      <c r="AJ382" s="17">
        <v>-11</v>
      </c>
      <c r="AK382" s="17">
        <v>13</v>
      </c>
      <c r="AL382" s="17">
        <v>-2</v>
      </c>
      <c r="AM382" s="17">
        <v>-8</v>
      </c>
      <c r="AN382" s="17">
        <v>12</v>
      </c>
      <c r="AO382" s="17">
        <v>5</v>
      </c>
      <c r="AP382" s="18">
        <v>2</v>
      </c>
      <c r="AR382" s="14"/>
      <c r="AS382" s="8" t="s">
        <v>2194</v>
      </c>
      <c r="AT382" s="8" t="str">
        <f t="shared" si="49"/>
        <v/>
      </c>
      <c r="AU382" s="8">
        <f>IF(OR(ISBLANK('Anwendung DIAGNOSE'!E108),'Anwendung DIAGNOSE'!E108='Anwendung DIAGNOSE'!$C$1,AT382),0,$AR$5-'Anwendung DIAGNOSE'!E108)</f>
        <v>8</v>
      </c>
      <c r="AV382" s="4"/>
      <c r="AW382" s="4"/>
      <c r="AX382" s="15"/>
      <c r="AY382" s="4"/>
      <c r="AZ382" s="4">
        <f t="shared" si="47"/>
        <v>8</v>
      </c>
      <c r="BA382" s="496">
        <f t="shared" si="48"/>
        <v>8</v>
      </c>
      <c r="BB382" s="40">
        <f t="shared" si="46"/>
        <v>3.3825208236438207E-4</v>
      </c>
      <c r="BC382" s="3">
        <f t="shared" si="45"/>
        <v>1.3234112722506448E-2</v>
      </c>
      <c r="BD382" s="4"/>
      <c r="BE382" s="4"/>
      <c r="BF382" s="4"/>
      <c r="BG382" s="11"/>
      <c r="BH382" s="492">
        <f ca="1">SUMPRODUCT(E382:AP382,Calcul_correl!E$411:AP$411)*D382</f>
        <v>3.7208997505390901E-4</v>
      </c>
      <c r="BI382" s="493"/>
      <c r="BJ382" s="493"/>
      <c r="BK382" s="493"/>
      <c r="BL382" s="493"/>
      <c r="BM382" s="496"/>
    </row>
    <row r="383" spans="3:65">
      <c r="C383" s="42" t="s">
        <v>2195</v>
      </c>
      <c r="D383" s="43">
        <v>6.5741897311156401E-5</v>
      </c>
      <c r="E383" s="44">
        <v>-15</v>
      </c>
      <c r="F383" s="17">
        <v>19</v>
      </c>
      <c r="G383" s="17">
        <v>13</v>
      </c>
      <c r="H383" s="17">
        <v>17</v>
      </c>
      <c r="I383" s="17">
        <v>26</v>
      </c>
      <c r="J383" s="17">
        <v>11</v>
      </c>
      <c r="K383" s="17">
        <v>23</v>
      </c>
      <c r="L383" s="17">
        <v>12</v>
      </c>
      <c r="M383" s="17">
        <v>17</v>
      </c>
      <c r="N383" s="17">
        <v>-5</v>
      </c>
      <c r="O383" s="17">
        <v>-2</v>
      </c>
      <c r="P383" s="17">
        <v>-5</v>
      </c>
      <c r="Q383" s="17">
        <v>29</v>
      </c>
      <c r="R383" s="17">
        <v>11</v>
      </c>
      <c r="S383" s="17">
        <v>-4</v>
      </c>
      <c r="T383" s="17">
        <v>-33</v>
      </c>
      <c r="U383" s="17">
        <v>-9</v>
      </c>
      <c r="V383" s="17">
        <v>-11</v>
      </c>
      <c r="W383" s="17">
        <v>17</v>
      </c>
      <c r="X383" s="17">
        <v>10</v>
      </c>
      <c r="Y383" s="17">
        <v>13</v>
      </c>
      <c r="Z383" s="17">
        <v>-1</v>
      </c>
      <c r="AA383" s="17">
        <v>-14</v>
      </c>
      <c r="AB383" s="17">
        <v>-21</v>
      </c>
      <c r="AC383" s="17">
        <v>-3</v>
      </c>
      <c r="AD383" s="17">
        <v>17</v>
      </c>
      <c r="AE383" s="17">
        <v>-4</v>
      </c>
      <c r="AF383" s="17">
        <v>10</v>
      </c>
      <c r="AG383" s="17">
        <v>-12</v>
      </c>
      <c r="AH383" s="17">
        <v>15</v>
      </c>
      <c r="AI383" s="17">
        <v>13</v>
      </c>
      <c r="AJ383" s="17">
        <v>-12</v>
      </c>
      <c r="AK383" s="17">
        <v>22</v>
      </c>
      <c r="AL383" s="17">
        <v>-1</v>
      </c>
      <c r="AM383" s="17">
        <v>20</v>
      </c>
      <c r="AN383" s="17">
        <v>3</v>
      </c>
      <c r="AO383" s="17">
        <v>-12</v>
      </c>
      <c r="AP383" s="18">
        <v>-34</v>
      </c>
      <c r="AR383" s="14"/>
      <c r="AS383" s="8" t="s">
        <v>2195</v>
      </c>
      <c r="AT383" s="8" t="str">
        <f t="shared" si="49"/>
        <v/>
      </c>
      <c r="AU383" s="8">
        <f>IF(OR(ISBLANK('Anwendung DIAGNOSE'!E109),'Anwendung DIAGNOSE'!E109='Anwendung DIAGNOSE'!$C$1,AT383),0,$AR$5-'Anwendung DIAGNOSE'!E109)</f>
        <v>8</v>
      </c>
      <c r="AV383" s="4"/>
      <c r="AW383" s="4"/>
      <c r="AX383" s="15"/>
      <c r="AY383" s="4"/>
      <c r="AZ383" s="4">
        <f t="shared" si="47"/>
        <v>8</v>
      </c>
      <c r="BA383" s="496">
        <f t="shared" si="48"/>
        <v>8</v>
      </c>
      <c r="BB383" s="40">
        <f t="shared" si="46"/>
        <v>5.2593517848925121E-4</v>
      </c>
      <c r="BC383" s="3">
        <f t="shared" si="45"/>
        <v>3.3922819012556706E-2</v>
      </c>
      <c r="BD383" s="4"/>
      <c r="BE383" s="4"/>
      <c r="BF383" s="4"/>
      <c r="BG383" s="11"/>
      <c r="BH383" s="492">
        <f ca="1">SUMPRODUCT(E383:AP383,Calcul_correl!E$411:AP$411)*D383</f>
        <v>6.952600092038657E-4</v>
      </c>
      <c r="BI383" s="493"/>
      <c r="BJ383" s="493"/>
      <c r="BK383" s="493"/>
      <c r="BL383" s="493"/>
      <c r="BM383" s="496"/>
    </row>
    <row r="384" spans="3:65">
      <c r="C384" s="42" t="s">
        <v>2196</v>
      </c>
      <c r="D384" s="43">
        <v>6.4687237208098838E-5</v>
      </c>
      <c r="E384" s="44">
        <v>-14</v>
      </c>
      <c r="F384" s="17">
        <v>15</v>
      </c>
      <c r="G384" s="17">
        <v>10</v>
      </c>
      <c r="H384" s="17">
        <v>12</v>
      </c>
      <c r="I384" s="17">
        <v>17</v>
      </c>
      <c r="J384" s="17">
        <v>7</v>
      </c>
      <c r="K384" s="17">
        <v>17</v>
      </c>
      <c r="L384" s="17">
        <v>11</v>
      </c>
      <c r="M384" s="17">
        <v>17</v>
      </c>
      <c r="N384" s="17">
        <v>-3</v>
      </c>
      <c r="O384" s="17">
        <v>-3</v>
      </c>
      <c r="P384" s="17">
        <v>-5</v>
      </c>
      <c r="Q384" s="17">
        <v>19</v>
      </c>
      <c r="R384" s="17">
        <v>5</v>
      </c>
      <c r="S384" s="17">
        <v>-9</v>
      </c>
      <c r="T384" s="17">
        <v>-19</v>
      </c>
      <c r="U384" s="17">
        <v>-10</v>
      </c>
      <c r="V384" s="17">
        <v>-8</v>
      </c>
      <c r="W384" s="17">
        <v>9</v>
      </c>
      <c r="X384" s="17">
        <v>15</v>
      </c>
      <c r="Y384" s="17">
        <v>14</v>
      </c>
      <c r="Z384" s="17">
        <v>-5</v>
      </c>
      <c r="AA384" s="17">
        <v>-11</v>
      </c>
      <c r="AB384" s="17">
        <v>-15</v>
      </c>
      <c r="AC384" s="17">
        <v>-8</v>
      </c>
      <c r="AD384" s="17">
        <v>9</v>
      </c>
      <c r="AE384" s="17">
        <v>-7</v>
      </c>
      <c r="AF384" s="17">
        <v>6</v>
      </c>
      <c r="AG384" s="17">
        <v>-10</v>
      </c>
      <c r="AH384" s="17">
        <v>11</v>
      </c>
      <c r="AI384" s="17">
        <v>11</v>
      </c>
      <c r="AJ384" s="17">
        <v>-6</v>
      </c>
      <c r="AK384" s="17">
        <v>14</v>
      </c>
      <c r="AL384" s="17">
        <v>2</v>
      </c>
      <c r="AM384" s="17">
        <v>6</v>
      </c>
      <c r="AN384" s="17">
        <v>4</v>
      </c>
      <c r="AO384" s="17">
        <v>-10</v>
      </c>
      <c r="AP384" s="18">
        <v>-24</v>
      </c>
      <c r="AR384" s="14"/>
      <c r="AS384" s="8" t="s">
        <v>2196</v>
      </c>
      <c r="AT384" s="8" t="str">
        <f t="shared" si="49"/>
        <v/>
      </c>
      <c r="AU384" s="8">
        <f>IF(OR(ISBLANK('Anwendung DIAGNOSE'!E110),'Anwendung DIAGNOSE'!E110='Anwendung DIAGNOSE'!$C$1,AT384),0,$AR$5-'Anwendung DIAGNOSE'!E110)</f>
        <v>8</v>
      </c>
      <c r="AV384" s="4"/>
      <c r="AW384" s="4"/>
      <c r="AX384" s="15"/>
      <c r="AY384" s="4"/>
      <c r="AZ384" s="4">
        <f t="shared" si="47"/>
        <v>8</v>
      </c>
      <c r="BA384" s="496">
        <f t="shared" si="48"/>
        <v>8</v>
      </c>
      <c r="BB384" s="40">
        <f t="shared" si="46"/>
        <v>5.1749789766479071E-4</v>
      </c>
      <c r="BC384" s="3">
        <f t="shared" si="45"/>
        <v>2.5745520408823337E-2</v>
      </c>
      <c r="BD384" s="4"/>
      <c r="BE384" s="4"/>
      <c r="BF384" s="4"/>
      <c r="BG384" s="11"/>
      <c r="BH384" s="492">
        <f ca="1">SUMPRODUCT(E384:AP384,Calcul_correl!E$411:AP$411)*D384</f>
        <v>8.2829419755482247E-4</v>
      </c>
      <c r="BI384" s="493"/>
      <c r="BJ384" s="493"/>
      <c r="BK384" s="493"/>
      <c r="BL384" s="493"/>
      <c r="BM384" s="496"/>
    </row>
    <row r="385" spans="3:65">
      <c r="C385" s="42" t="s">
        <v>3344</v>
      </c>
      <c r="D385" s="43">
        <v>6.7476383265856947E-5</v>
      </c>
      <c r="E385" s="44">
        <v>-19</v>
      </c>
      <c r="F385" s="17">
        <v>-18</v>
      </c>
      <c r="G385" s="17">
        <v>20</v>
      </c>
      <c r="H385" s="17">
        <v>17</v>
      </c>
      <c r="I385" s="17">
        <v>17</v>
      </c>
      <c r="J385" s="17">
        <v>1</v>
      </c>
      <c r="K385" s="17">
        <v>6</v>
      </c>
      <c r="L385" s="17">
        <v>-7</v>
      </c>
      <c r="M385" s="17">
        <v>-7</v>
      </c>
      <c r="N385" s="17">
        <v>-24</v>
      </c>
      <c r="O385" s="17">
        <v>-4</v>
      </c>
      <c r="P385" s="17">
        <v>-3</v>
      </c>
      <c r="Q385" s="17">
        <v>8</v>
      </c>
      <c r="R385" s="17">
        <v>3</v>
      </c>
      <c r="S385" s="17">
        <v>-10</v>
      </c>
      <c r="T385" s="17">
        <v>3</v>
      </c>
      <c r="U385" s="17">
        <v>1</v>
      </c>
      <c r="V385" s="17">
        <v>-9</v>
      </c>
      <c r="W385" s="17">
        <v>14</v>
      </c>
      <c r="X385" s="17">
        <v>0</v>
      </c>
      <c r="Y385" s="17">
        <v>-11</v>
      </c>
      <c r="Z385" s="17">
        <v>7</v>
      </c>
      <c r="AA385" s="17">
        <v>12</v>
      </c>
      <c r="AB385" s="17">
        <v>6</v>
      </c>
      <c r="AC385" s="17">
        <v>10</v>
      </c>
      <c r="AD385" s="17">
        <v>2</v>
      </c>
      <c r="AE385" s="17">
        <v>6</v>
      </c>
      <c r="AF385" s="17">
        <v>10</v>
      </c>
      <c r="AG385" s="17">
        <v>3</v>
      </c>
      <c r="AH385" s="17">
        <v>4</v>
      </c>
      <c r="AI385" s="17">
        <v>23</v>
      </c>
      <c r="AJ385" s="17">
        <v>-15</v>
      </c>
      <c r="AK385" s="17">
        <v>15</v>
      </c>
      <c r="AL385" s="17">
        <v>17</v>
      </c>
      <c r="AM385" s="17">
        <v>-1</v>
      </c>
      <c r="AN385" s="17">
        <v>3</v>
      </c>
      <c r="AO385" s="17">
        <v>-12</v>
      </c>
      <c r="AP385" s="18">
        <v>-2</v>
      </c>
      <c r="AR385" s="14"/>
      <c r="AS385" s="8" t="s">
        <v>3344</v>
      </c>
      <c r="AT385" s="8" t="str">
        <f t="shared" si="49"/>
        <v/>
      </c>
      <c r="AU385" s="8">
        <f>IF(OR(ISBLANK('Anwendung DIAGNOSE'!E111),'Anwendung DIAGNOSE'!E111='Anwendung DIAGNOSE'!$C$1,AT385),0,$AR$5-'Anwendung DIAGNOSE'!E111)</f>
        <v>8</v>
      </c>
      <c r="AV385" s="4"/>
      <c r="AW385" s="4"/>
      <c r="AX385" s="15"/>
      <c r="AY385" s="4"/>
      <c r="AZ385" s="4">
        <f t="shared" si="47"/>
        <v>8</v>
      </c>
      <c r="BA385" s="496">
        <f t="shared" si="48"/>
        <v>8</v>
      </c>
      <c r="BB385" s="40">
        <f t="shared" si="46"/>
        <v>5.3981106612685558E-4</v>
      </c>
      <c r="BC385" s="3">
        <f t="shared" si="45"/>
        <v>2.361673414304993E-2</v>
      </c>
      <c r="BD385" s="4"/>
      <c r="BE385" s="4"/>
      <c r="BF385" s="4"/>
      <c r="BG385" s="11"/>
      <c r="BH385" s="492">
        <f ca="1">SUMPRODUCT(E385:AP385,Calcul_correl!E$411:AP$411)*D385</f>
        <v>-1.0980026990553304E-3</v>
      </c>
      <c r="BI385" s="493"/>
      <c r="BJ385" s="493"/>
      <c r="BK385" s="493"/>
      <c r="BL385" s="493"/>
      <c r="BM385" s="496"/>
    </row>
    <row r="386" spans="3:65">
      <c r="C386" s="42" t="s">
        <v>3345</v>
      </c>
      <c r="D386" s="43">
        <v>7.6190476190476184E-5</v>
      </c>
      <c r="E386" s="44">
        <v>26</v>
      </c>
      <c r="F386" s="17">
        <v>-17</v>
      </c>
      <c r="G386" s="17">
        <v>2</v>
      </c>
      <c r="H386" s="17">
        <v>15</v>
      </c>
      <c r="I386" s="17">
        <v>26</v>
      </c>
      <c r="J386" s="17">
        <v>24</v>
      </c>
      <c r="K386" s="17">
        <v>5</v>
      </c>
      <c r="L386" s="17">
        <v>-22</v>
      </c>
      <c r="M386" s="17">
        <v>-24</v>
      </c>
      <c r="N386" s="17">
        <v>15</v>
      </c>
      <c r="O386" s="17">
        <v>11</v>
      </c>
      <c r="P386" s="17">
        <v>14</v>
      </c>
      <c r="Q386" s="17">
        <v>-4</v>
      </c>
      <c r="R386" s="17">
        <v>-9</v>
      </c>
      <c r="S386" s="17">
        <v>-49</v>
      </c>
      <c r="T386" s="17">
        <v>-29</v>
      </c>
      <c r="U386" s="17">
        <v>34</v>
      </c>
      <c r="V386" s="17">
        <v>-1</v>
      </c>
      <c r="W386" s="17">
        <v>15</v>
      </c>
      <c r="X386" s="17">
        <v>56</v>
      </c>
      <c r="Y386" s="17">
        <v>-4</v>
      </c>
      <c r="Z386" s="17">
        <v>-25</v>
      </c>
      <c r="AA386" s="17">
        <v>51</v>
      </c>
      <c r="AB386" s="17">
        <v>13</v>
      </c>
      <c r="AC386" s="17">
        <v>-6</v>
      </c>
      <c r="AD386" s="17">
        <v>16</v>
      </c>
      <c r="AE386" s="17">
        <v>12</v>
      </c>
      <c r="AF386" s="17">
        <v>-12</v>
      </c>
      <c r="AG386" s="17">
        <v>8</v>
      </c>
      <c r="AH386" s="17">
        <v>11</v>
      </c>
      <c r="AI386" s="17">
        <v>-9</v>
      </c>
      <c r="AJ386" s="17">
        <v>28</v>
      </c>
      <c r="AK386" s="17">
        <v>-25</v>
      </c>
      <c r="AL386" s="17">
        <v>-11</v>
      </c>
      <c r="AM386" s="17">
        <v>-16</v>
      </c>
      <c r="AN386" s="17">
        <v>9</v>
      </c>
      <c r="AO386" s="17">
        <v>57</v>
      </c>
      <c r="AP386" s="18">
        <v>-29</v>
      </c>
      <c r="AR386" s="14"/>
      <c r="AS386" s="8" t="s">
        <v>3345</v>
      </c>
      <c r="AT386" s="8" t="str">
        <f t="shared" si="49"/>
        <v/>
      </c>
      <c r="AU386" s="8">
        <f>IF(OR(ISBLANK('Anwendung DIAGNOSE'!E112),'Anwendung DIAGNOSE'!E112='Anwendung DIAGNOSE'!$C$1,AT386),0,$AR$5-'Anwendung DIAGNOSE'!E112)</f>
        <v>8</v>
      </c>
      <c r="AV386" s="4"/>
      <c r="AW386" s="4"/>
      <c r="AX386" s="15"/>
      <c r="AY386" s="4"/>
      <c r="AZ386" s="4">
        <f t="shared" si="47"/>
        <v>8</v>
      </c>
      <c r="BA386" s="496">
        <f t="shared" si="48"/>
        <v>8</v>
      </c>
      <c r="BB386" s="40">
        <f t="shared" si="46"/>
        <v>6.0952380952380948E-4</v>
      </c>
      <c r="BC386" s="3">
        <f t="shared" ref="BC386:BC449" si="50">(SUMIF(E386:AP386,"&gt;0",E386:AP386)-SUMIF(E386:AP386,"&lt;0",E386:AP386))*D386</f>
        <v>5.6380952380952379E-2</v>
      </c>
      <c r="BD386" s="4"/>
      <c r="BE386" s="4"/>
      <c r="BF386" s="4"/>
      <c r="BG386" s="11"/>
      <c r="BH386" s="492">
        <f ca="1">SUMPRODUCT(E386:AP386,Calcul_correl!E$411:AP$411)*D386</f>
        <v>1.8515047619047586E-4</v>
      </c>
      <c r="BI386" s="493"/>
      <c r="BJ386" s="493"/>
      <c r="BK386" s="493"/>
      <c r="BL386" s="493"/>
      <c r="BM386" s="496"/>
    </row>
    <row r="387" spans="3:65">
      <c r="C387" s="42" t="s">
        <v>3346</v>
      </c>
      <c r="D387" s="43">
        <v>4.2511584406750836E-5</v>
      </c>
      <c r="E387" s="44">
        <v>-5</v>
      </c>
      <c r="F387" s="17">
        <v>2</v>
      </c>
      <c r="G387" s="17">
        <v>-5</v>
      </c>
      <c r="H387" s="17">
        <v>8</v>
      </c>
      <c r="I387" s="17">
        <v>3</v>
      </c>
      <c r="J387" s="17">
        <v>4</v>
      </c>
      <c r="K387" s="17">
        <v>-2</v>
      </c>
      <c r="L387" s="17">
        <v>-5</v>
      </c>
      <c r="M387" s="17">
        <v>6</v>
      </c>
      <c r="N387" s="17">
        <v>1</v>
      </c>
      <c r="O387" s="17">
        <v>-7</v>
      </c>
      <c r="P387" s="17">
        <v>-3</v>
      </c>
      <c r="Q387" s="17">
        <v>-4</v>
      </c>
      <c r="R387" s="17">
        <v>4</v>
      </c>
      <c r="S387" s="17">
        <v>-13</v>
      </c>
      <c r="T387" s="17">
        <v>-1</v>
      </c>
      <c r="U387" s="17">
        <v>3</v>
      </c>
      <c r="V387" s="17">
        <v>-4</v>
      </c>
      <c r="W387" s="17">
        <v>18</v>
      </c>
      <c r="X387" s="17">
        <v>4</v>
      </c>
      <c r="Y387" s="17">
        <v>8</v>
      </c>
      <c r="Z387" s="17">
        <v>-10</v>
      </c>
      <c r="AA387" s="17">
        <v>-17</v>
      </c>
      <c r="AB387" s="17">
        <v>3</v>
      </c>
      <c r="AC387" s="17">
        <v>-3</v>
      </c>
      <c r="AD387" s="17">
        <v>1</v>
      </c>
      <c r="AE387" s="17">
        <v>0</v>
      </c>
      <c r="AF387" s="17">
        <v>5</v>
      </c>
      <c r="AG387" s="17">
        <v>6</v>
      </c>
      <c r="AH387" s="17">
        <v>-17</v>
      </c>
      <c r="AI387" s="17">
        <v>3</v>
      </c>
      <c r="AJ387" s="17">
        <v>12</v>
      </c>
      <c r="AK387" s="17">
        <v>4</v>
      </c>
      <c r="AL387" s="17">
        <v>-4</v>
      </c>
      <c r="AM387" s="17">
        <v>7</v>
      </c>
      <c r="AN387" s="17">
        <v>7</v>
      </c>
      <c r="AO387" s="17">
        <v>-7</v>
      </c>
      <c r="AP387" s="18">
        <v>9</v>
      </c>
      <c r="AR387" s="14"/>
      <c r="AS387" s="8" t="s">
        <v>3346</v>
      </c>
      <c r="AT387" s="8" t="str">
        <f t="shared" si="49"/>
        <v/>
      </c>
      <c r="AU387" s="8">
        <f>IF(OR(ISBLANK('Anwendung DIAGNOSE'!E113),'Anwendung DIAGNOSE'!E113='Anwendung DIAGNOSE'!$C$1,AT387),0,$AR$5-'Anwendung DIAGNOSE'!E113)</f>
        <v>8</v>
      </c>
      <c r="AV387" s="4"/>
      <c r="AW387" s="4"/>
      <c r="AX387" s="15"/>
      <c r="AY387" s="4"/>
      <c r="AZ387" s="4">
        <f t="shared" si="47"/>
        <v>8</v>
      </c>
      <c r="BA387" s="496">
        <f t="shared" si="48"/>
        <v>8</v>
      </c>
      <c r="BB387" s="40">
        <f t="shared" ref="BB387:BB450" si="51">BA387*D387</f>
        <v>3.4009267525400669E-4</v>
      </c>
      <c r="BC387" s="3">
        <f t="shared" si="50"/>
        <v>9.5651064915189387E-3</v>
      </c>
      <c r="BD387" s="4"/>
      <c r="BE387" s="4"/>
      <c r="BF387" s="4"/>
      <c r="BG387" s="11"/>
      <c r="BH387" s="492">
        <f ca="1">SUMPRODUCT(E387:AP387,Calcul_correl!E$411:AP$411)*D387</f>
        <v>8.9006504272414266E-5</v>
      </c>
      <c r="BI387" s="493"/>
      <c r="BJ387" s="493"/>
      <c r="BK387" s="493"/>
      <c r="BL387" s="493"/>
      <c r="BM387" s="496"/>
    </row>
    <row r="388" spans="3:65">
      <c r="C388" s="42" t="s">
        <v>3347</v>
      </c>
      <c r="D388" s="43">
        <v>4.5531120520876016E-5</v>
      </c>
      <c r="E388" s="44">
        <v>-9</v>
      </c>
      <c r="F388" s="17">
        <v>-8</v>
      </c>
      <c r="G388" s="17">
        <v>14</v>
      </c>
      <c r="H388" s="17">
        <v>10</v>
      </c>
      <c r="I388" s="17">
        <v>-4</v>
      </c>
      <c r="J388" s="17">
        <v>8</v>
      </c>
      <c r="K388" s="17">
        <v>16</v>
      </c>
      <c r="L388" s="17">
        <v>-1</v>
      </c>
      <c r="M388" s="17">
        <v>0</v>
      </c>
      <c r="N388" s="17">
        <v>-17</v>
      </c>
      <c r="O388" s="17">
        <v>11</v>
      </c>
      <c r="P388" s="17">
        <v>0</v>
      </c>
      <c r="Q388" s="17">
        <v>2</v>
      </c>
      <c r="R388" s="17">
        <v>0</v>
      </c>
      <c r="S388" s="17">
        <v>-15</v>
      </c>
      <c r="T388" s="17">
        <v>3</v>
      </c>
      <c r="U388" s="17">
        <v>33</v>
      </c>
      <c r="V388" s="17">
        <v>11</v>
      </c>
      <c r="W388" s="17">
        <v>15</v>
      </c>
      <c r="X388" s="17">
        <v>2</v>
      </c>
      <c r="Y388" s="17">
        <v>-31</v>
      </c>
      <c r="Z388" s="17">
        <v>-1</v>
      </c>
      <c r="AA388" s="17">
        <v>-11</v>
      </c>
      <c r="AB388" s="17">
        <v>-7</v>
      </c>
      <c r="AC388" s="17">
        <v>8</v>
      </c>
      <c r="AD388" s="17">
        <v>21</v>
      </c>
      <c r="AE388" s="17">
        <v>25</v>
      </c>
      <c r="AF388" s="17">
        <v>14</v>
      </c>
      <c r="AG388" s="17">
        <v>11</v>
      </c>
      <c r="AH388" s="17">
        <v>18</v>
      </c>
      <c r="AI388" s="17">
        <v>0</v>
      </c>
      <c r="AJ388" s="17">
        <v>-5</v>
      </c>
      <c r="AK388" s="17">
        <v>8</v>
      </c>
      <c r="AL388" s="17">
        <v>19</v>
      </c>
      <c r="AM388" s="17">
        <v>18</v>
      </c>
      <c r="AN388" s="17">
        <v>-5</v>
      </c>
      <c r="AO388" s="17">
        <v>-3</v>
      </c>
      <c r="AP388" s="18">
        <v>5</v>
      </c>
      <c r="AR388" s="14"/>
      <c r="AS388" s="8" t="s">
        <v>3347</v>
      </c>
      <c r="AT388" s="8" t="str">
        <f t="shared" si="49"/>
        <v/>
      </c>
      <c r="AU388" s="8">
        <f>IF(OR(ISBLANK('Anwendung DIAGNOSE'!E114),'Anwendung DIAGNOSE'!E114='Anwendung DIAGNOSE'!$C$1,AT388),0,$AR$5-'Anwendung DIAGNOSE'!E114)</f>
        <v>8</v>
      </c>
      <c r="AV388" s="4"/>
      <c r="AW388" s="4"/>
      <c r="AX388" s="15"/>
      <c r="AY388" s="4"/>
      <c r="AZ388" s="4">
        <f t="shared" si="47"/>
        <v>8</v>
      </c>
      <c r="BA388" s="496">
        <f t="shared" si="48"/>
        <v>8</v>
      </c>
      <c r="BB388" s="40">
        <f t="shared" si="51"/>
        <v>3.6424896416700813E-4</v>
      </c>
      <c r="BC388" s="3">
        <f t="shared" si="50"/>
        <v>1.771160588262077E-2</v>
      </c>
      <c r="BD388" s="4"/>
      <c r="BE388" s="4"/>
      <c r="BF388" s="4"/>
      <c r="BG388" s="11"/>
      <c r="BH388" s="492">
        <f ca="1">SUMPRODUCT(E388:AP388,Calcul_correl!E$411:AP$411)*D388</f>
        <v>-1.772936301962391E-4</v>
      </c>
      <c r="BI388" s="493"/>
      <c r="BJ388" s="493"/>
      <c r="BK388" s="493"/>
      <c r="BL388" s="493"/>
      <c r="BM388" s="496"/>
    </row>
    <row r="389" spans="3:65">
      <c r="C389" s="42" t="s">
        <v>3348</v>
      </c>
      <c r="D389" s="43">
        <v>4.4072278536800355E-5</v>
      </c>
      <c r="E389" s="44">
        <v>2</v>
      </c>
      <c r="F389" s="17">
        <v>7</v>
      </c>
      <c r="G389" s="17">
        <v>-10</v>
      </c>
      <c r="H389" s="17">
        <v>5</v>
      </c>
      <c r="I389" s="17">
        <v>-10</v>
      </c>
      <c r="J389" s="17">
        <v>7</v>
      </c>
      <c r="K389" s="17">
        <v>17</v>
      </c>
      <c r="L389" s="17">
        <v>13</v>
      </c>
      <c r="M389" s="17">
        <v>-4</v>
      </c>
      <c r="N389" s="17">
        <v>-6</v>
      </c>
      <c r="O389" s="17">
        <v>18</v>
      </c>
      <c r="P389" s="17">
        <v>4</v>
      </c>
      <c r="Q389" s="17">
        <v>-8</v>
      </c>
      <c r="R389" s="17">
        <v>-1</v>
      </c>
      <c r="S389" s="17">
        <v>-20</v>
      </c>
      <c r="T389" s="17">
        <v>-9</v>
      </c>
      <c r="U389" s="17">
        <v>16</v>
      </c>
      <c r="V389" s="17">
        <v>-3</v>
      </c>
      <c r="W389" s="17">
        <v>6</v>
      </c>
      <c r="X389" s="17">
        <v>13</v>
      </c>
      <c r="Y389" s="17">
        <v>-27</v>
      </c>
      <c r="Z389" s="17">
        <v>-1</v>
      </c>
      <c r="AA389" s="17">
        <v>-15</v>
      </c>
      <c r="AB389" s="17">
        <v>-34</v>
      </c>
      <c r="AC389" s="17">
        <v>-16</v>
      </c>
      <c r="AD389" s="17">
        <v>24</v>
      </c>
      <c r="AE389" s="17">
        <v>16</v>
      </c>
      <c r="AF389" s="17">
        <v>27</v>
      </c>
      <c r="AG389" s="17">
        <v>-10</v>
      </c>
      <c r="AH389" s="17">
        <v>10</v>
      </c>
      <c r="AI389" s="17">
        <v>-23</v>
      </c>
      <c r="AJ389" s="17">
        <v>1</v>
      </c>
      <c r="AK389" s="17">
        <v>3</v>
      </c>
      <c r="AL389" s="17">
        <v>10</v>
      </c>
      <c r="AM389" s="17">
        <v>9</v>
      </c>
      <c r="AN389" s="17">
        <v>-3</v>
      </c>
      <c r="AO389" s="17">
        <v>16</v>
      </c>
      <c r="AP389" s="18">
        <v>2</v>
      </c>
      <c r="AR389" s="14"/>
      <c r="AS389" s="8" t="s">
        <v>3348</v>
      </c>
      <c r="AT389" s="8" t="str">
        <f t="shared" si="49"/>
        <v/>
      </c>
      <c r="AU389" s="8">
        <f>IF(OR(ISBLANK('Anwendung DIAGNOSE'!E115),'Anwendung DIAGNOSE'!E115='Anwendung DIAGNOSE'!$C$1,AT389),0,$AR$5-'Anwendung DIAGNOSE'!E115)</f>
        <v>8</v>
      </c>
      <c r="AV389" s="4"/>
      <c r="AW389" s="4"/>
      <c r="AX389" s="15"/>
      <c r="AY389" s="4"/>
      <c r="AZ389" s="4">
        <f t="shared" si="47"/>
        <v>8</v>
      </c>
      <c r="BA389" s="496">
        <f t="shared" si="48"/>
        <v>8</v>
      </c>
      <c r="BB389" s="40">
        <f t="shared" si="51"/>
        <v>3.5257822829440284E-4</v>
      </c>
      <c r="BC389" s="3">
        <f t="shared" si="50"/>
        <v>1.8774790656676952E-2</v>
      </c>
      <c r="BD389" s="4"/>
      <c r="BE389" s="4"/>
      <c r="BF389" s="4"/>
      <c r="BG389" s="11"/>
      <c r="BH389" s="492">
        <f ca="1">SUMPRODUCT(E389:AP389,Calcul_correl!E$411:AP$411)*D389</f>
        <v>5.9128691053327454E-4</v>
      </c>
      <c r="BI389" s="493"/>
      <c r="BJ389" s="493"/>
      <c r="BK389" s="493"/>
      <c r="BL389" s="493"/>
      <c r="BM389" s="496"/>
    </row>
    <row r="390" spans="3:65">
      <c r="C390" s="42" t="s">
        <v>3349</v>
      </c>
      <c r="D390" s="43">
        <v>4.9409555808093283E-5</v>
      </c>
      <c r="E390" s="44">
        <v>38</v>
      </c>
      <c r="F390" s="17">
        <v>-11</v>
      </c>
      <c r="G390" s="17">
        <v>-17</v>
      </c>
      <c r="H390" s="17">
        <v>-3</v>
      </c>
      <c r="I390" s="17">
        <v>-24</v>
      </c>
      <c r="J390" s="17">
        <v>9</v>
      </c>
      <c r="K390" s="17">
        <v>36</v>
      </c>
      <c r="L390" s="17">
        <v>3</v>
      </c>
      <c r="M390" s="17">
        <v>-7</v>
      </c>
      <c r="N390" s="17">
        <v>-6</v>
      </c>
      <c r="O390" s="17">
        <v>25</v>
      </c>
      <c r="P390" s="17">
        <v>-1</v>
      </c>
      <c r="Q390" s="17">
        <v>-18</v>
      </c>
      <c r="R390" s="17">
        <v>-41</v>
      </c>
      <c r="S390" s="17">
        <v>-23</v>
      </c>
      <c r="T390" s="17">
        <v>6</v>
      </c>
      <c r="U390" s="17">
        <v>14</v>
      </c>
      <c r="V390" s="17">
        <v>-16</v>
      </c>
      <c r="W390" s="17">
        <v>2</v>
      </c>
      <c r="X390" s="17">
        <v>1</v>
      </c>
      <c r="Y390" s="17">
        <v>-56</v>
      </c>
      <c r="Z390" s="17">
        <v>-62</v>
      </c>
      <c r="AA390" s="17">
        <v>-5</v>
      </c>
      <c r="AB390" s="17">
        <v>-11</v>
      </c>
      <c r="AC390" s="17">
        <v>17</v>
      </c>
      <c r="AD390" s="17">
        <v>23</v>
      </c>
      <c r="AE390" s="17">
        <v>-12</v>
      </c>
      <c r="AF390" s="17">
        <v>24</v>
      </c>
      <c r="AG390" s="17">
        <v>-15</v>
      </c>
      <c r="AH390" s="17">
        <v>-17</v>
      </c>
      <c r="AI390" s="17">
        <v>-13</v>
      </c>
      <c r="AJ390" s="17">
        <v>18</v>
      </c>
      <c r="AK390" s="17">
        <v>25</v>
      </c>
      <c r="AL390" s="17">
        <v>31</v>
      </c>
      <c r="AM390" s="17">
        <v>27</v>
      </c>
      <c r="AN390" s="17">
        <v>32</v>
      </c>
      <c r="AO390" s="17">
        <v>11</v>
      </c>
      <c r="AP390" s="18">
        <v>7</v>
      </c>
      <c r="AR390" s="14"/>
      <c r="AS390" s="8" t="s">
        <v>3349</v>
      </c>
      <c r="AT390" s="8" t="str">
        <f t="shared" si="49"/>
        <v/>
      </c>
      <c r="AU390" s="8">
        <f>IF(OR(ISBLANK('Anwendung DIAGNOSE'!E116),'Anwendung DIAGNOSE'!E116='Anwendung DIAGNOSE'!$C$1,AT390),0,$AR$5-'Anwendung DIAGNOSE'!E116)</f>
        <v>8</v>
      </c>
      <c r="AV390" s="4"/>
      <c r="AW390" s="4"/>
      <c r="AX390" s="15"/>
      <c r="AY390" s="4"/>
      <c r="AZ390" s="4">
        <f t="shared" si="47"/>
        <v>8</v>
      </c>
      <c r="BA390" s="496">
        <f t="shared" si="48"/>
        <v>8</v>
      </c>
      <c r="BB390" s="40">
        <f t="shared" si="51"/>
        <v>3.9527644646474626E-4</v>
      </c>
      <c r="BC390" s="3">
        <f t="shared" si="50"/>
        <v>3.4932555956321949E-2</v>
      </c>
      <c r="BD390" s="4"/>
      <c r="BE390" s="4"/>
      <c r="BF390" s="4"/>
      <c r="BG390" s="11"/>
      <c r="BH390" s="492">
        <f ca="1">SUMPRODUCT(E390:AP390,Calcul_correl!E$411:AP$411)*D390</f>
        <v>-2.5784376698453475E-4</v>
      </c>
      <c r="BI390" s="493"/>
      <c r="BJ390" s="493"/>
      <c r="BK390" s="493"/>
      <c r="BL390" s="493"/>
      <c r="BM390" s="496"/>
    </row>
    <row r="391" spans="3:65">
      <c r="C391" s="42" t="s">
        <v>3350</v>
      </c>
      <c r="D391" s="43">
        <v>4.3485823621499392E-5</v>
      </c>
      <c r="E391" s="44">
        <v>2</v>
      </c>
      <c r="F391" s="17">
        <v>-3</v>
      </c>
      <c r="G391" s="17">
        <v>1</v>
      </c>
      <c r="H391" s="17">
        <v>11</v>
      </c>
      <c r="I391" s="17">
        <v>0</v>
      </c>
      <c r="J391" s="17">
        <v>-6</v>
      </c>
      <c r="K391" s="17">
        <v>-5</v>
      </c>
      <c r="L391" s="17">
        <v>7</v>
      </c>
      <c r="M391" s="17">
        <v>-4</v>
      </c>
      <c r="N391" s="17">
        <v>1</v>
      </c>
      <c r="O391" s="17">
        <v>10</v>
      </c>
      <c r="P391" s="17">
        <v>2</v>
      </c>
      <c r="Q391" s="17">
        <v>-5</v>
      </c>
      <c r="R391" s="17">
        <v>-12</v>
      </c>
      <c r="S391" s="17">
        <v>-5</v>
      </c>
      <c r="T391" s="17">
        <v>4</v>
      </c>
      <c r="U391" s="17">
        <v>-9</v>
      </c>
      <c r="V391" s="17">
        <v>-13</v>
      </c>
      <c r="W391" s="17">
        <v>-7</v>
      </c>
      <c r="X391" s="17">
        <v>11</v>
      </c>
      <c r="Y391" s="17">
        <v>-24</v>
      </c>
      <c r="Z391" s="17">
        <v>-27</v>
      </c>
      <c r="AA391" s="17">
        <v>10</v>
      </c>
      <c r="AB391" s="17">
        <v>4</v>
      </c>
      <c r="AC391" s="17">
        <v>22</v>
      </c>
      <c r="AD391" s="17">
        <v>25</v>
      </c>
      <c r="AE391" s="17">
        <v>-9</v>
      </c>
      <c r="AF391" s="17">
        <v>5</v>
      </c>
      <c r="AG391" s="17">
        <v>0</v>
      </c>
      <c r="AH391" s="17">
        <v>-7</v>
      </c>
      <c r="AI391" s="17">
        <v>3</v>
      </c>
      <c r="AJ391" s="17">
        <v>6</v>
      </c>
      <c r="AK391" s="17">
        <v>-19</v>
      </c>
      <c r="AL391" s="17">
        <v>4</v>
      </c>
      <c r="AM391" s="17">
        <v>-1</v>
      </c>
      <c r="AN391" s="17">
        <v>-8</v>
      </c>
      <c r="AO391" s="17">
        <v>-4</v>
      </c>
      <c r="AP391" s="18">
        <v>18</v>
      </c>
      <c r="AR391" s="14"/>
      <c r="AS391" s="8" t="s">
        <v>3350</v>
      </c>
      <c r="AT391" s="8" t="str">
        <f t="shared" si="49"/>
        <v/>
      </c>
      <c r="AU391" s="8">
        <f>IF(OR(ISBLANK('Anwendung DIAGNOSE'!E117),'Anwendung DIAGNOSE'!E117='Anwendung DIAGNOSE'!$C$1,AT391),0,$AR$5-'Anwendung DIAGNOSE'!E117)</f>
        <v>8</v>
      </c>
      <c r="AV391" s="4"/>
      <c r="AW391" s="4"/>
      <c r="AX391" s="15"/>
      <c r="AY391" s="4"/>
      <c r="AZ391" s="4">
        <f t="shared" si="47"/>
        <v>8</v>
      </c>
      <c r="BA391" s="496">
        <f t="shared" si="48"/>
        <v>8</v>
      </c>
      <c r="BB391" s="40">
        <f t="shared" si="51"/>
        <v>3.4788658897199514E-4</v>
      </c>
      <c r="BC391" s="3">
        <f t="shared" si="50"/>
        <v>1.3654548617150809E-2</v>
      </c>
      <c r="BD391" s="4"/>
      <c r="BE391" s="4"/>
      <c r="BF391" s="4"/>
      <c r="BG391" s="11"/>
      <c r="BH391" s="492">
        <f ca="1">SUMPRODUCT(E391:AP391,Calcul_correl!E$411:AP$411)*D391</f>
        <v>-4.3052269959993047E-4</v>
      </c>
      <c r="BI391" s="493"/>
      <c r="BJ391" s="493"/>
      <c r="BK391" s="493"/>
      <c r="BL391" s="493"/>
      <c r="BM391" s="496"/>
    </row>
    <row r="392" spans="3:65">
      <c r="C392" s="42" t="s">
        <v>3351</v>
      </c>
      <c r="D392" s="43">
        <v>5.031699708161417E-5</v>
      </c>
      <c r="E392" s="44">
        <v>-11</v>
      </c>
      <c r="F392" s="17">
        <v>10</v>
      </c>
      <c r="G392" s="17">
        <v>-5</v>
      </c>
      <c r="H392" s="17">
        <v>23</v>
      </c>
      <c r="I392" s="17">
        <v>-2</v>
      </c>
      <c r="J392" s="17">
        <v>-4</v>
      </c>
      <c r="K392" s="17">
        <v>-9</v>
      </c>
      <c r="L392" s="17">
        <v>2</v>
      </c>
      <c r="M392" s="17">
        <v>11</v>
      </c>
      <c r="N392" s="17">
        <v>6</v>
      </c>
      <c r="O392" s="17">
        <v>-26</v>
      </c>
      <c r="P392" s="17">
        <v>-12</v>
      </c>
      <c r="Q392" s="17">
        <v>-8</v>
      </c>
      <c r="R392" s="17">
        <v>14</v>
      </c>
      <c r="S392" s="17">
        <v>1</v>
      </c>
      <c r="T392" s="17">
        <v>-4</v>
      </c>
      <c r="U392" s="17">
        <v>-3</v>
      </c>
      <c r="V392" s="17">
        <v>22</v>
      </c>
      <c r="W392" s="17">
        <v>-7</v>
      </c>
      <c r="X392" s="17">
        <v>-5</v>
      </c>
      <c r="Y392" s="17">
        <v>21</v>
      </c>
      <c r="Z392" s="17">
        <v>-6</v>
      </c>
      <c r="AA392" s="17">
        <v>-5</v>
      </c>
      <c r="AB392" s="17">
        <v>-46</v>
      </c>
      <c r="AC392" s="17">
        <v>-7</v>
      </c>
      <c r="AD392" s="17">
        <v>-6</v>
      </c>
      <c r="AE392" s="17">
        <v>9</v>
      </c>
      <c r="AF392" s="17">
        <v>12</v>
      </c>
      <c r="AG392" s="17">
        <v>2</v>
      </c>
      <c r="AH392" s="17">
        <v>-2</v>
      </c>
      <c r="AI392" s="17">
        <v>10</v>
      </c>
      <c r="AJ392" s="17">
        <v>-4</v>
      </c>
      <c r="AK392" s="17">
        <v>34</v>
      </c>
      <c r="AL392" s="17">
        <v>10</v>
      </c>
      <c r="AM392" s="17">
        <v>-8</v>
      </c>
      <c r="AN392" s="17">
        <v>-8</v>
      </c>
      <c r="AO392" s="17">
        <v>-1</v>
      </c>
      <c r="AP392" s="18">
        <v>-9</v>
      </c>
      <c r="AR392" s="14"/>
      <c r="AS392" s="8" t="s">
        <v>3351</v>
      </c>
      <c r="AT392" s="8" t="str">
        <f t="shared" si="49"/>
        <v/>
      </c>
      <c r="AU392" s="8">
        <f>IF(OR(ISBLANK('Anwendung DIAGNOSE'!E118),'Anwendung DIAGNOSE'!E118='Anwendung DIAGNOSE'!$C$1,AT392),0,$AR$5-'Anwendung DIAGNOSE'!E118)</f>
        <v>8</v>
      </c>
      <c r="AV392" s="4"/>
      <c r="AW392" s="4"/>
      <c r="AX392" s="15"/>
      <c r="AY392" s="4"/>
      <c r="AZ392" s="4">
        <f t="shared" si="47"/>
        <v>8</v>
      </c>
      <c r="BA392" s="496">
        <f t="shared" si="48"/>
        <v>8</v>
      </c>
      <c r="BB392" s="40">
        <f t="shared" si="51"/>
        <v>4.0253597665291336E-4</v>
      </c>
      <c r="BC392" s="3">
        <f t="shared" si="50"/>
        <v>1.9372043876421455E-2</v>
      </c>
      <c r="BD392" s="4"/>
      <c r="BE392" s="4"/>
      <c r="BF392" s="4"/>
      <c r="BG392" s="11"/>
      <c r="BH392" s="492">
        <f ca="1">SUMPRODUCT(E392:AP392,Calcul_correl!E$411:AP$411)*D392</f>
        <v>6.0640032202878113E-4</v>
      </c>
      <c r="BI392" s="493"/>
      <c r="BJ392" s="493"/>
      <c r="BK392" s="493"/>
      <c r="BL392" s="493"/>
      <c r="BM392" s="496"/>
    </row>
    <row r="393" spans="3:65">
      <c r="C393" s="42" t="s">
        <v>3352</v>
      </c>
      <c r="D393" s="43">
        <v>5.1514527096641252E-5</v>
      </c>
      <c r="E393" s="44">
        <v>1</v>
      </c>
      <c r="F393" s="17">
        <v>20</v>
      </c>
      <c r="G393" s="17">
        <v>-33</v>
      </c>
      <c r="H393" s="17">
        <v>1</v>
      </c>
      <c r="I393" s="17">
        <v>-12</v>
      </c>
      <c r="J393" s="17">
        <v>-10</v>
      </c>
      <c r="K393" s="17">
        <v>19</v>
      </c>
      <c r="L393" s="17">
        <v>9</v>
      </c>
      <c r="M393" s="17">
        <v>2</v>
      </c>
      <c r="N393" s="17">
        <v>17</v>
      </c>
      <c r="O393" s="17">
        <v>25</v>
      </c>
      <c r="P393" s="17">
        <v>32</v>
      </c>
      <c r="Q393" s="17">
        <v>8</v>
      </c>
      <c r="R393" s="17">
        <v>-16</v>
      </c>
      <c r="S393" s="17">
        <v>-5</v>
      </c>
      <c r="T393" s="17">
        <v>-31</v>
      </c>
      <c r="U393" s="17">
        <v>38</v>
      </c>
      <c r="V393" s="17">
        <v>22</v>
      </c>
      <c r="W393" s="17">
        <v>-12</v>
      </c>
      <c r="X393" s="17">
        <v>5</v>
      </c>
      <c r="Y393" s="17">
        <v>-28</v>
      </c>
      <c r="Z393" s="17">
        <v>1</v>
      </c>
      <c r="AA393" s="17">
        <v>5</v>
      </c>
      <c r="AB393" s="17">
        <v>5</v>
      </c>
      <c r="AC393" s="17">
        <v>26</v>
      </c>
      <c r="AD393" s="17">
        <v>-4</v>
      </c>
      <c r="AE393" s="17">
        <v>21</v>
      </c>
      <c r="AF393" s="17">
        <v>11</v>
      </c>
      <c r="AG393" s="17">
        <v>-19</v>
      </c>
      <c r="AH393" s="17">
        <v>-6</v>
      </c>
      <c r="AI393" s="17">
        <v>-1</v>
      </c>
      <c r="AJ393" s="17">
        <v>-37</v>
      </c>
      <c r="AK393" s="17">
        <v>36</v>
      </c>
      <c r="AL393" s="17">
        <v>26</v>
      </c>
      <c r="AM393" s="17">
        <v>3</v>
      </c>
      <c r="AN393" s="17">
        <v>-8</v>
      </c>
      <c r="AO393" s="17">
        <v>-13</v>
      </c>
      <c r="AP393" s="18">
        <v>34</v>
      </c>
      <c r="AR393" s="14"/>
      <c r="AS393" s="8" t="s">
        <v>3352</v>
      </c>
      <c r="AT393" s="8" t="str">
        <f t="shared" si="49"/>
        <v/>
      </c>
      <c r="AU393" s="8">
        <f>IF(OR(ISBLANK('Anwendung DIAGNOSE'!E119),'Anwendung DIAGNOSE'!E119='Anwendung DIAGNOSE'!$C$1,AT393),0,$AR$5-'Anwendung DIAGNOSE'!E119)</f>
        <v>8</v>
      </c>
      <c r="AV393" s="4"/>
      <c r="AW393" s="4"/>
      <c r="AX393" s="15"/>
      <c r="AY393" s="4"/>
      <c r="AZ393" s="4">
        <f t="shared" si="47"/>
        <v>8</v>
      </c>
      <c r="BA393" s="496">
        <f t="shared" si="48"/>
        <v>8</v>
      </c>
      <c r="BB393" s="40">
        <f t="shared" si="51"/>
        <v>4.1211621677313001E-4</v>
      </c>
      <c r="BC393" s="3">
        <f t="shared" si="50"/>
        <v>3.1011745312178034E-2</v>
      </c>
      <c r="BD393" s="4"/>
      <c r="BE393" s="4"/>
      <c r="BF393" s="4"/>
      <c r="BG393" s="11"/>
      <c r="BH393" s="492">
        <f ca="1">SUMPRODUCT(E393:AP393,Calcul_correl!E$411:AP$411)*D393</f>
        <v>3.2945085514114958E-4</v>
      </c>
      <c r="BI393" s="493"/>
      <c r="BJ393" s="493"/>
      <c r="BK393" s="493"/>
      <c r="BL393" s="493"/>
      <c r="BM393" s="496"/>
    </row>
    <row r="394" spans="3:65">
      <c r="C394" s="42" t="s">
        <v>3353</v>
      </c>
      <c r="D394" s="43">
        <v>5.9105148058395883E-5</v>
      </c>
      <c r="E394" s="44">
        <v>-53</v>
      </c>
      <c r="F394" s="17">
        <v>26</v>
      </c>
      <c r="G394" s="17">
        <v>-2</v>
      </c>
      <c r="H394" s="17">
        <v>83</v>
      </c>
      <c r="I394" s="17">
        <v>-9</v>
      </c>
      <c r="J394" s="17">
        <v>15</v>
      </c>
      <c r="K394" s="17">
        <v>13</v>
      </c>
      <c r="L394" s="17">
        <v>-11</v>
      </c>
      <c r="M394" s="17">
        <v>5</v>
      </c>
      <c r="N394" s="17">
        <v>22</v>
      </c>
      <c r="O394" s="17">
        <v>-29</v>
      </c>
      <c r="P394" s="17">
        <v>-17</v>
      </c>
      <c r="Q394" s="17">
        <v>-20</v>
      </c>
      <c r="R394" s="17">
        <v>13</v>
      </c>
      <c r="S394" s="17">
        <v>-2</v>
      </c>
      <c r="T394" s="17">
        <v>-3</v>
      </c>
      <c r="U394" s="17">
        <v>-33</v>
      </c>
      <c r="V394" s="17">
        <v>9</v>
      </c>
      <c r="W394" s="17">
        <v>4</v>
      </c>
      <c r="X394" s="17">
        <v>-22</v>
      </c>
      <c r="Y394" s="17">
        <v>-10</v>
      </c>
      <c r="Z394" s="17">
        <v>25</v>
      </c>
      <c r="AA394" s="17">
        <v>9</v>
      </c>
      <c r="AB394" s="17">
        <v>4</v>
      </c>
      <c r="AC394" s="17">
        <v>-44</v>
      </c>
      <c r="AD394" s="17">
        <v>-23</v>
      </c>
      <c r="AE394" s="17">
        <v>0</v>
      </c>
      <c r="AF394" s="17">
        <v>20</v>
      </c>
      <c r="AG394" s="17">
        <v>-16</v>
      </c>
      <c r="AH394" s="17">
        <v>-27</v>
      </c>
      <c r="AI394" s="17">
        <v>11</v>
      </c>
      <c r="AJ394" s="17">
        <v>-42</v>
      </c>
      <c r="AK394" s="17">
        <v>32</v>
      </c>
      <c r="AL394" s="17">
        <v>-31</v>
      </c>
      <c r="AM394" s="17">
        <v>-59</v>
      </c>
      <c r="AN394" s="17">
        <v>18</v>
      </c>
      <c r="AO394" s="17">
        <v>6</v>
      </c>
      <c r="AP394" s="18">
        <v>-20</v>
      </c>
      <c r="AR394" s="14"/>
      <c r="AS394" s="8" t="s">
        <v>3353</v>
      </c>
      <c r="AT394" s="8" t="str">
        <f t="shared" si="49"/>
        <v/>
      </c>
      <c r="AU394" s="8">
        <f>IF(OR(ISBLANK('Anwendung DIAGNOSE'!E120),'Anwendung DIAGNOSE'!E120='Anwendung DIAGNOSE'!$C$1,AT394),0,$AR$5-'Anwendung DIAGNOSE'!E120)</f>
        <v>8</v>
      </c>
      <c r="AV394" s="4"/>
      <c r="AW394" s="4"/>
      <c r="AX394" s="15"/>
      <c r="AY394" s="4"/>
      <c r="AZ394" s="4">
        <f t="shared" si="47"/>
        <v>8</v>
      </c>
      <c r="BA394" s="496">
        <f t="shared" si="48"/>
        <v>8</v>
      </c>
      <c r="BB394" s="40">
        <f t="shared" si="51"/>
        <v>4.7284118446716707E-4</v>
      </c>
      <c r="BC394" s="3">
        <f t="shared" si="50"/>
        <v>4.6574856670015957E-2</v>
      </c>
      <c r="BD394" s="4"/>
      <c r="BE394" s="4"/>
      <c r="BF394" s="4"/>
      <c r="BG394" s="11"/>
      <c r="BH394" s="492">
        <f ca="1">SUMPRODUCT(E394:AP394,Calcul_correl!E$411:AP$411)*D394</f>
        <v>1.4719782493055147E-3</v>
      </c>
      <c r="BI394" s="493"/>
      <c r="BJ394" s="493"/>
      <c r="BK394" s="493"/>
      <c r="BL394" s="493"/>
      <c r="BM394" s="496"/>
    </row>
    <row r="395" spans="3:65">
      <c r="C395" s="42" t="s">
        <v>3354</v>
      </c>
      <c r="D395" s="43">
        <v>4.5574696928265424E-5</v>
      </c>
      <c r="E395" s="44">
        <v>-26</v>
      </c>
      <c r="F395" s="17">
        <v>34</v>
      </c>
      <c r="G395" s="17">
        <v>25</v>
      </c>
      <c r="H395" s="17">
        <v>32</v>
      </c>
      <c r="I395" s="17">
        <v>-9</v>
      </c>
      <c r="J395" s="17">
        <v>0</v>
      </c>
      <c r="K395" s="17">
        <v>26</v>
      </c>
      <c r="L395" s="17">
        <v>-15</v>
      </c>
      <c r="M395" s="17">
        <v>10</v>
      </c>
      <c r="N395" s="17">
        <v>27</v>
      </c>
      <c r="O395" s="17">
        <v>7</v>
      </c>
      <c r="P395" s="17">
        <v>-25</v>
      </c>
      <c r="Q395" s="17">
        <v>23</v>
      </c>
      <c r="R395" s="17">
        <v>-47</v>
      </c>
      <c r="S395" s="17">
        <v>0</v>
      </c>
      <c r="T395" s="17">
        <v>-11</v>
      </c>
      <c r="U395" s="17">
        <v>-45</v>
      </c>
      <c r="V395" s="17">
        <v>7</v>
      </c>
      <c r="W395" s="17">
        <v>22</v>
      </c>
      <c r="X395" s="17">
        <v>-24</v>
      </c>
      <c r="Y395" s="17">
        <v>18</v>
      </c>
      <c r="Z395" s="17">
        <v>10</v>
      </c>
      <c r="AA395" s="17">
        <v>46</v>
      </c>
      <c r="AB395" s="17">
        <v>-50</v>
      </c>
      <c r="AC395" s="17">
        <v>8</v>
      </c>
      <c r="AD395" s="17">
        <v>4</v>
      </c>
      <c r="AE395" s="17">
        <v>1</v>
      </c>
      <c r="AF395" s="17">
        <v>-23</v>
      </c>
      <c r="AG395" s="17">
        <v>8</v>
      </c>
      <c r="AH395" s="17">
        <v>9</v>
      </c>
      <c r="AI395" s="17">
        <v>40</v>
      </c>
      <c r="AJ395" s="17">
        <v>4</v>
      </c>
      <c r="AK395" s="17">
        <v>9</v>
      </c>
      <c r="AL395" s="17">
        <v>19</v>
      </c>
      <c r="AM395" s="17">
        <v>-36</v>
      </c>
      <c r="AN395" s="17">
        <v>6</v>
      </c>
      <c r="AO395" s="17">
        <v>-4</v>
      </c>
      <c r="AP395" s="18">
        <v>-7</v>
      </c>
      <c r="AR395" s="14"/>
      <c r="AS395" s="8" t="s">
        <v>3354</v>
      </c>
      <c r="AT395" s="8" t="str">
        <f t="shared" si="49"/>
        <v/>
      </c>
      <c r="AU395" s="8">
        <f>IF(OR(ISBLANK('Anwendung DIAGNOSE'!E121),'Anwendung DIAGNOSE'!E121='Anwendung DIAGNOSE'!$C$1,AT395),0,$AR$5-'Anwendung DIAGNOSE'!E121)</f>
        <v>8</v>
      </c>
      <c r="AV395" s="4"/>
      <c r="AW395" s="4"/>
      <c r="AX395" s="15"/>
      <c r="AY395" s="4"/>
      <c r="AZ395" s="4">
        <f t="shared" si="47"/>
        <v>8</v>
      </c>
      <c r="BA395" s="496">
        <f t="shared" si="48"/>
        <v>8</v>
      </c>
      <c r="BB395" s="40">
        <f t="shared" si="51"/>
        <v>3.645975754261234E-4</v>
      </c>
      <c r="BC395" s="3">
        <f t="shared" si="50"/>
        <v>3.2677057697566313E-2</v>
      </c>
      <c r="BD395" s="4"/>
      <c r="BE395" s="4"/>
      <c r="BF395" s="4"/>
      <c r="BG395" s="11"/>
      <c r="BH395" s="492">
        <f ca="1">SUMPRODUCT(E395:AP395,Calcul_correl!E$411:AP$411)*D395</f>
        <v>-7.257497037644698E-4</v>
      </c>
      <c r="BI395" s="493"/>
      <c r="BJ395" s="493"/>
      <c r="BK395" s="493"/>
      <c r="BL395" s="493"/>
      <c r="BM395" s="496"/>
    </row>
    <row r="396" spans="3:65">
      <c r="C396" s="42" t="s">
        <v>3355</v>
      </c>
      <c r="D396" s="43">
        <v>4.3202142826284183E-5</v>
      </c>
      <c r="E396" s="44">
        <v>-10</v>
      </c>
      <c r="F396" s="17">
        <v>4</v>
      </c>
      <c r="G396" s="17">
        <v>-3</v>
      </c>
      <c r="H396" s="17">
        <v>15</v>
      </c>
      <c r="I396" s="17">
        <v>-9</v>
      </c>
      <c r="J396" s="17">
        <v>13</v>
      </c>
      <c r="K396" s="17">
        <v>10</v>
      </c>
      <c r="L396" s="17">
        <v>4</v>
      </c>
      <c r="M396" s="17">
        <v>-2</v>
      </c>
      <c r="N396" s="17">
        <v>23</v>
      </c>
      <c r="O396" s="17">
        <v>-16</v>
      </c>
      <c r="P396" s="17">
        <v>-16</v>
      </c>
      <c r="Q396" s="17">
        <v>-23</v>
      </c>
      <c r="R396" s="17">
        <v>-10</v>
      </c>
      <c r="S396" s="17">
        <v>-1</v>
      </c>
      <c r="T396" s="17">
        <v>1</v>
      </c>
      <c r="U396" s="17">
        <v>-19</v>
      </c>
      <c r="V396" s="17">
        <v>4</v>
      </c>
      <c r="W396" s="17">
        <v>-1</v>
      </c>
      <c r="X396" s="17">
        <v>1</v>
      </c>
      <c r="Y396" s="17">
        <v>1</v>
      </c>
      <c r="Z396" s="17">
        <v>-15</v>
      </c>
      <c r="AA396" s="17">
        <v>-1</v>
      </c>
      <c r="AB396" s="17">
        <v>5</v>
      </c>
      <c r="AC396" s="17">
        <v>9</v>
      </c>
      <c r="AD396" s="17">
        <v>12</v>
      </c>
      <c r="AE396" s="17">
        <v>27</v>
      </c>
      <c r="AF396" s="17">
        <v>6</v>
      </c>
      <c r="AG396" s="17">
        <v>10</v>
      </c>
      <c r="AH396" s="17">
        <v>-14</v>
      </c>
      <c r="AI396" s="17">
        <v>7</v>
      </c>
      <c r="AJ396" s="17">
        <v>17</v>
      </c>
      <c r="AK396" s="17">
        <v>-6</v>
      </c>
      <c r="AL396" s="17">
        <v>-6</v>
      </c>
      <c r="AM396" s="17">
        <v>-2</v>
      </c>
      <c r="AN396" s="17">
        <v>11</v>
      </c>
      <c r="AO396" s="17">
        <v>-5</v>
      </c>
      <c r="AP396" s="18">
        <v>-1</v>
      </c>
      <c r="AR396" s="14"/>
      <c r="AS396" s="8" t="s">
        <v>3355</v>
      </c>
      <c r="AT396" s="8" t="str">
        <f t="shared" si="49"/>
        <v/>
      </c>
      <c r="AU396" s="8">
        <f>IF(OR(ISBLANK('Anwendung DIAGNOSE'!E122),'Anwendung DIAGNOSE'!E122='Anwendung DIAGNOSE'!$C$1,AT396),0,$AR$5-'Anwendung DIAGNOSE'!E122)</f>
        <v>8</v>
      </c>
      <c r="AV396" s="4"/>
      <c r="AW396" s="4"/>
      <c r="AX396" s="15"/>
      <c r="AY396" s="4"/>
      <c r="AZ396" s="4">
        <f t="shared" si="47"/>
        <v>8</v>
      </c>
      <c r="BA396" s="496">
        <f t="shared" si="48"/>
        <v>8</v>
      </c>
      <c r="BB396" s="40">
        <f t="shared" si="51"/>
        <v>3.4561714261027347E-4</v>
      </c>
      <c r="BC396" s="3">
        <f t="shared" si="50"/>
        <v>1.4688728560936622E-2</v>
      </c>
      <c r="BD396" s="4"/>
      <c r="BE396" s="4"/>
      <c r="BF396" s="4"/>
      <c r="BG396" s="11"/>
      <c r="BH396" s="492">
        <f ca="1">SUMPRODUCT(E396:AP396,Calcul_correl!E$411:AP$411)*D396</f>
        <v>-5.4987687389294459E-5</v>
      </c>
      <c r="BI396" s="493"/>
      <c r="BJ396" s="493"/>
      <c r="BK396" s="493"/>
      <c r="BL396" s="493"/>
      <c r="BM396" s="496"/>
    </row>
    <row r="397" spans="3:65">
      <c r="C397" s="42" t="s">
        <v>3373</v>
      </c>
      <c r="D397" s="43">
        <v>6.9324090121317163E-5</v>
      </c>
      <c r="E397" s="44">
        <v>-4</v>
      </c>
      <c r="F397" s="17">
        <v>35</v>
      </c>
      <c r="G397" s="17">
        <v>17</v>
      </c>
      <c r="H397" s="17">
        <v>6</v>
      </c>
      <c r="I397" s="17">
        <v>10</v>
      </c>
      <c r="J397" s="17">
        <v>0</v>
      </c>
      <c r="K397" s="17">
        <v>21</v>
      </c>
      <c r="L397" s="17">
        <v>-3</v>
      </c>
      <c r="M397" s="17">
        <v>20</v>
      </c>
      <c r="N397" s="17">
        <v>25</v>
      </c>
      <c r="O397" s="17">
        <v>-4</v>
      </c>
      <c r="P397" s="17">
        <v>-6</v>
      </c>
      <c r="Q397" s="17">
        <v>-19</v>
      </c>
      <c r="R397" s="17">
        <v>-24</v>
      </c>
      <c r="S397" s="17">
        <v>-4</v>
      </c>
      <c r="T397" s="17">
        <v>-9</v>
      </c>
      <c r="U397" s="17">
        <v>-23</v>
      </c>
      <c r="V397" s="17">
        <v>34</v>
      </c>
      <c r="W397" s="17">
        <v>2</v>
      </c>
      <c r="X397" s="17">
        <v>-23</v>
      </c>
      <c r="Y397" s="17">
        <v>23</v>
      </c>
      <c r="Z397" s="17">
        <v>1</v>
      </c>
      <c r="AA397" s="17">
        <v>21</v>
      </c>
      <c r="AB397" s="17">
        <v>-34</v>
      </c>
      <c r="AC397" s="17">
        <v>-3</v>
      </c>
      <c r="AD397" s="17">
        <v>8</v>
      </c>
      <c r="AE397" s="17">
        <v>5</v>
      </c>
      <c r="AF397" s="17">
        <v>-3</v>
      </c>
      <c r="AG397" s="17">
        <v>17</v>
      </c>
      <c r="AH397" s="17">
        <v>24</v>
      </c>
      <c r="AI397" s="17">
        <v>15</v>
      </c>
      <c r="AJ397" s="17">
        <v>15</v>
      </c>
      <c r="AK397" s="17">
        <v>0</v>
      </c>
      <c r="AL397" s="17">
        <v>-4</v>
      </c>
      <c r="AM397" s="17">
        <v>2</v>
      </c>
      <c r="AN397" s="17">
        <v>13</v>
      </c>
      <c r="AO397" s="17">
        <v>-18</v>
      </c>
      <c r="AP397" s="18">
        <v>-12</v>
      </c>
      <c r="AR397" s="14"/>
      <c r="AS397" s="8" t="s">
        <v>3373</v>
      </c>
      <c r="AT397" s="8" t="str">
        <f t="shared" si="49"/>
        <v/>
      </c>
      <c r="AU397" s="8">
        <f>IF(OR(ISBLANK('Anwendung DIAGNOSE'!E123),'Anwendung DIAGNOSE'!E123='Anwendung DIAGNOSE'!$C$1,AT397),0,$AR$5-'Anwendung DIAGNOSE'!E123)</f>
        <v>8</v>
      </c>
      <c r="AV397" s="4"/>
      <c r="AW397" s="4"/>
      <c r="AX397" s="15"/>
      <c r="AY397" s="4"/>
      <c r="AZ397" s="4">
        <f t="shared" si="47"/>
        <v>8</v>
      </c>
      <c r="BA397" s="496">
        <f t="shared" si="48"/>
        <v>8</v>
      </c>
      <c r="BB397" s="40">
        <f t="shared" si="51"/>
        <v>5.545927209705373E-4</v>
      </c>
      <c r="BC397" s="3">
        <f t="shared" si="50"/>
        <v>3.5147313691507802E-2</v>
      </c>
      <c r="BD397" s="4"/>
      <c r="BE397" s="4"/>
      <c r="BF397" s="4"/>
      <c r="BG397" s="11"/>
      <c r="BH397" s="492">
        <f ca="1">SUMPRODUCT(E397:AP397,Calcul_correl!E$411:AP$411)*D397</f>
        <v>3.1188214904679366E-4</v>
      </c>
      <c r="BI397" s="493"/>
      <c r="BJ397" s="493"/>
      <c r="BK397" s="493"/>
      <c r="BL397" s="493"/>
      <c r="BM397" s="496"/>
    </row>
    <row r="398" spans="3:65">
      <c r="C398" s="42" t="s">
        <v>3374</v>
      </c>
      <c r="D398" s="43">
        <v>6.6520321958358282E-5</v>
      </c>
      <c r="E398" s="44">
        <v>-10</v>
      </c>
      <c r="F398" s="17">
        <v>10</v>
      </c>
      <c r="G398" s="17">
        <v>6</v>
      </c>
      <c r="H398" s="17">
        <v>16</v>
      </c>
      <c r="I398" s="17">
        <v>-1</v>
      </c>
      <c r="J398" s="17">
        <v>4</v>
      </c>
      <c r="K398" s="17">
        <v>-1</v>
      </c>
      <c r="L398" s="17">
        <v>3</v>
      </c>
      <c r="M398" s="17">
        <v>-4</v>
      </c>
      <c r="N398" s="17">
        <v>22</v>
      </c>
      <c r="O398" s="17">
        <v>-11</v>
      </c>
      <c r="P398" s="17">
        <v>-29</v>
      </c>
      <c r="Q398" s="17">
        <v>-11</v>
      </c>
      <c r="R398" s="17">
        <v>-10</v>
      </c>
      <c r="S398" s="17">
        <v>5</v>
      </c>
      <c r="T398" s="17">
        <v>-1</v>
      </c>
      <c r="U398" s="17">
        <v>-19</v>
      </c>
      <c r="V398" s="17">
        <v>15</v>
      </c>
      <c r="W398" s="17">
        <v>-7</v>
      </c>
      <c r="X398" s="17">
        <v>4</v>
      </c>
      <c r="Y398" s="17">
        <v>-20</v>
      </c>
      <c r="Z398" s="17">
        <v>-39</v>
      </c>
      <c r="AA398" s="17">
        <v>11</v>
      </c>
      <c r="AB398" s="17">
        <v>-15</v>
      </c>
      <c r="AC398" s="17">
        <v>17</v>
      </c>
      <c r="AD398" s="17">
        <v>-2</v>
      </c>
      <c r="AE398" s="17">
        <v>5</v>
      </c>
      <c r="AF398" s="17">
        <v>6</v>
      </c>
      <c r="AG398" s="17">
        <v>38</v>
      </c>
      <c r="AH398" s="17">
        <v>-1</v>
      </c>
      <c r="AI398" s="17">
        <v>18</v>
      </c>
      <c r="AJ398" s="17">
        <v>-11</v>
      </c>
      <c r="AK398" s="17">
        <v>-17</v>
      </c>
      <c r="AL398" s="17">
        <v>0</v>
      </c>
      <c r="AM398" s="17">
        <v>2</v>
      </c>
      <c r="AN398" s="17">
        <v>14</v>
      </c>
      <c r="AO398" s="17">
        <v>-4</v>
      </c>
      <c r="AP398" s="18">
        <v>-9</v>
      </c>
      <c r="AR398" s="14"/>
      <c r="AS398" s="8" t="s">
        <v>3374</v>
      </c>
      <c r="AT398" s="8" t="str">
        <f t="shared" si="49"/>
        <v/>
      </c>
      <c r="AU398" s="8">
        <f>IF(OR(ISBLANK('Anwendung DIAGNOSE'!E124),'Anwendung DIAGNOSE'!E124='Anwendung DIAGNOSE'!$C$1,AT398),0,$AR$5-'Anwendung DIAGNOSE'!E124)</f>
        <v>8</v>
      </c>
      <c r="AV398" s="4"/>
      <c r="AW398" s="4"/>
      <c r="AX398" s="15"/>
      <c r="AY398" s="4"/>
      <c r="AZ398" s="4">
        <f t="shared" si="47"/>
        <v>8</v>
      </c>
      <c r="BA398" s="496">
        <f t="shared" si="48"/>
        <v>8</v>
      </c>
      <c r="BB398" s="40">
        <f t="shared" si="51"/>
        <v>5.3216257566686626E-4</v>
      </c>
      <c r="BC398" s="3">
        <f t="shared" si="50"/>
        <v>2.7805494578593763E-2</v>
      </c>
      <c r="BD398" s="4"/>
      <c r="BE398" s="4"/>
      <c r="BF398" s="4"/>
      <c r="BG398" s="11"/>
      <c r="BH398" s="492">
        <f ca="1">SUMPRODUCT(E398:AP398,Calcul_correl!E$411:AP$411)*D398</f>
        <v>2.4937803498968934E-4</v>
      </c>
      <c r="BI398" s="493"/>
      <c r="BJ398" s="493"/>
      <c r="BK398" s="493"/>
      <c r="BL398" s="493"/>
      <c r="BM398" s="496"/>
    </row>
    <row r="399" spans="3:65">
      <c r="C399" s="42" t="s">
        <v>3375</v>
      </c>
      <c r="D399" s="43">
        <v>7.3056691992986553E-5</v>
      </c>
      <c r="E399" s="44">
        <v>37</v>
      </c>
      <c r="F399" s="17">
        <v>36</v>
      </c>
      <c r="G399" s="17">
        <v>5</v>
      </c>
      <c r="H399" s="17">
        <v>53</v>
      </c>
      <c r="I399" s="17">
        <v>-16</v>
      </c>
      <c r="J399" s="17">
        <v>-33</v>
      </c>
      <c r="K399" s="17">
        <v>-5</v>
      </c>
      <c r="L399" s="17">
        <v>17</v>
      </c>
      <c r="M399" s="17">
        <v>-10</v>
      </c>
      <c r="N399" s="17">
        <v>51</v>
      </c>
      <c r="O399" s="17">
        <v>1</v>
      </c>
      <c r="P399" s="17">
        <v>-30</v>
      </c>
      <c r="Q399" s="17">
        <v>9</v>
      </c>
      <c r="R399" s="17">
        <v>33</v>
      </c>
      <c r="S399" s="17">
        <v>21</v>
      </c>
      <c r="T399" s="17">
        <v>-2</v>
      </c>
      <c r="U399" s="17">
        <v>-5</v>
      </c>
      <c r="V399" s="17">
        <v>27</v>
      </c>
      <c r="W399" s="17">
        <v>-25</v>
      </c>
      <c r="X399" s="17">
        <v>-30</v>
      </c>
      <c r="Y399" s="17">
        <v>6</v>
      </c>
      <c r="Z399" s="17">
        <v>46</v>
      </c>
      <c r="AA399" s="17">
        <v>8</v>
      </c>
      <c r="AB399" s="17">
        <v>3</v>
      </c>
      <c r="AC399" s="17">
        <v>21</v>
      </c>
      <c r="AD399" s="17">
        <v>-5</v>
      </c>
      <c r="AE399" s="17">
        <v>-3</v>
      </c>
      <c r="AF399" s="17">
        <v>-20</v>
      </c>
      <c r="AG399" s="17">
        <v>-8</v>
      </c>
      <c r="AH399" s="17">
        <v>14</v>
      </c>
      <c r="AI399" s="17">
        <v>-32</v>
      </c>
      <c r="AJ399" s="17">
        <v>13</v>
      </c>
      <c r="AK399" s="17">
        <v>-5</v>
      </c>
      <c r="AL399" s="17">
        <v>-8</v>
      </c>
      <c r="AM399" s="17">
        <v>-14</v>
      </c>
      <c r="AN399" s="17">
        <v>5</v>
      </c>
      <c r="AO399" s="17">
        <v>-7</v>
      </c>
      <c r="AP399" s="18">
        <v>11</v>
      </c>
      <c r="AR399" s="14"/>
      <c r="AS399" s="8" t="s">
        <v>3375</v>
      </c>
      <c r="AT399" s="8" t="str">
        <f t="shared" si="49"/>
        <v/>
      </c>
      <c r="AU399" s="8">
        <f>IF(OR(ISBLANK('Anwendung DIAGNOSE'!E125),'Anwendung DIAGNOSE'!E125='Anwendung DIAGNOSE'!$C$1,AT399),0,$AR$5-'Anwendung DIAGNOSE'!E125)</f>
        <v>8</v>
      </c>
      <c r="AV399" s="4"/>
      <c r="AW399" s="4"/>
      <c r="AX399" s="15"/>
      <c r="AY399" s="4"/>
      <c r="AZ399" s="4">
        <f t="shared" si="47"/>
        <v>8</v>
      </c>
      <c r="BA399" s="496">
        <f t="shared" si="48"/>
        <v>8</v>
      </c>
      <c r="BB399" s="40">
        <f t="shared" si="51"/>
        <v>5.8445353594389242E-4</v>
      </c>
      <c r="BC399" s="3">
        <f t="shared" si="50"/>
        <v>4.9313267095265921E-2</v>
      </c>
      <c r="BD399" s="4"/>
      <c r="BE399" s="4"/>
      <c r="BF399" s="4"/>
      <c r="BG399" s="11"/>
      <c r="BH399" s="492">
        <f ca="1">SUMPRODUCT(E399:AP399,Calcul_correl!E$411:AP$411)*D399</f>
        <v>-1.5954120397428402E-4</v>
      </c>
      <c r="BI399" s="493"/>
      <c r="BJ399" s="493"/>
      <c r="BK399" s="493"/>
      <c r="BL399" s="493"/>
      <c r="BM399" s="496"/>
    </row>
    <row r="400" spans="3:65">
      <c r="C400" s="42" t="s">
        <v>3376</v>
      </c>
      <c r="D400" s="43">
        <v>7.7543424317617866E-5</v>
      </c>
      <c r="E400" s="44">
        <v>-24</v>
      </c>
      <c r="F400" s="17">
        <v>36</v>
      </c>
      <c r="G400" s="17">
        <v>36</v>
      </c>
      <c r="H400" s="17">
        <v>18</v>
      </c>
      <c r="I400" s="17">
        <v>2</v>
      </c>
      <c r="J400" s="17">
        <v>3</v>
      </c>
      <c r="K400" s="17">
        <v>23</v>
      </c>
      <c r="L400" s="17">
        <v>-10</v>
      </c>
      <c r="M400" s="17">
        <v>7</v>
      </c>
      <c r="N400" s="17">
        <v>30</v>
      </c>
      <c r="O400" s="17">
        <v>-3</v>
      </c>
      <c r="P400" s="17">
        <v>-41</v>
      </c>
      <c r="Q400" s="17">
        <v>47</v>
      </c>
      <c r="R400" s="17">
        <v>-45</v>
      </c>
      <c r="S400" s="17">
        <v>-15</v>
      </c>
      <c r="T400" s="17">
        <v>-14</v>
      </c>
      <c r="U400" s="17">
        <v>-35</v>
      </c>
      <c r="V400" s="17">
        <v>7</v>
      </c>
      <c r="W400" s="17">
        <v>20</v>
      </c>
      <c r="X400" s="17">
        <v>-28</v>
      </c>
      <c r="Y400" s="17">
        <v>39</v>
      </c>
      <c r="Z400" s="17">
        <v>17</v>
      </c>
      <c r="AA400" s="17">
        <v>53</v>
      </c>
      <c r="AB400" s="17">
        <v>-59</v>
      </c>
      <c r="AC400" s="17">
        <v>4</v>
      </c>
      <c r="AD400" s="17">
        <v>12</v>
      </c>
      <c r="AE400" s="17">
        <v>2</v>
      </c>
      <c r="AF400" s="17">
        <v>-11</v>
      </c>
      <c r="AG400" s="17">
        <v>-5</v>
      </c>
      <c r="AH400" s="17">
        <v>25</v>
      </c>
      <c r="AI400" s="17">
        <v>49</v>
      </c>
      <c r="AJ400" s="17">
        <v>-6</v>
      </c>
      <c r="AK400" s="17">
        <v>-3</v>
      </c>
      <c r="AL400" s="17">
        <v>28</v>
      </c>
      <c r="AM400" s="17">
        <v>-34</v>
      </c>
      <c r="AN400" s="17">
        <v>-10</v>
      </c>
      <c r="AO400" s="17">
        <v>14</v>
      </c>
      <c r="AP400" s="18">
        <v>8</v>
      </c>
      <c r="AR400" s="14"/>
      <c r="AS400" s="8" t="s">
        <v>3376</v>
      </c>
      <c r="AT400" s="8" t="str">
        <f t="shared" si="49"/>
        <v/>
      </c>
      <c r="AU400" s="8">
        <f>IF(OR(ISBLANK('Anwendung DIAGNOSE'!E126),'Anwendung DIAGNOSE'!E126='Anwendung DIAGNOSE'!$C$1,AT400),0,$AR$5-'Anwendung DIAGNOSE'!E126)</f>
        <v>8</v>
      </c>
      <c r="AV400" s="4"/>
      <c r="AW400" s="4"/>
      <c r="AX400" s="15"/>
      <c r="AY400" s="4"/>
      <c r="AZ400" s="4">
        <f t="shared" si="47"/>
        <v>8</v>
      </c>
      <c r="BA400" s="496">
        <f t="shared" si="48"/>
        <v>8</v>
      </c>
      <c r="BB400" s="40">
        <f t="shared" si="51"/>
        <v>6.2034739454094293E-4</v>
      </c>
      <c r="BC400" s="3">
        <f t="shared" si="50"/>
        <v>6.3818238213399506E-2</v>
      </c>
      <c r="BD400" s="4"/>
      <c r="BE400" s="4"/>
      <c r="BF400" s="4"/>
      <c r="BG400" s="11"/>
      <c r="BH400" s="492">
        <f ca="1">SUMPRODUCT(E400:AP400,Calcul_correl!E$411:AP$411)*D400</f>
        <v>-9.1706730769230786E-4</v>
      </c>
      <c r="BI400" s="493"/>
      <c r="BJ400" s="493"/>
      <c r="BK400" s="493"/>
      <c r="BL400" s="493"/>
      <c r="BM400" s="496"/>
    </row>
    <row r="401" spans="3:65">
      <c r="C401" s="42" t="s">
        <v>3377</v>
      </c>
      <c r="D401" s="43">
        <v>6.4947717087744368E-5</v>
      </c>
      <c r="E401" s="44">
        <v>-11</v>
      </c>
      <c r="F401" s="17">
        <v>40</v>
      </c>
      <c r="G401" s="17">
        <v>-1</v>
      </c>
      <c r="H401" s="17">
        <v>73</v>
      </c>
      <c r="I401" s="17">
        <v>-9</v>
      </c>
      <c r="J401" s="17">
        <v>5</v>
      </c>
      <c r="K401" s="17">
        <v>17</v>
      </c>
      <c r="L401" s="17">
        <v>-4</v>
      </c>
      <c r="M401" s="17">
        <v>-14</v>
      </c>
      <c r="N401" s="17">
        <v>60</v>
      </c>
      <c r="O401" s="17">
        <v>-23</v>
      </c>
      <c r="P401" s="17">
        <v>-8</v>
      </c>
      <c r="Q401" s="17">
        <v>-13</v>
      </c>
      <c r="R401" s="17">
        <v>-17</v>
      </c>
      <c r="S401" s="17">
        <v>38</v>
      </c>
      <c r="T401" s="17">
        <v>8</v>
      </c>
      <c r="U401" s="17">
        <v>1</v>
      </c>
      <c r="V401" s="17">
        <v>46</v>
      </c>
      <c r="W401" s="17">
        <v>-20</v>
      </c>
      <c r="X401" s="17">
        <v>-14</v>
      </c>
      <c r="Y401" s="17">
        <v>2</v>
      </c>
      <c r="Z401" s="17">
        <v>-27</v>
      </c>
      <c r="AA401" s="17">
        <v>-26</v>
      </c>
      <c r="AB401" s="17">
        <v>-3</v>
      </c>
      <c r="AC401" s="17">
        <v>7</v>
      </c>
      <c r="AD401" s="17">
        <v>14</v>
      </c>
      <c r="AE401" s="17">
        <v>-5</v>
      </c>
      <c r="AF401" s="17">
        <v>1</v>
      </c>
      <c r="AG401" s="17">
        <v>-2</v>
      </c>
      <c r="AH401" s="17">
        <v>-23</v>
      </c>
      <c r="AI401" s="17">
        <v>-27</v>
      </c>
      <c r="AJ401" s="17">
        <v>-16</v>
      </c>
      <c r="AK401" s="17">
        <v>-25</v>
      </c>
      <c r="AL401" s="17">
        <v>-19</v>
      </c>
      <c r="AM401" s="17">
        <v>5</v>
      </c>
      <c r="AN401" s="17">
        <v>17</v>
      </c>
      <c r="AO401" s="17">
        <v>-12</v>
      </c>
      <c r="AP401" s="18">
        <v>-13</v>
      </c>
      <c r="AR401" s="14"/>
      <c r="AS401" s="8" t="s">
        <v>3377</v>
      </c>
      <c r="AT401" s="8" t="str">
        <f t="shared" si="49"/>
        <v/>
      </c>
      <c r="AU401" s="8">
        <f>IF(OR(ISBLANK('Anwendung DIAGNOSE'!E127),'Anwendung DIAGNOSE'!E127='Anwendung DIAGNOSE'!$C$1,AT401),0,$AR$5-'Anwendung DIAGNOSE'!E127)</f>
        <v>8</v>
      </c>
      <c r="AV401" s="4"/>
      <c r="AW401" s="4"/>
      <c r="AX401" s="15"/>
      <c r="AY401" s="4"/>
      <c r="AZ401" s="4">
        <f t="shared" si="47"/>
        <v>8</v>
      </c>
      <c r="BA401" s="496">
        <f t="shared" si="48"/>
        <v>8</v>
      </c>
      <c r="BB401" s="40">
        <f t="shared" si="51"/>
        <v>5.1958173670195494E-4</v>
      </c>
      <c r="BC401" s="3">
        <f t="shared" si="50"/>
        <v>4.3255179580437751E-2</v>
      </c>
      <c r="BD401" s="4"/>
      <c r="BE401" s="4"/>
      <c r="BF401" s="4"/>
      <c r="BG401" s="11"/>
      <c r="BH401" s="492">
        <f ca="1">SUMPRODUCT(E401:AP401,Calcul_correl!E$411:AP$411)*D401</f>
        <v>6.4853542897967155E-4</v>
      </c>
      <c r="BI401" s="493"/>
      <c r="BJ401" s="493"/>
      <c r="BK401" s="493"/>
      <c r="BL401" s="493"/>
      <c r="BM401" s="496"/>
    </row>
    <row r="402" spans="3:65">
      <c r="C402" s="42" t="s">
        <v>3378</v>
      </c>
      <c r="D402" s="43">
        <v>4.5951658854884659E-5</v>
      </c>
      <c r="E402" s="44">
        <v>-7</v>
      </c>
      <c r="F402" s="17">
        <v>16</v>
      </c>
      <c r="G402" s="17">
        <v>3</v>
      </c>
      <c r="H402" s="17">
        <v>44</v>
      </c>
      <c r="I402" s="17">
        <v>-23</v>
      </c>
      <c r="J402" s="17">
        <v>8</v>
      </c>
      <c r="K402" s="17">
        <v>24</v>
      </c>
      <c r="L402" s="17">
        <v>6</v>
      </c>
      <c r="M402" s="17">
        <v>3</v>
      </c>
      <c r="N402" s="17">
        <v>33</v>
      </c>
      <c r="O402" s="17">
        <v>-8</v>
      </c>
      <c r="P402" s="17">
        <v>1</v>
      </c>
      <c r="Q402" s="17">
        <v>-10</v>
      </c>
      <c r="R402" s="17">
        <v>-13</v>
      </c>
      <c r="S402" s="17">
        <v>34</v>
      </c>
      <c r="T402" s="17">
        <v>13</v>
      </c>
      <c r="U402" s="17">
        <v>2</v>
      </c>
      <c r="V402" s="17">
        <v>33</v>
      </c>
      <c r="W402" s="17">
        <v>-5</v>
      </c>
      <c r="X402" s="17">
        <v>-15</v>
      </c>
      <c r="Y402" s="17">
        <v>8</v>
      </c>
      <c r="Z402" s="17">
        <v>-33</v>
      </c>
      <c r="AA402" s="17">
        <v>-23</v>
      </c>
      <c r="AB402" s="17">
        <v>-15</v>
      </c>
      <c r="AC402" s="17">
        <v>32</v>
      </c>
      <c r="AD402" s="17">
        <v>9</v>
      </c>
      <c r="AE402" s="17">
        <v>6</v>
      </c>
      <c r="AF402" s="17">
        <v>4</v>
      </c>
      <c r="AG402" s="17">
        <v>16</v>
      </c>
      <c r="AH402" s="17">
        <v>-29</v>
      </c>
      <c r="AI402" s="17">
        <v>-14</v>
      </c>
      <c r="AJ402" s="17">
        <v>-20</v>
      </c>
      <c r="AK402" s="17">
        <v>-33</v>
      </c>
      <c r="AL402" s="17">
        <v>-1</v>
      </c>
      <c r="AM402" s="17">
        <v>7</v>
      </c>
      <c r="AN402" s="17">
        <v>22</v>
      </c>
      <c r="AO402" s="17">
        <v>-33</v>
      </c>
      <c r="AP402" s="18">
        <v>-14</v>
      </c>
      <c r="AR402" s="14"/>
      <c r="AS402" s="8" t="s">
        <v>3378</v>
      </c>
      <c r="AT402" s="8" t="str">
        <f t="shared" si="49"/>
        <v/>
      </c>
      <c r="AU402" s="8">
        <f>IF(OR(ISBLANK('Anwendung DIAGNOSE'!E128),'Anwendung DIAGNOSE'!E128='Anwendung DIAGNOSE'!$C$1,AT402),0,$AR$5-'Anwendung DIAGNOSE'!E128)</f>
        <v>8</v>
      </c>
      <c r="AV402" s="4"/>
      <c r="AW402" s="4"/>
      <c r="AX402" s="15"/>
      <c r="AY402" s="4"/>
      <c r="AZ402" s="4">
        <f t="shared" si="47"/>
        <v>8</v>
      </c>
      <c r="BA402" s="496">
        <f t="shared" si="48"/>
        <v>8</v>
      </c>
      <c r="BB402" s="40">
        <f t="shared" si="51"/>
        <v>3.6761327083907727E-4</v>
      </c>
      <c r="BC402" s="3">
        <f t="shared" si="50"/>
        <v>2.8490028490028487E-2</v>
      </c>
      <c r="BD402" s="4"/>
      <c r="BE402" s="4"/>
      <c r="BF402" s="4"/>
      <c r="BG402" s="11"/>
      <c r="BH402" s="492">
        <f ca="1">SUMPRODUCT(E402:AP402,Calcul_correl!E$411:AP$411)*D402</f>
        <v>5.1119841926293528E-4</v>
      </c>
      <c r="BI402" s="493"/>
      <c r="BJ402" s="493"/>
      <c r="BK402" s="493"/>
      <c r="BL402" s="493"/>
      <c r="BM402" s="496"/>
    </row>
    <row r="403" spans="3:65">
      <c r="C403" s="42" t="s">
        <v>3379</v>
      </c>
      <c r="D403" s="43">
        <v>4.39734400422145E-5</v>
      </c>
      <c r="E403" s="44">
        <v>-25</v>
      </c>
      <c r="F403" s="17">
        <v>21</v>
      </c>
      <c r="G403" s="17">
        <v>25</v>
      </c>
      <c r="H403" s="17">
        <v>30</v>
      </c>
      <c r="I403" s="17">
        <v>-19</v>
      </c>
      <c r="J403" s="17">
        <v>2</v>
      </c>
      <c r="K403" s="17">
        <v>9</v>
      </c>
      <c r="L403" s="17">
        <v>12</v>
      </c>
      <c r="M403" s="17">
        <v>-7</v>
      </c>
      <c r="N403" s="17">
        <v>16</v>
      </c>
      <c r="O403" s="17">
        <v>21</v>
      </c>
      <c r="P403" s="17">
        <v>-11</v>
      </c>
      <c r="Q403" s="17">
        <v>42</v>
      </c>
      <c r="R403" s="17">
        <v>-20</v>
      </c>
      <c r="S403" s="17">
        <v>9</v>
      </c>
      <c r="T403" s="17">
        <v>-2</v>
      </c>
      <c r="U403" s="17">
        <v>-23</v>
      </c>
      <c r="V403" s="17">
        <v>-9</v>
      </c>
      <c r="W403" s="17">
        <v>-11</v>
      </c>
      <c r="X403" s="17">
        <v>-14</v>
      </c>
      <c r="Y403" s="17">
        <v>24</v>
      </c>
      <c r="Z403" s="17">
        <v>-4</v>
      </c>
      <c r="AA403" s="17">
        <v>-7</v>
      </c>
      <c r="AB403" s="17">
        <v>-26</v>
      </c>
      <c r="AC403" s="17">
        <v>-1</v>
      </c>
      <c r="AD403" s="17">
        <v>13</v>
      </c>
      <c r="AE403" s="17">
        <v>6</v>
      </c>
      <c r="AF403" s="17">
        <v>-19</v>
      </c>
      <c r="AG403" s="17">
        <v>-30</v>
      </c>
      <c r="AH403" s="17">
        <v>-11</v>
      </c>
      <c r="AI403" s="17">
        <v>-10</v>
      </c>
      <c r="AJ403" s="17">
        <v>8</v>
      </c>
      <c r="AK403" s="17">
        <v>-11</v>
      </c>
      <c r="AL403" s="17">
        <v>12</v>
      </c>
      <c r="AM403" s="17">
        <v>-18</v>
      </c>
      <c r="AN403" s="17">
        <v>10</v>
      </c>
      <c r="AO403" s="17">
        <v>-2</v>
      </c>
      <c r="AP403" s="18">
        <v>10</v>
      </c>
      <c r="AR403" s="14"/>
      <c r="AS403" s="8" t="s">
        <v>3379</v>
      </c>
      <c r="AT403" s="8" t="str">
        <f t="shared" si="49"/>
        <v/>
      </c>
      <c r="AU403" s="8">
        <f>IF(OR(ISBLANK('Anwendung DIAGNOSE'!E129),'Anwendung DIAGNOSE'!E129='Anwendung DIAGNOSE'!$C$1,AT403),0,$AR$5-'Anwendung DIAGNOSE'!E129)</f>
        <v>8</v>
      </c>
      <c r="AV403" s="4"/>
      <c r="AW403" s="4"/>
      <c r="AX403" s="15"/>
      <c r="AY403" s="4"/>
      <c r="AZ403" s="4">
        <f t="shared" si="47"/>
        <v>8</v>
      </c>
      <c r="BA403" s="496">
        <f t="shared" si="48"/>
        <v>8</v>
      </c>
      <c r="BB403" s="40">
        <f t="shared" si="51"/>
        <v>3.51787520337716E-4</v>
      </c>
      <c r="BC403" s="3">
        <f t="shared" si="50"/>
        <v>2.4185392023217976E-2</v>
      </c>
      <c r="BD403" s="4"/>
      <c r="BE403" s="4"/>
      <c r="BF403" s="4"/>
      <c r="BG403" s="11"/>
      <c r="BH403" s="492">
        <f ca="1">SUMPRODUCT(E403:AP403,Calcul_correl!E$411:AP$411)*D403</f>
        <v>-9.9775735455784705E-5</v>
      </c>
      <c r="BI403" s="493"/>
      <c r="BJ403" s="493"/>
      <c r="BK403" s="493"/>
      <c r="BL403" s="493"/>
      <c r="BM403" s="496"/>
    </row>
    <row r="404" spans="3:65">
      <c r="C404" s="42" t="s">
        <v>3380</v>
      </c>
      <c r="D404" s="43">
        <v>4.4399058739954713E-5</v>
      </c>
      <c r="E404" s="44">
        <v>-8</v>
      </c>
      <c r="F404" s="17">
        <v>5</v>
      </c>
      <c r="G404" s="17">
        <v>4</v>
      </c>
      <c r="H404" s="17">
        <v>31</v>
      </c>
      <c r="I404" s="17">
        <v>5</v>
      </c>
      <c r="J404" s="17">
        <v>-14</v>
      </c>
      <c r="K404" s="17">
        <v>13</v>
      </c>
      <c r="L404" s="17">
        <v>-1</v>
      </c>
      <c r="M404" s="17">
        <v>-30</v>
      </c>
      <c r="N404" s="17">
        <v>3</v>
      </c>
      <c r="O404" s="17">
        <v>9</v>
      </c>
      <c r="P404" s="17">
        <v>1</v>
      </c>
      <c r="Q404" s="17">
        <v>12</v>
      </c>
      <c r="R404" s="17">
        <v>-2</v>
      </c>
      <c r="S404" s="17">
        <v>4</v>
      </c>
      <c r="T404" s="17">
        <v>20</v>
      </c>
      <c r="U404" s="17">
        <v>0</v>
      </c>
      <c r="V404" s="17">
        <v>0</v>
      </c>
      <c r="W404" s="17">
        <v>4</v>
      </c>
      <c r="X404" s="17">
        <v>7</v>
      </c>
      <c r="Y404" s="17">
        <v>4</v>
      </c>
      <c r="Z404" s="17">
        <v>-5</v>
      </c>
      <c r="AA404" s="17">
        <v>12</v>
      </c>
      <c r="AB404" s="17">
        <v>9</v>
      </c>
      <c r="AC404" s="17">
        <v>-8</v>
      </c>
      <c r="AD404" s="17">
        <v>18</v>
      </c>
      <c r="AE404" s="17">
        <v>3</v>
      </c>
      <c r="AF404" s="17">
        <v>10</v>
      </c>
      <c r="AG404" s="17">
        <v>-30</v>
      </c>
      <c r="AH404" s="17">
        <v>7</v>
      </c>
      <c r="AI404" s="17">
        <v>-31</v>
      </c>
      <c r="AJ404" s="17">
        <v>17</v>
      </c>
      <c r="AK404" s="17">
        <v>-25</v>
      </c>
      <c r="AL404" s="17">
        <v>19</v>
      </c>
      <c r="AM404" s="17">
        <v>-2</v>
      </c>
      <c r="AN404" s="17">
        <v>23</v>
      </c>
      <c r="AO404" s="17">
        <v>-3</v>
      </c>
      <c r="AP404" s="18">
        <v>31</v>
      </c>
      <c r="AR404" s="14"/>
      <c r="AS404" s="8" t="s">
        <v>3380</v>
      </c>
      <c r="AT404" s="8" t="str">
        <f t="shared" si="49"/>
        <v/>
      </c>
      <c r="AU404" s="8">
        <f>IF(OR(ISBLANK('Anwendung DIAGNOSE'!E130),'Anwendung DIAGNOSE'!E130='Anwendung DIAGNOSE'!$C$1,AT404),0,$AR$5-'Anwendung DIAGNOSE'!E130)</f>
        <v>8</v>
      </c>
      <c r="AV404" s="4"/>
      <c r="AW404" s="4"/>
      <c r="AX404" s="15"/>
      <c r="AY404" s="4"/>
      <c r="AZ404" s="4">
        <f t="shared" si="47"/>
        <v>8</v>
      </c>
      <c r="BA404" s="496">
        <f t="shared" si="48"/>
        <v>8</v>
      </c>
      <c r="BB404" s="40">
        <f t="shared" si="51"/>
        <v>3.551924699196377E-4</v>
      </c>
      <c r="BC404" s="3">
        <f t="shared" si="50"/>
        <v>1.9091595258180525E-2</v>
      </c>
      <c r="BD404" s="4"/>
      <c r="BE404" s="4"/>
      <c r="BF404" s="4"/>
      <c r="BG404" s="11"/>
      <c r="BH404" s="492">
        <f ca="1">SUMPRODUCT(E404:AP404,Calcul_correl!E$411:AP$411)*D404</f>
        <v>-1.01913599431692E-4</v>
      </c>
      <c r="BI404" s="493"/>
      <c r="BJ404" s="493"/>
      <c r="BK404" s="493"/>
      <c r="BL404" s="493"/>
      <c r="BM404" s="496"/>
    </row>
    <row r="405" spans="3:65">
      <c r="C405" s="42" t="s">
        <v>1195</v>
      </c>
      <c r="D405" s="43">
        <v>4.2414217245620735E-5</v>
      </c>
      <c r="E405" s="44">
        <v>-6</v>
      </c>
      <c r="F405" s="17">
        <v>19</v>
      </c>
      <c r="G405" s="17">
        <v>6</v>
      </c>
      <c r="H405" s="17">
        <v>10</v>
      </c>
      <c r="I405" s="17">
        <v>-5</v>
      </c>
      <c r="J405" s="17">
        <v>-9</v>
      </c>
      <c r="K405" s="17">
        <v>2</v>
      </c>
      <c r="L405" s="17">
        <v>3</v>
      </c>
      <c r="M405" s="17">
        <v>14</v>
      </c>
      <c r="N405" s="17">
        <v>1</v>
      </c>
      <c r="O405" s="17">
        <v>7</v>
      </c>
      <c r="P405" s="17">
        <v>-10</v>
      </c>
      <c r="Q405" s="17">
        <v>28</v>
      </c>
      <c r="R405" s="17">
        <v>-16</v>
      </c>
      <c r="S405" s="17">
        <v>7</v>
      </c>
      <c r="T405" s="17">
        <v>-10</v>
      </c>
      <c r="U405" s="17">
        <v>-9</v>
      </c>
      <c r="V405" s="17">
        <v>1</v>
      </c>
      <c r="W405" s="17">
        <v>-5</v>
      </c>
      <c r="X405" s="17">
        <v>-6</v>
      </c>
      <c r="Y405" s="17">
        <v>17</v>
      </c>
      <c r="Z405" s="17">
        <v>-15</v>
      </c>
      <c r="AA405" s="17">
        <v>-5</v>
      </c>
      <c r="AB405" s="17">
        <v>-3</v>
      </c>
      <c r="AC405" s="17">
        <v>0</v>
      </c>
      <c r="AD405" s="17">
        <v>0</v>
      </c>
      <c r="AE405" s="17">
        <v>3</v>
      </c>
      <c r="AF405" s="17">
        <v>-19</v>
      </c>
      <c r="AG405" s="17">
        <v>-3</v>
      </c>
      <c r="AH405" s="17">
        <v>3</v>
      </c>
      <c r="AI405" s="17">
        <v>-12</v>
      </c>
      <c r="AJ405" s="17">
        <v>12</v>
      </c>
      <c r="AK405" s="17">
        <v>-6</v>
      </c>
      <c r="AL405" s="17">
        <v>18</v>
      </c>
      <c r="AM405" s="17">
        <v>3</v>
      </c>
      <c r="AN405" s="17">
        <v>3</v>
      </c>
      <c r="AO405" s="17">
        <v>-10</v>
      </c>
      <c r="AP405" s="18">
        <v>-1</v>
      </c>
      <c r="AR405" s="14"/>
      <c r="AS405" s="8" t="s">
        <v>1195</v>
      </c>
      <c r="AT405" s="8" t="str">
        <f t="shared" si="49"/>
        <v/>
      </c>
      <c r="AU405" s="8">
        <f>IF(OR(ISBLANK('Anwendung DIAGNOSE'!E131),'Anwendung DIAGNOSE'!E131='Anwendung DIAGNOSE'!$C$1,AT405),0,$AR$5-'Anwendung DIAGNOSE'!E131)</f>
        <v>8</v>
      </c>
      <c r="AV405" s="4"/>
      <c r="AW405" s="4"/>
      <c r="AX405" s="15"/>
      <c r="AY405" s="4"/>
      <c r="AZ405" s="4">
        <f t="shared" si="47"/>
        <v>8</v>
      </c>
      <c r="BA405" s="496">
        <f t="shared" si="48"/>
        <v>8</v>
      </c>
      <c r="BB405" s="40">
        <f t="shared" si="51"/>
        <v>3.3931373796496588E-4</v>
      </c>
      <c r="BC405" s="3">
        <f t="shared" si="50"/>
        <v>1.3021164694405566E-2</v>
      </c>
      <c r="BD405" s="4"/>
      <c r="BE405" s="4"/>
      <c r="BF405" s="4"/>
      <c r="BG405" s="11"/>
      <c r="BH405" s="492">
        <f ca="1">SUMPRODUCT(E405:AP405,Calcul_correl!E$411:AP$411)*D405</f>
        <v>2.4100606523306606E-4</v>
      </c>
      <c r="BI405" s="493"/>
      <c r="BJ405" s="493"/>
      <c r="BK405" s="493"/>
      <c r="BL405" s="493"/>
      <c r="BM405" s="496"/>
    </row>
    <row r="406" spans="3:65">
      <c r="C406" s="42" t="s">
        <v>1196</v>
      </c>
      <c r="D406" s="43">
        <v>4.4740727484228892E-5</v>
      </c>
      <c r="E406" s="44">
        <v>-8</v>
      </c>
      <c r="F406" s="17">
        <v>25</v>
      </c>
      <c r="G406" s="17">
        <v>8</v>
      </c>
      <c r="H406" s="17">
        <v>-19</v>
      </c>
      <c r="I406" s="17">
        <v>-1</v>
      </c>
      <c r="J406" s="17">
        <v>3</v>
      </c>
      <c r="K406" s="17">
        <v>-3</v>
      </c>
      <c r="L406" s="17">
        <v>-27</v>
      </c>
      <c r="M406" s="17">
        <v>3</v>
      </c>
      <c r="N406" s="17">
        <v>-4</v>
      </c>
      <c r="O406" s="17">
        <v>-5</v>
      </c>
      <c r="P406" s="17">
        <v>-21</v>
      </c>
      <c r="Q406" s="17">
        <v>26</v>
      </c>
      <c r="R406" s="17">
        <v>-8</v>
      </c>
      <c r="S406" s="17">
        <v>11</v>
      </c>
      <c r="T406" s="17">
        <v>-43</v>
      </c>
      <c r="U406" s="17">
        <v>-21</v>
      </c>
      <c r="V406" s="17">
        <v>8</v>
      </c>
      <c r="W406" s="17">
        <v>36</v>
      </c>
      <c r="X406" s="17">
        <v>6</v>
      </c>
      <c r="Y406" s="17">
        <v>-19</v>
      </c>
      <c r="Z406" s="17">
        <v>15</v>
      </c>
      <c r="AA406" s="17">
        <v>-12</v>
      </c>
      <c r="AB406" s="17">
        <v>-24</v>
      </c>
      <c r="AC406" s="17">
        <v>17</v>
      </c>
      <c r="AD406" s="17">
        <v>-6</v>
      </c>
      <c r="AE406" s="17">
        <v>-11</v>
      </c>
      <c r="AF406" s="17">
        <v>-9</v>
      </c>
      <c r="AG406" s="17">
        <v>0</v>
      </c>
      <c r="AH406" s="17">
        <v>33</v>
      </c>
      <c r="AI406" s="17">
        <v>17</v>
      </c>
      <c r="AJ406" s="17">
        <v>8</v>
      </c>
      <c r="AK406" s="17">
        <v>15</v>
      </c>
      <c r="AL406" s="17">
        <v>-46</v>
      </c>
      <c r="AM406" s="17">
        <v>23</v>
      </c>
      <c r="AN406" s="17">
        <v>1</v>
      </c>
      <c r="AO406" s="17">
        <v>-8</v>
      </c>
      <c r="AP406" s="18">
        <v>15</v>
      </c>
      <c r="AR406" s="14"/>
      <c r="AS406" s="8" t="s">
        <v>1196</v>
      </c>
      <c r="AT406" s="8" t="str">
        <f t="shared" si="49"/>
        <v/>
      </c>
      <c r="AU406" s="8">
        <f>IF(OR(ISBLANK('Anwendung DIAGNOSE'!E132),'Anwendung DIAGNOSE'!E132='Anwendung DIAGNOSE'!$C$1,AT406),0,$AR$5-'Anwendung DIAGNOSE'!E132)</f>
        <v>8</v>
      </c>
      <c r="AV406" s="4"/>
      <c r="AW406" s="4"/>
      <c r="AX406" s="15"/>
      <c r="AY406" s="4"/>
      <c r="AZ406" s="4">
        <f t="shared" si="47"/>
        <v>8</v>
      </c>
      <c r="BA406" s="496">
        <f t="shared" si="48"/>
        <v>8</v>
      </c>
      <c r="BB406" s="40">
        <f t="shared" si="51"/>
        <v>3.5792581987383114E-4</v>
      </c>
      <c r="BC406" s="3">
        <f t="shared" si="50"/>
        <v>2.5278511028589325E-2</v>
      </c>
      <c r="BD406" s="4"/>
      <c r="BE406" s="4"/>
      <c r="BF406" s="4"/>
      <c r="BG406" s="11"/>
      <c r="BH406" s="492">
        <f ca="1">SUMPRODUCT(E406:AP406,Calcul_correl!E$411:AP$411)*D406</f>
        <v>-2.1979777191177136E-4</v>
      </c>
      <c r="BI406" s="493"/>
      <c r="BJ406" s="493"/>
      <c r="BK406" s="493"/>
      <c r="BL406" s="493"/>
      <c r="BM406" s="496"/>
    </row>
    <row r="407" spans="3:65">
      <c r="C407" s="42" t="s">
        <v>1197</v>
      </c>
      <c r="D407" s="43">
        <v>4.4915558749550845E-5</v>
      </c>
      <c r="E407" s="44">
        <v>-7</v>
      </c>
      <c r="F407" s="17">
        <v>20</v>
      </c>
      <c r="G407" s="17">
        <v>15</v>
      </c>
      <c r="H407" s="17">
        <v>-9</v>
      </c>
      <c r="I407" s="17">
        <v>2</v>
      </c>
      <c r="J407" s="17">
        <v>10</v>
      </c>
      <c r="K407" s="17">
        <v>-15</v>
      </c>
      <c r="L407" s="17">
        <v>-10</v>
      </c>
      <c r="M407" s="17">
        <v>2</v>
      </c>
      <c r="N407" s="17">
        <v>18</v>
      </c>
      <c r="O407" s="17">
        <v>5</v>
      </c>
      <c r="P407" s="17">
        <v>-22</v>
      </c>
      <c r="Q407" s="17">
        <v>34</v>
      </c>
      <c r="R407" s="17">
        <v>-2</v>
      </c>
      <c r="S407" s="17">
        <v>-1</v>
      </c>
      <c r="T407" s="17">
        <v>9</v>
      </c>
      <c r="U407" s="17">
        <v>-24</v>
      </c>
      <c r="V407" s="17">
        <v>3</v>
      </c>
      <c r="W407" s="17">
        <v>33</v>
      </c>
      <c r="X407" s="17">
        <v>-12</v>
      </c>
      <c r="Y407" s="17">
        <v>-32</v>
      </c>
      <c r="Z407" s="17">
        <v>-1</v>
      </c>
      <c r="AA407" s="17">
        <v>-31</v>
      </c>
      <c r="AB407" s="17">
        <v>-3</v>
      </c>
      <c r="AC407" s="17">
        <v>2</v>
      </c>
      <c r="AD407" s="17">
        <v>2</v>
      </c>
      <c r="AE407" s="17">
        <v>-12</v>
      </c>
      <c r="AF407" s="17">
        <v>-37</v>
      </c>
      <c r="AG407" s="17">
        <v>-9</v>
      </c>
      <c r="AH407" s="17">
        <v>34</v>
      </c>
      <c r="AI407" s="17">
        <v>-16</v>
      </c>
      <c r="AJ407" s="17">
        <v>5</v>
      </c>
      <c r="AK407" s="17">
        <v>12</v>
      </c>
      <c r="AL407" s="17">
        <v>6</v>
      </c>
      <c r="AM407" s="17">
        <v>2</v>
      </c>
      <c r="AN407" s="17">
        <v>1</v>
      </c>
      <c r="AO407" s="17">
        <v>27</v>
      </c>
      <c r="AP407" s="18">
        <v>9</v>
      </c>
      <c r="AR407" s="14"/>
      <c r="AS407" s="8" t="s">
        <v>1197</v>
      </c>
      <c r="AT407" s="8" t="str">
        <f t="shared" si="49"/>
        <v/>
      </c>
      <c r="AU407" s="8">
        <f>IF(OR(ISBLANK('Anwendung DIAGNOSE'!E133),'Anwendung DIAGNOSE'!E133='Anwendung DIAGNOSE'!$C$1,AT407),0,$AR$5-'Anwendung DIAGNOSE'!E133)</f>
        <v>8</v>
      </c>
      <c r="AV407" s="4"/>
      <c r="AW407" s="4"/>
      <c r="AX407" s="15"/>
      <c r="AY407" s="4"/>
      <c r="AZ407" s="4">
        <f t="shared" si="47"/>
        <v>8</v>
      </c>
      <c r="BA407" s="496">
        <f t="shared" si="48"/>
        <v>8</v>
      </c>
      <c r="BB407" s="40">
        <f t="shared" si="51"/>
        <v>3.5932446999640676E-4</v>
      </c>
      <c r="BC407" s="3">
        <f t="shared" si="50"/>
        <v>2.2188286022278118E-2</v>
      </c>
      <c r="BD407" s="4"/>
      <c r="BE407" s="4"/>
      <c r="BF407" s="4"/>
      <c r="BG407" s="11"/>
      <c r="BH407" s="492">
        <f ca="1">SUMPRODUCT(E407:AP407,Calcul_correl!E$411:AP$411)*D407</f>
        <v>-7.7926697808120731E-4</v>
      </c>
      <c r="BI407" s="493"/>
      <c r="BJ407" s="493"/>
      <c r="BK407" s="493"/>
      <c r="BL407" s="493"/>
      <c r="BM407" s="496"/>
    </row>
    <row r="408" spans="3:65">
      <c r="C408" s="42" t="s">
        <v>1198</v>
      </c>
      <c r="D408" s="43">
        <v>4.4871219599748722E-5</v>
      </c>
      <c r="E408" s="44">
        <v>-14</v>
      </c>
      <c r="F408" s="17">
        <v>6</v>
      </c>
      <c r="G408" s="17">
        <v>-29</v>
      </c>
      <c r="H408" s="17">
        <v>-24</v>
      </c>
      <c r="I408" s="17">
        <v>17</v>
      </c>
      <c r="J408" s="17">
        <v>20</v>
      </c>
      <c r="K408" s="17">
        <v>6</v>
      </c>
      <c r="L408" s="17">
        <v>-42</v>
      </c>
      <c r="M408" s="17">
        <v>14</v>
      </c>
      <c r="N408" s="17">
        <v>-3</v>
      </c>
      <c r="O408" s="17">
        <v>-24</v>
      </c>
      <c r="P408" s="17">
        <v>-25</v>
      </c>
      <c r="Q408" s="17">
        <v>15</v>
      </c>
      <c r="R408" s="17">
        <v>11</v>
      </c>
      <c r="S408" s="17">
        <v>-11</v>
      </c>
      <c r="T408" s="17">
        <v>18</v>
      </c>
      <c r="U408" s="17">
        <v>-1</v>
      </c>
      <c r="V408" s="17">
        <v>-15</v>
      </c>
      <c r="W408" s="17">
        <v>8</v>
      </c>
      <c r="X408" s="17">
        <v>-5</v>
      </c>
      <c r="Y408" s="17">
        <v>8</v>
      </c>
      <c r="Z408" s="17">
        <v>16</v>
      </c>
      <c r="AA408" s="17">
        <v>-3</v>
      </c>
      <c r="AB408" s="17">
        <v>39</v>
      </c>
      <c r="AC408" s="17">
        <v>-1</v>
      </c>
      <c r="AD408" s="17">
        <v>5</v>
      </c>
      <c r="AE408" s="17">
        <v>1</v>
      </c>
      <c r="AF408" s="17">
        <v>-23</v>
      </c>
      <c r="AG408" s="17">
        <v>-7</v>
      </c>
      <c r="AH408" s="17">
        <v>1</v>
      </c>
      <c r="AI408" s="17">
        <v>-5</v>
      </c>
      <c r="AJ408" s="17">
        <v>43</v>
      </c>
      <c r="AK408" s="17">
        <v>13</v>
      </c>
      <c r="AL408" s="17">
        <v>4</v>
      </c>
      <c r="AM408" s="17">
        <v>-1</v>
      </c>
      <c r="AN408" s="17">
        <v>20</v>
      </c>
      <c r="AO408" s="17">
        <v>4</v>
      </c>
      <c r="AP408" s="18">
        <v>13</v>
      </c>
      <c r="AR408" s="14"/>
      <c r="AS408" s="8" t="s">
        <v>1198</v>
      </c>
      <c r="AT408" s="8" t="str">
        <f t="shared" si="49"/>
        <v/>
      </c>
      <c r="AU408" s="8">
        <f>IF(OR(ISBLANK('Anwendung DIAGNOSE'!E134),'Anwendung DIAGNOSE'!E134='Anwendung DIAGNOSE'!$C$1,AT408),0,$AR$5-'Anwendung DIAGNOSE'!E134)</f>
        <v>8</v>
      </c>
      <c r="AV408" s="4"/>
      <c r="AW408" s="4"/>
      <c r="AX408" s="15"/>
      <c r="AY408" s="4"/>
      <c r="AZ408" s="4">
        <f t="shared" ref="AZ408:AZ471" si="52">IF(AND(AU408=0,AU130=0,AX130&gt;0),$AR$5,AU408)</f>
        <v>8</v>
      </c>
      <c r="BA408" s="496">
        <f t="shared" ref="BA408:BA471" si="53">IF(AND(AZ408=0,AZ130=0,AY130&gt;0),$AR$5-AY130,AZ408)</f>
        <v>8</v>
      </c>
      <c r="BB408" s="40">
        <f t="shared" si="51"/>
        <v>3.5896975679798978E-4</v>
      </c>
      <c r="BC408" s="3">
        <f t="shared" si="50"/>
        <v>2.3108678093870592E-2</v>
      </c>
      <c r="BD408" s="4"/>
      <c r="BE408" s="4"/>
      <c r="BF408" s="4"/>
      <c r="BG408" s="11"/>
      <c r="BH408" s="492">
        <f ca="1">SUMPRODUCT(E408:AP408,Calcul_correl!E$411:AP$411)*D408</f>
        <v>-4.4151036525172746E-4</v>
      </c>
      <c r="BI408" s="493"/>
      <c r="BJ408" s="493"/>
      <c r="BK408" s="493"/>
      <c r="BL408" s="493"/>
      <c r="BM408" s="496"/>
    </row>
    <row r="409" spans="3:65">
      <c r="C409" s="42" t="s">
        <v>1199</v>
      </c>
      <c r="D409" s="43">
        <v>4.2052144659377626E-5</v>
      </c>
      <c r="E409" s="44">
        <v>-11</v>
      </c>
      <c r="F409" s="17">
        <v>17</v>
      </c>
      <c r="G409" s="17">
        <v>0</v>
      </c>
      <c r="H409" s="17">
        <v>-16</v>
      </c>
      <c r="I409" s="17">
        <v>6</v>
      </c>
      <c r="J409" s="17">
        <v>8</v>
      </c>
      <c r="K409" s="17">
        <v>-17</v>
      </c>
      <c r="L409" s="17">
        <v>-16</v>
      </c>
      <c r="M409" s="17">
        <v>2</v>
      </c>
      <c r="N409" s="17">
        <v>1</v>
      </c>
      <c r="O409" s="17">
        <v>-14</v>
      </c>
      <c r="P409" s="17">
        <v>-25</v>
      </c>
      <c r="Q409" s="17">
        <v>24</v>
      </c>
      <c r="R409" s="17">
        <v>-12</v>
      </c>
      <c r="S409" s="17">
        <v>4</v>
      </c>
      <c r="T409" s="17">
        <v>18</v>
      </c>
      <c r="U409" s="17">
        <v>-6</v>
      </c>
      <c r="V409" s="17">
        <v>-8</v>
      </c>
      <c r="W409" s="17">
        <v>18</v>
      </c>
      <c r="X409" s="17">
        <v>12</v>
      </c>
      <c r="Y409" s="17">
        <v>-12</v>
      </c>
      <c r="Z409" s="17">
        <v>26</v>
      </c>
      <c r="AA409" s="17">
        <v>1</v>
      </c>
      <c r="AB409" s="17">
        <v>25</v>
      </c>
      <c r="AC409" s="17">
        <v>5</v>
      </c>
      <c r="AD409" s="17">
        <v>13</v>
      </c>
      <c r="AE409" s="17">
        <v>-4</v>
      </c>
      <c r="AF409" s="17">
        <v>-12</v>
      </c>
      <c r="AG409" s="17">
        <v>-4</v>
      </c>
      <c r="AH409" s="17">
        <v>12</v>
      </c>
      <c r="AI409" s="17">
        <v>-13</v>
      </c>
      <c r="AJ409" s="17">
        <v>3</v>
      </c>
      <c r="AK409" s="17">
        <v>21</v>
      </c>
      <c r="AL409" s="17">
        <v>13</v>
      </c>
      <c r="AM409" s="17">
        <v>-13</v>
      </c>
      <c r="AN409" s="17">
        <v>-3</v>
      </c>
      <c r="AO409" s="17">
        <v>2</v>
      </c>
      <c r="AP409" s="18">
        <v>-6</v>
      </c>
      <c r="AR409" s="14"/>
      <c r="AS409" s="8" t="s">
        <v>1199</v>
      </c>
      <c r="AT409" s="8" t="str">
        <f t="shared" ref="AT409:AT472" si="54">IF(AT131,TRUE,"")</f>
        <v/>
      </c>
      <c r="AU409" s="8">
        <f>IF(OR(ISBLANK('Anwendung DIAGNOSE'!E135),'Anwendung DIAGNOSE'!E135='Anwendung DIAGNOSE'!$C$1,AT409),0,$AR$5-'Anwendung DIAGNOSE'!E135)</f>
        <v>5</v>
      </c>
      <c r="AV409" s="4"/>
      <c r="AW409" s="4"/>
      <c r="AX409" s="15"/>
      <c r="AY409" s="4"/>
      <c r="AZ409" s="4">
        <f t="shared" si="52"/>
        <v>5</v>
      </c>
      <c r="BA409" s="496">
        <f t="shared" si="53"/>
        <v>5</v>
      </c>
      <c r="BB409" s="40">
        <f t="shared" si="51"/>
        <v>2.1026072329688813E-4</v>
      </c>
      <c r="BC409" s="3">
        <f t="shared" si="50"/>
        <v>1.7788057190916737E-2</v>
      </c>
      <c r="BD409" s="4"/>
      <c r="BE409" s="4"/>
      <c r="BF409" s="4"/>
      <c r="BG409" s="11"/>
      <c r="BH409" s="492">
        <f ca="1">SUMPRODUCT(E409:AP409,Calcul_correl!E$411:AP$411)*D409</f>
        <v>-3.0910008410428932E-4</v>
      </c>
      <c r="BI409" s="493"/>
      <c r="BJ409" s="493"/>
      <c r="BK409" s="493"/>
      <c r="BL409" s="493"/>
      <c r="BM409" s="496"/>
    </row>
    <row r="410" spans="3:65">
      <c r="C410" s="42" t="s">
        <v>1200</v>
      </c>
      <c r="D410" s="43">
        <v>4.371584699453552E-5</v>
      </c>
      <c r="E410" s="44">
        <v>-9</v>
      </c>
      <c r="F410" s="17">
        <v>5</v>
      </c>
      <c r="G410" s="17">
        <v>9</v>
      </c>
      <c r="H410" s="17">
        <v>-17</v>
      </c>
      <c r="I410" s="17">
        <v>-5</v>
      </c>
      <c r="J410" s="17">
        <v>11</v>
      </c>
      <c r="K410" s="17">
        <v>-13</v>
      </c>
      <c r="L410" s="17">
        <v>-8</v>
      </c>
      <c r="M410" s="17">
        <v>-4</v>
      </c>
      <c r="N410" s="17">
        <v>20</v>
      </c>
      <c r="O410" s="17">
        <v>4</v>
      </c>
      <c r="P410" s="17">
        <v>-1</v>
      </c>
      <c r="Q410" s="17">
        <v>26</v>
      </c>
      <c r="R410" s="17">
        <v>-1</v>
      </c>
      <c r="S410" s="17">
        <v>15</v>
      </c>
      <c r="T410" s="17">
        <v>2</v>
      </c>
      <c r="U410" s="17">
        <v>9</v>
      </c>
      <c r="V410" s="17">
        <v>6</v>
      </c>
      <c r="W410" s="17">
        <v>19</v>
      </c>
      <c r="X410" s="17">
        <v>4</v>
      </c>
      <c r="Y410" s="17">
        <v>-13</v>
      </c>
      <c r="Z410" s="17">
        <v>-4</v>
      </c>
      <c r="AA410" s="17">
        <v>4</v>
      </c>
      <c r="AB410" s="17">
        <v>-4</v>
      </c>
      <c r="AC410" s="17">
        <v>13</v>
      </c>
      <c r="AD410" s="17">
        <v>4</v>
      </c>
      <c r="AE410" s="17">
        <v>-4</v>
      </c>
      <c r="AF410" s="17">
        <v>-11</v>
      </c>
      <c r="AG410" s="17">
        <v>13</v>
      </c>
      <c r="AH410" s="17">
        <v>7</v>
      </c>
      <c r="AI410" s="17">
        <v>-9</v>
      </c>
      <c r="AJ410" s="17">
        <v>-15</v>
      </c>
      <c r="AK410" s="17">
        <v>10</v>
      </c>
      <c r="AL410" s="17">
        <v>4</v>
      </c>
      <c r="AM410" s="17">
        <v>14</v>
      </c>
      <c r="AN410" s="17">
        <v>-1</v>
      </c>
      <c r="AO410" s="17">
        <v>-4</v>
      </c>
      <c r="AP410" s="18">
        <v>-3</v>
      </c>
      <c r="AR410" s="14"/>
      <c r="AS410" s="8" t="s">
        <v>1200</v>
      </c>
      <c r="AT410" s="8" t="str">
        <f t="shared" si="54"/>
        <v/>
      </c>
      <c r="AU410" s="8">
        <f>IF(OR(ISBLANK('Anwendung DIAGNOSE'!E136),'Anwendung DIAGNOSE'!E136='Anwendung DIAGNOSE'!$C$1,AT410),0,$AR$5-'Anwendung DIAGNOSE'!E136)</f>
        <v>8</v>
      </c>
      <c r="AV410" s="4"/>
      <c r="AW410" s="4"/>
      <c r="AX410" s="15"/>
      <c r="AY410" s="4"/>
      <c r="AZ410" s="4">
        <f t="shared" si="52"/>
        <v>8</v>
      </c>
      <c r="BA410" s="496">
        <f t="shared" si="53"/>
        <v>8</v>
      </c>
      <c r="BB410" s="40">
        <f t="shared" si="51"/>
        <v>3.4972677595628416E-4</v>
      </c>
      <c r="BC410" s="3">
        <f t="shared" si="50"/>
        <v>1.4207650273224045E-2</v>
      </c>
      <c r="BD410" s="4"/>
      <c r="BE410" s="4"/>
      <c r="BF410" s="4"/>
      <c r="BG410" s="11"/>
      <c r="BH410" s="492">
        <f ca="1">SUMPRODUCT(E410:AP410,Calcul_correl!E$411:AP$411)*D410</f>
        <v>-3.1488524590163979E-5</v>
      </c>
      <c r="BI410" s="493"/>
      <c r="BJ410" s="493"/>
      <c r="BK410" s="493"/>
      <c r="BL410" s="493"/>
      <c r="BM410" s="496"/>
    </row>
    <row r="411" spans="3:65">
      <c r="C411" s="42" t="s">
        <v>3501</v>
      </c>
      <c r="D411" s="43">
        <v>4.3825050398807958E-5</v>
      </c>
      <c r="E411" s="44">
        <v>-10</v>
      </c>
      <c r="F411" s="17">
        <v>-2</v>
      </c>
      <c r="G411" s="17">
        <v>13</v>
      </c>
      <c r="H411" s="17">
        <v>5</v>
      </c>
      <c r="I411" s="17">
        <v>6</v>
      </c>
      <c r="J411" s="17">
        <v>3</v>
      </c>
      <c r="K411" s="17">
        <v>2</v>
      </c>
      <c r="L411" s="17">
        <v>-4</v>
      </c>
      <c r="M411" s="17">
        <v>-2</v>
      </c>
      <c r="N411" s="17">
        <v>-6</v>
      </c>
      <c r="O411" s="17">
        <v>-7</v>
      </c>
      <c r="P411" s="17">
        <v>-5</v>
      </c>
      <c r="Q411" s="17">
        <v>12</v>
      </c>
      <c r="R411" s="17">
        <v>7</v>
      </c>
      <c r="S411" s="17">
        <v>4</v>
      </c>
      <c r="T411" s="17">
        <v>9</v>
      </c>
      <c r="U411" s="17">
        <v>8</v>
      </c>
      <c r="V411" s="17">
        <v>-6</v>
      </c>
      <c r="W411" s="17">
        <v>17</v>
      </c>
      <c r="X411" s="17">
        <v>6</v>
      </c>
      <c r="Y411" s="17">
        <v>-11</v>
      </c>
      <c r="Z411" s="17">
        <v>10</v>
      </c>
      <c r="AA411" s="17">
        <v>5</v>
      </c>
      <c r="AB411" s="17">
        <v>18</v>
      </c>
      <c r="AC411" s="17">
        <v>-3</v>
      </c>
      <c r="AD411" s="17">
        <v>-6</v>
      </c>
      <c r="AE411" s="17">
        <v>5</v>
      </c>
      <c r="AF411" s="17">
        <v>-2</v>
      </c>
      <c r="AG411" s="17">
        <v>22</v>
      </c>
      <c r="AH411" s="17">
        <v>8</v>
      </c>
      <c r="AI411" s="17">
        <v>-3</v>
      </c>
      <c r="AJ411" s="17">
        <v>-9</v>
      </c>
      <c r="AK411" s="17">
        <v>12</v>
      </c>
      <c r="AL411" s="17">
        <v>20</v>
      </c>
      <c r="AM411" s="17">
        <v>15</v>
      </c>
      <c r="AN411" s="17">
        <v>-10</v>
      </c>
      <c r="AO411" s="17">
        <v>-10</v>
      </c>
      <c r="AP411" s="18">
        <v>5</v>
      </c>
      <c r="AR411" s="14"/>
      <c r="AS411" s="8" t="s">
        <v>3501</v>
      </c>
      <c r="AT411" s="8" t="str">
        <f t="shared" si="54"/>
        <v/>
      </c>
      <c r="AU411" s="8">
        <f>IF(OR(ISBLANK('Anwendung DIAGNOSE'!E137),'Anwendung DIAGNOSE'!E137='Anwendung DIAGNOSE'!$C$1,AT411),0,$AR$5-'Anwendung DIAGNOSE'!E137)</f>
        <v>8</v>
      </c>
      <c r="AV411" s="4"/>
      <c r="AW411" s="4"/>
      <c r="AX411" s="15"/>
      <c r="AY411" s="4"/>
      <c r="AZ411" s="4">
        <f t="shared" si="52"/>
        <v>8</v>
      </c>
      <c r="BA411" s="496">
        <f t="shared" si="53"/>
        <v>8</v>
      </c>
      <c r="BB411" s="40">
        <f t="shared" si="51"/>
        <v>3.5060040319046367E-4</v>
      </c>
      <c r="BC411" s="3">
        <f t="shared" si="50"/>
        <v>1.3498115522832851E-2</v>
      </c>
      <c r="BD411" s="4"/>
      <c r="BE411" s="4"/>
      <c r="BF411" s="4"/>
      <c r="BG411" s="11"/>
      <c r="BH411" s="492">
        <f ca="1">SUMPRODUCT(E411:AP411,Calcul_correl!E$411:AP$411)*D411</f>
        <v>-2.3145323867122458E-4</v>
      </c>
      <c r="BI411" s="493"/>
      <c r="BJ411" s="493"/>
      <c r="BK411" s="493"/>
      <c r="BL411" s="493"/>
      <c r="BM411" s="496"/>
    </row>
    <row r="412" spans="3:65">
      <c r="C412" s="42" t="s">
        <v>3502</v>
      </c>
      <c r="D412" s="43">
        <v>4.2691256830601093E-5</v>
      </c>
      <c r="E412" s="44">
        <v>-17</v>
      </c>
      <c r="F412" s="17">
        <v>-12</v>
      </c>
      <c r="G412" s="17">
        <v>15</v>
      </c>
      <c r="H412" s="17">
        <v>-4</v>
      </c>
      <c r="I412" s="17">
        <v>-1</v>
      </c>
      <c r="J412" s="17">
        <v>3</v>
      </c>
      <c r="K412" s="17">
        <v>-6</v>
      </c>
      <c r="L412" s="17">
        <v>5</v>
      </c>
      <c r="M412" s="17">
        <v>-19</v>
      </c>
      <c r="N412" s="17">
        <v>2</v>
      </c>
      <c r="O412" s="17">
        <v>14</v>
      </c>
      <c r="P412" s="17">
        <v>13</v>
      </c>
      <c r="Q412" s="17">
        <v>30</v>
      </c>
      <c r="R412" s="17">
        <v>21</v>
      </c>
      <c r="S412" s="17">
        <v>11</v>
      </c>
      <c r="T412" s="17">
        <v>-7</v>
      </c>
      <c r="U412" s="17">
        <v>12</v>
      </c>
      <c r="V412" s="17">
        <v>-15</v>
      </c>
      <c r="W412" s="17">
        <v>9</v>
      </c>
      <c r="X412" s="17">
        <v>-3</v>
      </c>
      <c r="Y412" s="17">
        <v>7</v>
      </c>
      <c r="Z412" s="17">
        <v>3</v>
      </c>
      <c r="AA412" s="17">
        <v>-9</v>
      </c>
      <c r="AB412" s="17">
        <v>-2</v>
      </c>
      <c r="AC412" s="17">
        <v>2</v>
      </c>
      <c r="AD412" s="17">
        <v>37</v>
      </c>
      <c r="AE412" s="17">
        <v>16</v>
      </c>
      <c r="AF412" s="17">
        <v>-13</v>
      </c>
      <c r="AG412" s="17">
        <v>25</v>
      </c>
      <c r="AH412" s="17">
        <v>17</v>
      </c>
      <c r="AI412" s="17">
        <v>15</v>
      </c>
      <c r="AJ412" s="17">
        <v>-11</v>
      </c>
      <c r="AK412" s="17">
        <v>-13</v>
      </c>
      <c r="AL412" s="17">
        <v>-3</v>
      </c>
      <c r="AM412" s="17">
        <v>-10</v>
      </c>
      <c r="AN412" s="17">
        <v>3</v>
      </c>
      <c r="AO412" s="17">
        <v>10</v>
      </c>
      <c r="AP412" s="18">
        <v>1</v>
      </c>
      <c r="AR412" s="14"/>
      <c r="AS412" s="8" t="s">
        <v>3502</v>
      </c>
      <c r="AT412" s="8" t="str">
        <f t="shared" si="54"/>
        <v/>
      </c>
      <c r="AU412" s="8">
        <f>IF(OR(ISBLANK('Anwendung DIAGNOSE'!E138),'Anwendung DIAGNOSE'!E138='Anwendung DIAGNOSE'!$C$1,AT412),0,$AR$5-'Anwendung DIAGNOSE'!E138)</f>
        <v>1</v>
      </c>
      <c r="AV412" s="4"/>
      <c r="AW412" s="4"/>
      <c r="AX412" s="15"/>
      <c r="AY412" s="4"/>
      <c r="AZ412" s="4">
        <f t="shared" si="52"/>
        <v>1</v>
      </c>
      <c r="BA412" s="496">
        <f t="shared" si="53"/>
        <v>1</v>
      </c>
      <c r="BB412" s="40">
        <f t="shared" si="51"/>
        <v>4.2691256830601093E-5</v>
      </c>
      <c r="BC412" s="3">
        <f t="shared" si="50"/>
        <v>1.7759562841530054E-2</v>
      </c>
      <c r="BD412" s="4"/>
      <c r="BE412" s="4"/>
      <c r="BF412" s="4"/>
      <c r="BG412" s="11"/>
      <c r="BH412" s="492">
        <f ca="1">SUMPRODUCT(E412:AP412,Calcul_correl!E$411:AP$411)*D412</f>
        <v>-6.3415300546448101E-4</v>
      </c>
      <c r="BI412" s="493"/>
      <c r="BJ412" s="493"/>
      <c r="BK412" s="493"/>
      <c r="BL412" s="493"/>
      <c r="BM412" s="496"/>
    </row>
    <row r="413" spans="3:65">
      <c r="C413" s="42" t="s">
        <v>3503</v>
      </c>
      <c r="D413" s="43">
        <v>6.298022420959819E-5</v>
      </c>
      <c r="E413" s="44">
        <v>-5</v>
      </c>
      <c r="F413" s="17">
        <v>1</v>
      </c>
      <c r="G413" s="17">
        <v>-10</v>
      </c>
      <c r="H413" s="17">
        <v>2</v>
      </c>
      <c r="I413" s="17">
        <v>16</v>
      </c>
      <c r="J413" s="17">
        <v>11</v>
      </c>
      <c r="K413" s="17">
        <v>4</v>
      </c>
      <c r="L413" s="17">
        <v>21</v>
      </c>
      <c r="M413" s="17">
        <v>4</v>
      </c>
      <c r="N413" s="17">
        <v>-8</v>
      </c>
      <c r="O413" s="17">
        <v>11</v>
      </c>
      <c r="P413" s="17">
        <v>25</v>
      </c>
      <c r="Q413" s="17">
        <v>30</v>
      </c>
      <c r="R413" s="17">
        <v>22</v>
      </c>
      <c r="S413" s="17">
        <v>-9</v>
      </c>
      <c r="T413" s="17">
        <v>-18</v>
      </c>
      <c r="U413" s="17">
        <v>-9</v>
      </c>
      <c r="V413" s="17">
        <v>-7</v>
      </c>
      <c r="W413" s="17">
        <v>-2</v>
      </c>
      <c r="X413" s="17">
        <v>23</v>
      </c>
      <c r="Y413" s="17">
        <v>-9</v>
      </c>
      <c r="Z413" s="17">
        <v>-13</v>
      </c>
      <c r="AA413" s="17">
        <v>-41</v>
      </c>
      <c r="AB413" s="17">
        <v>-7</v>
      </c>
      <c r="AC413" s="17">
        <v>-13</v>
      </c>
      <c r="AD413" s="17">
        <v>52</v>
      </c>
      <c r="AE413" s="17">
        <v>17</v>
      </c>
      <c r="AF413" s="17">
        <v>-5</v>
      </c>
      <c r="AG413" s="17">
        <v>-3</v>
      </c>
      <c r="AH413" s="17">
        <v>27</v>
      </c>
      <c r="AI413" s="17">
        <v>-9</v>
      </c>
      <c r="AJ413" s="17">
        <v>-2</v>
      </c>
      <c r="AK413" s="17">
        <v>-21</v>
      </c>
      <c r="AL413" s="17">
        <v>-16</v>
      </c>
      <c r="AM413" s="17">
        <v>23</v>
      </c>
      <c r="AN413" s="17">
        <v>-20</v>
      </c>
      <c r="AO413" s="17">
        <v>3</v>
      </c>
      <c r="AP413" s="18">
        <v>-33</v>
      </c>
      <c r="AR413" s="14"/>
      <c r="AS413" s="8" t="s">
        <v>3503</v>
      </c>
      <c r="AT413" s="8" t="str">
        <f t="shared" si="54"/>
        <v/>
      </c>
      <c r="AU413" s="8">
        <f>IF(OR(ISBLANK('Anwendung DIAGNOSE'!E139),'Anwendung DIAGNOSE'!E139='Anwendung DIAGNOSE'!$C$1,AT413),0,$AR$5-'Anwendung DIAGNOSE'!E139)</f>
        <v>8</v>
      </c>
      <c r="AV413" s="4"/>
      <c r="AW413" s="4"/>
      <c r="AX413" s="15"/>
      <c r="AY413" s="4"/>
      <c r="AZ413" s="4">
        <f t="shared" si="52"/>
        <v>8</v>
      </c>
      <c r="BA413" s="496">
        <f t="shared" si="53"/>
        <v>8</v>
      </c>
      <c r="BB413" s="40">
        <f t="shared" si="51"/>
        <v>5.0384179367678552E-4</v>
      </c>
      <c r="BC413" s="3">
        <f t="shared" si="50"/>
        <v>3.4765083763698204E-2</v>
      </c>
      <c r="BD413" s="4"/>
      <c r="BE413" s="4"/>
      <c r="BF413" s="4"/>
      <c r="BG413" s="11"/>
      <c r="BH413" s="492">
        <f ca="1">SUMPRODUCT(E413:AP413,Calcul_correl!E$411:AP$411)*D413</f>
        <v>1.0458873913591132E-3</v>
      </c>
      <c r="BI413" s="493"/>
      <c r="BJ413" s="493"/>
      <c r="BK413" s="493"/>
      <c r="BL413" s="493"/>
      <c r="BM413" s="496"/>
    </row>
    <row r="414" spans="3:65">
      <c r="C414" s="42" t="s">
        <v>3504</v>
      </c>
      <c r="D414" s="43">
        <v>6.5342394145321482E-5</v>
      </c>
      <c r="E414" s="44">
        <v>-32</v>
      </c>
      <c r="F414" s="17">
        <v>23</v>
      </c>
      <c r="G414" s="17">
        <v>15</v>
      </c>
      <c r="H414" s="17">
        <v>-17</v>
      </c>
      <c r="I414" s="17">
        <v>16</v>
      </c>
      <c r="J414" s="17">
        <v>17</v>
      </c>
      <c r="K414" s="17">
        <v>-16</v>
      </c>
      <c r="L414" s="17">
        <v>-10</v>
      </c>
      <c r="M414" s="17">
        <v>15</v>
      </c>
      <c r="N414" s="17">
        <v>43</v>
      </c>
      <c r="O414" s="17">
        <v>27</v>
      </c>
      <c r="P414" s="17">
        <v>-13</v>
      </c>
      <c r="Q414" s="17">
        <v>18</v>
      </c>
      <c r="R414" s="17">
        <v>-5</v>
      </c>
      <c r="S414" s="17">
        <v>5</v>
      </c>
      <c r="T414" s="17">
        <v>4</v>
      </c>
      <c r="U414" s="17">
        <v>-25</v>
      </c>
      <c r="V414" s="17">
        <v>19</v>
      </c>
      <c r="W414" s="17">
        <v>23</v>
      </c>
      <c r="X414" s="17">
        <v>7</v>
      </c>
      <c r="Y414" s="17">
        <v>-17</v>
      </c>
      <c r="Z414" s="17">
        <v>-19</v>
      </c>
      <c r="AA414" s="17">
        <v>4</v>
      </c>
      <c r="AB414" s="17">
        <v>-20</v>
      </c>
      <c r="AC414" s="17">
        <v>20</v>
      </c>
      <c r="AD414" s="17">
        <v>16</v>
      </c>
      <c r="AE414" s="17">
        <v>-19</v>
      </c>
      <c r="AF414" s="17">
        <v>-18</v>
      </c>
      <c r="AG414" s="17">
        <v>38</v>
      </c>
      <c r="AH414" s="17">
        <v>8</v>
      </c>
      <c r="AI414" s="17">
        <v>5</v>
      </c>
      <c r="AJ414" s="17">
        <v>43</v>
      </c>
      <c r="AK414" s="17">
        <v>-12</v>
      </c>
      <c r="AL414" s="17">
        <v>-22</v>
      </c>
      <c r="AM414" s="17">
        <v>16</v>
      </c>
      <c r="AN414" s="17">
        <v>-18</v>
      </c>
      <c r="AO414" s="17">
        <v>-7</v>
      </c>
      <c r="AP414" s="18">
        <v>21</v>
      </c>
      <c r="AR414" s="14"/>
      <c r="AS414" s="8" t="s">
        <v>3504</v>
      </c>
      <c r="AT414" s="8" t="str">
        <f t="shared" si="54"/>
        <v/>
      </c>
      <c r="AU414" s="8">
        <f>IF(OR(ISBLANK('Anwendung DIAGNOSE'!E140),'Anwendung DIAGNOSE'!E140='Anwendung DIAGNOSE'!$C$1,AT414),0,$AR$5-'Anwendung DIAGNOSE'!E140)</f>
        <v>8</v>
      </c>
      <c r="AV414" s="4"/>
      <c r="AW414" s="4"/>
      <c r="AX414" s="15"/>
      <c r="AY414" s="4"/>
      <c r="AZ414" s="4">
        <f t="shared" si="52"/>
        <v>8</v>
      </c>
      <c r="BA414" s="496">
        <f t="shared" si="53"/>
        <v>8</v>
      </c>
      <c r="BB414" s="40">
        <f t="shared" si="51"/>
        <v>5.2273915316257186E-4</v>
      </c>
      <c r="BC414" s="3">
        <f t="shared" si="50"/>
        <v>4.3975431259801356E-2</v>
      </c>
      <c r="BD414" s="4"/>
      <c r="BE414" s="4"/>
      <c r="BF414" s="4"/>
      <c r="BG414" s="11"/>
      <c r="BH414" s="492">
        <f ca="1">SUMPRODUCT(E414:AP414,Calcul_correl!E$411:AP$411)*D414</f>
        <v>-6.213473601672765E-4</v>
      </c>
      <c r="BI414" s="493"/>
      <c r="BJ414" s="493"/>
      <c r="BK414" s="493"/>
      <c r="BL414" s="493"/>
      <c r="BM414" s="496"/>
    </row>
    <row r="415" spans="3:65">
      <c r="C415" s="42" t="s">
        <v>3505</v>
      </c>
      <c r="D415" s="43">
        <v>6.8752148504640776E-5</v>
      </c>
      <c r="E415" s="44">
        <v>12</v>
      </c>
      <c r="F415" s="17">
        <v>7</v>
      </c>
      <c r="G415" s="17">
        <v>0</v>
      </c>
      <c r="H415" s="17">
        <v>-9</v>
      </c>
      <c r="I415" s="17">
        <v>0</v>
      </c>
      <c r="J415" s="17">
        <v>-11</v>
      </c>
      <c r="K415" s="17">
        <v>15</v>
      </c>
      <c r="L415" s="17">
        <v>-8</v>
      </c>
      <c r="M415" s="17">
        <v>29</v>
      </c>
      <c r="N415" s="17">
        <v>-9</v>
      </c>
      <c r="O415" s="17">
        <v>-6</v>
      </c>
      <c r="P415" s="17">
        <v>10</v>
      </c>
      <c r="Q415" s="17">
        <v>-20</v>
      </c>
      <c r="R415" s="17">
        <v>-23</v>
      </c>
      <c r="S415" s="17">
        <v>-17</v>
      </c>
      <c r="T415" s="17">
        <v>-1</v>
      </c>
      <c r="U415" s="17">
        <v>-12</v>
      </c>
      <c r="V415" s="17">
        <v>20</v>
      </c>
      <c r="W415" s="17">
        <v>-14</v>
      </c>
      <c r="X415" s="17">
        <v>-27</v>
      </c>
      <c r="Y415" s="17">
        <v>-5</v>
      </c>
      <c r="Z415" s="17">
        <v>-8</v>
      </c>
      <c r="AA415" s="17">
        <v>9</v>
      </c>
      <c r="AB415" s="17">
        <v>-12</v>
      </c>
      <c r="AC415" s="17">
        <v>-2</v>
      </c>
      <c r="AD415" s="17">
        <v>-18</v>
      </c>
      <c r="AE415" s="17">
        <v>19</v>
      </c>
      <c r="AF415" s="17">
        <v>-6</v>
      </c>
      <c r="AG415" s="17">
        <v>0</v>
      </c>
      <c r="AH415" s="17">
        <v>24</v>
      </c>
      <c r="AI415" s="17">
        <v>-9</v>
      </c>
      <c r="AJ415" s="17">
        <v>35</v>
      </c>
      <c r="AK415" s="17">
        <v>-1</v>
      </c>
      <c r="AL415" s="17">
        <v>-13</v>
      </c>
      <c r="AM415" s="17">
        <v>0</v>
      </c>
      <c r="AN415" s="17">
        <v>9</v>
      </c>
      <c r="AO415" s="17">
        <v>-4</v>
      </c>
      <c r="AP415" s="18">
        <v>-14</v>
      </c>
      <c r="AR415" s="14"/>
      <c r="AS415" s="8" t="s">
        <v>3505</v>
      </c>
      <c r="AT415" s="8" t="str">
        <f t="shared" si="54"/>
        <v/>
      </c>
      <c r="AU415" s="8">
        <f>IF(OR(ISBLANK('Anwendung DIAGNOSE'!E141),'Anwendung DIAGNOSE'!E141='Anwendung DIAGNOSE'!$C$1,AT415),0,$AR$5-'Anwendung DIAGNOSE'!E141)</f>
        <v>8</v>
      </c>
      <c r="AV415" s="4"/>
      <c r="AW415" s="4"/>
      <c r="AX415" s="15"/>
      <c r="AY415" s="4"/>
      <c r="AZ415" s="4">
        <f t="shared" si="52"/>
        <v>8</v>
      </c>
      <c r="BA415" s="496">
        <f t="shared" si="53"/>
        <v>8</v>
      </c>
      <c r="BB415" s="40">
        <f t="shared" si="51"/>
        <v>5.5001718803712621E-4</v>
      </c>
      <c r="BC415" s="3">
        <f t="shared" si="50"/>
        <v>3.0113441045032659E-2</v>
      </c>
      <c r="BD415" s="4"/>
      <c r="BE415" s="4"/>
      <c r="BF415" s="4"/>
      <c r="BG415" s="11"/>
      <c r="BH415" s="492">
        <f ca="1">SUMPRODUCT(E415:AP415,Calcul_correl!E$411:AP$411)*D415</f>
        <v>2.9370230319697508E-4</v>
      </c>
      <c r="BI415" s="493"/>
      <c r="BJ415" s="493"/>
      <c r="BK415" s="493"/>
      <c r="BL415" s="493"/>
      <c r="BM415" s="496"/>
    </row>
    <row r="416" spans="3:65">
      <c r="C416" s="42" t="s">
        <v>3506</v>
      </c>
      <c r="D416" s="43">
        <v>7.0254320640719402E-5</v>
      </c>
      <c r="E416" s="44">
        <v>-2</v>
      </c>
      <c r="F416" s="17">
        <v>9</v>
      </c>
      <c r="G416" s="17">
        <v>-33</v>
      </c>
      <c r="H416" s="17">
        <v>-18</v>
      </c>
      <c r="I416" s="17">
        <v>7</v>
      </c>
      <c r="J416" s="17">
        <v>18</v>
      </c>
      <c r="K416" s="17">
        <v>8</v>
      </c>
      <c r="L416" s="17">
        <v>-6</v>
      </c>
      <c r="M416" s="17">
        <v>19</v>
      </c>
      <c r="N416" s="17">
        <v>1</v>
      </c>
      <c r="O416" s="17">
        <v>-12</v>
      </c>
      <c r="P416" s="17">
        <v>-14</v>
      </c>
      <c r="Q416" s="17">
        <v>4</v>
      </c>
      <c r="R416" s="17">
        <v>10</v>
      </c>
      <c r="S416" s="17">
        <v>-7</v>
      </c>
      <c r="T416" s="17">
        <v>5</v>
      </c>
      <c r="U416" s="17">
        <v>-3</v>
      </c>
      <c r="V416" s="17">
        <v>-4</v>
      </c>
      <c r="W416" s="17">
        <v>-5</v>
      </c>
      <c r="X416" s="17">
        <v>-5</v>
      </c>
      <c r="Y416" s="17">
        <v>-11</v>
      </c>
      <c r="Z416" s="17">
        <v>4</v>
      </c>
      <c r="AA416" s="17">
        <v>-18</v>
      </c>
      <c r="AB416" s="17">
        <v>16</v>
      </c>
      <c r="AC416" s="17">
        <v>22</v>
      </c>
      <c r="AD416" s="17">
        <v>-4</v>
      </c>
      <c r="AE416" s="17">
        <v>6</v>
      </c>
      <c r="AF416" s="17">
        <v>-19</v>
      </c>
      <c r="AG416" s="17">
        <v>-20</v>
      </c>
      <c r="AH416" s="17">
        <v>1</v>
      </c>
      <c r="AI416" s="17">
        <v>-32</v>
      </c>
      <c r="AJ416" s="17">
        <v>17</v>
      </c>
      <c r="AK416" s="17">
        <v>11</v>
      </c>
      <c r="AL416" s="17">
        <v>8</v>
      </c>
      <c r="AM416" s="17">
        <v>2</v>
      </c>
      <c r="AN416" s="17">
        <v>6</v>
      </c>
      <c r="AO416" s="17">
        <v>-12</v>
      </c>
      <c r="AP416" s="18">
        <v>12</v>
      </c>
      <c r="AR416" s="14"/>
      <c r="AS416" s="8" t="s">
        <v>3506</v>
      </c>
      <c r="AT416" s="8" t="str">
        <f t="shared" si="54"/>
        <v/>
      </c>
      <c r="AU416" s="8">
        <f>IF(OR(ISBLANK('Anwendung DIAGNOSE'!E142),'Anwendung DIAGNOSE'!E142='Anwendung DIAGNOSE'!$C$1,AT416),0,$AR$5-'Anwendung DIAGNOSE'!E142)</f>
        <v>8</v>
      </c>
      <c r="AV416" s="4"/>
      <c r="AW416" s="4"/>
      <c r="AX416" s="15"/>
      <c r="AY416" s="4"/>
      <c r="AZ416" s="4">
        <f t="shared" si="52"/>
        <v>8</v>
      </c>
      <c r="BA416" s="496">
        <f t="shared" si="53"/>
        <v>8</v>
      </c>
      <c r="BB416" s="40">
        <f t="shared" si="51"/>
        <v>5.6203456512575521E-4</v>
      </c>
      <c r="BC416" s="3">
        <f t="shared" si="50"/>
        <v>2.8874525783335676E-2</v>
      </c>
      <c r="BD416" s="4"/>
      <c r="BE416" s="4"/>
      <c r="BF416" s="4"/>
      <c r="BG416" s="11"/>
      <c r="BH416" s="492">
        <f ca="1">SUMPRODUCT(E416:AP416,Calcul_correl!E$411:AP$411)*D416</f>
        <v>7.4216664324856135E-5</v>
      </c>
      <c r="BI416" s="493"/>
      <c r="BJ416" s="493"/>
      <c r="BK416" s="493"/>
      <c r="BL416" s="493"/>
      <c r="BM416" s="496"/>
    </row>
    <row r="417" spans="3:65">
      <c r="C417" s="42" t="s">
        <v>3507</v>
      </c>
      <c r="D417" s="43">
        <v>6.5560873270831965E-5</v>
      </c>
      <c r="E417" s="44">
        <v>39</v>
      </c>
      <c r="F417" s="17">
        <v>17</v>
      </c>
      <c r="G417" s="17">
        <v>-26</v>
      </c>
      <c r="H417" s="17">
        <v>15</v>
      </c>
      <c r="I417" s="17">
        <v>-1</v>
      </c>
      <c r="J417" s="17">
        <v>-42</v>
      </c>
      <c r="K417" s="17">
        <v>17</v>
      </c>
      <c r="L417" s="17">
        <v>20</v>
      </c>
      <c r="M417" s="17">
        <v>-76</v>
      </c>
      <c r="N417" s="17">
        <v>-16</v>
      </c>
      <c r="O417" s="17">
        <v>9</v>
      </c>
      <c r="P417" s="17">
        <v>-11</v>
      </c>
      <c r="Q417" s="17">
        <v>10</v>
      </c>
      <c r="R417" s="17">
        <v>23</v>
      </c>
      <c r="S417" s="17">
        <v>-15</v>
      </c>
      <c r="T417" s="17">
        <v>11</v>
      </c>
      <c r="U417" s="17">
        <v>-8</v>
      </c>
      <c r="V417" s="17">
        <v>-18</v>
      </c>
      <c r="W417" s="17">
        <v>-2</v>
      </c>
      <c r="X417" s="17">
        <v>1</v>
      </c>
      <c r="Y417" s="17">
        <v>-6</v>
      </c>
      <c r="Z417" s="17">
        <v>-26</v>
      </c>
      <c r="AA417" s="17">
        <v>22</v>
      </c>
      <c r="AB417" s="17">
        <v>-21</v>
      </c>
      <c r="AC417" s="17">
        <v>-5</v>
      </c>
      <c r="AD417" s="17">
        <v>9</v>
      </c>
      <c r="AE417" s="17">
        <v>-9</v>
      </c>
      <c r="AF417" s="17">
        <v>-29</v>
      </c>
      <c r="AG417" s="17">
        <v>9</v>
      </c>
      <c r="AH417" s="17">
        <v>9</v>
      </c>
      <c r="AI417" s="17">
        <v>-12</v>
      </c>
      <c r="AJ417" s="17">
        <v>23</v>
      </c>
      <c r="AK417" s="17">
        <v>3</v>
      </c>
      <c r="AL417" s="17">
        <v>-10</v>
      </c>
      <c r="AM417" s="17">
        <v>-5</v>
      </c>
      <c r="AN417" s="17">
        <v>-1</v>
      </c>
      <c r="AO417" s="17">
        <v>-19</v>
      </c>
      <c r="AP417" s="18">
        <v>-13</v>
      </c>
      <c r="AR417" s="14"/>
      <c r="AS417" s="8" t="s">
        <v>3507</v>
      </c>
      <c r="AT417" s="8" t="str">
        <f t="shared" si="54"/>
        <v/>
      </c>
      <c r="AU417" s="8">
        <f>IF(OR(ISBLANK('Anwendung DIAGNOSE'!E143),'Anwendung DIAGNOSE'!E143='Anwendung DIAGNOSE'!$C$1,AT417),0,$AR$5-'Anwendung DIAGNOSE'!E143)</f>
        <v>8</v>
      </c>
      <c r="AV417" s="4"/>
      <c r="AW417" s="4"/>
      <c r="AX417" s="15"/>
      <c r="AY417" s="4"/>
      <c r="AZ417" s="4">
        <f t="shared" si="52"/>
        <v>8</v>
      </c>
      <c r="BA417" s="496">
        <f t="shared" si="53"/>
        <v>8</v>
      </c>
      <c r="BB417" s="40">
        <f t="shared" si="51"/>
        <v>5.2448698616665572E-4</v>
      </c>
      <c r="BC417" s="3">
        <f t="shared" si="50"/>
        <v>3.9861010948665836E-2</v>
      </c>
      <c r="BD417" s="4"/>
      <c r="BE417" s="4"/>
      <c r="BF417" s="4"/>
      <c r="BG417" s="11"/>
      <c r="BH417" s="492">
        <f ca="1">SUMPRODUCT(E417:AP417,Calcul_correl!E$411:AP$411)*D417</f>
        <v>-7.1166327935488229E-5</v>
      </c>
      <c r="BI417" s="493"/>
      <c r="BJ417" s="493"/>
      <c r="BK417" s="493"/>
      <c r="BL417" s="493"/>
      <c r="BM417" s="496"/>
    </row>
    <row r="418" spans="3:65">
      <c r="C418" s="42" t="s">
        <v>3508</v>
      </c>
      <c r="D418" s="43">
        <v>6.9348127600554784E-5</v>
      </c>
      <c r="E418" s="44">
        <v>49</v>
      </c>
      <c r="F418" s="17">
        <v>33</v>
      </c>
      <c r="G418" s="17">
        <v>-23</v>
      </c>
      <c r="H418" s="17">
        <v>0</v>
      </c>
      <c r="I418" s="17">
        <v>7</v>
      </c>
      <c r="J418" s="17">
        <v>-46</v>
      </c>
      <c r="K418" s="17">
        <v>20</v>
      </c>
      <c r="L418" s="17">
        <v>32</v>
      </c>
      <c r="M418" s="17">
        <v>-78</v>
      </c>
      <c r="N418" s="17">
        <v>-32</v>
      </c>
      <c r="O418" s="17">
        <v>17</v>
      </c>
      <c r="P418" s="17">
        <v>-19</v>
      </c>
      <c r="Q418" s="17">
        <v>11</v>
      </c>
      <c r="R418" s="17">
        <v>54</v>
      </c>
      <c r="S418" s="17">
        <v>11</v>
      </c>
      <c r="T418" s="17">
        <v>12</v>
      </c>
      <c r="U418" s="17">
        <v>-18</v>
      </c>
      <c r="V418" s="17">
        <v>-9</v>
      </c>
      <c r="W418" s="17">
        <v>1</v>
      </c>
      <c r="X418" s="17">
        <v>-5</v>
      </c>
      <c r="Y418" s="17">
        <v>17</v>
      </c>
      <c r="Z418" s="17">
        <v>-17</v>
      </c>
      <c r="AA418" s="17">
        <v>26</v>
      </c>
      <c r="AB418" s="17">
        <v>-1</v>
      </c>
      <c r="AC418" s="17">
        <v>41</v>
      </c>
      <c r="AD418" s="17">
        <v>-22</v>
      </c>
      <c r="AE418" s="17">
        <v>-15</v>
      </c>
      <c r="AF418" s="17">
        <v>-18</v>
      </c>
      <c r="AG418" s="17">
        <v>14</v>
      </c>
      <c r="AH418" s="17">
        <v>-4</v>
      </c>
      <c r="AI418" s="17">
        <v>3</v>
      </c>
      <c r="AJ418" s="17">
        <v>26</v>
      </c>
      <c r="AK418" s="17">
        <v>34</v>
      </c>
      <c r="AL418" s="17">
        <v>-14</v>
      </c>
      <c r="AM418" s="17">
        <v>22</v>
      </c>
      <c r="AN418" s="17">
        <v>0</v>
      </c>
      <c r="AO418" s="17">
        <v>0</v>
      </c>
      <c r="AP418" s="18">
        <v>14</v>
      </c>
      <c r="AR418" s="14"/>
      <c r="AS418" s="8" t="s">
        <v>3508</v>
      </c>
      <c r="AT418" s="8" t="str">
        <f t="shared" si="54"/>
        <v/>
      </c>
      <c r="AU418" s="8">
        <f>IF(OR(ISBLANK('Anwendung DIAGNOSE'!E144),'Anwendung DIAGNOSE'!E144='Anwendung DIAGNOSE'!$C$1,AT418),0,$AR$5-'Anwendung DIAGNOSE'!E144)</f>
        <v>8</v>
      </c>
      <c r="AV418" s="4"/>
      <c r="AW418" s="4"/>
      <c r="AX418" s="15"/>
      <c r="AY418" s="4"/>
      <c r="AZ418" s="4">
        <f t="shared" si="52"/>
        <v>8</v>
      </c>
      <c r="BA418" s="496">
        <f t="shared" ca="1" si="53"/>
        <v>8</v>
      </c>
      <c r="BB418" s="40">
        <f t="shared" ca="1" si="51"/>
        <v>5.5478502080443827E-4</v>
      </c>
      <c r="BC418" s="3">
        <f t="shared" si="50"/>
        <v>5.3051317614424408E-2</v>
      </c>
      <c r="BD418" s="4"/>
      <c r="BE418" s="4"/>
      <c r="BF418" s="4"/>
      <c r="BG418" s="11"/>
      <c r="BH418" s="492">
        <f ca="1">SUMPRODUCT(E418:AP418,Calcul_correl!E$411:AP$411)*D418</f>
        <v>-1.0221914008321636E-5</v>
      </c>
      <c r="BI418" s="493"/>
      <c r="BJ418" s="493"/>
      <c r="BK418" s="493"/>
      <c r="BL418" s="493"/>
      <c r="BM418" s="496"/>
    </row>
    <row r="419" spans="3:65">
      <c r="C419" s="42" t="s">
        <v>3509</v>
      </c>
      <c r="D419" s="43">
        <v>6.842285323297981E-5</v>
      </c>
      <c r="E419" s="44">
        <v>35</v>
      </c>
      <c r="F419" s="17">
        <v>18</v>
      </c>
      <c r="G419" s="17">
        <v>-7</v>
      </c>
      <c r="H419" s="17">
        <v>13</v>
      </c>
      <c r="I419" s="17">
        <v>18</v>
      </c>
      <c r="J419" s="17">
        <v>-27</v>
      </c>
      <c r="K419" s="17">
        <v>14</v>
      </c>
      <c r="L419" s="17">
        <v>23</v>
      </c>
      <c r="M419" s="17">
        <v>-67</v>
      </c>
      <c r="N419" s="17">
        <v>-37</v>
      </c>
      <c r="O419" s="17">
        <v>8</v>
      </c>
      <c r="P419" s="17">
        <v>-20</v>
      </c>
      <c r="Q419" s="17">
        <v>13</v>
      </c>
      <c r="R419" s="17">
        <v>44</v>
      </c>
      <c r="S419" s="17">
        <v>3</v>
      </c>
      <c r="T419" s="17">
        <v>26</v>
      </c>
      <c r="U419" s="17">
        <v>-12</v>
      </c>
      <c r="V419" s="17">
        <v>-11</v>
      </c>
      <c r="W419" s="17">
        <v>9</v>
      </c>
      <c r="X419" s="17">
        <v>-11</v>
      </c>
      <c r="Y419" s="17">
        <v>5</v>
      </c>
      <c r="Z419" s="17">
        <v>-7</v>
      </c>
      <c r="AA419" s="17">
        <v>31</v>
      </c>
      <c r="AB419" s="17">
        <v>10</v>
      </c>
      <c r="AC419" s="17">
        <v>36</v>
      </c>
      <c r="AD419" s="17">
        <v>-14</v>
      </c>
      <c r="AE419" s="17">
        <v>-18</v>
      </c>
      <c r="AF419" s="17">
        <v>-11</v>
      </c>
      <c r="AG419" s="17">
        <v>16</v>
      </c>
      <c r="AH419" s="17">
        <v>-8</v>
      </c>
      <c r="AI419" s="17">
        <v>10</v>
      </c>
      <c r="AJ419" s="17">
        <v>17</v>
      </c>
      <c r="AK419" s="17">
        <v>24</v>
      </c>
      <c r="AL419" s="17">
        <v>9</v>
      </c>
      <c r="AM419" s="17">
        <v>20</v>
      </c>
      <c r="AN419" s="17">
        <v>-2</v>
      </c>
      <c r="AO419" s="17">
        <v>-4</v>
      </c>
      <c r="AP419" s="18">
        <v>24</v>
      </c>
      <c r="AR419" s="14"/>
      <c r="AS419" s="8" t="s">
        <v>3509</v>
      </c>
      <c r="AT419" s="8" t="str">
        <f t="shared" si="54"/>
        <v/>
      </c>
      <c r="AU419" s="8">
        <f>IF(OR(ISBLANK('Anwendung DIAGNOSE'!E145),'Anwendung DIAGNOSE'!E145='Anwendung DIAGNOSE'!$C$1,AT419),0,$AR$5-'Anwendung DIAGNOSE'!E145)</f>
        <v>8</v>
      </c>
      <c r="AV419" s="4"/>
      <c r="AW419" s="4"/>
      <c r="AX419" s="15"/>
      <c r="AY419" s="4"/>
      <c r="AZ419" s="4">
        <f t="shared" si="52"/>
        <v>8</v>
      </c>
      <c r="BA419" s="496">
        <f t="shared" ca="1" si="53"/>
        <v>8</v>
      </c>
      <c r="BB419" s="40">
        <f t="shared" ca="1" si="51"/>
        <v>5.4738282586383848E-4</v>
      </c>
      <c r="BC419" s="3">
        <f t="shared" si="50"/>
        <v>4.6664385904892233E-2</v>
      </c>
      <c r="BD419" s="4"/>
      <c r="BE419" s="4"/>
      <c r="BF419" s="4"/>
      <c r="BG419" s="11"/>
      <c r="BH419" s="492">
        <f ca="1">SUMPRODUCT(E419:AP419,Calcul_correl!E$411:AP$411)*D419</f>
        <v>-8.4578857338350982E-4</v>
      </c>
      <c r="BI419" s="493"/>
      <c r="BJ419" s="493"/>
      <c r="BK419" s="493"/>
      <c r="BL419" s="493"/>
      <c r="BM419" s="496"/>
    </row>
    <row r="420" spans="3:65">
      <c r="C420" s="42" t="s">
        <v>3510</v>
      </c>
      <c r="D420" s="43">
        <v>6.7024128686327084E-5</v>
      </c>
      <c r="E420" s="44">
        <v>7</v>
      </c>
      <c r="F420" s="17">
        <v>4</v>
      </c>
      <c r="G420" s="17">
        <v>7</v>
      </c>
      <c r="H420" s="17">
        <v>15</v>
      </c>
      <c r="I420" s="17">
        <v>24</v>
      </c>
      <c r="J420" s="17">
        <v>-8</v>
      </c>
      <c r="K420" s="17">
        <v>5</v>
      </c>
      <c r="L420" s="17">
        <v>1</v>
      </c>
      <c r="M420" s="17">
        <v>-33</v>
      </c>
      <c r="N420" s="17">
        <v>-35</v>
      </c>
      <c r="O420" s="17">
        <v>0</v>
      </c>
      <c r="P420" s="17">
        <v>-1</v>
      </c>
      <c r="Q420" s="17">
        <v>10</v>
      </c>
      <c r="R420" s="17">
        <v>11</v>
      </c>
      <c r="S420" s="17">
        <v>-9</v>
      </c>
      <c r="T420" s="17">
        <v>13</v>
      </c>
      <c r="U420" s="17">
        <v>-8</v>
      </c>
      <c r="V420" s="17">
        <v>-12</v>
      </c>
      <c r="W420" s="17">
        <v>12</v>
      </c>
      <c r="X420" s="17">
        <v>-1</v>
      </c>
      <c r="Y420" s="17">
        <v>-1</v>
      </c>
      <c r="Z420" s="17">
        <v>3</v>
      </c>
      <c r="AA420" s="17">
        <v>24</v>
      </c>
      <c r="AB420" s="17">
        <v>22</v>
      </c>
      <c r="AC420" s="17">
        <v>14</v>
      </c>
      <c r="AD420" s="17">
        <v>0</v>
      </c>
      <c r="AE420" s="17">
        <v>-1</v>
      </c>
      <c r="AF420" s="17">
        <v>-12</v>
      </c>
      <c r="AG420" s="17">
        <v>26</v>
      </c>
      <c r="AH420" s="17">
        <v>-8</v>
      </c>
      <c r="AI420" s="17">
        <v>22</v>
      </c>
      <c r="AJ420" s="17">
        <v>-2</v>
      </c>
      <c r="AK420" s="17">
        <v>8</v>
      </c>
      <c r="AL420" s="17">
        <v>17</v>
      </c>
      <c r="AM420" s="17">
        <v>14</v>
      </c>
      <c r="AN420" s="17">
        <v>-7</v>
      </c>
      <c r="AO420" s="17">
        <v>-6</v>
      </c>
      <c r="AP420" s="18">
        <v>18</v>
      </c>
      <c r="AR420" s="14"/>
      <c r="AS420" s="8" t="s">
        <v>3510</v>
      </c>
      <c r="AT420" s="8" t="str">
        <f t="shared" si="54"/>
        <v/>
      </c>
      <c r="AU420" s="8">
        <f>IF(OR(ISBLANK('Anwendung DIAGNOSE'!E146),'Anwendung DIAGNOSE'!E146='Anwendung DIAGNOSE'!$C$1,AT420),0,$AR$5-'Anwendung DIAGNOSE'!E146)</f>
        <v>8</v>
      </c>
      <c r="AV420" s="4"/>
      <c r="AW420" s="4"/>
      <c r="AX420" s="15"/>
      <c r="AY420" s="4"/>
      <c r="AZ420" s="4">
        <f t="shared" si="52"/>
        <v>8</v>
      </c>
      <c r="BA420" s="496">
        <f t="shared" si="53"/>
        <v>8</v>
      </c>
      <c r="BB420" s="40">
        <f t="shared" si="51"/>
        <v>5.3619302949061668E-4</v>
      </c>
      <c r="BC420" s="3">
        <f t="shared" si="50"/>
        <v>2.8217158176943702E-2</v>
      </c>
      <c r="BD420" s="4"/>
      <c r="BE420" s="4"/>
      <c r="BF420" s="4"/>
      <c r="BG420" s="11"/>
      <c r="BH420" s="492">
        <f ca="1">SUMPRODUCT(E420:AP420,Calcul_correl!E$411:AP$411)*D420</f>
        <v>-1.1063672922252011E-3</v>
      </c>
      <c r="BI420" s="493"/>
      <c r="BJ420" s="493"/>
      <c r="BK420" s="493"/>
      <c r="BL420" s="493"/>
      <c r="BM420" s="496"/>
    </row>
    <row r="421" spans="3:65">
      <c r="C421" s="42" t="s">
        <v>3511</v>
      </c>
      <c r="D421" s="43">
        <v>4.3942523179680975E-5</v>
      </c>
      <c r="E421" s="44">
        <v>6</v>
      </c>
      <c r="F421" s="17">
        <v>10</v>
      </c>
      <c r="G421" s="17">
        <v>9</v>
      </c>
      <c r="H421" s="17">
        <v>14</v>
      </c>
      <c r="I421" s="17">
        <v>11</v>
      </c>
      <c r="J421" s="17">
        <v>7</v>
      </c>
      <c r="K421" s="17">
        <v>35</v>
      </c>
      <c r="L421" s="17">
        <v>-5</v>
      </c>
      <c r="M421" s="17">
        <v>1</v>
      </c>
      <c r="N421" s="17">
        <v>2</v>
      </c>
      <c r="O421" s="17">
        <v>12</v>
      </c>
      <c r="P421" s="17">
        <v>9</v>
      </c>
      <c r="Q421" s="17">
        <v>-1</v>
      </c>
      <c r="R421" s="17">
        <v>2</v>
      </c>
      <c r="S421" s="17">
        <v>-27</v>
      </c>
      <c r="T421" s="17">
        <v>20</v>
      </c>
      <c r="U421" s="17">
        <v>0</v>
      </c>
      <c r="V421" s="17">
        <v>-7</v>
      </c>
      <c r="W421" s="17">
        <v>-1</v>
      </c>
      <c r="X421" s="17">
        <v>8</v>
      </c>
      <c r="Y421" s="17">
        <v>0</v>
      </c>
      <c r="Z421" s="17">
        <v>1</v>
      </c>
      <c r="AA421" s="17">
        <v>3</v>
      </c>
      <c r="AB421" s="17">
        <v>13</v>
      </c>
      <c r="AC421" s="17">
        <v>2</v>
      </c>
      <c r="AD421" s="17">
        <v>8</v>
      </c>
      <c r="AE421" s="17">
        <v>13</v>
      </c>
      <c r="AF421" s="17">
        <v>-18</v>
      </c>
      <c r="AG421" s="17">
        <v>5</v>
      </c>
      <c r="AH421" s="17">
        <v>-5</v>
      </c>
      <c r="AI421" s="17">
        <v>2</v>
      </c>
      <c r="AJ421" s="17">
        <v>-9</v>
      </c>
      <c r="AK421" s="17">
        <v>2</v>
      </c>
      <c r="AL421" s="17">
        <v>20</v>
      </c>
      <c r="AM421" s="17">
        <v>0</v>
      </c>
      <c r="AN421" s="17">
        <v>-2</v>
      </c>
      <c r="AO421" s="17">
        <v>-8</v>
      </c>
      <c r="AP421" s="18">
        <v>13</v>
      </c>
      <c r="AR421" s="14"/>
      <c r="AS421" s="8" t="s">
        <v>3511</v>
      </c>
      <c r="AT421" s="8" t="str">
        <f t="shared" si="54"/>
        <v/>
      </c>
      <c r="AU421" s="8">
        <f>IF(OR(ISBLANK('Anwendung DIAGNOSE'!E147),'Anwendung DIAGNOSE'!E147='Anwendung DIAGNOSE'!$C$1,AT421),0,$AR$5-'Anwendung DIAGNOSE'!E147)</f>
        <v>8</v>
      </c>
      <c r="AV421" s="4"/>
      <c r="AW421" s="4"/>
      <c r="AX421" s="15"/>
      <c r="AY421" s="4"/>
      <c r="AZ421" s="4">
        <f t="shared" ca="1" si="52"/>
        <v>8</v>
      </c>
      <c r="BA421" s="496">
        <f t="shared" ca="1" si="53"/>
        <v>8</v>
      </c>
      <c r="BB421" s="40">
        <f t="shared" ca="1" si="51"/>
        <v>3.515401854374478E-4</v>
      </c>
      <c r="BC421" s="3">
        <f t="shared" si="50"/>
        <v>1.3666124708880784E-2</v>
      </c>
      <c r="BD421" s="4"/>
      <c r="BE421" s="4"/>
      <c r="BF421" s="4"/>
      <c r="BG421" s="11"/>
      <c r="BH421" s="492">
        <f ca="1">SUMPRODUCT(E421:AP421,Calcul_correl!E$411:AP$411)*D421</f>
        <v>-1.8139034143340512E-4</v>
      </c>
      <c r="BI421" s="493"/>
      <c r="BJ421" s="493"/>
      <c r="BK421" s="493"/>
      <c r="BL421" s="493"/>
      <c r="BM421" s="496"/>
    </row>
    <row r="422" spans="3:65">
      <c r="C422" s="42" t="s">
        <v>3512</v>
      </c>
      <c r="D422" s="43">
        <v>4.6232085067036525E-5</v>
      </c>
      <c r="E422" s="44">
        <v>21</v>
      </c>
      <c r="F422" s="17">
        <v>20</v>
      </c>
      <c r="G422" s="17">
        <v>-12</v>
      </c>
      <c r="H422" s="17">
        <v>-14</v>
      </c>
      <c r="I422" s="17">
        <v>-32</v>
      </c>
      <c r="J422" s="17">
        <v>-16</v>
      </c>
      <c r="K422" s="17">
        <v>9</v>
      </c>
      <c r="L422" s="17">
        <v>2</v>
      </c>
      <c r="M422" s="17">
        <v>-18</v>
      </c>
      <c r="N422" s="17">
        <v>-4</v>
      </c>
      <c r="O422" s="17">
        <v>-4</v>
      </c>
      <c r="P422" s="17">
        <v>-11</v>
      </c>
      <c r="Q422" s="17">
        <v>9</v>
      </c>
      <c r="R422" s="17">
        <v>26</v>
      </c>
      <c r="S422" s="17">
        <v>-5</v>
      </c>
      <c r="T422" s="17">
        <v>-7</v>
      </c>
      <c r="U422" s="17">
        <v>-8</v>
      </c>
      <c r="V422" s="17">
        <v>-20</v>
      </c>
      <c r="W422" s="17">
        <v>21</v>
      </c>
      <c r="X422" s="17">
        <v>1</v>
      </c>
      <c r="Y422" s="17">
        <v>-26</v>
      </c>
      <c r="Z422" s="17">
        <v>15</v>
      </c>
      <c r="AA422" s="17">
        <v>2</v>
      </c>
      <c r="AB422" s="17">
        <v>-11</v>
      </c>
      <c r="AC422" s="17">
        <v>-3</v>
      </c>
      <c r="AD422" s="17">
        <v>-12</v>
      </c>
      <c r="AE422" s="17">
        <v>9</v>
      </c>
      <c r="AF422" s="17">
        <v>7</v>
      </c>
      <c r="AG422" s="17">
        <v>8</v>
      </c>
      <c r="AH422" s="17">
        <v>-6</v>
      </c>
      <c r="AI422" s="17">
        <v>18</v>
      </c>
      <c r="AJ422" s="17">
        <v>4</v>
      </c>
      <c r="AK422" s="17">
        <v>14</v>
      </c>
      <c r="AL422" s="17">
        <v>-3</v>
      </c>
      <c r="AM422" s="17">
        <v>14</v>
      </c>
      <c r="AN422" s="17">
        <v>10</v>
      </c>
      <c r="AO422" s="17">
        <v>12</v>
      </c>
      <c r="AP422" s="18">
        <v>-25</v>
      </c>
      <c r="AR422" s="14"/>
      <c r="AS422" s="8" t="s">
        <v>3512</v>
      </c>
      <c r="AT422" s="8" t="str">
        <f t="shared" si="54"/>
        <v/>
      </c>
      <c r="AU422" s="8">
        <f>IF(OR(ISBLANK('Anwendung DIAGNOSE'!E148),'Anwendung DIAGNOSE'!E148='Anwendung DIAGNOSE'!$C$1,AT422),0,$AR$5-'Anwendung DIAGNOSE'!E148)</f>
        <v>8</v>
      </c>
      <c r="AV422" s="4"/>
      <c r="AW422" s="4"/>
      <c r="AX422" s="15"/>
      <c r="AY422" s="4"/>
      <c r="AZ422" s="4">
        <f t="shared" ca="1" si="52"/>
        <v>8</v>
      </c>
      <c r="BA422" s="496">
        <f t="shared" ca="1" si="53"/>
        <v>8</v>
      </c>
      <c r="BB422" s="40">
        <f t="shared" ca="1" si="51"/>
        <v>3.698566805362922E-4</v>
      </c>
      <c r="BC422" s="3">
        <f t="shared" si="50"/>
        <v>2.1220527045769766E-2</v>
      </c>
      <c r="BD422" s="4"/>
      <c r="BE422" s="4"/>
      <c r="BF422" s="4"/>
      <c r="BG422" s="11"/>
      <c r="BH422" s="492">
        <f ca="1">SUMPRODUCT(E422:AP422,Calcul_correl!E$411:AP$411)*D422</f>
        <v>3.7826167360147957E-4</v>
      </c>
      <c r="BI422" s="493"/>
      <c r="BJ422" s="493"/>
      <c r="BK422" s="493"/>
      <c r="BL422" s="493"/>
      <c r="BM422" s="496"/>
    </row>
    <row r="423" spans="3:65">
      <c r="C423" s="42" t="s">
        <v>3513</v>
      </c>
      <c r="D423" s="43">
        <v>4.4688742905662067E-5</v>
      </c>
      <c r="E423" s="44">
        <v>29</v>
      </c>
      <c r="F423" s="17">
        <v>38</v>
      </c>
      <c r="G423" s="17">
        <v>-2</v>
      </c>
      <c r="H423" s="17">
        <v>11</v>
      </c>
      <c r="I423" s="17">
        <v>-15</v>
      </c>
      <c r="J423" s="17">
        <v>-13</v>
      </c>
      <c r="K423" s="17">
        <v>16</v>
      </c>
      <c r="L423" s="17">
        <v>1</v>
      </c>
      <c r="M423" s="17">
        <v>-22</v>
      </c>
      <c r="N423" s="17">
        <v>-7</v>
      </c>
      <c r="O423" s="17">
        <v>8</v>
      </c>
      <c r="P423" s="17">
        <v>15</v>
      </c>
      <c r="Q423" s="17">
        <v>13</v>
      </c>
      <c r="R423" s="17">
        <v>-3</v>
      </c>
      <c r="S423" s="17">
        <v>-14</v>
      </c>
      <c r="T423" s="17">
        <v>6</v>
      </c>
      <c r="U423" s="17">
        <v>0</v>
      </c>
      <c r="V423" s="17">
        <v>7</v>
      </c>
      <c r="W423" s="17">
        <v>-2</v>
      </c>
      <c r="X423" s="17">
        <v>20</v>
      </c>
      <c r="Y423" s="17">
        <v>17</v>
      </c>
      <c r="Z423" s="17">
        <v>-3</v>
      </c>
      <c r="AA423" s="17">
        <v>-6</v>
      </c>
      <c r="AB423" s="17">
        <v>-11</v>
      </c>
      <c r="AC423" s="17">
        <v>-10</v>
      </c>
      <c r="AD423" s="17">
        <v>13</v>
      </c>
      <c r="AE423" s="17">
        <v>11</v>
      </c>
      <c r="AF423" s="17">
        <v>-12</v>
      </c>
      <c r="AG423" s="17">
        <v>-7</v>
      </c>
      <c r="AH423" s="17">
        <v>0</v>
      </c>
      <c r="AI423" s="17">
        <v>-9</v>
      </c>
      <c r="AJ423" s="17">
        <v>21</v>
      </c>
      <c r="AK423" s="17">
        <v>-2</v>
      </c>
      <c r="AL423" s="17">
        <v>2</v>
      </c>
      <c r="AM423" s="17">
        <v>-17</v>
      </c>
      <c r="AN423" s="17">
        <v>14</v>
      </c>
      <c r="AO423" s="17">
        <v>4</v>
      </c>
      <c r="AP423" s="18">
        <v>2</v>
      </c>
      <c r="AR423" s="14"/>
      <c r="AS423" s="8" t="s">
        <v>3513</v>
      </c>
      <c r="AT423" s="8" t="str">
        <f t="shared" si="54"/>
        <v/>
      </c>
      <c r="AU423" s="8">
        <f>IF(OR(ISBLANK('Anwendung DIAGNOSE'!E149),'Anwendung DIAGNOSE'!E149='Anwendung DIAGNOSE'!$C$1,AT423),0,$AR$5-'Anwendung DIAGNOSE'!E149)</f>
        <v>8</v>
      </c>
      <c r="AV423" s="4"/>
      <c r="AW423" s="4"/>
      <c r="AX423" s="15"/>
      <c r="AY423" s="4"/>
      <c r="AZ423" s="4">
        <f t="shared" ca="1" si="52"/>
        <v>8</v>
      </c>
      <c r="BA423" s="496">
        <f t="shared" ca="1" si="53"/>
        <v>8</v>
      </c>
      <c r="BB423" s="40">
        <f t="shared" ca="1" si="51"/>
        <v>3.5750994324529653E-4</v>
      </c>
      <c r="BC423" s="3">
        <f t="shared" si="50"/>
        <v>1.8009563390981812E-2</v>
      </c>
      <c r="BD423" s="4"/>
      <c r="BE423" s="4"/>
      <c r="BF423" s="4"/>
      <c r="BG423" s="11"/>
      <c r="BH423" s="492">
        <f ca="1">SUMPRODUCT(E423:AP423,Calcul_correl!E$411:AP$411)*D423</f>
        <v>6.349868168208431E-4</v>
      </c>
      <c r="BI423" s="493"/>
      <c r="BJ423" s="493"/>
      <c r="BK423" s="493"/>
      <c r="BL423" s="493"/>
      <c r="BM423" s="496"/>
    </row>
    <row r="424" spans="3:65">
      <c r="C424" s="42" t="s">
        <v>3514</v>
      </c>
      <c r="D424" s="43">
        <v>4.2916613020900393E-5</v>
      </c>
      <c r="E424" s="44">
        <v>31</v>
      </c>
      <c r="F424" s="17">
        <v>8</v>
      </c>
      <c r="G424" s="17">
        <v>-6</v>
      </c>
      <c r="H424" s="17">
        <v>-19</v>
      </c>
      <c r="I424" s="17">
        <v>-28</v>
      </c>
      <c r="J424" s="17">
        <v>-10</v>
      </c>
      <c r="K424" s="17">
        <v>21</v>
      </c>
      <c r="L424" s="17">
        <v>-4</v>
      </c>
      <c r="M424" s="17">
        <v>-9</v>
      </c>
      <c r="N424" s="17">
        <v>-3</v>
      </c>
      <c r="O424" s="17">
        <v>-9</v>
      </c>
      <c r="P424" s="17">
        <v>-22</v>
      </c>
      <c r="Q424" s="17">
        <v>6</v>
      </c>
      <c r="R424" s="17">
        <v>25</v>
      </c>
      <c r="S424" s="17">
        <v>-7</v>
      </c>
      <c r="T424" s="17">
        <v>5</v>
      </c>
      <c r="U424" s="17">
        <v>-16</v>
      </c>
      <c r="V424" s="17">
        <v>-8</v>
      </c>
      <c r="W424" s="17">
        <v>5</v>
      </c>
      <c r="X424" s="17">
        <v>10</v>
      </c>
      <c r="Y424" s="17">
        <v>-11</v>
      </c>
      <c r="Z424" s="17">
        <v>11</v>
      </c>
      <c r="AA424" s="17">
        <v>-32</v>
      </c>
      <c r="AB424" s="17">
        <v>-11</v>
      </c>
      <c r="AC424" s="17">
        <v>-5</v>
      </c>
      <c r="AD424" s="17">
        <v>7</v>
      </c>
      <c r="AE424" s="17">
        <v>5</v>
      </c>
      <c r="AF424" s="17">
        <v>-6</v>
      </c>
      <c r="AG424" s="17">
        <v>22</v>
      </c>
      <c r="AH424" s="17">
        <v>-28</v>
      </c>
      <c r="AI424" s="17">
        <v>32</v>
      </c>
      <c r="AJ424" s="17">
        <v>18</v>
      </c>
      <c r="AK424" s="17">
        <v>3</v>
      </c>
      <c r="AL424" s="17">
        <v>-15</v>
      </c>
      <c r="AM424" s="17">
        <v>2</v>
      </c>
      <c r="AN424" s="17">
        <v>7</v>
      </c>
      <c r="AO424" s="17">
        <v>-6</v>
      </c>
      <c r="AP424" s="18">
        <v>-7</v>
      </c>
      <c r="AR424" s="14"/>
      <c r="AS424" s="8" t="s">
        <v>3514</v>
      </c>
      <c r="AT424" s="8" t="str">
        <f t="shared" si="54"/>
        <v/>
      </c>
      <c r="AU424" s="8">
        <f>IF(OR(ISBLANK('Anwendung DIAGNOSE'!E150),'Anwendung DIAGNOSE'!E150='Anwendung DIAGNOSE'!$C$1,AT424),0,$AR$5-'Anwendung DIAGNOSE'!E150)</f>
        <v>8</v>
      </c>
      <c r="AV424" s="4"/>
      <c r="AW424" s="4"/>
      <c r="AX424" s="15"/>
      <c r="AY424" s="4"/>
      <c r="AZ424" s="4">
        <f t="shared" ca="1" si="52"/>
        <v>8</v>
      </c>
      <c r="BA424" s="496">
        <f t="shared" ca="1" si="53"/>
        <v>8</v>
      </c>
      <c r="BB424" s="40">
        <f t="shared" ca="1" si="51"/>
        <v>3.4333290416720314E-4</v>
      </c>
      <c r="BC424" s="3">
        <f t="shared" si="50"/>
        <v>2.0599974250032189E-2</v>
      </c>
      <c r="BD424" s="4"/>
      <c r="BE424" s="4"/>
      <c r="BF424" s="4"/>
      <c r="BG424" s="11"/>
      <c r="BH424" s="492">
        <f ca="1">SUMPRODUCT(E424:AP424,Calcul_correl!E$411:AP$411)*D424</f>
        <v>1.7833569374704959E-4</v>
      </c>
      <c r="BI424" s="493"/>
      <c r="BJ424" s="493"/>
      <c r="BK424" s="493"/>
      <c r="BL424" s="493"/>
      <c r="BM424" s="496"/>
    </row>
    <row r="425" spans="3:65">
      <c r="C425" s="42" t="s">
        <v>3515</v>
      </c>
      <c r="D425" s="43">
        <v>4.5357645031069986E-5</v>
      </c>
      <c r="E425" s="44">
        <v>20</v>
      </c>
      <c r="F425" s="17">
        <v>14</v>
      </c>
      <c r="G425" s="17">
        <v>0</v>
      </c>
      <c r="H425" s="17">
        <v>-3</v>
      </c>
      <c r="I425" s="17">
        <v>-9</v>
      </c>
      <c r="J425" s="17">
        <v>-13</v>
      </c>
      <c r="K425" s="17">
        <v>6</v>
      </c>
      <c r="L425" s="17">
        <v>7</v>
      </c>
      <c r="M425" s="17">
        <v>-31</v>
      </c>
      <c r="N425" s="17">
        <v>-18</v>
      </c>
      <c r="O425" s="17">
        <v>-4</v>
      </c>
      <c r="P425" s="17">
        <v>-15</v>
      </c>
      <c r="Q425" s="17">
        <v>6</v>
      </c>
      <c r="R425" s="17">
        <v>35</v>
      </c>
      <c r="S425" s="17">
        <v>-13</v>
      </c>
      <c r="T425" s="17">
        <v>6</v>
      </c>
      <c r="U425" s="17">
        <v>-7</v>
      </c>
      <c r="V425" s="17">
        <v>-9</v>
      </c>
      <c r="W425" s="17">
        <v>12</v>
      </c>
      <c r="X425" s="17">
        <v>7</v>
      </c>
      <c r="Y425" s="17">
        <v>-22</v>
      </c>
      <c r="Z425" s="17">
        <v>-11</v>
      </c>
      <c r="AA425" s="17">
        <v>5</v>
      </c>
      <c r="AB425" s="17">
        <v>-6</v>
      </c>
      <c r="AC425" s="17">
        <v>-9</v>
      </c>
      <c r="AD425" s="17">
        <v>-13</v>
      </c>
      <c r="AE425" s="17">
        <v>-4</v>
      </c>
      <c r="AF425" s="17">
        <v>-13</v>
      </c>
      <c r="AG425" s="17">
        <v>13</v>
      </c>
      <c r="AH425" s="17">
        <v>4</v>
      </c>
      <c r="AI425" s="17">
        <v>17</v>
      </c>
      <c r="AJ425" s="17">
        <v>9</v>
      </c>
      <c r="AK425" s="17">
        <v>18</v>
      </c>
      <c r="AL425" s="17">
        <v>-2</v>
      </c>
      <c r="AM425" s="17">
        <v>9</v>
      </c>
      <c r="AN425" s="17">
        <v>-1</v>
      </c>
      <c r="AO425" s="17">
        <v>-4</v>
      </c>
      <c r="AP425" s="18">
        <v>-25</v>
      </c>
      <c r="AR425" s="14"/>
      <c r="AS425" s="8" t="s">
        <v>3515</v>
      </c>
      <c r="AT425" s="8" t="str">
        <f t="shared" si="54"/>
        <v/>
      </c>
      <c r="AU425" s="8">
        <f>IF(OR(ISBLANK('Anwendung DIAGNOSE'!E151),'Anwendung DIAGNOSE'!E151='Anwendung DIAGNOSE'!$C$1,AT425),0,$AR$5-'Anwendung DIAGNOSE'!E151)</f>
        <v>8</v>
      </c>
      <c r="AV425" s="4"/>
      <c r="AW425" s="4"/>
      <c r="AX425" s="15"/>
      <c r="AY425" s="4"/>
      <c r="AZ425" s="4">
        <f t="shared" si="52"/>
        <v>8</v>
      </c>
      <c r="BA425" s="496">
        <f t="shared" si="53"/>
        <v>8</v>
      </c>
      <c r="BB425" s="40">
        <f t="shared" si="51"/>
        <v>3.6286116024855989E-4</v>
      </c>
      <c r="BC425" s="3">
        <f t="shared" si="50"/>
        <v>1.9050210913049394E-2</v>
      </c>
      <c r="BD425" s="4"/>
      <c r="BE425" s="4"/>
      <c r="BF425" s="4"/>
      <c r="BG425" s="11"/>
      <c r="BH425" s="492">
        <f ca="1">SUMPRODUCT(E425:AP425,Calcul_correl!E$411:AP$411)*D425</f>
        <v>2.76940173266204E-4</v>
      </c>
      <c r="BI425" s="493"/>
      <c r="BJ425" s="493"/>
      <c r="BK425" s="493"/>
      <c r="BL425" s="493"/>
      <c r="BM425" s="496"/>
    </row>
    <row r="426" spans="3:65">
      <c r="C426" s="42" t="s">
        <v>3516</v>
      </c>
      <c r="D426" s="43">
        <v>5.4271138608488005E-5</v>
      </c>
      <c r="E426" s="44">
        <v>-16</v>
      </c>
      <c r="F426" s="17">
        <v>35</v>
      </c>
      <c r="G426" s="17">
        <v>-22</v>
      </c>
      <c r="H426" s="17">
        <v>16</v>
      </c>
      <c r="I426" s="17">
        <v>-10</v>
      </c>
      <c r="J426" s="17">
        <v>24</v>
      </c>
      <c r="K426" s="17">
        <v>22</v>
      </c>
      <c r="L426" s="17">
        <v>16</v>
      </c>
      <c r="M426" s="17">
        <v>-7</v>
      </c>
      <c r="N426" s="17">
        <v>36</v>
      </c>
      <c r="O426" s="17">
        <v>-10</v>
      </c>
      <c r="P426" s="17">
        <v>22</v>
      </c>
      <c r="Q426" s="17">
        <v>-21</v>
      </c>
      <c r="R426" s="17">
        <v>5</v>
      </c>
      <c r="S426" s="17">
        <v>20</v>
      </c>
      <c r="T426" s="17">
        <v>-1</v>
      </c>
      <c r="U426" s="17">
        <v>14</v>
      </c>
      <c r="V426" s="17">
        <v>-7</v>
      </c>
      <c r="W426" s="17">
        <v>-27</v>
      </c>
      <c r="X426" s="17">
        <v>-30</v>
      </c>
      <c r="Y426" s="17">
        <v>-11</v>
      </c>
      <c r="Z426" s="17">
        <v>-4</v>
      </c>
      <c r="AA426" s="17">
        <v>1</v>
      </c>
      <c r="AB426" s="17">
        <v>36</v>
      </c>
      <c r="AC426" s="17">
        <v>20</v>
      </c>
      <c r="AD426" s="17">
        <v>15</v>
      </c>
      <c r="AE426" s="17">
        <v>-23</v>
      </c>
      <c r="AF426" s="17">
        <v>33</v>
      </c>
      <c r="AG426" s="17">
        <v>16</v>
      </c>
      <c r="AH426" s="17">
        <v>-2</v>
      </c>
      <c r="AI426" s="17">
        <v>-6</v>
      </c>
      <c r="AJ426" s="17">
        <v>7</v>
      </c>
      <c r="AK426" s="17">
        <v>4</v>
      </c>
      <c r="AL426" s="17">
        <v>-48</v>
      </c>
      <c r="AM426" s="17">
        <v>20</v>
      </c>
      <c r="AN426" s="17">
        <v>-14</v>
      </c>
      <c r="AO426" s="17">
        <v>21</v>
      </c>
      <c r="AP426" s="18">
        <v>7</v>
      </c>
      <c r="AR426" s="14"/>
      <c r="AS426" s="8" t="s">
        <v>3516</v>
      </c>
      <c r="AT426" s="8" t="str">
        <f t="shared" si="54"/>
        <v/>
      </c>
      <c r="AU426" s="8">
        <f>IF(OR(ISBLANK('Anwendung DIAGNOSE'!E152),'Anwendung DIAGNOSE'!E152='Anwendung DIAGNOSE'!$C$1,AT426),0,$AR$5-'Anwendung DIAGNOSE'!E152)</f>
        <v>8</v>
      </c>
      <c r="AV426" s="4"/>
      <c r="AW426" s="4"/>
      <c r="AX426" s="15"/>
      <c r="AY426" s="4"/>
      <c r="AZ426" s="4">
        <f t="shared" si="52"/>
        <v>8</v>
      </c>
      <c r="BA426" s="496">
        <f t="shared" si="53"/>
        <v>8</v>
      </c>
      <c r="BB426" s="40">
        <f t="shared" si="51"/>
        <v>4.3416910886790404E-4</v>
      </c>
      <c r="BC426" s="3">
        <f t="shared" si="50"/>
        <v>3.5221968956908718E-2</v>
      </c>
      <c r="BD426" s="4"/>
      <c r="BE426" s="4"/>
      <c r="BF426" s="4"/>
      <c r="BG426" s="11"/>
      <c r="BH426" s="492">
        <f ca="1">SUMPRODUCT(E426:AP426,Calcul_correl!E$411:AP$411)*D426</f>
        <v>3.9976120699012252E-4</v>
      </c>
      <c r="BI426" s="493"/>
      <c r="BJ426" s="493"/>
      <c r="BK426" s="493"/>
      <c r="BL426" s="493"/>
      <c r="BM426" s="496"/>
    </row>
    <row r="427" spans="3:65">
      <c r="C427" s="42" t="s">
        <v>3517</v>
      </c>
      <c r="D427" s="43">
        <v>5.5564816358281937E-5</v>
      </c>
      <c r="E427" s="44">
        <v>-30</v>
      </c>
      <c r="F427" s="17">
        <v>22</v>
      </c>
      <c r="G427" s="17">
        <v>-21</v>
      </c>
      <c r="H427" s="17">
        <v>50</v>
      </c>
      <c r="I427" s="17">
        <v>-49</v>
      </c>
      <c r="J427" s="17">
        <v>-8</v>
      </c>
      <c r="K427" s="17">
        <v>-1</v>
      </c>
      <c r="L427" s="17">
        <v>28</v>
      </c>
      <c r="M427" s="17">
        <v>6</v>
      </c>
      <c r="N427" s="17">
        <v>53</v>
      </c>
      <c r="O427" s="17">
        <v>-60</v>
      </c>
      <c r="P427" s="17">
        <v>-3</v>
      </c>
      <c r="Q427" s="17">
        <v>-22</v>
      </c>
      <c r="R427" s="17">
        <v>6</v>
      </c>
      <c r="S427" s="17">
        <v>-1</v>
      </c>
      <c r="T427" s="17">
        <v>-8</v>
      </c>
      <c r="U427" s="17">
        <v>21</v>
      </c>
      <c r="V427" s="17">
        <v>-20</v>
      </c>
      <c r="W427" s="17">
        <v>-3</v>
      </c>
      <c r="X427" s="17">
        <v>-15</v>
      </c>
      <c r="Y427" s="17">
        <v>2</v>
      </c>
      <c r="Z427" s="17">
        <v>29</v>
      </c>
      <c r="AA427" s="17">
        <v>-17</v>
      </c>
      <c r="AB427" s="17">
        <v>47</v>
      </c>
      <c r="AC427" s="17">
        <v>-21</v>
      </c>
      <c r="AD427" s="17">
        <v>12</v>
      </c>
      <c r="AE427" s="17">
        <v>-12</v>
      </c>
      <c r="AF427" s="17">
        <v>7</v>
      </c>
      <c r="AG427" s="17">
        <v>-3</v>
      </c>
      <c r="AH427" s="17">
        <v>-2</v>
      </c>
      <c r="AI427" s="17">
        <v>13</v>
      </c>
      <c r="AJ427" s="17">
        <v>30</v>
      </c>
      <c r="AK427" s="17">
        <v>9</v>
      </c>
      <c r="AL427" s="17">
        <v>-27</v>
      </c>
      <c r="AM427" s="17">
        <v>-8</v>
      </c>
      <c r="AN427" s="17">
        <v>-25</v>
      </c>
      <c r="AO427" s="17">
        <v>55</v>
      </c>
      <c r="AP427" s="18">
        <v>-14</v>
      </c>
      <c r="AR427" s="14"/>
      <c r="AS427" s="8" t="s">
        <v>3517</v>
      </c>
      <c r="AT427" s="8" t="str">
        <f t="shared" si="54"/>
        <v/>
      </c>
      <c r="AU427" s="8">
        <f>IF(OR(ISBLANK('Anwendung DIAGNOSE'!E153),'Anwendung DIAGNOSE'!E153='Anwendung DIAGNOSE'!$C$1,AT427),0,$AR$5-'Anwendung DIAGNOSE'!E153)</f>
        <v>8</v>
      </c>
      <c r="AV427" s="4"/>
      <c r="AW427" s="4"/>
      <c r="AX427" s="15"/>
      <c r="AY427" s="4"/>
      <c r="AZ427" s="4">
        <f t="shared" si="52"/>
        <v>8</v>
      </c>
      <c r="BA427" s="496">
        <f t="shared" ca="1" si="53"/>
        <v>8</v>
      </c>
      <c r="BB427" s="40">
        <f t="shared" ca="1" si="51"/>
        <v>4.445185308662555E-4</v>
      </c>
      <c r="BC427" s="3">
        <f t="shared" si="50"/>
        <v>4.2229260432294274E-2</v>
      </c>
      <c r="BD427" s="4"/>
      <c r="BE427" s="4"/>
      <c r="BF427" s="4"/>
      <c r="BG427" s="11"/>
      <c r="BH427" s="492">
        <f ca="1">SUMPRODUCT(E427:AP427,Calcul_correl!E$411:AP$411)*D427</f>
        <v>2.0635105850975191E-4</v>
      </c>
      <c r="BI427" s="493"/>
      <c r="BJ427" s="493"/>
      <c r="BK427" s="493"/>
      <c r="BL427" s="493"/>
      <c r="BM427" s="496"/>
    </row>
    <row r="428" spans="3:65">
      <c r="C428" s="42" t="s">
        <v>3518</v>
      </c>
      <c r="D428" s="43">
        <v>5.4677675105254521E-5</v>
      </c>
      <c r="E428" s="44">
        <v>31</v>
      </c>
      <c r="F428" s="17">
        <v>33</v>
      </c>
      <c r="G428" s="17">
        <v>-29</v>
      </c>
      <c r="H428" s="17">
        <v>31</v>
      </c>
      <c r="I428" s="17">
        <v>-48</v>
      </c>
      <c r="J428" s="17">
        <v>-26</v>
      </c>
      <c r="K428" s="17">
        <v>-42</v>
      </c>
      <c r="L428" s="17">
        <v>16</v>
      </c>
      <c r="M428" s="17">
        <v>-52</v>
      </c>
      <c r="N428" s="17">
        <v>41</v>
      </c>
      <c r="O428" s="17">
        <v>-33</v>
      </c>
      <c r="P428" s="17">
        <v>-6</v>
      </c>
      <c r="Q428" s="17">
        <v>-23</v>
      </c>
      <c r="R428" s="17">
        <v>51</v>
      </c>
      <c r="S428" s="17">
        <v>18</v>
      </c>
      <c r="T428" s="17">
        <v>-24</v>
      </c>
      <c r="U428" s="17">
        <v>-1</v>
      </c>
      <c r="V428" s="17">
        <v>-5</v>
      </c>
      <c r="W428" s="17">
        <v>-33</v>
      </c>
      <c r="X428" s="17">
        <v>-36</v>
      </c>
      <c r="Y428" s="17">
        <v>-25</v>
      </c>
      <c r="Z428" s="17">
        <v>48</v>
      </c>
      <c r="AA428" s="17">
        <v>-25</v>
      </c>
      <c r="AB428" s="17">
        <v>13</v>
      </c>
      <c r="AC428" s="17">
        <v>-2</v>
      </c>
      <c r="AD428" s="17">
        <v>1</v>
      </c>
      <c r="AE428" s="17">
        <v>-11</v>
      </c>
      <c r="AF428" s="17">
        <v>9</v>
      </c>
      <c r="AG428" s="17">
        <v>10</v>
      </c>
      <c r="AH428" s="17">
        <v>18</v>
      </c>
      <c r="AI428" s="17">
        <v>-13</v>
      </c>
      <c r="AJ428" s="17">
        <v>13</v>
      </c>
      <c r="AK428" s="17">
        <v>16</v>
      </c>
      <c r="AL428" s="17">
        <v>-1</v>
      </c>
      <c r="AM428" s="17">
        <v>-22</v>
      </c>
      <c r="AN428" s="17">
        <v>-27</v>
      </c>
      <c r="AO428" s="17">
        <v>7</v>
      </c>
      <c r="AP428" s="18">
        <v>-11</v>
      </c>
      <c r="AR428" s="14"/>
      <c r="AS428" s="8" t="s">
        <v>3518</v>
      </c>
      <c r="AT428" s="8" t="str">
        <f t="shared" si="54"/>
        <v/>
      </c>
      <c r="AU428" s="8">
        <f>IF(OR(ISBLANK('Anwendung DIAGNOSE'!E154),'Anwendung DIAGNOSE'!E154='Anwendung DIAGNOSE'!$C$1,AT428),0,$AR$5-'Anwendung DIAGNOSE'!E154)</f>
        <v>8</v>
      </c>
      <c r="AV428" s="4"/>
      <c r="AW428" s="4"/>
      <c r="AX428" s="15"/>
      <c r="AY428" s="4"/>
      <c r="AZ428" s="4">
        <f t="shared" si="52"/>
        <v>8</v>
      </c>
      <c r="BA428" s="496">
        <f t="shared" ca="1" si="53"/>
        <v>8</v>
      </c>
      <c r="BB428" s="40">
        <f t="shared" ca="1" si="51"/>
        <v>4.3742140084203617E-4</v>
      </c>
      <c r="BC428" s="3">
        <f t="shared" si="50"/>
        <v>4.6530701514571594E-2</v>
      </c>
      <c r="BD428" s="4"/>
      <c r="BE428" s="4"/>
      <c r="BF428" s="4"/>
      <c r="BG428" s="11"/>
      <c r="BH428" s="492">
        <f ca="1">SUMPRODUCT(E428:AP428,Calcul_correl!E$411:AP$411)*D428</f>
        <v>-1.1019629285362786E-3</v>
      </c>
      <c r="BI428" s="493"/>
      <c r="BJ428" s="493"/>
      <c r="BK428" s="493"/>
      <c r="BL428" s="493"/>
      <c r="BM428" s="496"/>
    </row>
    <row r="429" spans="3:65">
      <c r="C429" s="42" t="s">
        <v>3519</v>
      </c>
      <c r="D429" s="43">
        <v>4.6097819573134188E-5</v>
      </c>
      <c r="E429" s="44">
        <v>-5</v>
      </c>
      <c r="F429" s="17">
        <v>24</v>
      </c>
      <c r="G429" s="17">
        <v>-9</v>
      </c>
      <c r="H429" s="17">
        <v>28</v>
      </c>
      <c r="I429" s="17">
        <v>-19</v>
      </c>
      <c r="J429" s="17">
        <v>-13</v>
      </c>
      <c r="K429" s="17">
        <v>-51</v>
      </c>
      <c r="L429" s="17">
        <v>0</v>
      </c>
      <c r="M429" s="17">
        <v>-29</v>
      </c>
      <c r="N429" s="17">
        <v>16</v>
      </c>
      <c r="O429" s="17">
        <v>-38</v>
      </c>
      <c r="P429" s="17">
        <v>-15</v>
      </c>
      <c r="Q429" s="17">
        <v>-25</v>
      </c>
      <c r="R429" s="17">
        <v>20</v>
      </c>
      <c r="S429" s="17">
        <v>16</v>
      </c>
      <c r="T429" s="17">
        <v>-23</v>
      </c>
      <c r="U429" s="17">
        <v>-17</v>
      </c>
      <c r="V429" s="17">
        <v>-20</v>
      </c>
      <c r="W429" s="17">
        <v>-36</v>
      </c>
      <c r="X429" s="17">
        <v>-17</v>
      </c>
      <c r="Y429" s="17">
        <v>-10</v>
      </c>
      <c r="Z429" s="17">
        <v>31</v>
      </c>
      <c r="AA429" s="17">
        <v>-26</v>
      </c>
      <c r="AB429" s="17">
        <v>19</v>
      </c>
      <c r="AC429" s="17">
        <v>-20</v>
      </c>
      <c r="AD429" s="17">
        <v>-11</v>
      </c>
      <c r="AE429" s="17">
        <v>0</v>
      </c>
      <c r="AF429" s="17">
        <v>-4</v>
      </c>
      <c r="AG429" s="17">
        <v>2</v>
      </c>
      <c r="AH429" s="17">
        <v>7</v>
      </c>
      <c r="AI429" s="17">
        <v>1</v>
      </c>
      <c r="AJ429" s="17">
        <v>16</v>
      </c>
      <c r="AK429" s="17">
        <v>9</v>
      </c>
      <c r="AL429" s="17">
        <v>17</v>
      </c>
      <c r="AM429" s="17">
        <v>-11</v>
      </c>
      <c r="AN429" s="17">
        <v>-24</v>
      </c>
      <c r="AO429" s="17">
        <v>-4</v>
      </c>
      <c r="AP429" s="18">
        <v>13</v>
      </c>
      <c r="AR429" s="14"/>
      <c r="AS429" s="8" t="s">
        <v>3519</v>
      </c>
      <c r="AT429" s="8" t="str">
        <f t="shared" si="54"/>
        <v/>
      </c>
      <c r="AU429" s="8">
        <f>IF(OR(ISBLANK('Anwendung DIAGNOSE'!E155),'Anwendung DIAGNOSE'!E155='Anwendung DIAGNOSE'!$C$1,AT429),0,$AR$5-'Anwendung DIAGNOSE'!E155)</f>
        <v>8</v>
      </c>
      <c r="AV429" s="4"/>
      <c r="AW429" s="4"/>
      <c r="AX429" s="15"/>
      <c r="AY429" s="4"/>
      <c r="AZ429" s="4">
        <f t="shared" si="52"/>
        <v>8</v>
      </c>
      <c r="BA429" s="496">
        <f t="shared" si="53"/>
        <v>8</v>
      </c>
      <c r="BB429" s="40">
        <f t="shared" si="51"/>
        <v>3.687825565850735E-4</v>
      </c>
      <c r="BC429" s="3">
        <f t="shared" si="50"/>
        <v>2.9779191444244686E-2</v>
      </c>
      <c r="BD429" s="4"/>
      <c r="BE429" s="4"/>
      <c r="BF429" s="4"/>
      <c r="BG429" s="11"/>
      <c r="BH429" s="492">
        <f ca="1">SUMPRODUCT(E429:AP429,Calcul_correl!E$411:AP$411)*D429</f>
        <v>-1.5048356612732217E-3</v>
      </c>
      <c r="BI429" s="493"/>
      <c r="BJ429" s="493"/>
      <c r="BK429" s="493"/>
      <c r="BL429" s="493"/>
      <c r="BM429" s="496"/>
    </row>
    <row r="430" spans="3:65">
      <c r="C430" s="42" t="s">
        <v>3520</v>
      </c>
      <c r="D430" s="43">
        <v>4.6526776159679898E-5</v>
      </c>
      <c r="E430" s="44">
        <v>15</v>
      </c>
      <c r="F430" s="17">
        <v>-7</v>
      </c>
      <c r="G430" s="17">
        <v>18</v>
      </c>
      <c r="H430" s="17">
        <v>20</v>
      </c>
      <c r="I430" s="17">
        <v>14</v>
      </c>
      <c r="J430" s="17">
        <v>12</v>
      </c>
      <c r="K430" s="17">
        <v>-13</v>
      </c>
      <c r="L430" s="17">
        <v>-4</v>
      </c>
      <c r="M430" s="17">
        <v>20</v>
      </c>
      <c r="N430" s="17">
        <v>-20</v>
      </c>
      <c r="O430" s="17">
        <v>1</v>
      </c>
      <c r="P430" s="17">
        <v>-7</v>
      </c>
      <c r="Q430" s="17">
        <v>2</v>
      </c>
      <c r="R430" s="17">
        <v>16</v>
      </c>
      <c r="S430" s="17">
        <v>1</v>
      </c>
      <c r="T430" s="17">
        <v>4</v>
      </c>
      <c r="U430" s="17">
        <v>13</v>
      </c>
      <c r="V430" s="17">
        <v>0</v>
      </c>
      <c r="W430" s="17">
        <v>4</v>
      </c>
      <c r="X430" s="17">
        <v>3</v>
      </c>
      <c r="Y430" s="17">
        <v>-15</v>
      </c>
      <c r="Z430" s="17">
        <v>15</v>
      </c>
      <c r="AA430" s="17">
        <v>15</v>
      </c>
      <c r="AB430" s="17">
        <v>18</v>
      </c>
      <c r="AC430" s="17">
        <v>8</v>
      </c>
      <c r="AD430" s="17">
        <v>6</v>
      </c>
      <c r="AE430" s="17">
        <v>-11</v>
      </c>
      <c r="AF430" s="17">
        <v>-5</v>
      </c>
      <c r="AG430" s="17">
        <v>-7</v>
      </c>
      <c r="AH430" s="17">
        <v>3</v>
      </c>
      <c r="AI430" s="17">
        <v>-6</v>
      </c>
      <c r="AJ430" s="17">
        <v>4</v>
      </c>
      <c r="AK430" s="17">
        <v>-8</v>
      </c>
      <c r="AL430" s="17">
        <v>18</v>
      </c>
      <c r="AM430" s="17">
        <v>-15</v>
      </c>
      <c r="AN430" s="17">
        <v>-1</v>
      </c>
      <c r="AO430" s="17">
        <v>-21</v>
      </c>
      <c r="AP430" s="18">
        <v>18</v>
      </c>
      <c r="AR430" s="14"/>
      <c r="AS430" s="8" t="s">
        <v>3520</v>
      </c>
      <c r="AT430" s="8" t="str">
        <f t="shared" si="54"/>
        <v/>
      </c>
      <c r="AU430" s="8">
        <f>IF(OR(ISBLANK('Anwendung DIAGNOSE'!E156),'Anwendung DIAGNOSE'!E156='Anwendung DIAGNOSE'!$C$1,AT430),0,$AR$5-'Anwendung DIAGNOSE'!E156)</f>
        <v>8</v>
      </c>
      <c r="AV430" s="4"/>
      <c r="AW430" s="4"/>
      <c r="AX430" s="15"/>
      <c r="AY430" s="4"/>
      <c r="AZ430" s="4">
        <f t="shared" si="52"/>
        <v>8</v>
      </c>
      <c r="BA430" s="496">
        <f t="shared" si="53"/>
        <v>8</v>
      </c>
      <c r="BB430" s="40">
        <f t="shared" si="51"/>
        <v>3.7221420927743918E-4</v>
      </c>
      <c r="BC430" s="3">
        <f t="shared" si="50"/>
        <v>1.80523891499558E-2</v>
      </c>
      <c r="BD430" s="4"/>
      <c r="BE430" s="4"/>
      <c r="BF430" s="4"/>
      <c r="BG430" s="11"/>
      <c r="BH430" s="492">
        <f ca="1">SUMPRODUCT(E430:AP430,Calcul_correl!E$411:AP$411)*D430</f>
        <v>-4.0850974735960545E-4</v>
      </c>
      <c r="BI430" s="493"/>
      <c r="BJ430" s="493"/>
      <c r="BK430" s="493"/>
      <c r="BL430" s="493"/>
      <c r="BM430" s="496"/>
    </row>
    <row r="431" spans="3:65">
      <c r="C431" s="42" t="s">
        <v>3521</v>
      </c>
      <c r="D431" s="43">
        <v>5.6016132646202108E-5</v>
      </c>
      <c r="E431" s="44">
        <v>-12</v>
      </c>
      <c r="F431" s="17">
        <v>36</v>
      </c>
      <c r="G431" s="17">
        <v>-36</v>
      </c>
      <c r="H431" s="17">
        <v>108</v>
      </c>
      <c r="I431" s="17">
        <v>-41</v>
      </c>
      <c r="J431" s="17">
        <v>7</v>
      </c>
      <c r="K431" s="17">
        <v>12</v>
      </c>
      <c r="L431" s="17">
        <v>21</v>
      </c>
      <c r="M431" s="17">
        <v>1</v>
      </c>
      <c r="N431" s="17">
        <v>91</v>
      </c>
      <c r="O431" s="17">
        <v>-58</v>
      </c>
      <c r="P431" s="17">
        <v>11</v>
      </c>
      <c r="Q431" s="17">
        <v>-24</v>
      </c>
      <c r="R431" s="17">
        <v>15</v>
      </c>
      <c r="S431" s="17">
        <v>31</v>
      </c>
      <c r="T431" s="17">
        <v>-4</v>
      </c>
      <c r="U431" s="17">
        <v>38</v>
      </c>
      <c r="V431" s="17">
        <v>10</v>
      </c>
      <c r="W431" s="17">
        <v>-52</v>
      </c>
      <c r="X431" s="17">
        <v>-14</v>
      </c>
      <c r="Y431" s="17">
        <v>0</v>
      </c>
      <c r="Z431" s="17">
        <v>63</v>
      </c>
      <c r="AA431" s="17">
        <v>-21</v>
      </c>
      <c r="AB431" s="17">
        <v>41</v>
      </c>
      <c r="AC431" s="17">
        <v>26</v>
      </c>
      <c r="AD431" s="17">
        <v>-9</v>
      </c>
      <c r="AE431" s="17">
        <v>-26</v>
      </c>
      <c r="AF431" s="17">
        <v>14</v>
      </c>
      <c r="AG431" s="17">
        <v>-16</v>
      </c>
      <c r="AH431" s="17">
        <v>-17</v>
      </c>
      <c r="AI431" s="17">
        <v>-8</v>
      </c>
      <c r="AJ431" s="17">
        <v>-19</v>
      </c>
      <c r="AK431" s="17">
        <v>17</v>
      </c>
      <c r="AL431" s="17">
        <v>-31</v>
      </c>
      <c r="AM431" s="17">
        <v>-5</v>
      </c>
      <c r="AN431" s="17">
        <v>-4</v>
      </c>
      <c r="AO431" s="17">
        <v>11</v>
      </c>
      <c r="AP431" s="18">
        <v>19</v>
      </c>
      <c r="AR431" s="14"/>
      <c r="AS431" s="8" t="s">
        <v>3521</v>
      </c>
      <c r="AT431" s="8" t="str">
        <f t="shared" si="54"/>
        <v/>
      </c>
      <c r="AU431" s="8">
        <f>IF(OR(ISBLANK('Anwendung DIAGNOSE'!E157),'Anwendung DIAGNOSE'!E157='Anwendung DIAGNOSE'!$C$1,AT431),0,$AR$5-'Anwendung DIAGNOSE'!E157)</f>
        <v>8</v>
      </c>
      <c r="AV431" s="4"/>
      <c r="AW431" s="4"/>
      <c r="AX431" s="15"/>
      <c r="AY431" s="4"/>
      <c r="AZ431" s="4">
        <f t="shared" si="52"/>
        <v>8</v>
      </c>
      <c r="BA431" s="496">
        <f t="shared" ca="1" si="53"/>
        <v>8</v>
      </c>
      <c r="BB431" s="40">
        <f t="shared" ca="1" si="51"/>
        <v>4.4812906116961686E-4</v>
      </c>
      <c r="BC431" s="3">
        <f t="shared" si="50"/>
        <v>5.4279632534169842E-2</v>
      </c>
      <c r="BD431" s="4"/>
      <c r="BE431" s="4"/>
      <c r="BF431" s="4"/>
      <c r="BG431" s="11"/>
      <c r="BH431" s="492">
        <f ca="1">SUMPRODUCT(E431:AP431,Calcul_correl!E$411:AP$411)*D431</f>
        <v>-5.4845395473896274E-5</v>
      </c>
      <c r="BI431" s="493"/>
      <c r="BJ431" s="493"/>
      <c r="BK431" s="493"/>
      <c r="BL431" s="493"/>
      <c r="BM431" s="496"/>
    </row>
    <row r="432" spans="3:65">
      <c r="C432" s="42" t="s">
        <v>3522</v>
      </c>
      <c r="D432" s="43">
        <v>4.4632894443204644E-5</v>
      </c>
      <c r="E432" s="44">
        <v>9</v>
      </c>
      <c r="F432" s="17">
        <v>22</v>
      </c>
      <c r="G432" s="17">
        <v>-18</v>
      </c>
      <c r="H432" s="17">
        <v>67</v>
      </c>
      <c r="I432" s="17">
        <v>-27</v>
      </c>
      <c r="J432" s="17">
        <v>16</v>
      </c>
      <c r="K432" s="17">
        <v>-7</v>
      </c>
      <c r="L432" s="17">
        <v>7</v>
      </c>
      <c r="M432" s="17">
        <v>17</v>
      </c>
      <c r="N432" s="17">
        <v>60</v>
      </c>
      <c r="O432" s="17">
        <v>-19</v>
      </c>
      <c r="P432" s="17">
        <v>-2</v>
      </c>
      <c r="Q432" s="17">
        <v>-9</v>
      </c>
      <c r="R432" s="17">
        <v>24</v>
      </c>
      <c r="S432" s="17">
        <v>23</v>
      </c>
      <c r="T432" s="17">
        <v>-14</v>
      </c>
      <c r="U432" s="17">
        <v>30</v>
      </c>
      <c r="V432" s="17">
        <v>32</v>
      </c>
      <c r="W432" s="17">
        <v>-45</v>
      </c>
      <c r="X432" s="17">
        <v>-3</v>
      </c>
      <c r="Y432" s="17">
        <v>-17</v>
      </c>
      <c r="Z432" s="17">
        <v>61</v>
      </c>
      <c r="AA432" s="17">
        <v>0</v>
      </c>
      <c r="AB432" s="17">
        <v>21</v>
      </c>
      <c r="AC432" s="17">
        <v>-15</v>
      </c>
      <c r="AD432" s="17">
        <v>2</v>
      </c>
      <c r="AE432" s="17">
        <v>-31</v>
      </c>
      <c r="AF432" s="17">
        <v>-12</v>
      </c>
      <c r="AG432" s="17">
        <v>-14</v>
      </c>
      <c r="AH432" s="17">
        <v>-6</v>
      </c>
      <c r="AI432" s="17">
        <v>-10</v>
      </c>
      <c r="AJ432" s="17">
        <v>-48</v>
      </c>
      <c r="AK432" s="17">
        <v>0</v>
      </c>
      <c r="AL432" s="17">
        <v>-26</v>
      </c>
      <c r="AM432" s="17">
        <v>14</v>
      </c>
      <c r="AN432" s="17">
        <v>-3</v>
      </c>
      <c r="AO432" s="17">
        <v>-7</v>
      </c>
      <c r="AP432" s="18">
        <v>34</v>
      </c>
      <c r="AR432" s="14"/>
      <c r="AS432" s="8" t="s">
        <v>3522</v>
      </c>
      <c r="AT432" s="8" t="str">
        <f t="shared" si="54"/>
        <v/>
      </c>
      <c r="AU432" s="8">
        <f>IF(OR(ISBLANK('Anwendung DIAGNOSE'!E158),'Anwendung DIAGNOSE'!E158='Anwendung DIAGNOSE'!$C$1,AT432),0,$AR$5-'Anwendung DIAGNOSE'!E158)</f>
        <v>8</v>
      </c>
      <c r="AV432" s="4"/>
      <c r="AW432" s="4"/>
      <c r="AX432" s="15"/>
      <c r="AY432" s="4"/>
      <c r="AZ432" s="4">
        <f t="shared" si="52"/>
        <v>8</v>
      </c>
      <c r="BA432" s="496">
        <f t="shared" si="53"/>
        <v>8</v>
      </c>
      <c r="BB432" s="40">
        <f t="shared" si="51"/>
        <v>3.5706315554563715E-4</v>
      </c>
      <c r="BC432" s="3">
        <f t="shared" si="50"/>
        <v>3.4456594510153989E-2</v>
      </c>
      <c r="BD432" s="4"/>
      <c r="BE432" s="4"/>
      <c r="BF432" s="4"/>
      <c r="BG432" s="11"/>
      <c r="BH432" s="492">
        <f ca="1">SUMPRODUCT(E432:AP432,Calcul_correl!E$411:AP$411)*D432</f>
        <v>1.1202008480249946E-3</v>
      </c>
      <c r="BI432" s="493"/>
      <c r="BJ432" s="493"/>
      <c r="BK432" s="493"/>
      <c r="BL432" s="493"/>
      <c r="BM432" s="496"/>
    </row>
    <row r="433" spans="3:65">
      <c r="C433" s="42" t="s">
        <v>3523</v>
      </c>
      <c r="D433" s="43">
        <v>5.0296750829896386E-5</v>
      </c>
      <c r="E433" s="44">
        <v>5</v>
      </c>
      <c r="F433" s="17">
        <v>25</v>
      </c>
      <c r="G433" s="17">
        <v>-29</v>
      </c>
      <c r="H433" s="17">
        <v>-4</v>
      </c>
      <c r="I433" s="17">
        <v>-9</v>
      </c>
      <c r="J433" s="17">
        <v>-5</v>
      </c>
      <c r="K433" s="17">
        <v>1</v>
      </c>
      <c r="L433" s="17">
        <v>13</v>
      </c>
      <c r="M433" s="17">
        <v>-9</v>
      </c>
      <c r="N433" s="17">
        <v>15</v>
      </c>
      <c r="O433" s="17">
        <v>1</v>
      </c>
      <c r="P433" s="17">
        <v>29</v>
      </c>
      <c r="Q433" s="17">
        <v>5</v>
      </c>
      <c r="R433" s="17">
        <v>-7</v>
      </c>
      <c r="S433" s="17">
        <v>2</v>
      </c>
      <c r="T433" s="17">
        <v>-17</v>
      </c>
      <c r="U433" s="17">
        <v>42</v>
      </c>
      <c r="V433" s="17">
        <v>9</v>
      </c>
      <c r="W433" s="17">
        <v>1</v>
      </c>
      <c r="X433" s="17">
        <v>5</v>
      </c>
      <c r="Y433" s="17">
        <v>-20</v>
      </c>
      <c r="Z433" s="17">
        <v>-2</v>
      </c>
      <c r="AA433" s="17">
        <v>2</v>
      </c>
      <c r="AB433" s="17">
        <v>6</v>
      </c>
      <c r="AC433" s="17">
        <v>16</v>
      </c>
      <c r="AD433" s="17">
        <v>13</v>
      </c>
      <c r="AE433" s="17">
        <v>-4</v>
      </c>
      <c r="AF433" s="17">
        <v>4</v>
      </c>
      <c r="AG433" s="17">
        <v>1</v>
      </c>
      <c r="AH433" s="17">
        <v>-9</v>
      </c>
      <c r="AI433" s="17">
        <v>0</v>
      </c>
      <c r="AJ433" s="17">
        <v>-29</v>
      </c>
      <c r="AK433" s="17">
        <v>16</v>
      </c>
      <c r="AL433" s="17">
        <v>16</v>
      </c>
      <c r="AM433" s="17">
        <v>8</v>
      </c>
      <c r="AN433" s="17">
        <v>-8</v>
      </c>
      <c r="AO433" s="17">
        <v>-3</v>
      </c>
      <c r="AP433" s="18">
        <v>19</v>
      </c>
      <c r="AR433" s="14"/>
      <c r="AS433" s="8" t="s">
        <v>3523</v>
      </c>
      <c r="AT433" s="8" t="str">
        <f t="shared" si="54"/>
        <v/>
      </c>
      <c r="AU433" s="8">
        <f>IF(OR(ISBLANK('Anwendung DIAGNOSE'!E159),'Anwendung DIAGNOSE'!E159='Anwendung DIAGNOSE'!$C$1,AT433),0,$AR$5-'Anwendung DIAGNOSE'!E159)</f>
        <v>8</v>
      </c>
      <c r="AV433" s="4"/>
      <c r="AW433" s="4"/>
      <c r="AX433" s="15"/>
      <c r="AY433" s="4"/>
      <c r="AZ433" s="4">
        <f t="shared" si="52"/>
        <v>8</v>
      </c>
      <c r="BA433" s="496">
        <f t="shared" si="53"/>
        <v>8</v>
      </c>
      <c r="BB433" s="40">
        <f t="shared" si="51"/>
        <v>4.0237400663917109E-4</v>
      </c>
      <c r="BC433" s="3">
        <f t="shared" si="50"/>
        <v>2.0571371089427623E-2</v>
      </c>
      <c r="BD433" s="4"/>
      <c r="BE433" s="4"/>
      <c r="BF433" s="4"/>
      <c r="BG433" s="11"/>
      <c r="BH433" s="492">
        <f ca="1">SUMPRODUCT(E433:AP433,Calcul_correl!E$411:AP$411)*D433</f>
        <v>2.3638969922543012E-4</v>
      </c>
      <c r="BI433" s="493"/>
      <c r="BJ433" s="493"/>
      <c r="BK433" s="493"/>
      <c r="BL433" s="493"/>
      <c r="BM433" s="496"/>
    </row>
    <row r="434" spans="3:65">
      <c r="C434" s="42" t="s">
        <v>3524</v>
      </c>
      <c r="D434" s="43">
        <v>5.1692943913155855E-5</v>
      </c>
      <c r="E434" s="44">
        <v>-25</v>
      </c>
      <c r="F434" s="17">
        <v>9</v>
      </c>
      <c r="G434" s="17">
        <v>-18</v>
      </c>
      <c r="H434" s="17">
        <v>38</v>
      </c>
      <c r="I434" s="17">
        <v>-29</v>
      </c>
      <c r="J434" s="17">
        <v>-3</v>
      </c>
      <c r="K434" s="17">
        <v>3</v>
      </c>
      <c r="L434" s="17">
        <v>17</v>
      </c>
      <c r="M434" s="17">
        <v>-1</v>
      </c>
      <c r="N434" s="17">
        <v>42</v>
      </c>
      <c r="O434" s="17">
        <v>-44</v>
      </c>
      <c r="P434" s="17">
        <v>-10</v>
      </c>
      <c r="Q434" s="17">
        <v>-22</v>
      </c>
      <c r="R434" s="17">
        <v>0</v>
      </c>
      <c r="S434" s="17">
        <v>1</v>
      </c>
      <c r="T434" s="17">
        <v>-3</v>
      </c>
      <c r="U434" s="17">
        <v>22</v>
      </c>
      <c r="V434" s="17">
        <v>-15</v>
      </c>
      <c r="W434" s="17">
        <v>4</v>
      </c>
      <c r="X434" s="17">
        <v>-5</v>
      </c>
      <c r="Y434" s="17">
        <v>9</v>
      </c>
      <c r="Z434" s="17">
        <v>19</v>
      </c>
      <c r="AA434" s="17">
        <v>-2</v>
      </c>
      <c r="AB434" s="17">
        <v>29</v>
      </c>
      <c r="AC434" s="17">
        <v>-8</v>
      </c>
      <c r="AD434" s="17">
        <v>7</v>
      </c>
      <c r="AE434" s="17">
        <v>-5</v>
      </c>
      <c r="AF434" s="17">
        <v>5</v>
      </c>
      <c r="AG434" s="17">
        <v>-1</v>
      </c>
      <c r="AH434" s="17">
        <v>-1</v>
      </c>
      <c r="AI434" s="17">
        <v>9</v>
      </c>
      <c r="AJ434" s="17">
        <v>33</v>
      </c>
      <c r="AK434" s="17">
        <v>10</v>
      </c>
      <c r="AL434" s="17">
        <v>-16</v>
      </c>
      <c r="AM434" s="17">
        <v>7</v>
      </c>
      <c r="AN434" s="17">
        <v>-23</v>
      </c>
      <c r="AO434" s="17">
        <v>31</v>
      </c>
      <c r="AP434" s="18">
        <v>-10</v>
      </c>
      <c r="AR434" s="14"/>
      <c r="AS434" s="8" t="s">
        <v>3524</v>
      </c>
      <c r="AT434" s="8" t="str">
        <f t="shared" si="54"/>
        <v/>
      </c>
      <c r="AU434" s="8">
        <f>IF(OR(ISBLANK('Anwendung DIAGNOSE'!E160),'Anwendung DIAGNOSE'!E160='Anwendung DIAGNOSE'!$C$1,AT434),0,$AR$5-'Anwendung DIAGNOSE'!E160)</f>
        <v>8</v>
      </c>
      <c r="AV434" s="4"/>
      <c r="AW434" s="4"/>
      <c r="AX434" s="15"/>
      <c r="AY434" s="4"/>
      <c r="AZ434" s="4">
        <f t="shared" si="52"/>
        <v>8</v>
      </c>
      <c r="BA434" s="496">
        <f t="shared" si="53"/>
        <v>8</v>
      </c>
      <c r="BB434" s="40">
        <f t="shared" si="51"/>
        <v>4.1354355130524684E-4</v>
      </c>
      <c r="BC434" s="3">
        <f t="shared" si="50"/>
        <v>2.7707417937451538E-2</v>
      </c>
      <c r="BD434" s="4"/>
      <c r="BE434" s="4"/>
      <c r="BF434" s="4"/>
      <c r="BG434" s="11"/>
      <c r="BH434" s="492">
        <f ca="1">SUMPRODUCT(E434:AP434,Calcul_correl!E$411:AP$411)*D434</f>
        <v>-2.3650555699147039E-4</v>
      </c>
      <c r="BI434" s="493"/>
      <c r="BJ434" s="493"/>
      <c r="BK434" s="493"/>
      <c r="BL434" s="493"/>
      <c r="BM434" s="496"/>
    </row>
    <row r="435" spans="3:65">
      <c r="C435" s="42" t="s">
        <v>3525</v>
      </c>
      <c r="D435" s="43">
        <v>4.6687520425790186E-5</v>
      </c>
      <c r="E435" s="44">
        <v>-2</v>
      </c>
      <c r="F435" s="17">
        <v>-25</v>
      </c>
      <c r="G435" s="17">
        <v>-46</v>
      </c>
      <c r="H435" s="17">
        <v>-10</v>
      </c>
      <c r="I435" s="17">
        <v>1</v>
      </c>
      <c r="J435" s="17">
        <v>-2</v>
      </c>
      <c r="K435" s="17">
        <v>-3</v>
      </c>
      <c r="L435" s="17">
        <v>7</v>
      </c>
      <c r="M435" s="17">
        <v>20</v>
      </c>
      <c r="N435" s="17">
        <v>23</v>
      </c>
      <c r="O435" s="17">
        <v>14</v>
      </c>
      <c r="P435" s="17">
        <v>-12</v>
      </c>
      <c r="Q435" s="17">
        <v>-20</v>
      </c>
      <c r="R435" s="17">
        <v>25</v>
      </c>
      <c r="S435" s="17">
        <v>3</v>
      </c>
      <c r="T435" s="17">
        <v>-29</v>
      </c>
      <c r="U435" s="17">
        <v>-14</v>
      </c>
      <c r="V435" s="17">
        <v>-7</v>
      </c>
      <c r="W435" s="17">
        <v>-11</v>
      </c>
      <c r="X435" s="17">
        <v>-18</v>
      </c>
      <c r="Y435" s="17">
        <v>-11</v>
      </c>
      <c r="Z435" s="17">
        <v>-54</v>
      </c>
      <c r="AA435" s="17">
        <v>6</v>
      </c>
      <c r="AB435" s="17">
        <v>-9</v>
      </c>
      <c r="AC435" s="17">
        <v>12</v>
      </c>
      <c r="AD435" s="17">
        <v>29</v>
      </c>
      <c r="AE435" s="17">
        <v>25</v>
      </c>
      <c r="AF435" s="17">
        <v>0</v>
      </c>
      <c r="AG435" s="17">
        <v>9</v>
      </c>
      <c r="AH435" s="17">
        <v>21</v>
      </c>
      <c r="AI435" s="17">
        <v>-12</v>
      </c>
      <c r="AJ435" s="17">
        <v>17</v>
      </c>
      <c r="AK435" s="17">
        <v>1</v>
      </c>
      <c r="AL435" s="17">
        <v>-20</v>
      </c>
      <c r="AM435" s="17">
        <v>-16</v>
      </c>
      <c r="AN435" s="17">
        <v>-2</v>
      </c>
      <c r="AO435" s="17">
        <v>-25</v>
      </c>
      <c r="AP435" s="18">
        <v>-6</v>
      </c>
      <c r="AR435" s="14"/>
      <c r="AS435" s="8" t="s">
        <v>3525</v>
      </c>
      <c r="AT435" s="8" t="str">
        <f t="shared" si="54"/>
        <v/>
      </c>
      <c r="AU435" s="8">
        <f>IF(OR(ISBLANK('Anwendung DIAGNOSE'!E161),'Anwendung DIAGNOSE'!E161='Anwendung DIAGNOSE'!$C$1,AT435),0,$AR$5-'Anwendung DIAGNOSE'!E161)</f>
        <v>8</v>
      </c>
      <c r="AV435" s="4"/>
      <c r="AW435" s="4"/>
      <c r="AX435" s="15"/>
      <c r="AY435" s="4"/>
      <c r="AZ435" s="4">
        <f t="shared" si="52"/>
        <v>8</v>
      </c>
      <c r="BA435" s="496">
        <f t="shared" si="53"/>
        <v>8</v>
      </c>
      <c r="BB435" s="40">
        <f t="shared" si="51"/>
        <v>3.7350016340632149E-4</v>
      </c>
      <c r="BC435" s="3">
        <f t="shared" si="50"/>
        <v>2.6471824081423036E-2</v>
      </c>
      <c r="BD435" s="4"/>
      <c r="BE435" s="4"/>
      <c r="BF435" s="4"/>
      <c r="BG435" s="11"/>
      <c r="BH435" s="492">
        <f ca="1">SUMPRODUCT(E435:AP435,Calcul_correl!E$411:AP$411)*D435</f>
        <v>2.2082730286194496E-4</v>
      </c>
      <c r="BI435" s="493"/>
      <c r="BJ435" s="493"/>
      <c r="BK435" s="493"/>
      <c r="BL435" s="493"/>
      <c r="BM435" s="496"/>
    </row>
    <row r="436" spans="3:65">
      <c r="C436" s="42" t="s">
        <v>3526</v>
      </c>
      <c r="D436" s="43">
        <v>5.4309455276163582E-5</v>
      </c>
      <c r="E436" s="44">
        <v>20</v>
      </c>
      <c r="F436" s="17">
        <v>4</v>
      </c>
      <c r="G436" s="17">
        <v>-58</v>
      </c>
      <c r="H436" s="17">
        <v>-32</v>
      </c>
      <c r="I436" s="17">
        <v>-37</v>
      </c>
      <c r="J436" s="17">
        <v>38</v>
      </c>
      <c r="K436" s="17">
        <v>-26</v>
      </c>
      <c r="L436" s="17">
        <v>1</v>
      </c>
      <c r="M436" s="17">
        <v>22</v>
      </c>
      <c r="N436" s="17">
        <v>1</v>
      </c>
      <c r="O436" s="17">
        <v>16</v>
      </c>
      <c r="P436" s="17">
        <v>-16</v>
      </c>
      <c r="Q436" s="17">
        <v>-13</v>
      </c>
      <c r="R436" s="17">
        <v>17</v>
      </c>
      <c r="S436" s="17">
        <v>-34</v>
      </c>
      <c r="T436" s="17">
        <v>2</v>
      </c>
      <c r="U436" s="17">
        <v>4</v>
      </c>
      <c r="V436" s="17">
        <v>-20</v>
      </c>
      <c r="W436" s="17">
        <v>17</v>
      </c>
      <c r="X436" s="17">
        <v>-34</v>
      </c>
      <c r="Y436" s="17">
        <v>-49</v>
      </c>
      <c r="Z436" s="17">
        <v>5</v>
      </c>
      <c r="AA436" s="17">
        <v>-11</v>
      </c>
      <c r="AB436" s="17">
        <v>-3</v>
      </c>
      <c r="AC436" s="17">
        <v>37</v>
      </c>
      <c r="AD436" s="17">
        <v>2</v>
      </c>
      <c r="AE436" s="17">
        <v>-33</v>
      </c>
      <c r="AF436" s="17">
        <v>-8</v>
      </c>
      <c r="AG436" s="17">
        <v>-25</v>
      </c>
      <c r="AH436" s="17">
        <v>-17</v>
      </c>
      <c r="AI436" s="17">
        <v>-8</v>
      </c>
      <c r="AJ436" s="17">
        <v>30</v>
      </c>
      <c r="AK436" s="17">
        <v>-26</v>
      </c>
      <c r="AL436" s="17">
        <v>-3</v>
      </c>
      <c r="AM436" s="17">
        <v>-3</v>
      </c>
      <c r="AN436" s="17">
        <v>33</v>
      </c>
      <c r="AO436" s="17">
        <v>52</v>
      </c>
      <c r="AP436" s="18">
        <v>25</v>
      </c>
      <c r="AR436" s="14"/>
      <c r="AS436" s="8" t="s">
        <v>3526</v>
      </c>
      <c r="AT436" s="8" t="str">
        <f t="shared" si="54"/>
        <v/>
      </c>
      <c r="AU436" s="8">
        <f>IF(OR(ISBLANK('Anwendung DIAGNOSE'!E162),'Anwendung DIAGNOSE'!E162='Anwendung DIAGNOSE'!$C$1,AT436),0,$AR$5-'Anwendung DIAGNOSE'!E162)</f>
        <v>8</v>
      </c>
      <c r="AV436" s="4"/>
      <c r="AW436" s="4"/>
      <c r="AX436" s="15"/>
      <c r="AY436" s="4"/>
      <c r="AZ436" s="4">
        <f t="shared" si="52"/>
        <v>8</v>
      </c>
      <c r="BA436" s="496">
        <f t="shared" si="53"/>
        <v>8</v>
      </c>
      <c r="BB436" s="40">
        <f t="shared" si="51"/>
        <v>4.3447564220930866E-4</v>
      </c>
      <c r="BC436" s="3">
        <f t="shared" si="50"/>
        <v>4.2469994025959919E-2</v>
      </c>
      <c r="BD436" s="4"/>
      <c r="BE436" s="4"/>
      <c r="BF436" s="4"/>
      <c r="BG436" s="11"/>
      <c r="BH436" s="492">
        <f ca="1">SUMPRODUCT(E436:AP436,Calcul_correl!E$411:AP$411)*D436</f>
        <v>8.6905990332916878E-5</v>
      </c>
      <c r="BI436" s="493"/>
      <c r="BJ436" s="493"/>
      <c r="BK436" s="493"/>
      <c r="BL436" s="493"/>
      <c r="BM436" s="496"/>
    </row>
    <row r="437" spans="3:65">
      <c r="C437" s="42" t="s">
        <v>3527</v>
      </c>
      <c r="D437" s="43">
        <v>6.6680002667200111E-5</v>
      </c>
      <c r="E437" s="44">
        <v>23</v>
      </c>
      <c r="F437" s="17">
        <v>-11</v>
      </c>
      <c r="G437" s="17">
        <v>-19</v>
      </c>
      <c r="H437" s="17">
        <v>1</v>
      </c>
      <c r="I437" s="17">
        <v>0</v>
      </c>
      <c r="J437" s="17">
        <v>22</v>
      </c>
      <c r="K437" s="17">
        <v>-6</v>
      </c>
      <c r="L437" s="17">
        <v>35</v>
      </c>
      <c r="M437" s="17">
        <v>26</v>
      </c>
      <c r="N437" s="17">
        <v>3</v>
      </c>
      <c r="O437" s="17">
        <v>20</v>
      </c>
      <c r="P437" s="17">
        <v>-35</v>
      </c>
      <c r="Q437" s="17">
        <v>-12</v>
      </c>
      <c r="R437" s="17">
        <v>27</v>
      </c>
      <c r="S437" s="17">
        <v>13</v>
      </c>
      <c r="T437" s="17">
        <v>2</v>
      </c>
      <c r="U437" s="17">
        <v>-4</v>
      </c>
      <c r="V437" s="17">
        <v>11</v>
      </c>
      <c r="W437" s="17">
        <v>-1</v>
      </c>
      <c r="X437" s="17">
        <v>-19</v>
      </c>
      <c r="Y437" s="17">
        <v>-13</v>
      </c>
      <c r="Z437" s="17">
        <v>2</v>
      </c>
      <c r="AA437" s="17">
        <v>-11</v>
      </c>
      <c r="AB437" s="17">
        <v>3</v>
      </c>
      <c r="AC437" s="17">
        <v>27</v>
      </c>
      <c r="AD437" s="17">
        <v>-15</v>
      </c>
      <c r="AE437" s="17">
        <v>7</v>
      </c>
      <c r="AF437" s="17">
        <v>-5</v>
      </c>
      <c r="AG437" s="17">
        <v>-21</v>
      </c>
      <c r="AH437" s="17">
        <v>16</v>
      </c>
      <c r="AI437" s="17">
        <v>-22</v>
      </c>
      <c r="AJ437" s="17">
        <v>7</v>
      </c>
      <c r="AK437" s="17">
        <v>-27</v>
      </c>
      <c r="AL437" s="17">
        <v>-6</v>
      </c>
      <c r="AM437" s="17">
        <v>-4</v>
      </c>
      <c r="AN437" s="17">
        <v>9</v>
      </c>
      <c r="AO437" s="17">
        <v>6</v>
      </c>
      <c r="AP437" s="18">
        <v>-5</v>
      </c>
      <c r="AR437" s="14"/>
      <c r="AS437" s="8" t="s">
        <v>3527</v>
      </c>
      <c r="AT437" s="8" t="str">
        <f t="shared" si="54"/>
        <v/>
      </c>
      <c r="AU437" s="8">
        <f>IF(OR(ISBLANK('Anwendung DIAGNOSE'!E163),'Anwendung DIAGNOSE'!E163='Anwendung DIAGNOSE'!$C$1,AT437),0,$AR$5-'Anwendung DIAGNOSE'!E163)</f>
        <v>8</v>
      </c>
      <c r="AV437" s="4"/>
      <c r="AW437" s="4"/>
      <c r="AX437" s="15"/>
      <c r="AY437" s="4"/>
      <c r="AZ437" s="4">
        <f t="shared" si="52"/>
        <v>8</v>
      </c>
      <c r="BA437" s="496">
        <f t="shared" si="53"/>
        <v>8</v>
      </c>
      <c r="BB437" s="40">
        <f t="shared" si="51"/>
        <v>5.3344002133760089E-4</v>
      </c>
      <c r="BC437" s="3">
        <f t="shared" si="50"/>
        <v>3.3073281322931254E-2</v>
      </c>
      <c r="BD437" s="4"/>
      <c r="BE437" s="4"/>
      <c r="BF437" s="4"/>
      <c r="BG437" s="11"/>
      <c r="BH437" s="492">
        <f ca="1">SUMPRODUCT(E437:AP437,Calcul_correl!E$411:AP$411)*D437</f>
        <v>4.4867640194705627E-4</v>
      </c>
      <c r="BI437" s="493"/>
      <c r="BJ437" s="493"/>
      <c r="BK437" s="493"/>
      <c r="BL437" s="493"/>
      <c r="BM437" s="496"/>
    </row>
    <row r="438" spans="3:65">
      <c r="C438" s="42" t="s">
        <v>3528</v>
      </c>
      <c r="D438" s="43">
        <v>6.9822650467811758E-5</v>
      </c>
      <c r="E438" s="44">
        <v>-8</v>
      </c>
      <c r="F438" s="17">
        <v>16</v>
      </c>
      <c r="G438" s="17">
        <v>-12</v>
      </c>
      <c r="H438" s="17">
        <v>-36</v>
      </c>
      <c r="I438" s="17">
        <v>0</v>
      </c>
      <c r="J438" s="17">
        <v>11</v>
      </c>
      <c r="K438" s="17">
        <v>-1</v>
      </c>
      <c r="L438" s="17">
        <v>5</v>
      </c>
      <c r="M438" s="17">
        <v>9</v>
      </c>
      <c r="N438" s="17">
        <v>6</v>
      </c>
      <c r="O438" s="17">
        <v>5</v>
      </c>
      <c r="P438" s="17">
        <v>-19</v>
      </c>
      <c r="Q438" s="17">
        <v>-38</v>
      </c>
      <c r="R438" s="17">
        <v>10</v>
      </c>
      <c r="S438" s="17">
        <v>3</v>
      </c>
      <c r="T438" s="17">
        <v>-3</v>
      </c>
      <c r="U438" s="17">
        <v>-1</v>
      </c>
      <c r="V438" s="17">
        <v>19</v>
      </c>
      <c r="W438" s="17">
        <v>28</v>
      </c>
      <c r="X438" s="17">
        <v>-47</v>
      </c>
      <c r="Y438" s="17">
        <v>-26</v>
      </c>
      <c r="Z438" s="17">
        <v>-41</v>
      </c>
      <c r="AA438" s="17">
        <v>12</v>
      </c>
      <c r="AB438" s="17">
        <v>4</v>
      </c>
      <c r="AC438" s="17">
        <v>15</v>
      </c>
      <c r="AD438" s="17">
        <v>4</v>
      </c>
      <c r="AE438" s="17">
        <v>-18</v>
      </c>
      <c r="AF438" s="17">
        <v>6</v>
      </c>
      <c r="AG438" s="17">
        <v>-1</v>
      </c>
      <c r="AH438" s="17">
        <v>45</v>
      </c>
      <c r="AI438" s="17">
        <v>-15</v>
      </c>
      <c r="AJ438" s="17">
        <v>33</v>
      </c>
      <c r="AK438" s="17">
        <v>-17</v>
      </c>
      <c r="AL438" s="17">
        <v>-30</v>
      </c>
      <c r="AM438" s="17">
        <v>4</v>
      </c>
      <c r="AN438" s="17">
        <v>-10</v>
      </c>
      <c r="AO438" s="17">
        <v>1</v>
      </c>
      <c r="AP438" s="18">
        <v>27</v>
      </c>
      <c r="AR438" s="14"/>
      <c r="AS438" s="8" t="s">
        <v>3528</v>
      </c>
      <c r="AT438" s="8" t="str">
        <f t="shared" si="54"/>
        <v/>
      </c>
      <c r="AU438" s="8">
        <f>IF(OR(ISBLANK('Anwendung DIAGNOSE'!E164),'Anwendung DIAGNOSE'!E164='Anwendung DIAGNOSE'!$C$1,AT438),0,$AR$5-'Anwendung DIAGNOSE'!E164)</f>
        <v>8</v>
      </c>
      <c r="AV438" s="4"/>
      <c r="AW438" s="4"/>
      <c r="AX438" s="15"/>
      <c r="AY438" s="4"/>
      <c r="AZ438" s="4">
        <f t="shared" ca="1" si="52"/>
        <v>8</v>
      </c>
      <c r="BA438" s="496">
        <f t="shared" ca="1" si="53"/>
        <v>8</v>
      </c>
      <c r="BB438" s="40">
        <f t="shared" ca="1" si="51"/>
        <v>5.5858120374249406E-4</v>
      </c>
      <c r="BC438" s="3">
        <f t="shared" si="50"/>
        <v>4.0916073174137688E-2</v>
      </c>
      <c r="BD438" s="4"/>
      <c r="BE438" s="4"/>
      <c r="BF438" s="4"/>
      <c r="BG438" s="11"/>
      <c r="BH438" s="492">
        <f ca="1">SUMPRODUCT(E438:AP438,Calcul_correl!E$411:AP$411)*D438</f>
        <v>4.9853372434017652E-5</v>
      </c>
      <c r="BI438" s="493"/>
      <c r="BJ438" s="493"/>
      <c r="BK438" s="493"/>
      <c r="BL438" s="493"/>
      <c r="BM438" s="496"/>
    </row>
    <row r="439" spans="3:65">
      <c r="C439" s="42" t="s">
        <v>3529</v>
      </c>
      <c r="D439" s="43">
        <v>4.7431579945927999E-5</v>
      </c>
      <c r="E439" s="44">
        <v>2</v>
      </c>
      <c r="F439" s="17">
        <v>-7</v>
      </c>
      <c r="G439" s="17">
        <v>-34</v>
      </c>
      <c r="H439" s="17">
        <v>-28</v>
      </c>
      <c r="I439" s="17">
        <v>-10</v>
      </c>
      <c r="J439" s="17">
        <v>3</v>
      </c>
      <c r="K439" s="17">
        <v>-4</v>
      </c>
      <c r="L439" s="17">
        <v>14</v>
      </c>
      <c r="M439" s="17">
        <v>39</v>
      </c>
      <c r="N439" s="17">
        <v>11</v>
      </c>
      <c r="O439" s="17">
        <v>14</v>
      </c>
      <c r="P439" s="17">
        <v>-3</v>
      </c>
      <c r="Q439" s="17">
        <v>-10</v>
      </c>
      <c r="R439" s="17">
        <v>24</v>
      </c>
      <c r="S439" s="17">
        <v>1</v>
      </c>
      <c r="T439" s="17">
        <v>-20</v>
      </c>
      <c r="U439" s="17">
        <v>-56</v>
      </c>
      <c r="V439" s="17">
        <v>-7</v>
      </c>
      <c r="W439" s="17">
        <v>-43</v>
      </c>
      <c r="X439" s="17">
        <v>-17</v>
      </c>
      <c r="Y439" s="17">
        <v>24</v>
      </c>
      <c r="Z439" s="17">
        <v>-19</v>
      </c>
      <c r="AA439" s="17">
        <v>24</v>
      </c>
      <c r="AB439" s="17">
        <v>-15</v>
      </c>
      <c r="AC439" s="17">
        <v>18</v>
      </c>
      <c r="AD439" s="17">
        <v>-10</v>
      </c>
      <c r="AE439" s="17">
        <v>48</v>
      </c>
      <c r="AF439" s="17">
        <v>29</v>
      </c>
      <c r="AG439" s="17">
        <v>4</v>
      </c>
      <c r="AH439" s="17">
        <v>40</v>
      </c>
      <c r="AI439" s="17">
        <v>-40</v>
      </c>
      <c r="AJ439" s="17">
        <v>-3</v>
      </c>
      <c r="AK439" s="17">
        <v>4</v>
      </c>
      <c r="AL439" s="17">
        <v>18</v>
      </c>
      <c r="AM439" s="17">
        <v>-24</v>
      </c>
      <c r="AN439" s="17">
        <v>-41</v>
      </c>
      <c r="AO439" s="17">
        <v>5</v>
      </c>
      <c r="AP439" s="18">
        <v>5</v>
      </c>
      <c r="AR439" s="14"/>
      <c r="AS439" s="8" t="s">
        <v>3529</v>
      </c>
      <c r="AT439" s="8" t="str">
        <f t="shared" si="54"/>
        <v/>
      </c>
      <c r="AU439" s="8">
        <f>IF(OR(ISBLANK('Anwendung DIAGNOSE'!E165),'Anwendung DIAGNOSE'!E165='Anwendung DIAGNOSE'!$C$1,AT439),0,$AR$5-'Anwendung DIAGNOSE'!E165)</f>
        <v>8</v>
      </c>
      <c r="AV439" s="4"/>
      <c r="AW439" s="4"/>
      <c r="AX439" s="15"/>
      <c r="AY439" s="4"/>
      <c r="AZ439" s="4">
        <f t="shared" ca="1" si="52"/>
        <v>8</v>
      </c>
      <c r="BA439" s="496">
        <f t="shared" ca="1" si="53"/>
        <v>8</v>
      </c>
      <c r="BB439" s="40">
        <f t="shared" ca="1" si="51"/>
        <v>3.7945263956742399E-4</v>
      </c>
      <c r="BC439" s="3">
        <f t="shared" si="50"/>
        <v>3.40558744011763E-2</v>
      </c>
      <c r="BD439" s="4"/>
      <c r="BE439" s="4"/>
      <c r="BF439" s="4"/>
      <c r="BG439" s="11"/>
      <c r="BH439" s="492">
        <f ca="1">SUMPRODUCT(E439:AP439,Calcul_correl!E$411:AP$411)*D439</f>
        <v>1.4006355831712753E-3</v>
      </c>
      <c r="BI439" s="493"/>
      <c r="BJ439" s="493"/>
      <c r="BK439" s="493"/>
      <c r="BL439" s="493"/>
      <c r="BM439" s="496"/>
    </row>
    <row r="440" spans="3:65">
      <c r="C440" s="42" t="s">
        <v>3530</v>
      </c>
      <c r="D440" s="43">
        <v>6.4901349948078918E-5</v>
      </c>
      <c r="E440" s="44">
        <v>-12</v>
      </c>
      <c r="F440" s="17">
        <v>1</v>
      </c>
      <c r="G440" s="17">
        <v>-23</v>
      </c>
      <c r="H440" s="17">
        <v>-18</v>
      </c>
      <c r="I440" s="17">
        <v>22</v>
      </c>
      <c r="J440" s="17">
        <v>19</v>
      </c>
      <c r="K440" s="17">
        <v>10</v>
      </c>
      <c r="L440" s="17">
        <v>-14</v>
      </c>
      <c r="M440" s="17">
        <v>-5</v>
      </c>
      <c r="N440" s="17">
        <v>-5</v>
      </c>
      <c r="O440" s="17">
        <v>-9</v>
      </c>
      <c r="P440" s="17">
        <v>-21</v>
      </c>
      <c r="Q440" s="17">
        <v>5</v>
      </c>
      <c r="R440" s="17">
        <v>-2</v>
      </c>
      <c r="S440" s="17">
        <v>-1</v>
      </c>
      <c r="T440" s="17">
        <v>10</v>
      </c>
      <c r="U440" s="17">
        <v>5</v>
      </c>
      <c r="V440" s="17">
        <v>-4</v>
      </c>
      <c r="W440" s="17">
        <v>-16</v>
      </c>
      <c r="X440" s="17">
        <v>-6</v>
      </c>
      <c r="Y440" s="17">
        <v>-6</v>
      </c>
      <c r="Z440" s="17">
        <v>2</v>
      </c>
      <c r="AA440" s="17">
        <v>21</v>
      </c>
      <c r="AB440" s="17">
        <v>8</v>
      </c>
      <c r="AC440" s="17">
        <v>7</v>
      </c>
      <c r="AD440" s="17">
        <v>29</v>
      </c>
      <c r="AE440" s="17">
        <v>-5</v>
      </c>
      <c r="AF440" s="17">
        <v>18</v>
      </c>
      <c r="AG440" s="17">
        <v>-17</v>
      </c>
      <c r="AH440" s="17">
        <v>-9</v>
      </c>
      <c r="AI440" s="17">
        <v>-19</v>
      </c>
      <c r="AJ440" s="17">
        <v>2</v>
      </c>
      <c r="AK440" s="17">
        <v>-12</v>
      </c>
      <c r="AL440" s="17">
        <v>-7</v>
      </c>
      <c r="AM440" s="17">
        <v>-12</v>
      </c>
      <c r="AN440" s="17">
        <v>-10</v>
      </c>
      <c r="AO440" s="17">
        <v>-8</v>
      </c>
      <c r="AP440" s="18">
        <v>22</v>
      </c>
      <c r="AR440" s="14"/>
      <c r="AS440" s="8" t="s">
        <v>3530</v>
      </c>
      <c r="AT440" s="8" t="str">
        <f t="shared" si="54"/>
        <v/>
      </c>
      <c r="AU440" s="8">
        <f>IF(OR(ISBLANK('Anwendung DIAGNOSE'!E166),'Anwendung DIAGNOSE'!E166='Anwendung DIAGNOSE'!$C$1,AT440),0,$AR$5-'Anwendung DIAGNOSE'!E166)</f>
        <v>8</v>
      </c>
      <c r="AV440" s="4"/>
      <c r="AW440" s="4"/>
      <c r="AX440" s="15"/>
      <c r="AY440" s="4"/>
      <c r="AZ440" s="4">
        <f t="shared" si="52"/>
        <v>8</v>
      </c>
      <c r="BA440" s="496">
        <f t="shared" si="53"/>
        <v>8</v>
      </c>
      <c r="BB440" s="40">
        <f t="shared" si="51"/>
        <v>5.1921079958463135E-4</v>
      </c>
      <c r="BC440" s="3">
        <f t="shared" si="50"/>
        <v>2.7388369678089303E-2</v>
      </c>
      <c r="BD440" s="4"/>
      <c r="BE440" s="4"/>
      <c r="BF440" s="4"/>
      <c r="BG440" s="11"/>
      <c r="BH440" s="492">
        <f ca="1">SUMPRODUCT(E440:AP440,Calcul_correl!E$411:AP$411)*D440</f>
        <v>3.4478193146417446E-4</v>
      </c>
      <c r="BI440" s="493"/>
      <c r="BJ440" s="493"/>
      <c r="BK440" s="493"/>
      <c r="BL440" s="493"/>
      <c r="BM440" s="496"/>
    </row>
    <row r="441" spans="3:65">
      <c r="C441" s="42" t="s">
        <v>3570</v>
      </c>
      <c r="D441" s="43">
        <v>6.3910014699303382E-5</v>
      </c>
      <c r="E441" s="44">
        <v>-11</v>
      </c>
      <c r="F441" s="17">
        <v>12</v>
      </c>
      <c r="G441" s="17">
        <v>-60</v>
      </c>
      <c r="H441" s="17">
        <v>-45</v>
      </c>
      <c r="I441" s="17">
        <v>21</v>
      </c>
      <c r="J441" s="17">
        <v>25</v>
      </c>
      <c r="K441" s="17">
        <v>9</v>
      </c>
      <c r="L441" s="17">
        <v>-57</v>
      </c>
      <c r="M441" s="17">
        <v>-2</v>
      </c>
      <c r="N441" s="17">
        <v>2</v>
      </c>
      <c r="O441" s="17">
        <v>-17</v>
      </c>
      <c r="P441" s="17">
        <v>-58</v>
      </c>
      <c r="Q441" s="17">
        <v>18</v>
      </c>
      <c r="R441" s="17">
        <v>20</v>
      </c>
      <c r="S441" s="17">
        <v>-5</v>
      </c>
      <c r="T441" s="17">
        <v>25</v>
      </c>
      <c r="U441" s="17">
        <v>25</v>
      </c>
      <c r="V441" s="17">
        <v>-1</v>
      </c>
      <c r="W441" s="17">
        <v>-38</v>
      </c>
      <c r="X441" s="17">
        <v>-6</v>
      </c>
      <c r="Y441" s="17">
        <v>10</v>
      </c>
      <c r="Z441" s="17">
        <v>5</v>
      </c>
      <c r="AA441" s="17">
        <v>3</v>
      </c>
      <c r="AB441" s="17">
        <v>-8</v>
      </c>
      <c r="AC441" s="17">
        <v>26</v>
      </c>
      <c r="AD441" s="17">
        <v>30</v>
      </c>
      <c r="AE441" s="17">
        <v>4</v>
      </c>
      <c r="AF441" s="17">
        <v>21</v>
      </c>
      <c r="AG441" s="17">
        <v>-2</v>
      </c>
      <c r="AH441" s="17">
        <v>-8</v>
      </c>
      <c r="AI441" s="17">
        <v>-34</v>
      </c>
      <c r="AJ441" s="17">
        <v>-1</v>
      </c>
      <c r="AK441" s="17">
        <v>7</v>
      </c>
      <c r="AL441" s="17">
        <v>-2</v>
      </c>
      <c r="AM441" s="17">
        <v>-22</v>
      </c>
      <c r="AN441" s="17">
        <v>5</v>
      </c>
      <c r="AO441" s="17">
        <v>-15</v>
      </c>
      <c r="AP441" s="18">
        <v>-7</v>
      </c>
      <c r="AR441" s="14"/>
      <c r="AS441" s="8" t="s">
        <v>3570</v>
      </c>
      <c r="AT441" s="8" t="str">
        <f t="shared" si="54"/>
        <v/>
      </c>
      <c r="AU441" s="8">
        <f>IF(OR(ISBLANK('Anwendung DIAGNOSE'!E167),'Anwendung DIAGNOSE'!E167='Anwendung DIAGNOSE'!$C$1,AT441),0,$AR$5-'Anwendung DIAGNOSE'!E167)</f>
        <v>8</v>
      </c>
      <c r="AV441" s="4"/>
      <c r="AW441" s="4"/>
      <c r="AX441" s="15"/>
      <c r="AY441" s="4"/>
      <c r="AZ441" s="4">
        <f t="shared" si="52"/>
        <v>8</v>
      </c>
      <c r="BA441" s="496">
        <f t="shared" si="53"/>
        <v>8</v>
      </c>
      <c r="BB441" s="40">
        <f t="shared" si="51"/>
        <v>5.1128011759442706E-4</v>
      </c>
      <c r="BC441" s="3">
        <f t="shared" si="50"/>
        <v>4.2627979804435355E-2</v>
      </c>
      <c r="BD441" s="4"/>
      <c r="BE441" s="4"/>
      <c r="BF441" s="4"/>
      <c r="BG441" s="11"/>
      <c r="BH441" s="492">
        <f ca="1">SUMPRODUCT(E441:AP441,Calcul_correl!E$411:AP$411)*D441</f>
        <v>9.7390554099827424E-4</v>
      </c>
      <c r="BI441" s="493"/>
      <c r="BJ441" s="493"/>
      <c r="BK441" s="493"/>
      <c r="BL441" s="493"/>
      <c r="BM441" s="496"/>
    </row>
    <row r="442" spans="3:65">
      <c r="C442" s="42" t="s">
        <v>3571</v>
      </c>
      <c r="D442" s="43">
        <v>6.2394708928682847E-5</v>
      </c>
      <c r="E442" s="44">
        <v>-6</v>
      </c>
      <c r="F442" s="17">
        <v>1</v>
      </c>
      <c r="G442" s="17">
        <v>9</v>
      </c>
      <c r="H442" s="17">
        <v>4</v>
      </c>
      <c r="I442" s="17">
        <v>19</v>
      </c>
      <c r="J442" s="17">
        <v>8</v>
      </c>
      <c r="K442" s="17">
        <v>7</v>
      </c>
      <c r="L442" s="17">
        <v>17</v>
      </c>
      <c r="M442" s="17">
        <v>-3</v>
      </c>
      <c r="N442" s="17">
        <v>-14</v>
      </c>
      <c r="O442" s="17">
        <v>-4</v>
      </c>
      <c r="P442" s="17">
        <v>-5</v>
      </c>
      <c r="Q442" s="17">
        <v>9</v>
      </c>
      <c r="R442" s="17">
        <v>5</v>
      </c>
      <c r="S442" s="17">
        <v>3</v>
      </c>
      <c r="T442" s="17">
        <v>3</v>
      </c>
      <c r="U442" s="17">
        <v>1</v>
      </c>
      <c r="V442" s="17">
        <v>-7</v>
      </c>
      <c r="W442" s="17">
        <v>2</v>
      </c>
      <c r="X442" s="17">
        <v>0</v>
      </c>
      <c r="Y442" s="17">
        <v>-9</v>
      </c>
      <c r="Z442" s="17">
        <v>-6</v>
      </c>
      <c r="AA442" s="17">
        <v>1</v>
      </c>
      <c r="AB442" s="17">
        <v>2</v>
      </c>
      <c r="AC442" s="17">
        <v>-13</v>
      </c>
      <c r="AD442" s="17">
        <v>2</v>
      </c>
      <c r="AE442" s="17">
        <v>6</v>
      </c>
      <c r="AF442" s="17">
        <v>19</v>
      </c>
      <c r="AG442" s="17">
        <v>-12</v>
      </c>
      <c r="AH442" s="17">
        <v>-16</v>
      </c>
      <c r="AI442" s="17">
        <v>-9</v>
      </c>
      <c r="AJ442" s="17">
        <v>-9</v>
      </c>
      <c r="AK442" s="17">
        <v>1</v>
      </c>
      <c r="AL442" s="17">
        <v>4</v>
      </c>
      <c r="AM442" s="17">
        <v>-4</v>
      </c>
      <c r="AN442" s="17">
        <v>-15</v>
      </c>
      <c r="AO442" s="17">
        <v>-1</v>
      </c>
      <c r="AP442" s="18">
        <v>15</v>
      </c>
      <c r="AR442" s="14"/>
      <c r="AS442" s="8" t="s">
        <v>3571</v>
      </c>
      <c r="AT442" s="8" t="str">
        <f t="shared" si="54"/>
        <v/>
      </c>
      <c r="AU442" s="8">
        <f>IF(OR(ISBLANK('Anwendung DIAGNOSE'!E168),'Anwendung DIAGNOSE'!E168='Anwendung DIAGNOSE'!$C$1,AT442),0,$AR$5-'Anwendung DIAGNOSE'!E168)</f>
        <v>8</v>
      </c>
      <c r="AV442" s="4"/>
      <c r="AW442" s="4"/>
      <c r="AX442" s="15"/>
      <c r="AY442" s="4"/>
      <c r="AZ442" s="4">
        <f t="shared" si="52"/>
        <v>8</v>
      </c>
      <c r="BA442" s="496">
        <f t="shared" si="53"/>
        <v>8</v>
      </c>
      <c r="BB442" s="40">
        <f t="shared" si="51"/>
        <v>4.9915767142946277E-4</v>
      </c>
      <c r="BC442" s="3">
        <f t="shared" si="50"/>
        <v>1.690896611967305E-2</v>
      </c>
      <c r="BD442" s="4"/>
      <c r="BE442" s="4"/>
      <c r="BF442" s="4"/>
      <c r="BG442" s="11"/>
      <c r="BH442" s="492">
        <f ca="1">SUMPRODUCT(E442:AP442,Calcul_correl!E$411:AP$411)*D442</f>
        <v>2.9146440381855614E-4</v>
      </c>
      <c r="BI442" s="493"/>
      <c r="BJ442" s="493"/>
      <c r="BK442" s="493"/>
      <c r="BL442" s="493"/>
      <c r="BM442" s="496"/>
    </row>
    <row r="443" spans="3:65">
      <c r="C443" s="42" t="s">
        <v>3572</v>
      </c>
      <c r="D443" s="43">
        <v>7.4139976275207597E-5</v>
      </c>
      <c r="E443" s="44">
        <v>24</v>
      </c>
      <c r="F443" s="17">
        <v>16</v>
      </c>
      <c r="G443" s="17">
        <v>-26</v>
      </c>
      <c r="H443" s="17">
        <v>-31</v>
      </c>
      <c r="I443" s="17">
        <v>13</v>
      </c>
      <c r="J443" s="17">
        <v>44</v>
      </c>
      <c r="K443" s="17">
        <v>-24</v>
      </c>
      <c r="L443" s="17">
        <v>41</v>
      </c>
      <c r="M443" s="17">
        <v>63</v>
      </c>
      <c r="N443" s="17">
        <v>11</v>
      </c>
      <c r="O443" s="17">
        <v>30</v>
      </c>
      <c r="P443" s="17">
        <v>-10</v>
      </c>
      <c r="Q443" s="17">
        <v>11</v>
      </c>
      <c r="R443" s="17">
        <v>43</v>
      </c>
      <c r="S443" s="17">
        <v>16</v>
      </c>
      <c r="T443" s="17">
        <v>17</v>
      </c>
      <c r="U443" s="17">
        <v>-62</v>
      </c>
      <c r="V443" s="17">
        <v>-3</v>
      </c>
      <c r="W443" s="17">
        <v>-8</v>
      </c>
      <c r="X443" s="17">
        <v>-20</v>
      </c>
      <c r="Y443" s="17">
        <v>-7</v>
      </c>
      <c r="Z443" s="17">
        <v>2</v>
      </c>
      <c r="AA443" s="17">
        <v>22</v>
      </c>
      <c r="AB443" s="17">
        <v>27</v>
      </c>
      <c r="AC443" s="17">
        <v>37</v>
      </c>
      <c r="AD443" s="17">
        <v>-6</v>
      </c>
      <c r="AE443" s="17">
        <v>17</v>
      </c>
      <c r="AF443" s="17">
        <v>-2</v>
      </c>
      <c r="AG443" s="17">
        <v>-18</v>
      </c>
      <c r="AH443" s="17">
        <v>32</v>
      </c>
      <c r="AI443" s="17">
        <v>-28</v>
      </c>
      <c r="AJ443" s="17">
        <v>-37</v>
      </c>
      <c r="AK443" s="17">
        <v>12</v>
      </c>
      <c r="AL443" s="17">
        <v>-7</v>
      </c>
      <c r="AM443" s="17">
        <v>-16</v>
      </c>
      <c r="AN443" s="17">
        <v>0</v>
      </c>
      <c r="AO443" s="17">
        <v>6</v>
      </c>
      <c r="AP443" s="18">
        <v>45</v>
      </c>
      <c r="AR443" s="14"/>
      <c r="AS443" s="8" t="s">
        <v>3572</v>
      </c>
      <c r="AT443" s="8" t="str">
        <f t="shared" si="54"/>
        <v/>
      </c>
      <c r="AU443" s="8">
        <f>IF(OR(ISBLANK('Anwendung DIAGNOSE'!E169),'Anwendung DIAGNOSE'!E169='Anwendung DIAGNOSE'!$C$1,AT443),0,$AR$5-'Anwendung DIAGNOSE'!E169)</f>
        <v>8</v>
      </c>
      <c r="AV443" s="4"/>
      <c r="AW443" s="4"/>
      <c r="AX443" s="15"/>
      <c r="AY443" s="4"/>
      <c r="AZ443" s="4">
        <f t="shared" si="52"/>
        <v>8</v>
      </c>
      <c r="BA443" s="496">
        <f t="shared" si="53"/>
        <v>8</v>
      </c>
      <c r="BB443" s="40">
        <f t="shared" si="51"/>
        <v>5.9311981020166078E-4</v>
      </c>
      <c r="BC443" s="3">
        <f t="shared" si="50"/>
        <v>6.1832740213523134E-2</v>
      </c>
      <c r="BD443" s="4"/>
      <c r="BE443" s="4"/>
      <c r="BF443" s="4"/>
      <c r="BG443" s="11"/>
      <c r="BH443" s="492">
        <f ca="1">SUMPRODUCT(E443:AP443,Calcul_correl!E$411:AP$411)*D443</f>
        <v>2.5501482799525511E-3</v>
      </c>
      <c r="BI443" s="493"/>
      <c r="BJ443" s="493"/>
      <c r="BK443" s="493"/>
      <c r="BL443" s="493"/>
      <c r="BM443" s="496"/>
    </row>
    <row r="444" spans="3:65">
      <c r="C444" s="42" t="s">
        <v>3573</v>
      </c>
      <c r="D444" s="43">
        <v>7.1947622131088569E-5</v>
      </c>
      <c r="E444" s="44">
        <v>-30</v>
      </c>
      <c r="F444" s="17">
        <v>5</v>
      </c>
      <c r="G444" s="17">
        <v>-4</v>
      </c>
      <c r="H444" s="17">
        <v>-52</v>
      </c>
      <c r="I444" s="17">
        <v>30</v>
      </c>
      <c r="J444" s="17">
        <v>13</v>
      </c>
      <c r="K444" s="17">
        <v>-7</v>
      </c>
      <c r="L444" s="17">
        <v>6</v>
      </c>
      <c r="M444" s="17">
        <v>19</v>
      </c>
      <c r="N444" s="17">
        <v>38</v>
      </c>
      <c r="O444" s="17">
        <v>37</v>
      </c>
      <c r="P444" s="17">
        <v>-30</v>
      </c>
      <c r="Q444" s="17">
        <v>-1</v>
      </c>
      <c r="R444" s="17">
        <v>42</v>
      </c>
      <c r="S444" s="17">
        <v>15</v>
      </c>
      <c r="T444" s="17">
        <v>-17</v>
      </c>
      <c r="U444" s="17">
        <v>-15</v>
      </c>
      <c r="V444" s="17">
        <v>61</v>
      </c>
      <c r="W444" s="17">
        <v>37</v>
      </c>
      <c r="X444" s="17">
        <v>-9</v>
      </c>
      <c r="Y444" s="17">
        <v>-2</v>
      </c>
      <c r="Z444" s="17">
        <v>-2</v>
      </c>
      <c r="AA444" s="17">
        <v>36</v>
      </c>
      <c r="AB444" s="17">
        <v>12</v>
      </c>
      <c r="AC444" s="17">
        <v>-1</v>
      </c>
      <c r="AD444" s="17">
        <v>-54</v>
      </c>
      <c r="AE444" s="17">
        <v>1</v>
      </c>
      <c r="AF444" s="17">
        <v>-24</v>
      </c>
      <c r="AG444" s="17">
        <v>25</v>
      </c>
      <c r="AH444" s="17">
        <v>62</v>
      </c>
      <c r="AI444" s="17">
        <v>1</v>
      </c>
      <c r="AJ444" s="17">
        <v>-54</v>
      </c>
      <c r="AK444" s="17">
        <v>-7</v>
      </c>
      <c r="AL444" s="17">
        <v>39</v>
      </c>
      <c r="AM444" s="17">
        <v>-44</v>
      </c>
      <c r="AN444" s="17">
        <v>63</v>
      </c>
      <c r="AO444" s="17">
        <v>21</v>
      </c>
      <c r="AP444" s="18">
        <v>70</v>
      </c>
      <c r="AR444" s="14"/>
      <c r="AS444" s="8" t="s">
        <v>3573</v>
      </c>
      <c r="AT444" s="8" t="str">
        <f t="shared" si="54"/>
        <v/>
      </c>
      <c r="AU444" s="8">
        <f>IF(OR(ISBLANK('Anwendung DIAGNOSE'!E170),'Anwendung DIAGNOSE'!E170='Anwendung DIAGNOSE'!$C$1,AT444),0,$AR$5-'Anwendung DIAGNOSE'!E170)</f>
        <v>8</v>
      </c>
      <c r="AV444" s="4"/>
      <c r="AW444" s="4"/>
      <c r="AX444" s="15"/>
      <c r="AY444" s="4"/>
      <c r="AZ444" s="4">
        <f t="shared" si="52"/>
        <v>8</v>
      </c>
      <c r="BA444" s="496">
        <f t="shared" si="53"/>
        <v>8</v>
      </c>
      <c r="BB444" s="40">
        <f t="shared" si="51"/>
        <v>5.7558097704870856E-4</v>
      </c>
      <c r="BC444" s="3">
        <f t="shared" si="50"/>
        <v>7.0940355421253334E-2</v>
      </c>
      <c r="BD444" s="4"/>
      <c r="BE444" s="4"/>
      <c r="BF444" s="4"/>
      <c r="BG444" s="11"/>
      <c r="BH444" s="492">
        <f ca="1">SUMPRODUCT(E444:AP444,Calcul_correl!E$411:AP$411)*D444</f>
        <v>1.1821929635225557E-3</v>
      </c>
      <c r="BI444" s="493"/>
      <c r="BJ444" s="493"/>
      <c r="BK444" s="493"/>
      <c r="BL444" s="493"/>
      <c r="BM444" s="496"/>
    </row>
    <row r="445" spans="3:65">
      <c r="C445" s="42" t="s">
        <v>3574</v>
      </c>
      <c r="D445" s="43">
        <v>5.1161362938708689E-5</v>
      </c>
      <c r="E445" s="44">
        <v>-13</v>
      </c>
      <c r="F445" s="17">
        <v>-30</v>
      </c>
      <c r="G445" s="17">
        <v>-50</v>
      </c>
      <c r="H445" s="17">
        <v>-4</v>
      </c>
      <c r="I445" s="17">
        <v>5</v>
      </c>
      <c r="J445" s="17">
        <v>17</v>
      </c>
      <c r="K445" s="17">
        <v>-5</v>
      </c>
      <c r="L445" s="17">
        <v>4</v>
      </c>
      <c r="M445" s="17">
        <v>25</v>
      </c>
      <c r="N445" s="17">
        <v>16</v>
      </c>
      <c r="O445" s="17">
        <v>19</v>
      </c>
      <c r="P445" s="17">
        <v>3</v>
      </c>
      <c r="Q445" s="17">
        <v>-28</v>
      </c>
      <c r="R445" s="17">
        <v>48</v>
      </c>
      <c r="S445" s="17">
        <v>14</v>
      </c>
      <c r="T445" s="17">
        <v>-32</v>
      </c>
      <c r="U445" s="17">
        <v>-66</v>
      </c>
      <c r="V445" s="17">
        <v>7</v>
      </c>
      <c r="W445" s="17">
        <v>-29</v>
      </c>
      <c r="X445" s="17">
        <v>-5</v>
      </c>
      <c r="Y445" s="17">
        <v>-9</v>
      </c>
      <c r="Z445" s="17">
        <v>-41</v>
      </c>
      <c r="AA445" s="17">
        <v>16</v>
      </c>
      <c r="AB445" s="17">
        <v>13</v>
      </c>
      <c r="AC445" s="17">
        <v>13</v>
      </c>
      <c r="AD445" s="17">
        <v>18</v>
      </c>
      <c r="AE445" s="17">
        <v>68</v>
      </c>
      <c r="AF445" s="17">
        <v>37</v>
      </c>
      <c r="AG445" s="17">
        <v>14</v>
      </c>
      <c r="AH445" s="17">
        <v>52</v>
      </c>
      <c r="AI445" s="17">
        <v>-42</v>
      </c>
      <c r="AJ445" s="17">
        <v>2</v>
      </c>
      <c r="AK445" s="17">
        <v>29</v>
      </c>
      <c r="AL445" s="17">
        <v>-42</v>
      </c>
      <c r="AM445" s="17">
        <v>-21</v>
      </c>
      <c r="AN445" s="17">
        <v>-26</v>
      </c>
      <c r="AO445" s="17">
        <v>3</v>
      </c>
      <c r="AP445" s="18">
        <v>7</v>
      </c>
      <c r="AR445" s="14"/>
      <c r="AS445" s="8" t="s">
        <v>3574</v>
      </c>
      <c r="AT445" s="8" t="str">
        <f t="shared" si="54"/>
        <v/>
      </c>
      <c r="AU445" s="8">
        <f>IF(OR(ISBLANK('Anwendung DIAGNOSE'!E171),'Anwendung DIAGNOSE'!E171='Anwendung DIAGNOSE'!$C$1,AT445),0,$AR$5-'Anwendung DIAGNOSE'!E171)</f>
        <v>8</v>
      </c>
      <c r="AV445" s="4"/>
      <c r="AW445" s="4"/>
      <c r="AX445" s="15"/>
      <c r="AY445" s="4"/>
      <c r="AZ445" s="4">
        <f t="shared" si="52"/>
        <v>8</v>
      </c>
      <c r="BA445" s="496">
        <f t="shared" si="53"/>
        <v>8</v>
      </c>
      <c r="BB445" s="40">
        <f t="shared" si="51"/>
        <v>4.0929090350966951E-4</v>
      </c>
      <c r="BC445" s="3">
        <f t="shared" si="50"/>
        <v>4.4663869845492685E-2</v>
      </c>
      <c r="BD445" s="4"/>
      <c r="BE445" s="4"/>
      <c r="BF445" s="4"/>
      <c r="BG445" s="11"/>
      <c r="BH445" s="492">
        <f ca="1">SUMPRODUCT(E445:AP445,Calcul_correl!E$411:AP$411)*D445</f>
        <v>1.6978716873017493E-3</v>
      </c>
      <c r="BI445" s="493"/>
      <c r="BJ445" s="493"/>
      <c r="BK445" s="493"/>
      <c r="BL445" s="493"/>
      <c r="BM445" s="496"/>
    </row>
    <row r="446" spans="3:65">
      <c r="C446" s="42" t="s">
        <v>3575</v>
      </c>
      <c r="D446" s="43">
        <v>6.7764450769126517E-5</v>
      </c>
      <c r="E446" s="44">
        <v>-8</v>
      </c>
      <c r="F446" s="17">
        <v>10</v>
      </c>
      <c r="G446" s="17">
        <v>-40</v>
      </c>
      <c r="H446" s="17">
        <v>-34</v>
      </c>
      <c r="I446" s="17">
        <v>-32</v>
      </c>
      <c r="J446" s="17">
        <v>45</v>
      </c>
      <c r="K446" s="17">
        <v>-40</v>
      </c>
      <c r="L446" s="17">
        <v>-10</v>
      </c>
      <c r="M446" s="17">
        <v>47</v>
      </c>
      <c r="N446" s="17">
        <v>4</v>
      </c>
      <c r="O446" s="17">
        <v>43</v>
      </c>
      <c r="P446" s="17">
        <v>55</v>
      </c>
      <c r="Q446" s="17">
        <v>1</v>
      </c>
      <c r="R446" s="17">
        <v>40</v>
      </c>
      <c r="S446" s="17">
        <v>-11</v>
      </c>
      <c r="T446" s="17">
        <v>7</v>
      </c>
      <c r="U446" s="17">
        <v>-127</v>
      </c>
      <c r="V446" s="17">
        <v>-50</v>
      </c>
      <c r="W446" s="17">
        <v>22</v>
      </c>
      <c r="X446" s="17">
        <v>-1</v>
      </c>
      <c r="Y446" s="17">
        <v>-69</v>
      </c>
      <c r="Z446" s="17">
        <v>6</v>
      </c>
      <c r="AA446" s="17">
        <v>37</v>
      </c>
      <c r="AB446" s="17">
        <v>23</v>
      </c>
      <c r="AC446" s="17">
        <v>29</v>
      </c>
      <c r="AD446" s="17">
        <v>0</v>
      </c>
      <c r="AE446" s="17">
        <v>18</v>
      </c>
      <c r="AF446" s="17">
        <v>16</v>
      </c>
      <c r="AG446" s="17">
        <v>-32</v>
      </c>
      <c r="AH446" s="17">
        <v>14</v>
      </c>
      <c r="AI446" s="17">
        <v>-59</v>
      </c>
      <c r="AJ446" s="17">
        <v>6</v>
      </c>
      <c r="AK446" s="17">
        <v>-2</v>
      </c>
      <c r="AL446" s="17">
        <v>-22</v>
      </c>
      <c r="AM446" s="17">
        <v>-19</v>
      </c>
      <c r="AN446" s="17">
        <v>-23</v>
      </c>
      <c r="AO446" s="17">
        <v>35</v>
      </c>
      <c r="AP446" s="18">
        <v>80</v>
      </c>
      <c r="AR446" s="14"/>
      <c r="AS446" s="8" t="s">
        <v>3575</v>
      </c>
      <c r="AT446" s="8" t="str">
        <f t="shared" si="54"/>
        <v/>
      </c>
      <c r="AU446" s="8">
        <f>IF(OR(ISBLANK('Anwendung DIAGNOSE'!E172),'Anwendung DIAGNOSE'!E172='Anwendung DIAGNOSE'!$C$1,AT446),0,$AR$5-'Anwendung DIAGNOSE'!E172)</f>
        <v>8</v>
      </c>
      <c r="AV446" s="4"/>
      <c r="AW446" s="4"/>
      <c r="AX446" s="15"/>
      <c r="AY446" s="4"/>
      <c r="AZ446" s="4">
        <f t="shared" ca="1" si="52"/>
        <v>8</v>
      </c>
      <c r="BA446" s="496">
        <f t="shared" ca="1" si="53"/>
        <v>8</v>
      </c>
      <c r="BB446" s="40">
        <f t="shared" ca="1" si="51"/>
        <v>5.4211560615301214E-4</v>
      </c>
      <c r="BC446" s="3">
        <f t="shared" si="50"/>
        <v>7.5692891509114318E-2</v>
      </c>
      <c r="BD446" s="4"/>
      <c r="BE446" s="4"/>
      <c r="BF446" s="4"/>
      <c r="BG446" s="11"/>
      <c r="BH446" s="492">
        <f ca="1">SUMPRODUCT(E446:AP446,Calcul_correl!E$411:AP$411)*D446</f>
        <v>1.8262248424476513E-3</v>
      </c>
      <c r="BI446" s="493"/>
      <c r="BJ446" s="493"/>
      <c r="BK446" s="493"/>
      <c r="BL446" s="493"/>
      <c r="BM446" s="496"/>
    </row>
    <row r="447" spans="3:65">
      <c r="C447" s="42" t="s">
        <v>3576</v>
      </c>
      <c r="D447" s="43">
        <v>5.7224606580829754E-5</v>
      </c>
      <c r="E447" s="44">
        <v>-14</v>
      </c>
      <c r="F447" s="17">
        <v>-50</v>
      </c>
      <c r="G447" s="17">
        <v>-36</v>
      </c>
      <c r="H447" s="17">
        <v>-23</v>
      </c>
      <c r="I447" s="17">
        <v>11</v>
      </c>
      <c r="J447" s="17">
        <v>23</v>
      </c>
      <c r="K447" s="17">
        <v>10</v>
      </c>
      <c r="L447" s="17">
        <v>-15</v>
      </c>
      <c r="M447" s="17">
        <v>7</v>
      </c>
      <c r="N447" s="17">
        <v>11</v>
      </c>
      <c r="O447" s="17">
        <v>2</v>
      </c>
      <c r="P447" s="17">
        <v>-46</v>
      </c>
      <c r="Q447" s="17">
        <v>-30</v>
      </c>
      <c r="R447" s="17">
        <v>2</v>
      </c>
      <c r="S447" s="17">
        <v>-6</v>
      </c>
      <c r="T447" s="17">
        <v>27</v>
      </c>
      <c r="U447" s="17">
        <v>15</v>
      </c>
      <c r="V447" s="17">
        <v>15</v>
      </c>
      <c r="W447" s="17">
        <v>-36</v>
      </c>
      <c r="X447" s="17">
        <v>3</v>
      </c>
      <c r="Y447" s="17">
        <v>39</v>
      </c>
      <c r="Z447" s="17">
        <v>7</v>
      </c>
      <c r="AA447" s="17">
        <v>-29</v>
      </c>
      <c r="AB447" s="17">
        <v>10</v>
      </c>
      <c r="AC447" s="17">
        <v>-10</v>
      </c>
      <c r="AD447" s="17">
        <v>-50</v>
      </c>
      <c r="AE447" s="17">
        <v>31</v>
      </c>
      <c r="AF447" s="17">
        <v>44</v>
      </c>
      <c r="AG447" s="17">
        <v>22</v>
      </c>
      <c r="AH447" s="17">
        <v>0</v>
      </c>
      <c r="AI447" s="17">
        <v>16</v>
      </c>
      <c r="AJ447" s="17">
        <v>-5</v>
      </c>
      <c r="AK447" s="17">
        <v>-35</v>
      </c>
      <c r="AL447" s="17">
        <v>0</v>
      </c>
      <c r="AM447" s="17">
        <v>-54</v>
      </c>
      <c r="AN447" s="17">
        <v>38</v>
      </c>
      <c r="AO447" s="17">
        <v>-4</v>
      </c>
      <c r="AP447" s="18">
        <v>3</v>
      </c>
      <c r="AR447" s="14"/>
      <c r="AS447" s="8" t="s">
        <v>3576</v>
      </c>
      <c r="AT447" s="8" t="str">
        <f t="shared" si="54"/>
        <v/>
      </c>
      <c r="AU447" s="8">
        <f>IF(OR(ISBLANK('Anwendung DIAGNOSE'!E173),'Anwendung DIAGNOSE'!E173='Anwendung DIAGNOSE'!$C$1,AT447),0,$AR$5-'Anwendung DIAGNOSE'!E173)</f>
        <v>8</v>
      </c>
      <c r="AV447" s="4"/>
      <c r="AW447" s="4"/>
      <c r="AX447" s="15"/>
      <c r="AY447" s="4"/>
      <c r="AZ447" s="4">
        <f t="shared" ca="1" si="52"/>
        <v>8</v>
      </c>
      <c r="BA447" s="496">
        <f t="shared" ca="1" si="53"/>
        <v>8</v>
      </c>
      <c r="BB447" s="40">
        <f t="shared" ca="1" si="51"/>
        <v>4.5779685264663803E-4</v>
      </c>
      <c r="BC447" s="3">
        <f t="shared" si="50"/>
        <v>4.457796852646638E-2</v>
      </c>
      <c r="BD447" s="4"/>
      <c r="BE447" s="4"/>
      <c r="BF447" s="4"/>
      <c r="BG447" s="11"/>
      <c r="BH447" s="492">
        <f ca="1">SUMPRODUCT(E447:AP447,Calcul_correl!E$411:AP$411)*D447</f>
        <v>6.1505007153075944E-5</v>
      </c>
      <c r="BI447" s="493"/>
      <c r="BJ447" s="493"/>
      <c r="BK447" s="493"/>
      <c r="BL447" s="493"/>
      <c r="BM447" s="496"/>
    </row>
    <row r="448" spans="3:65">
      <c r="C448" s="42" t="s">
        <v>3577</v>
      </c>
      <c r="D448" s="43">
        <v>4.2885324641907541E-5</v>
      </c>
      <c r="E448" s="44">
        <v>2</v>
      </c>
      <c r="F448" s="17">
        <v>-4</v>
      </c>
      <c r="G448" s="17">
        <v>2</v>
      </c>
      <c r="H448" s="17">
        <v>13</v>
      </c>
      <c r="I448" s="17">
        <v>-9</v>
      </c>
      <c r="J448" s="17">
        <v>-1</v>
      </c>
      <c r="K448" s="17">
        <v>-16</v>
      </c>
      <c r="L448" s="17">
        <v>1</v>
      </c>
      <c r="M448" s="17">
        <v>7</v>
      </c>
      <c r="N448" s="17">
        <v>-6</v>
      </c>
      <c r="O448" s="17">
        <v>13</v>
      </c>
      <c r="P448" s="17">
        <v>-7</v>
      </c>
      <c r="Q448" s="17">
        <v>2</v>
      </c>
      <c r="R448" s="17">
        <v>9</v>
      </c>
      <c r="S448" s="17">
        <v>-13</v>
      </c>
      <c r="T448" s="17">
        <v>4</v>
      </c>
      <c r="U448" s="17">
        <v>-3</v>
      </c>
      <c r="V448" s="17">
        <v>-25</v>
      </c>
      <c r="W448" s="17">
        <v>-17</v>
      </c>
      <c r="X448" s="17">
        <v>8</v>
      </c>
      <c r="Y448" s="17">
        <v>-1</v>
      </c>
      <c r="Z448" s="17">
        <v>-1</v>
      </c>
      <c r="AA448" s="17">
        <v>7</v>
      </c>
      <c r="AB448" s="17">
        <v>-13</v>
      </c>
      <c r="AC448" s="17">
        <v>-21</v>
      </c>
      <c r="AD448" s="17">
        <v>12</v>
      </c>
      <c r="AE448" s="17">
        <v>-36</v>
      </c>
      <c r="AF448" s="17">
        <v>-20</v>
      </c>
      <c r="AG448" s="17">
        <v>16</v>
      </c>
      <c r="AH448" s="17">
        <v>19</v>
      </c>
      <c r="AI448" s="17">
        <v>8</v>
      </c>
      <c r="AJ448" s="17">
        <v>-12</v>
      </c>
      <c r="AK448" s="17">
        <v>-8</v>
      </c>
      <c r="AL448" s="17">
        <v>22</v>
      </c>
      <c r="AM448" s="17">
        <v>-19</v>
      </c>
      <c r="AN448" s="17">
        <v>7</v>
      </c>
      <c r="AO448" s="17">
        <v>-19</v>
      </c>
      <c r="AP448" s="18">
        <v>47</v>
      </c>
      <c r="AR448" s="14"/>
      <c r="AS448" s="8" t="s">
        <v>3577</v>
      </c>
      <c r="AT448" s="8" t="str">
        <f t="shared" si="54"/>
        <v/>
      </c>
      <c r="AU448" s="8">
        <f>IF(OR(ISBLANK('Anwendung DIAGNOSE'!E174),'Anwendung DIAGNOSE'!E174='Anwendung DIAGNOSE'!$C$1,AT448),0,$AR$5-'Anwendung DIAGNOSE'!E174)</f>
        <v>8</v>
      </c>
      <c r="AV448" s="4"/>
      <c r="AW448" s="4"/>
      <c r="AX448" s="15"/>
      <c r="AY448" s="4"/>
      <c r="AZ448" s="4">
        <f t="shared" si="52"/>
        <v>8</v>
      </c>
      <c r="BA448" s="496">
        <f t="shared" si="53"/>
        <v>8</v>
      </c>
      <c r="BB448" s="40">
        <f t="shared" si="51"/>
        <v>3.4308259713526033E-4</v>
      </c>
      <c r="BC448" s="3">
        <f t="shared" si="50"/>
        <v>1.9298396088858392E-2</v>
      </c>
      <c r="BD448" s="4"/>
      <c r="BE448" s="4"/>
      <c r="BF448" s="4"/>
      <c r="BG448" s="11"/>
      <c r="BH448" s="492">
        <f ca="1">SUMPRODUCT(E448:AP448,Calcul_correl!E$411:AP$411)*D448</f>
        <v>-1.3068444978128481E-4</v>
      </c>
      <c r="BI448" s="493"/>
      <c r="BJ448" s="493"/>
      <c r="BK448" s="493"/>
      <c r="BL448" s="493"/>
      <c r="BM448" s="496"/>
    </row>
    <row r="449" spans="3:65">
      <c r="C449" s="42" t="s">
        <v>3578</v>
      </c>
      <c r="D449" s="43">
        <v>1.0024057738572574E-4</v>
      </c>
      <c r="E449" s="44">
        <v>6</v>
      </c>
      <c r="F449" s="17">
        <v>-6</v>
      </c>
      <c r="G449" s="17">
        <v>-25</v>
      </c>
      <c r="H449" s="17">
        <v>7</v>
      </c>
      <c r="I449" s="17">
        <v>19</v>
      </c>
      <c r="J449" s="17">
        <v>0</v>
      </c>
      <c r="K449" s="17">
        <v>-33</v>
      </c>
      <c r="L449" s="17">
        <v>33</v>
      </c>
      <c r="M449" s="17">
        <v>0</v>
      </c>
      <c r="N449" s="17">
        <v>9</v>
      </c>
      <c r="O449" s="17">
        <v>27</v>
      </c>
      <c r="P449" s="17">
        <v>25</v>
      </c>
      <c r="Q449" s="17">
        <v>15</v>
      </c>
      <c r="R449" s="17">
        <v>-40</v>
      </c>
      <c r="S449" s="17">
        <v>-4</v>
      </c>
      <c r="T449" s="17">
        <v>-11</v>
      </c>
      <c r="U449" s="17">
        <v>21</v>
      </c>
      <c r="V449" s="17">
        <v>26</v>
      </c>
      <c r="W449" s="17">
        <v>-3</v>
      </c>
      <c r="X449" s="17">
        <v>-8</v>
      </c>
      <c r="Y449" s="17">
        <v>-4</v>
      </c>
      <c r="Z449" s="17">
        <v>-7</v>
      </c>
      <c r="AA449" s="17">
        <v>9</v>
      </c>
      <c r="AB449" s="17">
        <v>1</v>
      </c>
      <c r="AC449" s="17">
        <v>-7</v>
      </c>
      <c r="AD449" s="17">
        <v>6</v>
      </c>
      <c r="AE449" s="17">
        <v>-11</v>
      </c>
      <c r="AF449" s="17">
        <v>8</v>
      </c>
      <c r="AG449" s="17">
        <v>29</v>
      </c>
      <c r="AH449" s="17">
        <v>-30</v>
      </c>
      <c r="AI449" s="17">
        <v>-11</v>
      </c>
      <c r="AJ449" s="17">
        <v>18</v>
      </c>
      <c r="AK449" s="17">
        <v>37</v>
      </c>
      <c r="AL449" s="17">
        <v>31</v>
      </c>
      <c r="AM449" s="17">
        <v>-23</v>
      </c>
      <c r="AN449" s="17">
        <v>5</v>
      </c>
      <c r="AO449" s="17">
        <v>-16</v>
      </c>
      <c r="AP449" s="18">
        <v>-33</v>
      </c>
      <c r="AR449" s="14"/>
      <c r="AS449" s="8" t="s">
        <v>3578</v>
      </c>
      <c r="AT449" s="8" t="str">
        <f t="shared" si="54"/>
        <v/>
      </c>
      <c r="AU449" s="8">
        <f>IF(OR(ISBLANK('Anwendung DIAGNOSE'!E175),'Anwendung DIAGNOSE'!E175='Anwendung DIAGNOSE'!$C$1,AT449),0,$AR$5-'Anwendung DIAGNOSE'!E175)</f>
        <v>8</v>
      </c>
      <c r="AV449" s="4"/>
      <c r="AW449" s="4"/>
      <c r="AX449" s="15"/>
      <c r="AY449" s="4"/>
      <c r="AZ449" s="4">
        <f t="shared" ca="1" si="52"/>
        <v>8</v>
      </c>
      <c r="BA449" s="496">
        <f t="shared" ca="1" si="53"/>
        <v>8</v>
      </c>
      <c r="BB449" s="40">
        <f t="shared" ca="1" si="51"/>
        <v>8.0192461908580592E-4</v>
      </c>
      <c r="BC449" s="3">
        <f t="shared" si="50"/>
        <v>6.0545308740978347E-2</v>
      </c>
      <c r="BD449" s="4"/>
      <c r="BE449" s="4"/>
      <c r="BF449" s="4"/>
      <c r="BG449" s="11"/>
      <c r="BH449" s="492">
        <f ca="1">SUMPRODUCT(E449:AP449,Calcul_correl!E$411:AP$411)*D449</f>
        <v>-1.9216118684843668E-5</v>
      </c>
      <c r="BI449" s="493"/>
      <c r="BJ449" s="493"/>
      <c r="BK449" s="493"/>
      <c r="BL449" s="493"/>
      <c r="BM449" s="496"/>
    </row>
    <row r="450" spans="3:65">
      <c r="C450" s="42" t="s">
        <v>3579</v>
      </c>
      <c r="D450" s="43">
        <v>9.5978500815817252E-5</v>
      </c>
      <c r="E450" s="44">
        <v>-6</v>
      </c>
      <c r="F450" s="17">
        <v>-19</v>
      </c>
      <c r="G450" s="17">
        <v>-15</v>
      </c>
      <c r="H450" s="17">
        <v>11</v>
      </c>
      <c r="I450" s="17">
        <v>6</v>
      </c>
      <c r="J450" s="17">
        <v>-34</v>
      </c>
      <c r="K450" s="17">
        <v>9</v>
      </c>
      <c r="L450" s="17">
        <v>22</v>
      </c>
      <c r="M450" s="17">
        <v>22</v>
      </c>
      <c r="N450" s="17">
        <v>-25</v>
      </c>
      <c r="O450" s="17">
        <v>-6</v>
      </c>
      <c r="P450" s="17">
        <v>-9</v>
      </c>
      <c r="Q450" s="17">
        <v>-6</v>
      </c>
      <c r="R450" s="17">
        <v>-1</v>
      </c>
      <c r="S450" s="17">
        <v>-17</v>
      </c>
      <c r="T450" s="17">
        <v>20</v>
      </c>
      <c r="U450" s="17">
        <v>-8</v>
      </c>
      <c r="V450" s="17">
        <v>3</v>
      </c>
      <c r="W450" s="17">
        <v>18</v>
      </c>
      <c r="X450" s="17">
        <v>4</v>
      </c>
      <c r="Y450" s="17">
        <v>4</v>
      </c>
      <c r="Z450" s="17">
        <v>1</v>
      </c>
      <c r="AA450" s="17">
        <v>-10</v>
      </c>
      <c r="AB450" s="17">
        <v>-2</v>
      </c>
      <c r="AC450" s="17">
        <v>11</v>
      </c>
      <c r="AD450" s="17">
        <v>-7</v>
      </c>
      <c r="AE450" s="17">
        <v>22</v>
      </c>
      <c r="AF450" s="17">
        <v>-21</v>
      </c>
      <c r="AG450" s="17">
        <v>-36</v>
      </c>
      <c r="AH450" s="17">
        <v>-15</v>
      </c>
      <c r="AI450" s="17">
        <v>10</v>
      </c>
      <c r="AJ450" s="17">
        <v>-30</v>
      </c>
      <c r="AK450" s="17">
        <v>-21</v>
      </c>
      <c r="AL450" s="17">
        <v>-32</v>
      </c>
      <c r="AM450" s="17">
        <v>2</v>
      </c>
      <c r="AN450" s="17">
        <v>-4</v>
      </c>
      <c r="AO450" s="17">
        <v>18</v>
      </c>
      <c r="AP450" s="18">
        <v>-2</v>
      </c>
      <c r="AR450" s="14"/>
      <c r="AS450" s="8" t="s">
        <v>3579</v>
      </c>
      <c r="AT450" s="8" t="str">
        <f t="shared" si="54"/>
        <v/>
      </c>
      <c r="AU450" s="8">
        <f>IF(OR(ISBLANK('Anwendung DIAGNOSE'!E176),'Anwendung DIAGNOSE'!E176='Anwendung DIAGNOSE'!$C$1,AT450),0,$AR$5-'Anwendung DIAGNOSE'!E176)</f>
        <v>8</v>
      </c>
      <c r="AV450" s="4"/>
      <c r="AW450" s="4"/>
      <c r="AX450" s="15"/>
      <c r="AY450" s="4"/>
      <c r="AZ450" s="4">
        <f t="shared" ca="1" si="52"/>
        <v>8</v>
      </c>
      <c r="BA450" s="496">
        <f t="shared" ca="1" si="53"/>
        <v>8</v>
      </c>
      <c r="BB450" s="40">
        <f t="shared" ca="1" si="51"/>
        <v>7.6782800652653801E-4</v>
      </c>
      <c r="BC450" s="3">
        <f t="shared" ref="BC450:BC513" si="55">(SUMIF(E450:AP450,"&gt;0",E450:AP450)-SUMIF(E450:AP450,"&lt;0",E450:AP450))*D450</f>
        <v>4.8853056915250978E-2</v>
      </c>
      <c r="BD450" s="4"/>
      <c r="BE450" s="4"/>
      <c r="BF450" s="4"/>
      <c r="BG450" s="11"/>
      <c r="BH450" s="492">
        <f ca="1">SUMPRODUCT(E450:AP450,Calcul_correl!E$411:AP$411)*D450</f>
        <v>1.6365774066609076E-3</v>
      </c>
      <c r="BI450" s="493"/>
      <c r="BJ450" s="493"/>
      <c r="BK450" s="493"/>
      <c r="BL450" s="493"/>
      <c r="BM450" s="496"/>
    </row>
    <row r="451" spans="3:65">
      <c r="C451" s="42" t="s">
        <v>3580</v>
      </c>
      <c r="D451" s="43">
        <v>1.0154346060113728E-4</v>
      </c>
      <c r="E451" s="44">
        <v>4</v>
      </c>
      <c r="F451" s="17">
        <v>-20</v>
      </c>
      <c r="G451" s="17">
        <v>-26</v>
      </c>
      <c r="H451" s="17">
        <v>1</v>
      </c>
      <c r="I451" s="17">
        <v>10</v>
      </c>
      <c r="J451" s="17">
        <v>-44</v>
      </c>
      <c r="K451" s="17">
        <v>14</v>
      </c>
      <c r="L451" s="17">
        <v>33</v>
      </c>
      <c r="M451" s="17">
        <v>18</v>
      </c>
      <c r="N451" s="17">
        <v>-28</v>
      </c>
      <c r="O451" s="17">
        <v>-18</v>
      </c>
      <c r="P451" s="17">
        <v>0</v>
      </c>
      <c r="Q451" s="17">
        <v>6</v>
      </c>
      <c r="R451" s="17">
        <v>-17</v>
      </c>
      <c r="S451" s="17">
        <v>-35</v>
      </c>
      <c r="T451" s="17">
        <v>28</v>
      </c>
      <c r="U451" s="17">
        <v>-1</v>
      </c>
      <c r="V451" s="17">
        <v>15</v>
      </c>
      <c r="W451" s="17">
        <v>13</v>
      </c>
      <c r="X451" s="17">
        <v>16</v>
      </c>
      <c r="Y451" s="17">
        <v>-6</v>
      </c>
      <c r="Z451" s="17">
        <v>5</v>
      </c>
      <c r="AA451" s="17">
        <v>-6</v>
      </c>
      <c r="AB451" s="17">
        <v>-18</v>
      </c>
      <c r="AC451" s="17">
        <v>-8</v>
      </c>
      <c r="AD451" s="17">
        <v>-19</v>
      </c>
      <c r="AE451" s="17">
        <v>30</v>
      </c>
      <c r="AF451" s="17">
        <v>-30</v>
      </c>
      <c r="AG451" s="17">
        <v>-58</v>
      </c>
      <c r="AH451" s="17">
        <v>-21</v>
      </c>
      <c r="AI451" s="17">
        <v>15</v>
      </c>
      <c r="AJ451" s="17">
        <v>-35</v>
      </c>
      <c r="AK451" s="17">
        <v>-30</v>
      </c>
      <c r="AL451" s="17">
        <v>-33</v>
      </c>
      <c r="AM451" s="17">
        <v>-8</v>
      </c>
      <c r="AN451" s="17">
        <v>-15</v>
      </c>
      <c r="AO451" s="17">
        <v>23</v>
      </c>
      <c r="AP451" s="18">
        <v>13</v>
      </c>
      <c r="AR451" s="14"/>
      <c r="AS451" s="8" t="s">
        <v>3580</v>
      </c>
      <c r="AT451" s="8" t="str">
        <f t="shared" si="54"/>
        <v/>
      </c>
      <c r="AU451" s="8">
        <f>IF(OR(ISBLANK('Anwendung DIAGNOSE'!E177),'Anwendung DIAGNOSE'!E177='Anwendung DIAGNOSE'!$C$1,AT451),0,$AR$5-'Anwendung DIAGNOSE'!E177)</f>
        <v>8</v>
      </c>
      <c r="AV451" s="4"/>
      <c r="AW451" s="4"/>
      <c r="AX451" s="15"/>
      <c r="AY451" s="4"/>
      <c r="AZ451" s="4">
        <f t="shared" ca="1" si="52"/>
        <v>8</v>
      </c>
      <c r="BA451" s="496">
        <f t="shared" ca="1" si="53"/>
        <v>8</v>
      </c>
      <c r="BB451" s="40">
        <f t="shared" ref="BB451:BB514" ca="1" si="56">BA451*D451</f>
        <v>8.1234768480909826E-4</v>
      </c>
      <c r="BC451" s="3">
        <f t="shared" si="55"/>
        <v>7.3111291632818848E-2</v>
      </c>
      <c r="BD451" s="4"/>
      <c r="BE451" s="4"/>
      <c r="BF451" s="4"/>
      <c r="BG451" s="11"/>
      <c r="BH451" s="492">
        <f ca="1">SUMPRODUCT(E451:AP451,Calcul_correl!E$411:AP$411)*D451</f>
        <v>2.5499999999999997E-3</v>
      </c>
      <c r="BI451" s="493"/>
      <c r="BJ451" s="493"/>
      <c r="BK451" s="493"/>
      <c r="BL451" s="493"/>
      <c r="BM451" s="496"/>
    </row>
    <row r="452" spans="3:65">
      <c r="C452" s="42" t="s">
        <v>3581</v>
      </c>
      <c r="D452" s="43">
        <v>1.0181225819588678E-4</v>
      </c>
      <c r="E452" s="44">
        <v>6</v>
      </c>
      <c r="F452" s="17">
        <v>-3</v>
      </c>
      <c r="G452" s="17">
        <v>-23</v>
      </c>
      <c r="H452" s="17">
        <v>2</v>
      </c>
      <c r="I452" s="17">
        <v>24</v>
      </c>
      <c r="J452" s="17">
        <v>0</v>
      </c>
      <c r="K452" s="17">
        <v>-30</v>
      </c>
      <c r="L452" s="17">
        <v>29</v>
      </c>
      <c r="M452" s="17">
        <v>-1</v>
      </c>
      <c r="N452" s="17">
        <v>21</v>
      </c>
      <c r="O452" s="17">
        <v>39</v>
      </c>
      <c r="P452" s="17">
        <v>31</v>
      </c>
      <c r="Q452" s="17">
        <v>17</v>
      </c>
      <c r="R452" s="17">
        <v>-47</v>
      </c>
      <c r="S452" s="17">
        <v>3</v>
      </c>
      <c r="T452" s="17">
        <v>-17</v>
      </c>
      <c r="U452" s="17">
        <v>31</v>
      </c>
      <c r="V452" s="17">
        <v>21</v>
      </c>
      <c r="W452" s="17">
        <v>-8</v>
      </c>
      <c r="X452" s="17">
        <v>-5</v>
      </c>
      <c r="Y452" s="17">
        <v>-13</v>
      </c>
      <c r="Z452" s="17">
        <v>-5</v>
      </c>
      <c r="AA452" s="17">
        <v>-2</v>
      </c>
      <c r="AB452" s="17">
        <v>2</v>
      </c>
      <c r="AC452" s="17">
        <v>-3</v>
      </c>
      <c r="AD452" s="17">
        <v>8</v>
      </c>
      <c r="AE452" s="17">
        <v>-8</v>
      </c>
      <c r="AF452" s="17">
        <v>33</v>
      </c>
      <c r="AG452" s="17">
        <v>27</v>
      </c>
      <c r="AH452" s="17">
        <v>-19</v>
      </c>
      <c r="AI452" s="17">
        <v>-12</v>
      </c>
      <c r="AJ452" s="17">
        <v>15</v>
      </c>
      <c r="AK452" s="17">
        <v>34</v>
      </c>
      <c r="AL452" s="17">
        <v>46</v>
      </c>
      <c r="AM452" s="17">
        <v>-32</v>
      </c>
      <c r="AN452" s="17">
        <v>11</v>
      </c>
      <c r="AO452" s="17">
        <v>-25</v>
      </c>
      <c r="AP452" s="18">
        <v>-26</v>
      </c>
      <c r="AR452" s="14"/>
      <c r="AS452" s="8" t="s">
        <v>3581</v>
      </c>
      <c r="AT452" s="8" t="str">
        <f t="shared" si="54"/>
        <v/>
      </c>
      <c r="AU452" s="8">
        <f>IF(OR(ISBLANK('Anwendung DIAGNOSE'!E178),'Anwendung DIAGNOSE'!E178='Anwendung DIAGNOSE'!$C$1,AT452),0,$AR$5-'Anwendung DIAGNOSE'!E178)</f>
        <v>8</v>
      </c>
      <c r="AV452" s="4"/>
      <c r="AW452" s="4"/>
      <c r="AX452" s="15"/>
      <c r="AY452" s="4"/>
      <c r="AZ452" s="4">
        <f t="shared" ca="1" si="52"/>
        <v>8</v>
      </c>
      <c r="BA452" s="496">
        <f t="shared" ca="1" si="53"/>
        <v>8</v>
      </c>
      <c r="BB452" s="40">
        <f t="shared" ca="1" si="56"/>
        <v>8.1449806556709427E-4</v>
      </c>
      <c r="BC452" s="3">
        <f t="shared" si="55"/>
        <v>6.9130523315007131E-2</v>
      </c>
      <c r="BD452" s="4"/>
      <c r="BE452" s="4"/>
      <c r="BF452" s="4"/>
      <c r="BG452" s="11"/>
      <c r="BH452" s="492">
        <f ca="1">SUMPRODUCT(E452:AP452,Calcul_correl!E$411:AP$411)*D452</f>
        <v>-1.5058949297495421E-3</v>
      </c>
      <c r="BI452" s="493"/>
      <c r="BJ452" s="493"/>
      <c r="BK452" s="493"/>
      <c r="BL452" s="493"/>
      <c r="BM452" s="496"/>
    </row>
    <row r="453" spans="3:65">
      <c r="C453" s="42" t="s">
        <v>3582</v>
      </c>
      <c r="D453" s="43">
        <v>1.0324179227751394E-4</v>
      </c>
      <c r="E453" s="44">
        <v>-4</v>
      </c>
      <c r="F453" s="17">
        <v>-13</v>
      </c>
      <c r="G453" s="17">
        <v>-23</v>
      </c>
      <c r="H453" s="17">
        <v>7</v>
      </c>
      <c r="I453" s="17">
        <v>49</v>
      </c>
      <c r="J453" s="17">
        <v>-22</v>
      </c>
      <c r="K453" s="17">
        <v>-10</v>
      </c>
      <c r="L453" s="17">
        <v>29</v>
      </c>
      <c r="M453" s="17">
        <v>14</v>
      </c>
      <c r="N453" s="17">
        <v>-1</v>
      </c>
      <c r="O453" s="17">
        <v>24</v>
      </c>
      <c r="P453" s="17">
        <v>2</v>
      </c>
      <c r="Q453" s="17">
        <v>7</v>
      </c>
      <c r="R453" s="17">
        <v>-25</v>
      </c>
      <c r="S453" s="17">
        <v>-12</v>
      </c>
      <c r="T453" s="17">
        <v>8</v>
      </c>
      <c r="U453" s="17">
        <v>20</v>
      </c>
      <c r="V453" s="17">
        <v>29</v>
      </c>
      <c r="W453" s="17">
        <v>13</v>
      </c>
      <c r="X453" s="17">
        <v>-12</v>
      </c>
      <c r="Y453" s="17">
        <v>-25</v>
      </c>
      <c r="Z453" s="17">
        <v>21</v>
      </c>
      <c r="AA453" s="17">
        <v>-16</v>
      </c>
      <c r="AB453" s="17">
        <v>19</v>
      </c>
      <c r="AC453" s="17">
        <v>10</v>
      </c>
      <c r="AD453" s="17">
        <v>5</v>
      </c>
      <c r="AE453" s="17">
        <v>21</v>
      </c>
      <c r="AF453" s="17">
        <v>6</v>
      </c>
      <c r="AG453" s="17">
        <v>17</v>
      </c>
      <c r="AH453" s="17">
        <v>-10</v>
      </c>
      <c r="AI453" s="17">
        <v>9</v>
      </c>
      <c r="AJ453" s="17">
        <v>-5</v>
      </c>
      <c r="AK453" s="17">
        <v>29</v>
      </c>
      <c r="AL453" s="17">
        <v>19</v>
      </c>
      <c r="AM453" s="17">
        <v>4</v>
      </c>
      <c r="AN453" s="17">
        <v>-6</v>
      </c>
      <c r="AO453" s="17">
        <v>-22</v>
      </c>
      <c r="AP453" s="18">
        <v>-8</v>
      </c>
      <c r="AR453" s="14"/>
      <c r="AS453" s="8" t="s">
        <v>3582</v>
      </c>
      <c r="AT453" s="8" t="str">
        <f t="shared" si="54"/>
        <v/>
      </c>
      <c r="AU453" s="8">
        <f>IF(OR(ISBLANK('Anwendung DIAGNOSE'!E179),'Anwendung DIAGNOSE'!E179='Anwendung DIAGNOSE'!$C$1,AT453),0,$AR$5-'Anwendung DIAGNOSE'!E179)</f>
        <v>8</v>
      </c>
      <c r="AV453" s="4"/>
      <c r="AW453" s="4"/>
      <c r="AX453" s="15"/>
      <c r="AY453" s="4"/>
      <c r="AZ453" s="4">
        <f t="shared" si="52"/>
        <v>8</v>
      </c>
      <c r="BA453" s="496">
        <f t="shared" si="53"/>
        <v>8</v>
      </c>
      <c r="BB453" s="40">
        <f t="shared" si="56"/>
        <v>8.2593433822011149E-4</v>
      </c>
      <c r="BC453" s="3">
        <f t="shared" si="55"/>
        <v>5.9467272351848025E-2</v>
      </c>
      <c r="BD453" s="4"/>
      <c r="BE453" s="4"/>
      <c r="BF453" s="4"/>
      <c r="BG453" s="11"/>
      <c r="BH453" s="492">
        <f ca="1">SUMPRODUCT(E453:AP453,Calcul_correl!E$411:AP$411)*D453</f>
        <v>-1.984823456535206E-3</v>
      </c>
      <c r="BI453" s="493"/>
      <c r="BJ453" s="493"/>
      <c r="BK453" s="493"/>
      <c r="BL453" s="493"/>
      <c r="BM453" s="496"/>
    </row>
    <row r="454" spans="3:65">
      <c r="C454" s="42" t="s">
        <v>3583</v>
      </c>
      <c r="D454" s="43">
        <v>1.0487676979549029E-4</v>
      </c>
      <c r="E454" s="44">
        <v>-35</v>
      </c>
      <c r="F454" s="17">
        <v>-32</v>
      </c>
      <c r="G454" s="17">
        <v>-13</v>
      </c>
      <c r="H454" s="17">
        <v>-8</v>
      </c>
      <c r="I454" s="17">
        <v>18</v>
      </c>
      <c r="J454" s="17">
        <v>-22</v>
      </c>
      <c r="K454" s="17">
        <v>-20</v>
      </c>
      <c r="L454" s="17">
        <v>23</v>
      </c>
      <c r="M454" s="17">
        <v>-7</v>
      </c>
      <c r="N454" s="17">
        <v>29</v>
      </c>
      <c r="O454" s="17">
        <v>11</v>
      </c>
      <c r="P454" s="17">
        <v>-23</v>
      </c>
      <c r="Q454" s="17">
        <v>7</v>
      </c>
      <c r="R454" s="17">
        <v>-47</v>
      </c>
      <c r="S454" s="17">
        <v>2</v>
      </c>
      <c r="T454" s="17">
        <v>5</v>
      </c>
      <c r="U454" s="17">
        <v>15</v>
      </c>
      <c r="V454" s="17">
        <v>1</v>
      </c>
      <c r="W454" s="17">
        <v>27</v>
      </c>
      <c r="X454" s="17">
        <v>10</v>
      </c>
      <c r="Y454" s="17">
        <v>-45</v>
      </c>
      <c r="Z454" s="17">
        <v>9</v>
      </c>
      <c r="AA454" s="17">
        <v>-24</v>
      </c>
      <c r="AB454" s="17">
        <v>13</v>
      </c>
      <c r="AC454" s="17">
        <v>-3</v>
      </c>
      <c r="AD454" s="17">
        <v>6</v>
      </c>
      <c r="AE454" s="17">
        <v>8</v>
      </c>
      <c r="AF454" s="17">
        <v>-5</v>
      </c>
      <c r="AG454" s="17">
        <v>0</v>
      </c>
      <c r="AH454" s="17">
        <v>-2</v>
      </c>
      <c r="AI454" s="17">
        <v>6</v>
      </c>
      <c r="AJ454" s="17">
        <v>29</v>
      </c>
      <c r="AK454" s="17">
        <v>-8</v>
      </c>
      <c r="AL454" s="17">
        <v>-17</v>
      </c>
      <c r="AM454" s="17">
        <v>7</v>
      </c>
      <c r="AN454" s="17">
        <v>-21</v>
      </c>
      <c r="AO454" s="17">
        <v>18</v>
      </c>
      <c r="AP454" s="18">
        <v>3</v>
      </c>
      <c r="AR454" s="14"/>
      <c r="AS454" s="8" t="s">
        <v>3583</v>
      </c>
      <c r="AT454" s="8" t="str">
        <f t="shared" si="54"/>
        <v/>
      </c>
      <c r="AU454" s="8">
        <f>IF(OR(ISBLANK('Anwendung DIAGNOSE'!E180),'Anwendung DIAGNOSE'!E180='Anwendung DIAGNOSE'!$C$1,AT454),0,$AR$5-'Anwendung DIAGNOSE'!E180)</f>
        <v>8</v>
      </c>
      <c r="AV454" s="4"/>
      <c r="AW454" s="4"/>
      <c r="AX454" s="15"/>
      <c r="AY454" s="4"/>
      <c r="AZ454" s="4">
        <f t="shared" si="52"/>
        <v>8</v>
      </c>
      <c r="BA454" s="496">
        <f t="shared" si="53"/>
        <v>8</v>
      </c>
      <c r="BB454" s="40">
        <f t="shared" si="56"/>
        <v>8.3901415836392236E-4</v>
      </c>
      <c r="BC454" s="3">
        <f t="shared" si="55"/>
        <v>6.0723649711588883E-2</v>
      </c>
      <c r="BD454" s="4"/>
      <c r="BE454" s="4"/>
      <c r="BF454" s="4"/>
      <c r="BG454" s="11"/>
      <c r="BH454" s="492">
        <f ca="1">SUMPRODUCT(E454:AP454,Calcul_correl!E$411:AP$411)*D454</f>
        <v>-3.8854850550603028E-3</v>
      </c>
      <c r="BI454" s="493"/>
      <c r="BJ454" s="493"/>
      <c r="BK454" s="493"/>
      <c r="BL454" s="493"/>
      <c r="BM454" s="496"/>
    </row>
    <row r="455" spans="3:65">
      <c r="C455" s="42" t="s">
        <v>3584</v>
      </c>
      <c r="D455" s="43">
        <v>1.0002000400080016E-4</v>
      </c>
      <c r="E455" s="44">
        <v>-15</v>
      </c>
      <c r="F455" s="17">
        <v>10</v>
      </c>
      <c r="G455" s="17">
        <v>6</v>
      </c>
      <c r="H455" s="17">
        <v>10</v>
      </c>
      <c r="I455" s="17">
        <v>17</v>
      </c>
      <c r="J455" s="17">
        <v>-10</v>
      </c>
      <c r="K455" s="17">
        <v>11</v>
      </c>
      <c r="L455" s="17">
        <v>23</v>
      </c>
      <c r="M455" s="17">
        <v>7</v>
      </c>
      <c r="N455" s="17">
        <v>-3</v>
      </c>
      <c r="O455" s="17">
        <v>25</v>
      </c>
      <c r="P455" s="17">
        <v>-8</v>
      </c>
      <c r="Q455" s="17">
        <v>25</v>
      </c>
      <c r="R455" s="17">
        <v>-35</v>
      </c>
      <c r="S455" s="17">
        <v>9</v>
      </c>
      <c r="T455" s="17">
        <v>6</v>
      </c>
      <c r="U455" s="17">
        <v>21</v>
      </c>
      <c r="V455" s="17">
        <v>24</v>
      </c>
      <c r="W455" s="17">
        <v>-15</v>
      </c>
      <c r="X455" s="17">
        <v>-26</v>
      </c>
      <c r="Y455" s="17">
        <v>30</v>
      </c>
      <c r="Z455" s="17">
        <v>-33</v>
      </c>
      <c r="AA455" s="17">
        <v>-18</v>
      </c>
      <c r="AB455" s="17">
        <v>19</v>
      </c>
      <c r="AC455" s="17">
        <v>4</v>
      </c>
      <c r="AD455" s="17">
        <v>-7</v>
      </c>
      <c r="AE455" s="17">
        <v>9</v>
      </c>
      <c r="AF455" s="17">
        <v>2</v>
      </c>
      <c r="AG455" s="17">
        <v>-8</v>
      </c>
      <c r="AH455" s="17">
        <v>-8</v>
      </c>
      <c r="AI455" s="17">
        <v>-10</v>
      </c>
      <c r="AJ455" s="17">
        <v>67</v>
      </c>
      <c r="AK455" s="17">
        <v>3</v>
      </c>
      <c r="AL455" s="17">
        <v>-16</v>
      </c>
      <c r="AM455" s="17">
        <v>29</v>
      </c>
      <c r="AN455" s="17">
        <v>5</v>
      </c>
      <c r="AO455" s="17">
        <v>26</v>
      </c>
      <c r="AP455" s="18">
        <v>23</v>
      </c>
      <c r="AR455" s="14"/>
      <c r="AS455" s="8" t="s">
        <v>3584</v>
      </c>
      <c r="AT455" s="8" t="str">
        <f t="shared" si="54"/>
        <v/>
      </c>
      <c r="AU455" s="8">
        <f>IF(OR(ISBLANK('Anwendung DIAGNOSE'!E181),'Anwendung DIAGNOSE'!E181='Anwendung DIAGNOSE'!$C$1,AT455),0,$AR$5-'Anwendung DIAGNOSE'!E181)</f>
        <v>8</v>
      </c>
      <c r="AV455" s="4"/>
      <c r="AW455" s="4"/>
      <c r="AX455" s="15"/>
      <c r="AY455" s="4"/>
      <c r="AZ455" s="4">
        <f t="shared" si="52"/>
        <v>8</v>
      </c>
      <c r="BA455" s="496">
        <f t="shared" si="53"/>
        <v>8</v>
      </c>
      <c r="BB455" s="40">
        <f t="shared" si="56"/>
        <v>8.0016003200640128E-4</v>
      </c>
      <c r="BC455" s="3">
        <f t="shared" si="55"/>
        <v>6.2312462492498499E-2</v>
      </c>
      <c r="BD455" s="4"/>
      <c r="BE455" s="4"/>
      <c r="BF455" s="4"/>
      <c r="BG455" s="11"/>
      <c r="BH455" s="492">
        <f ca="1">SUMPRODUCT(E455:AP455,Calcul_correl!E$411:AP$411)*D455</f>
        <v>-1.4575915183036612E-4</v>
      </c>
      <c r="BI455" s="493"/>
      <c r="BJ455" s="493"/>
      <c r="BK455" s="493"/>
      <c r="BL455" s="493"/>
      <c r="BM455" s="496"/>
    </row>
    <row r="456" spans="3:65">
      <c r="C456" s="42" t="s">
        <v>3585</v>
      </c>
      <c r="D456" s="43">
        <v>9.9433230585661725E-5</v>
      </c>
      <c r="E456" s="44">
        <v>12</v>
      </c>
      <c r="F456" s="17">
        <v>0</v>
      </c>
      <c r="G456" s="17">
        <v>-5</v>
      </c>
      <c r="H456" s="17">
        <v>-1</v>
      </c>
      <c r="I456" s="17">
        <v>50</v>
      </c>
      <c r="J456" s="17">
        <v>-38</v>
      </c>
      <c r="K456" s="17">
        <v>-2</v>
      </c>
      <c r="L456" s="17">
        <v>27</v>
      </c>
      <c r="M456" s="17">
        <v>-12</v>
      </c>
      <c r="N456" s="17">
        <v>-11</v>
      </c>
      <c r="O456" s="17">
        <v>-3</v>
      </c>
      <c r="P456" s="17">
        <v>-23</v>
      </c>
      <c r="Q456" s="17">
        <v>31</v>
      </c>
      <c r="R456" s="17">
        <v>-46</v>
      </c>
      <c r="S456" s="17">
        <v>24</v>
      </c>
      <c r="T456" s="17">
        <v>8</v>
      </c>
      <c r="U456" s="17">
        <v>-15</v>
      </c>
      <c r="V456" s="17">
        <v>28</v>
      </c>
      <c r="W456" s="17">
        <v>-8</v>
      </c>
      <c r="X456" s="17">
        <v>-29</v>
      </c>
      <c r="Y456" s="17">
        <v>32</v>
      </c>
      <c r="Z456" s="17">
        <v>-2</v>
      </c>
      <c r="AA456" s="17">
        <v>17</v>
      </c>
      <c r="AB456" s="17">
        <v>16</v>
      </c>
      <c r="AC456" s="17">
        <v>13</v>
      </c>
      <c r="AD456" s="17">
        <v>-7</v>
      </c>
      <c r="AE456" s="17">
        <v>9</v>
      </c>
      <c r="AF456" s="17">
        <v>24</v>
      </c>
      <c r="AG456" s="17">
        <v>-20</v>
      </c>
      <c r="AH456" s="17">
        <v>-31</v>
      </c>
      <c r="AI456" s="17">
        <v>25</v>
      </c>
      <c r="AJ456" s="17">
        <v>-4</v>
      </c>
      <c r="AK456" s="17">
        <v>-7</v>
      </c>
      <c r="AL456" s="17">
        <v>8</v>
      </c>
      <c r="AM456" s="17">
        <v>10</v>
      </c>
      <c r="AN456" s="17">
        <v>-53</v>
      </c>
      <c r="AO456" s="17">
        <v>17</v>
      </c>
      <c r="AP456" s="18">
        <v>59</v>
      </c>
      <c r="AR456" s="14"/>
      <c r="AS456" s="8" t="s">
        <v>3585</v>
      </c>
      <c r="AT456" s="8" t="str">
        <f t="shared" si="54"/>
        <v/>
      </c>
      <c r="AU456" s="8">
        <f>IF(OR(ISBLANK('Anwendung DIAGNOSE'!E182),'Anwendung DIAGNOSE'!E182='Anwendung DIAGNOSE'!$C$1,AT456),0,$AR$5-'Anwendung DIAGNOSE'!E182)</f>
        <v>8</v>
      </c>
      <c r="AV456" s="4"/>
      <c r="AW456" s="4"/>
      <c r="AX456" s="15"/>
      <c r="AY456" s="4"/>
      <c r="AZ456" s="4">
        <f t="shared" si="52"/>
        <v>8</v>
      </c>
      <c r="BA456" s="496">
        <f t="shared" si="53"/>
        <v>8</v>
      </c>
      <c r="BB456" s="40">
        <f t="shared" si="56"/>
        <v>7.954658446852938E-4</v>
      </c>
      <c r="BC456" s="3">
        <f t="shared" si="55"/>
        <v>7.228795863577607E-2</v>
      </c>
      <c r="BD456" s="4"/>
      <c r="BE456" s="4"/>
      <c r="BF456" s="4"/>
      <c r="BG456" s="11"/>
      <c r="BH456" s="492">
        <f ca="1">SUMPRODUCT(E456:AP456,Calcul_correl!E$411:AP$411)*D456</f>
        <v>-1.7197772695634874E-3</v>
      </c>
      <c r="BI456" s="493"/>
      <c r="BJ456" s="493"/>
      <c r="BK456" s="493"/>
      <c r="BL456" s="493"/>
      <c r="BM456" s="496"/>
    </row>
    <row r="457" spans="3:65">
      <c r="C457" s="42" t="s">
        <v>3586</v>
      </c>
      <c r="D457" s="43">
        <v>1.0557432432432433E-4</v>
      </c>
      <c r="E457" s="44">
        <v>12</v>
      </c>
      <c r="F457" s="17">
        <v>-14</v>
      </c>
      <c r="G457" s="17">
        <v>-22</v>
      </c>
      <c r="H457" s="17">
        <v>-20</v>
      </c>
      <c r="I457" s="17">
        <v>55</v>
      </c>
      <c r="J457" s="17">
        <v>-17</v>
      </c>
      <c r="K457" s="17">
        <v>-10</v>
      </c>
      <c r="L457" s="17">
        <v>55</v>
      </c>
      <c r="M457" s="17">
        <v>-10</v>
      </c>
      <c r="N457" s="17">
        <v>14</v>
      </c>
      <c r="O457" s="17">
        <v>21</v>
      </c>
      <c r="P457" s="17">
        <v>-26</v>
      </c>
      <c r="Q457" s="17">
        <v>40</v>
      </c>
      <c r="R457" s="17">
        <v>-62</v>
      </c>
      <c r="S457" s="17">
        <v>8</v>
      </c>
      <c r="T457" s="17">
        <v>19</v>
      </c>
      <c r="U457" s="17">
        <v>13</v>
      </c>
      <c r="V457" s="17">
        <v>40</v>
      </c>
      <c r="W457" s="17">
        <v>5</v>
      </c>
      <c r="X457" s="17">
        <v>29</v>
      </c>
      <c r="Y457" s="17">
        <v>-5</v>
      </c>
      <c r="Z457" s="17">
        <v>18</v>
      </c>
      <c r="AA457" s="17">
        <v>15</v>
      </c>
      <c r="AB457" s="17">
        <v>32</v>
      </c>
      <c r="AC457" s="17">
        <v>0</v>
      </c>
      <c r="AD457" s="17">
        <v>-24</v>
      </c>
      <c r="AE457" s="17">
        <v>-5</v>
      </c>
      <c r="AF457" s="17">
        <v>-1</v>
      </c>
      <c r="AG457" s="17">
        <v>-10</v>
      </c>
      <c r="AH457" s="17">
        <v>-17</v>
      </c>
      <c r="AI457" s="17">
        <v>41</v>
      </c>
      <c r="AJ457" s="17">
        <v>23</v>
      </c>
      <c r="AK457" s="17">
        <v>11</v>
      </c>
      <c r="AL457" s="17">
        <v>-32</v>
      </c>
      <c r="AM457" s="17">
        <v>-11</v>
      </c>
      <c r="AN457" s="17">
        <v>-8</v>
      </c>
      <c r="AO457" s="17">
        <v>8</v>
      </c>
      <c r="AP457" s="18">
        <v>-2</v>
      </c>
      <c r="AR457" s="14"/>
      <c r="AS457" s="8" t="s">
        <v>3586</v>
      </c>
      <c r="AT457" s="8" t="str">
        <f t="shared" si="54"/>
        <v/>
      </c>
      <c r="AU457" s="8">
        <f>IF(OR(ISBLANK('Anwendung DIAGNOSE'!E183),'Anwendung DIAGNOSE'!E183='Anwendung DIAGNOSE'!$C$1,AT457),0,$AR$5-'Anwendung DIAGNOSE'!E183)</f>
        <v>8</v>
      </c>
      <c r="AV457" s="4"/>
      <c r="AW457" s="4"/>
      <c r="AX457" s="15"/>
      <c r="AY457" s="4"/>
      <c r="AZ457" s="4">
        <f t="shared" si="52"/>
        <v>8</v>
      </c>
      <c r="BA457" s="496">
        <f t="shared" si="53"/>
        <v>8</v>
      </c>
      <c r="BB457" s="40">
        <f t="shared" si="56"/>
        <v>8.4459459459459464E-4</v>
      </c>
      <c r="BC457" s="3">
        <f t="shared" si="55"/>
        <v>7.9708614864864871E-2</v>
      </c>
      <c r="BD457" s="4"/>
      <c r="BE457" s="4"/>
      <c r="BF457" s="4"/>
      <c r="BG457" s="11"/>
      <c r="BH457" s="492">
        <f ca="1">SUMPRODUCT(E457:AP457,Calcul_correl!E$411:AP$411)*D457</f>
        <v>-7.914907094594589E-4</v>
      </c>
      <c r="BI457" s="493"/>
      <c r="BJ457" s="493"/>
      <c r="BK457" s="493"/>
      <c r="BL457" s="493"/>
      <c r="BM457" s="496"/>
    </row>
    <row r="458" spans="3:65">
      <c r="C458" s="42" t="s">
        <v>3587</v>
      </c>
      <c r="D458" s="43">
        <v>1.0173974972021569E-4</v>
      </c>
      <c r="E458" s="44">
        <v>-16</v>
      </c>
      <c r="F458" s="17">
        <v>-5</v>
      </c>
      <c r="G458" s="17">
        <v>6</v>
      </c>
      <c r="H458" s="17">
        <v>-26</v>
      </c>
      <c r="I458" s="17">
        <v>27</v>
      </c>
      <c r="J458" s="17">
        <v>-26</v>
      </c>
      <c r="K458" s="17">
        <v>-22</v>
      </c>
      <c r="L458" s="17">
        <v>28</v>
      </c>
      <c r="M458" s="17">
        <v>-24</v>
      </c>
      <c r="N458" s="17">
        <v>18</v>
      </c>
      <c r="O458" s="17">
        <v>18</v>
      </c>
      <c r="P458" s="17">
        <v>-18</v>
      </c>
      <c r="Q458" s="17">
        <v>8</v>
      </c>
      <c r="R458" s="17">
        <v>-26</v>
      </c>
      <c r="S458" s="17">
        <v>3</v>
      </c>
      <c r="T458" s="17">
        <v>-2</v>
      </c>
      <c r="U458" s="17">
        <v>14</v>
      </c>
      <c r="V458" s="17">
        <v>26</v>
      </c>
      <c r="W458" s="17">
        <v>-2</v>
      </c>
      <c r="X458" s="17">
        <v>16</v>
      </c>
      <c r="Y458" s="17">
        <v>-19</v>
      </c>
      <c r="Z458" s="17">
        <v>21</v>
      </c>
      <c r="AA458" s="17">
        <v>-4</v>
      </c>
      <c r="AB458" s="17">
        <v>22</v>
      </c>
      <c r="AC458" s="17">
        <v>-9</v>
      </c>
      <c r="AD458" s="17">
        <v>-2</v>
      </c>
      <c r="AE458" s="17">
        <v>-9</v>
      </c>
      <c r="AF458" s="17">
        <v>-19</v>
      </c>
      <c r="AG458" s="17">
        <v>30</v>
      </c>
      <c r="AH458" s="17">
        <v>-2</v>
      </c>
      <c r="AI458" s="17">
        <v>3</v>
      </c>
      <c r="AJ458" s="17">
        <v>1</v>
      </c>
      <c r="AK458" s="17">
        <v>18</v>
      </c>
      <c r="AL458" s="17">
        <v>3</v>
      </c>
      <c r="AM458" s="17">
        <v>-29</v>
      </c>
      <c r="AN458" s="17">
        <v>-13</v>
      </c>
      <c r="AO458" s="17">
        <v>35</v>
      </c>
      <c r="AP458" s="18">
        <v>8</v>
      </c>
      <c r="AR458" s="14"/>
      <c r="AS458" s="8" t="s">
        <v>3587</v>
      </c>
      <c r="AT458" s="8" t="str">
        <f t="shared" si="54"/>
        <v/>
      </c>
      <c r="AU458" s="8">
        <f>IF(OR(ISBLANK('Anwendung DIAGNOSE'!E184),'Anwendung DIAGNOSE'!E184='Anwendung DIAGNOSE'!$C$1,AT458),0,$AR$5-'Anwendung DIAGNOSE'!E184)</f>
        <v>8</v>
      </c>
      <c r="AV458" s="4"/>
      <c r="AW458" s="4"/>
      <c r="AX458" s="15"/>
      <c r="AY458" s="4"/>
      <c r="AZ458" s="4">
        <f t="shared" si="52"/>
        <v>8</v>
      </c>
      <c r="BA458" s="496">
        <f t="shared" si="53"/>
        <v>8</v>
      </c>
      <c r="BB458" s="40">
        <f t="shared" si="56"/>
        <v>8.139179977617255E-4</v>
      </c>
      <c r="BC458" s="3">
        <f t="shared" si="55"/>
        <v>5.880557533828467E-2</v>
      </c>
      <c r="BD458" s="4"/>
      <c r="BE458" s="4"/>
      <c r="BF458" s="4"/>
      <c r="BG458" s="11"/>
      <c r="BH458" s="492">
        <f ca="1">SUMPRODUCT(E458:AP458,Calcul_correl!E$411:AP$411)*D458</f>
        <v>-1.8655814426696514E-3</v>
      </c>
      <c r="BI458" s="493"/>
      <c r="BJ458" s="493"/>
      <c r="BK458" s="493"/>
      <c r="BL458" s="493"/>
      <c r="BM458" s="496"/>
    </row>
    <row r="459" spans="3:65">
      <c r="C459" s="42" t="s">
        <v>3588</v>
      </c>
      <c r="D459" s="43">
        <v>1.0016025641025641E-4</v>
      </c>
      <c r="E459" s="44">
        <v>24</v>
      </c>
      <c r="F459" s="17">
        <v>-16</v>
      </c>
      <c r="G459" s="17">
        <v>-29</v>
      </c>
      <c r="H459" s="17">
        <v>12</v>
      </c>
      <c r="I459" s="17">
        <v>48</v>
      </c>
      <c r="J459" s="17">
        <v>14</v>
      </c>
      <c r="K459" s="17">
        <v>-29</v>
      </c>
      <c r="L459" s="17">
        <v>65</v>
      </c>
      <c r="M459" s="17">
        <v>26</v>
      </c>
      <c r="N459" s="17">
        <v>-3</v>
      </c>
      <c r="O459" s="17">
        <v>22</v>
      </c>
      <c r="P459" s="17">
        <v>-10</v>
      </c>
      <c r="Q459" s="17">
        <v>7</v>
      </c>
      <c r="R459" s="17">
        <v>-38</v>
      </c>
      <c r="S459" s="17">
        <v>0</v>
      </c>
      <c r="T459" s="17">
        <v>24</v>
      </c>
      <c r="U459" s="17">
        <v>-11</v>
      </c>
      <c r="V459" s="17">
        <v>11</v>
      </c>
      <c r="W459" s="17">
        <v>20</v>
      </c>
      <c r="X459" s="17">
        <v>2</v>
      </c>
      <c r="Y459" s="17">
        <v>5</v>
      </c>
      <c r="Z459" s="17">
        <v>26</v>
      </c>
      <c r="AA459" s="17">
        <v>-17</v>
      </c>
      <c r="AB459" s="17">
        <v>-6</v>
      </c>
      <c r="AC459" s="17">
        <v>12</v>
      </c>
      <c r="AD459" s="17">
        <v>5</v>
      </c>
      <c r="AE459" s="17">
        <v>-1</v>
      </c>
      <c r="AF459" s="17">
        <v>-10</v>
      </c>
      <c r="AG459" s="17">
        <v>-7</v>
      </c>
      <c r="AH459" s="17">
        <v>-47</v>
      </c>
      <c r="AI459" s="17">
        <v>9</v>
      </c>
      <c r="AJ459" s="17">
        <v>-9</v>
      </c>
      <c r="AK459" s="17">
        <v>-11</v>
      </c>
      <c r="AL459" s="17">
        <v>-5</v>
      </c>
      <c r="AM459" s="17">
        <v>6</v>
      </c>
      <c r="AN459" s="17">
        <v>-2</v>
      </c>
      <c r="AO459" s="17">
        <v>0</v>
      </c>
      <c r="AP459" s="18">
        <v>-31</v>
      </c>
      <c r="AR459" s="14"/>
      <c r="AS459" s="8" t="s">
        <v>3588</v>
      </c>
      <c r="AT459" s="8" t="str">
        <f t="shared" si="54"/>
        <v/>
      </c>
      <c r="AU459" s="8">
        <f>IF(OR(ISBLANK('Anwendung DIAGNOSE'!E185),'Anwendung DIAGNOSE'!E185='Anwendung DIAGNOSE'!$C$1,AT459),0,$AR$5-'Anwendung DIAGNOSE'!E185)</f>
        <v>8</v>
      </c>
      <c r="AV459" s="4"/>
      <c r="AW459" s="4"/>
      <c r="AX459" s="15"/>
      <c r="AY459" s="4"/>
      <c r="AZ459" s="4">
        <f t="shared" si="52"/>
        <v>8</v>
      </c>
      <c r="BA459" s="496">
        <f t="shared" si="53"/>
        <v>8</v>
      </c>
      <c r="BB459" s="40">
        <f t="shared" si="56"/>
        <v>8.0128205128205125E-4</v>
      </c>
      <c r="BC459" s="3">
        <f t="shared" si="55"/>
        <v>6.2099358974358969E-2</v>
      </c>
      <c r="BD459" s="4"/>
      <c r="BE459" s="4"/>
      <c r="BF459" s="4"/>
      <c r="BG459" s="11"/>
      <c r="BH459" s="492">
        <f ca="1">SUMPRODUCT(E459:AP459,Calcul_correl!E$411:AP$411)*D459</f>
        <v>-3.9466145833333324E-4</v>
      </c>
      <c r="BI459" s="493"/>
      <c r="BJ459" s="493"/>
      <c r="BK459" s="493"/>
      <c r="BL459" s="493"/>
      <c r="BM459" s="496"/>
    </row>
    <row r="460" spans="3:65">
      <c r="C460" s="42" t="s">
        <v>3589</v>
      </c>
      <c r="D460" s="43">
        <v>8.7275266189561882E-5</v>
      </c>
      <c r="E460" s="44">
        <v>-6</v>
      </c>
      <c r="F460" s="17">
        <v>3</v>
      </c>
      <c r="G460" s="17">
        <v>3</v>
      </c>
      <c r="H460" s="17">
        <v>0</v>
      </c>
      <c r="I460" s="17">
        <v>10</v>
      </c>
      <c r="J460" s="17">
        <v>-20</v>
      </c>
      <c r="K460" s="17">
        <v>24</v>
      </c>
      <c r="L460" s="17">
        <v>25</v>
      </c>
      <c r="M460" s="17">
        <v>-9</v>
      </c>
      <c r="N460" s="17">
        <v>6</v>
      </c>
      <c r="O460" s="17">
        <v>-12</v>
      </c>
      <c r="P460" s="17">
        <v>-5</v>
      </c>
      <c r="Q460" s="17">
        <v>22</v>
      </c>
      <c r="R460" s="17">
        <v>-1</v>
      </c>
      <c r="S460" s="17">
        <v>31</v>
      </c>
      <c r="T460" s="17">
        <v>-3</v>
      </c>
      <c r="U460" s="17">
        <v>0</v>
      </c>
      <c r="V460" s="17">
        <v>5</v>
      </c>
      <c r="W460" s="17">
        <v>6</v>
      </c>
      <c r="X460" s="17">
        <v>13</v>
      </c>
      <c r="Y460" s="17">
        <v>27</v>
      </c>
      <c r="Z460" s="17">
        <v>-34</v>
      </c>
      <c r="AA460" s="17">
        <v>-9</v>
      </c>
      <c r="AB460" s="17">
        <v>0</v>
      </c>
      <c r="AC460" s="17">
        <v>8</v>
      </c>
      <c r="AD460" s="17">
        <v>24</v>
      </c>
      <c r="AE460" s="17">
        <v>10</v>
      </c>
      <c r="AF460" s="17">
        <v>-2</v>
      </c>
      <c r="AG460" s="17">
        <v>-34</v>
      </c>
      <c r="AH460" s="17">
        <v>0</v>
      </c>
      <c r="AI460" s="17">
        <v>-34</v>
      </c>
      <c r="AJ460" s="17">
        <v>9</v>
      </c>
      <c r="AK460" s="17">
        <v>-3</v>
      </c>
      <c r="AL460" s="17">
        <v>13</v>
      </c>
      <c r="AM460" s="17">
        <v>2</v>
      </c>
      <c r="AN460" s="17">
        <v>13</v>
      </c>
      <c r="AO460" s="17">
        <v>-39</v>
      </c>
      <c r="AP460" s="18">
        <v>6</v>
      </c>
      <c r="AR460" s="14"/>
      <c r="AS460" s="8" t="s">
        <v>3589</v>
      </c>
      <c r="AT460" s="8" t="str">
        <f t="shared" si="54"/>
        <v/>
      </c>
      <c r="AU460" s="8">
        <f>IF(OR(ISBLANK('Anwendung DIAGNOSE'!E186),'Anwendung DIAGNOSE'!E186='Anwendung DIAGNOSE'!$C$1,AT460),0,$AR$5-'Anwendung DIAGNOSE'!E186)</f>
        <v>8</v>
      </c>
      <c r="AV460" s="4"/>
      <c r="AW460" s="4"/>
      <c r="AX460" s="15"/>
      <c r="AY460" s="4"/>
      <c r="AZ460" s="4">
        <f t="shared" si="52"/>
        <v>8</v>
      </c>
      <c r="BA460" s="496">
        <f t="shared" si="53"/>
        <v>8</v>
      </c>
      <c r="BB460" s="40">
        <f t="shared" si="56"/>
        <v>6.9820212951649506E-4</v>
      </c>
      <c r="BC460" s="3">
        <f t="shared" si="55"/>
        <v>4.1106650375283646E-2</v>
      </c>
      <c r="BD460" s="4"/>
      <c r="BE460" s="4"/>
      <c r="BF460" s="4"/>
      <c r="BG460" s="11"/>
      <c r="BH460" s="492">
        <f ca="1">SUMPRODUCT(E460:AP460,Calcul_correl!E$411:AP$411)*D460</f>
        <v>7.6190434630825615E-4</v>
      </c>
      <c r="BI460" s="493"/>
      <c r="BJ460" s="493"/>
      <c r="BK460" s="493"/>
      <c r="BL460" s="493"/>
      <c r="BM460" s="496"/>
    </row>
    <row r="461" spans="3:65">
      <c r="C461" s="42" t="s">
        <v>3421</v>
      </c>
      <c r="D461" s="43">
        <v>8.8308018368067818E-5</v>
      </c>
      <c r="E461" s="44">
        <v>11</v>
      </c>
      <c r="F461" s="17">
        <v>-32</v>
      </c>
      <c r="G461" s="17">
        <v>19</v>
      </c>
      <c r="H461" s="17">
        <v>-22</v>
      </c>
      <c r="I461" s="17">
        <v>-26</v>
      </c>
      <c r="J461" s="17">
        <v>-6</v>
      </c>
      <c r="K461" s="17">
        <v>15</v>
      </c>
      <c r="L461" s="17">
        <v>-3</v>
      </c>
      <c r="M461" s="17">
        <v>-24</v>
      </c>
      <c r="N461" s="17">
        <v>2</v>
      </c>
      <c r="O461" s="17">
        <v>-17</v>
      </c>
      <c r="P461" s="17">
        <v>-17</v>
      </c>
      <c r="Q461" s="17">
        <v>-19</v>
      </c>
      <c r="R461" s="17">
        <v>-34</v>
      </c>
      <c r="S461" s="17">
        <v>-5</v>
      </c>
      <c r="T461" s="17">
        <v>-19</v>
      </c>
      <c r="U461" s="17">
        <v>-22</v>
      </c>
      <c r="V461" s="17">
        <v>20</v>
      </c>
      <c r="W461" s="17">
        <v>-23</v>
      </c>
      <c r="X461" s="17">
        <v>-14</v>
      </c>
      <c r="Y461" s="17">
        <v>35</v>
      </c>
      <c r="Z461" s="17">
        <v>-31</v>
      </c>
      <c r="AA461" s="17">
        <v>-43</v>
      </c>
      <c r="AB461" s="17">
        <v>21</v>
      </c>
      <c r="AC461" s="17">
        <v>-6</v>
      </c>
      <c r="AD461" s="17">
        <v>34</v>
      </c>
      <c r="AE461" s="17">
        <v>-7</v>
      </c>
      <c r="AF461" s="17">
        <v>-28</v>
      </c>
      <c r="AG461" s="17">
        <v>-29</v>
      </c>
      <c r="AH461" s="17">
        <v>-1</v>
      </c>
      <c r="AI461" s="17">
        <v>-10</v>
      </c>
      <c r="AJ461" s="17">
        <v>-31</v>
      </c>
      <c r="AK461" s="17">
        <v>42</v>
      </c>
      <c r="AL461" s="17">
        <v>17</v>
      </c>
      <c r="AM461" s="17">
        <v>-14</v>
      </c>
      <c r="AN461" s="17">
        <v>-3</v>
      </c>
      <c r="AO461" s="17">
        <v>39</v>
      </c>
      <c r="AP461" s="18">
        <v>4</v>
      </c>
      <c r="AR461" s="14"/>
      <c r="AS461" s="8" t="s">
        <v>3421</v>
      </c>
      <c r="AT461" s="8" t="str">
        <f t="shared" si="54"/>
        <v/>
      </c>
      <c r="AU461" s="8">
        <f>IF(OR(ISBLANK('Anwendung DIAGNOSE'!E187),'Anwendung DIAGNOSE'!E187='Anwendung DIAGNOSE'!$C$1,AT461),0,$AR$5-'Anwendung DIAGNOSE'!E187)</f>
        <v>8</v>
      </c>
      <c r="AV461" s="4"/>
      <c r="AW461" s="4"/>
      <c r="AX461" s="15"/>
      <c r="AY461" s="4"/>
      <c r="AZ461" s="4">
        <f t="shared" si="52"/>
        <v>8</v>
      </c>
      <c r="BA461" s="496">
        <f t="shared" si="53"/>
        <v>8</v>
      </c>
      <c r="BB461" s="40">
        <f t="shared" si="56"/>
        <v>7.0646414694454254E-4</v>
      </c>
      <c r="BC461" s="3">
        <f t="shared" si="55"/>
        <v>6.5789473684210523E-2</v>
      </c>
      <c r="BD461" s="4"/>
      <c r="BE461" s="4"/>
      <c r="BF461" s="4"/>
      <c r="BG461" s="11"/>
      <c r="BH461" s="492">
        <f ca="1">SUMPRODUCT(E461:AP461,Calcul_correl!E$411:AP$411)*D461</f>
        <v>-1.7839985870717073E-4</v>
      </c>
      <c r="BI461" s="493"/>
      <c r="BJ461" s="493"/>
      <c r="BK461" s="493"/>
      <c r="BL461" s="493"/>
      <c r="BM461" s="496"/>
    </row>
    <row r="462" spans="3:65">
      <c r="C462" s="42" t="s">
        <v>3422</v>
      </c>
      <c r="D462" s="43">
        <v>1.3271400132714001E-4</v>
      </c>
      <c r="E462" s="44">
        <v>32</v>
      </c>
      <c r="F462" s="17">
        <v>-33</v>
      </c>
      <c r="G462" s="17">
        <v>42</v>
      </c>
      <c r="H462" s="17">
        <v>-17</v>
      </c>
      <c r="I462" s="17">
        <v>23</v>
      </c>
      <c r="J462" s="17">
        <v>-18</v>
      </c>
      <c r="K462" s="17">
        <v>-17</v>
      </c>
      <c r="L462" s="17">
        <v>10</v>
      </c>
      <c r="M462" s="17">
        <v>-9</v>
      </c>
      <c r="N462" s="17">
        <v>28</v>
      </c>
      <c r="O462" s="17">
        <v>4</v>
      </c>
      <c r="P462" s="17">
        <v>21</v>
      </c>
      <c r="Q462" s="17">
        <v>22</v>
      </c>
      <c r="R462" s="17">
        <v>-12</v>
      </c>
      <c r="S462" s="17">
        <v>1</v>
      </c>
      <c r="T462" s="17">
        <v>-18</v>
      </c>
      <c r="U462" s="17">
        <v>4</v>
      </c>
      <c r="V462" s="17">
        <v>3</v>
      </c>
      <c r="W462" s="17">
        <v>-28</v>
      </c>
      <c r="X462" s="17">
        <v>-40</v>
      </c>
      <c r="Y462" s="17">
        <v>34</v>
      </c>
      <c r="Z462" s="17">
        <v>-8</v>
      </c>
      <c r="AA462" s="17">
        <v>-13</v>
      </c>
      <c r="AB462" s="17">
        <v>17</v>
      </c>
      <c r="AC462" s="17">
        <v>10</v>
      </c>
      <c r="AD462" s="17">
        <v>46</v>
      </c>
      <c r="AE462" s="17">
        <v>13</v>
      </c>
      <c r="AF462" s="17">
        <v>-2</v>
      </c>
      <c r="AG462" s="17">
        <v>-4</v>
      </c>
      <c r="AH462" s="17">
        <v>-31</v>
      </c>
      <c r="AI462" s="17">
        <v>-15</v>
      </c>
      <c r="AJ462" s="17">
        <v>-16</v>
      </c>
      <c r="AK462" s="17">
        <v>77</v>
      </c>
      <c r="AL462" s="17">
        <v>-23</v>
      </c>
      <c r="AM462" s="17">
        <v>-12</v>
      </c>
      <c r="AN462" s="17">
        <v>39</v>
      </c>
      <c r="AO462" s="17">
        <v>60</v>
      </c>
      <c r="AP462" s="18">
        <v>-26</v>
      </c>
      <c r="AR462" s="14"/>
      <c r="AS462" s="8" t="s">
        <v>3422</v>
      </c>
      <c r="AT462" s="8" t="str">
        <f t="shared" si="54"/>
        <v/>
      </c>
      <c r="AU462" s="8">
        <f>IF(OR(ISBLANK('Anwendung DIAGNOSE'!E188),'Anwendung DIAGNOSE'!E188='Anwendung DIAGNOSE'!$C$1,AT462),0,$AR$5-'Anwendung DIAGNOSE'!E188)</f>
        <v>5</v>
      </c>
      <c r="AV462" s="4"/>
      <c r="AW462" s="4"/>
      <c r="AX462" s="15"/>
      <c r="AY462" s="4"/>
      <c r="AZ462" s="4">
        <f t="shared" ca="1" si="52"/>
        <v>5</v>
      </c>
      <c r="BA462" s="496">
        <f t="shared" ca="1" si="53"/>
        <v>5</v>
      </c>
      <c r="BB462" s="40">
        <f t="shared" ca="1" si="56"/>
        <v>6.6357000663570006E-4</v>
      </c>
      <c r="BC462" s="3">
        <f t="shared" si="55"/>
        <v>0.10988719309887193</v>
      </c>
      <c r="BD462" s="4"/>
      <c r="BE462" s="4"/>
      <c r="BF462" s="4"/>
      <c r="BG462" s="11"/>
      <c r="BH462" s="492">
        <f ca="1">SUMPRODUCT(E462:AP462,Calcul_correl!E$411:AP$411)*D462</f>
        <v>-2.0148241539482419E-3</v>
      </c>
      <c r="BI462" s="493"/>
      <c r="BJ462" s="493"/>
      <c r="BK462" s="493"/>
      <c r="BL462" s="493"/>
      <c r="BM462" s="496"/>
    </row>
    <row r="463" spans="3:65">
      <c r="C463" s="42" t="s">
        <v>3114</v>
      </c>
      <c r="D463" s="43">
        <v>1.2428535918468804E-4</v>
      </c>
      <c r="E463" s="44">
        <v>-2</v>
      </c>
      <c r="F463" s="17">
        <v>-17</v>
      </c>
      <c r="G463" s="17">
        <v>-1</v>
      </c>
      <c r="H463" s="17">
        <v>-12</v>
      </c>
      <c r="I463" s="17">
        <v>-15</v>
      </c>
      <c r="J463" s="17">
        <v>-12</v>
      </c>
      <c r="K463" s="17">
        <v>12</v>
      </c>
      <c r="L463" s="17">
        <v>9</v>
      </c>
      <c r="M463" s="17">
        <v>-7</v>
      </c>
      <c r="N463" s="17">
        <v>-10</v>
      </c>
      <c r="O463" s="17">
        <v>-3</v>
      </c>
      <c r="P463" s="17">
        <v>-19</v>
      </c>
      <c r="Q463" s="17">
        <v>-18</v>
      </c>
      <c r="R463" s="17">
        <v>-28</v>
      </c>
      <c r="S463" s="17">
        <v>-11</v>
      </c>
      <c r="T463" s="17">
        <v>1</v>
      </c>
      <c r="U463" s="17">
        <v>-5</v>
      </c>
      <c r="V463" s="17">
        <v>32</v>
      </c>
      <c r="W463" s="17">
        <v>-19</v>
      </c>
      <c r="X463" s="17">
        <v>1</v>
      </c>
      <c r="Y463" s="17">
        <v>7</v>
      </c>
      <c r="Z463" s="17">
        <v>-1</v>
      </c>
      <c r="AA463" s="17">
        <v>-25</v>
      </c>
      <c r="AB463" s="17">
        <v>13</v>
      </c>
      <c r="AC463" s="17">
        <v>-6</v>
      </c>
      <c r="AD463" s="17">
        <v>-4</v>
      </c>
      <c r="AE463" s="17">
        <v>5</v>
      </c>
      <c r="AF463" s="17">
        <v>-44</v>
      </c>
      <c r="AG463" s="17">
        <v>-10</v>
      </c>
      <c r="AH463" s="17">
        <v>22</v>
      </c>
      <c r="AI463" s="17">
        <v>-13</v>
      </c>
      <c r="AJ463" s="17">
        <v>-26</v>
      </c>
      <c r="AK463" s="17">
        <v>6</v>
      </c>
      <c r="AL463" s="17">
        <v>-10</v>
      </c>
      <c r="AM463" s="17">
        <v>-11</v>
      </c>
      <c r="AN463" s="17">
        <v>-8</v>
      </c>
      <c r="AO463" s="17">
        <v>13</v>
      </c>
      <c r="AP463" s="18">
        <v>21</v>
      </c>
      <c r="AR463" s="14"/>
      <c r="AS463" s="8" t="s">
        <v>3114</v>
      </c>
      <c r="AT463" s="8" t="str">
        <f t="shared" si="54"/>
        <v/>
      </c>
      <c r="AU463" s="8">
        <f>IF(OR(ISBLANK('Anwendung DIAGNOSE'!E189),'Anwendung DIAGNOSE'!E189='Anwendung DIAGNOSE'!$C$1,AT463),0,$AR$5-'Anwendung DIAGNOSE'!E189)</f>
        <v>8</v>
      </c>
      <c r="AV463" s="4"/>
      <c r="AW463" s="4"/>
      <c r="AX463" s="15"/>
      <c r="AY463" s="4"/>
      <c r="AZ463" s="4">
        <f t="shared" ca="1" si="52"/>
        <v>8</v>
      </c>
      <c r="BA463" s="496">
        <f t="shared" ca="1" si="53"/>
        <v>8</v>
      </c>
      <c r="BB463" s="40">
        <f t="shared" ca="1" si="56"/>
        <v>9.9428287347750428E-4</v>
      </c>
      <c r="BC463" s="3">
        <f t="shared" si="55"/>
        <v>5.9532687049465571E-2</v>
      </c>
      <c r="BD463" s="4"/>
      <c r="BE463" s="4"/>
      <c r="BF463" s="4"/>
      <c r="BG463" s="11"/>
      <c r="BH463" s="492">
        <f ca="1">SUMPRODUCT(E463:AP463,Calcul_correl!E$411:AP$411)*D463</f>
        <v>1.2329356201839427E-3</v>
      </c>
      <c r="BI463" s="493"/>
      <c r="BJ463" s="493"/>
      <c r="BK463" s="493"/>
      <c r="BL463" s="493"/>
      <c r="BM463" s="496"/>
    </row>
    <row r="464" spans="3:65">
      <c r="C464" s="42" t="s">
        <v>3115</v>
      </c>
      <c r="D464" s="43">
        <v>6.136475208640157E-5</v>
      </c>
      <c r="E464" s="44">
        <v>-1</v>
      </c>
      <c r="F464" s="17">
        <v>20</v>
      </c>
      <c r="G464" s="17">
        <v>6</v>
      </c>
      <c r="H464" s="17">
        <v>-51</v>
      </c>
      <c r="I464" s="17">
        <v>11</v>
      </c>
      <c r="J464" s="17">
        <v>6</v>
      </c>
      <c r="K464" s="17">
        <v>15</v>
      </c>
      <c r="L464" s="17">
        <v>36</v>
      </c>
      <c r="M464" s="17">
        <v>-4</v>
      </c>
      <c r="N464" s="17">
        <v>27</v>
      </c>
      <c r="O464" s="17">
        <v>-21</v>
      </c>
      <c r="P464" s="17">
        <v>2</v>
      </c>
      <c r="Q464" s="17">
        <v>-12</v>
      </c>
      <c r="R464" s="17">
        <v>-4</v>
      </c>
      <c r="S464" s="17">
        <v>-4</v>
      </c>
      <c r="T464" s="17">
        <v>5</v>
      </c>
      <c r="U464" s="17">
        <v>-1</v>
      </c>
      <c r="V464" s="17">
        <v>-19</v>
      </c>
      <c r="W464" s="17">
        <v>3</v>
      </c>
      <c r="X464" s="17">
        <v>-2</v>
      </c>
      <c r="Y464" s="17">
        <v>12</v>
      </c>
      <c r="Z464" s="17">
        <v>-1</v>
      </c>
      <c r="AA464" s="17">
        <v>20</v>
      </c>
      <c r="AB464" s="17">
        <v>-29</v>
      </c>
      <c r="AC464" s="17">
        <v>-11</v>
      </c>
      <c r="AD464" s="17">
        <v>-14</v>
      </c>
      <c r="AE464" s="17">
        <v>-19</v>
      </c>
      <c r="AF464" s="17">
        <v>4</v>
      </c>
      <c r="AG464" s="17">
        <v>-17</v>
      </c>
      <c r="AH464" s="17">
        <v>-28</v>
      </c>
      <c r="AI464" s="17">
        <v>-37</v>
      </c>
      <c r="AJ464" s="17">
        <v>7</v>
      </c>
      <c r="AK464" s="17">
        <v>4</v>
      </c>
      <c r="AL464" s="17">
        <v>-8</v>
      </c>
      <c r="AM464" s="17">
        <v>-24</v>
      </c>
      <c r="AN464" s="17">
        <v>-13</v>
      </c>
      <c r="AO464" s="17">
        <v>-6</v>
      </c>
      <c r="AP464" s="18">
        <v>-7</v>
      </c>
      <c r="AR464" s="14"/>
      <c r="AS464" s="8" t="s">
        <v>3115</v>
      </c>
      <c r="AT464" s="8" t="str">
        <f t="shared" si="54"/>
        <v/>
      </c>
      <c r="AU464" s="8">
        <f>IF(OR(ISBLANK('Anwendung DIAGNOSE'!E190),'Anwendung DIAGNOSE'!E190='Anwendung DIAGNOSE'!$C$1,AT464),0,$AR$5-'Anwendung DIAGNOSE'!E190)</f>
        <v>8</v>
      </c>
      <c r="AV464" s="4"/>
      <c r="AW464" s="4"/>
      <c r="AX464" s="15"/>
      <c r="AY464" s="4"/>
      <c r="AZ464" s="4">
        <f t="shared" si="52"/>
        <v>8</v>
      </c>
      <c r="BA464" s="496">
        <f t="shared" si="53"/>
        <v>8</v>
      </c>
      <c r="BB464" s="40">
        <f t="shared" si="56"/>
        <v>4.9091801669121256E-4</v>
      </c>
      <c r="BC464" s="3">
        <f t="shared" si="55"/>
        <v>3.1357388316151202E-2</v>
      </c>
      <c r="BD464" s="4"/>
      <c r="BE464" s="4"/>
      <c r="BF464" s="4"/>
      <c r="BG464" s="11"/>
      <c r="BH464" s="492">
        <f ca="1">SUMPRODUCT(E464:AP464,Calcul_correl!E$411:AP$411)*D464</f>
        <v>6.918384879725086E-4</v>
      </c>
      <c r="BI464" s="493"/>
      <c r="BJ464" s="493"/>
      <c r="BK464" s="493"/>
      <c r="BL464" s="493"/>
      <c r="BM464" s="496"/>
    </row>
    <row r="465" spans="3:65">
      <c r="C465" s="42" t="s">
        <v>3116</v>
      </c>
      <c r="D465" s="43">
        <v>6.3576832602199753E-5</v>
      </c>
      <c r="E465" s="44">
        <v>-7</v>
      </c>
      <c r="F465" s="17">
        <v>12</v>
      </c>
      <c r="G465" s="17">
        <v>32</v>
      </c>
      <c r="H465" s="17">
        <v>-65</v>
      </c>
      <c r="I465" s="17">
        <v>29</v>
      </c>
      <c r="J465" s="17">
        <v>-11</v>
      </c>
      <c r="K465" s="17">
        <v>20</v>
      </c>
      <c r="L465" s="17">
        <v>57</v>
      </c>
      <c r="M465" s="17">
        <v>-1</v>
      </c>
      <c r="N465" s="17">
        <v>70</v>
      </c>
      <c r="O465" s="17">
        <v>-34</v>
      </c>
      <c r="P465" s="17">
        <v>10</v>
      </c>
      <c r="Q465" s="17">
        <v>-19</v>
      </c>
      <c r="R465" s="17">
        <v>9</v>
      </c>
      <c r="S465" s="17">
        <v>-39</v>
      </c>
      <c r="T465" s="17">
        <v>4</v>
      </c>
      <c r="U465" s="17">
        <v>-2</v>
      </c>
      <c r="V465" s="17">
        <v>-36</v>
      </c>
      <c r="W465" s="17">
        <v>21</v>
      </c>
      <c r="X465" s="17">
        <v>20</v>
      </c>
      <c r="Y465" s="17">
        <v>25</v>
      </c>
      <c r="Z465" s="17">
        <v>16</v>
      </c>
      <c r="AA465" s="17">
        <v>13</v>
      </c>
      <c r="AB465" s="17">
        <v>13</v>
      </c>
      <c r="AC465" s="17">
        <v>-11</v>
      </c>
      <c r="AD465" s="17">
        <v>9</v>
      </c>
      <c r="AE465" s="17">
        <v>-19</v>
      </c>
      <c r="AF465" s="17">
        <v>-11</v>
      </c>
      <c r="AG465" s="17">
        <v>-13</v>
      </c>
      <c r="AH465" s="17">
        <v>-6</v>
      </c>
      <c r="AI465" s="17">
        <v>-7</v>
      </c>
      <c r="AJ465" s="17">
        <v>-33</v>
      </c>
      <c r="AK465" s="17">
        <v>14</v>
      </c>
      <c r="AL465" s="17">
        <v>4</v>
      </c>
      <c r="AM465" s="17">
        <v>14</v>
      </c>
      <c r="AN465" s="17">
        <v>18</v>
      </c>
      <c r="AO465" s="17">
        <v>-20</v>
      </c>
      <c r="AP465" s="18">
        <v>15</v>
      </c>
      <c r="AR465" s="14"/>
      <c r="AS465" s="8" t="s">
        <v>3116</v>
      </c>
      <c r="AT465" s="8" t="str">
        <f t="shared" si="54"/>
        <v/>
      </c>
      <c r="AU465" s="8">
        <f>IF(OR(ISBLANK('Anwendung DIAGNOSE'!E191),'Anwendung DIAGNOSE'!E191='Anwendung DIAGNOSE'!$C$1,AT465),0,$AR$5-'Anwendung DIAGNOSE'!E191)</f>
        <v>8</v>
      </c>
      <c r="AV465" s="4"/>
      <c r="AW465" s="4"/>
      <c r="AX465" s="15"/>
      <c r="AY465" s="4"/>
      <c r="AZ465" s="4">
        <f t="shared" si="52"/>
        <v>8</v>
      </c>
      <c r="BA465" s="496">
        <f t="shared" si="53"/>
        <v>8</v>
      </c>
      <c r="BB465" s="40">
        <f t="shared" si="56"/>
        <v>5.0861466081759802E-4</v>
      </c>
      <c r="BC465" s="3">
        <f t="shared" si="55"/>
        <v>4.8254815945069612E-2</v>
      </c>
      <c r="BD465" s="4"/>
      <c r="BE465" s="4"/>
      <c r="BF465" s="4"/>
      <c r="BG465" s="11"/>
      <c r="BH465" s="492">
        <f ca="1">SUMPRODUCT(E465:AP465,Calcul_correl!E$411:AP$411)*D465</f>
        <v>2.5151630745756263E-4</v>
      </c>
      <c r="BI465" s="493"/>
      <c r="BJ465" s="493"/>
      <c r="BK465" s="493"/>
      <c r="BL465" s="493"/>
      <c r="BM465" s="496"/>
    </row>
    <row r="466" spans="3:65">
      <c r="C466" s="42" t="s">
        <v>3117</v>
      </c>
      <c r="D466" s="43">
        <v>6.8752148504640776E-5</v>
      </c>
      <c r="E466" s="44">
        <v>-15</v>
      </c>
      <c r="F466" s="17">
        <v>15</v>
      </c>
      <c r="G466" s="17">
        <v>39</v>
      </c>
      <c r="H466" s="17">
        <v>-52</v>
      </c>
      <c r="I466" s="17">
        <v>25</v>
      </c>
      <c r="J466" s="17">
        <v>-20</v>
      </c>
      <c r="K466" s="17">
        <v>14</v>
      </c>
      <c r="L466" s="17">
        <v>46</v>
      </c>
      <c r="M466" s="17">
        <v>0</v>
      </c>
      <c r="N466" s="17">
        <v>61</v>
      </c>
      <c r="O466" s="17">
        <v>-25</v>
      </c>
      <c r="P466" s="17">
        <v>11</v>
      </c>
      <c r="Q466" s="17">
        <v>-25</v>
      </c>
      <c r="R466" s="17">
        <v>15</v>
      </c>
      <c r="S466" s="17">
        <v>-25</v>
      </c>
      <c r="T466" s="17">
        <v>-1</v>
      </c>
      <c r="U466" s="17">
        <v>-5</v>
      </c>
      <c r="V466" s="17">
        <v>-39</v>
      </c>
      <c r="W466" s="17">
        <v>14</v>
      </c>
      <c r="X466" s="17">
        <v>-6</v>
      </c>
      <c r="Y466" s="17">
        <v>1</v>
      </c>
      <c r="Z466" s="17">
        <v>-2</v>
      </c>
      <c r="AA466" s="17">
        <v>7</v>
      </c>
      <c r="AB466" s="17">
        <v>26</v>
      </c>
      <c r="AC466" s="17">
        <v>-10</v>
      </c>
      <c r="AD466" s="17">
        <v>11</v>
      </c>
      <c r="AE466" s="17">
        <v>0</v>
      </c>
      <c r="AF466" s="17">
        <v>8</v>
      </c>
      <c r="AG466" s="17">
        <v>7</v>
      </c>
      <c r="AH466" s="17">
        <v>7</v>
      </c>
      <c r="AI466" s="17">
        <v>-23</v>
      </c>
      <c r="AJ466" s="17">
        <v>-4</v>
      </c>
      <c r="AK466" s="17">
        <v>-9</v>
      </c>
      <c r="AL466" s="17">
        <v>19</v>
      </c>
      <c r="AM466" s="17">
        <v>14</v>
      </c>
      <c r="AN466" s="17">
        <v>9</v>
      </c>
      <c r="AO466" s="17">
        <v>-15</v>
      </c>
      <c r="AP466" s="18">
        <v>-2</v>
      </c>
      <c r="AR466" s="14"/>
      <c r="AS466" s="8" t="s">
        <v>3117</v>
      </c>
      <c r="AT466" s="8" t="str">
        <f t="shared" si="54"/>
        <v/>
      </c>
      <c r="AU466" s="8">
        <f>IF(OR(ISBLANK('Anwendung DIAGNOSE'!E192),'Anwendung DIAGNOSE'!E192='Anwendung DIAGNOSE'!$C$1,AT466),0,$AR$5-'Anwendung DIAGNOSE'!E192)</f>
        <v>3</v>
      </c>
      <c r="AV466" s="4"/>
      <c r="AW466" s="4"/>
      <c r="AX466" s="15"/>
      <c r="AY466" s="4"/>
      <c r="AZ466" s="4">
        <f t="shared" si="52"/>
        <v>3</v>
      </c>
      <c r="BA466" s="496">
        <f t="shared" ca="1" si="53"/>
        <v>3</v>
      </c>
      <c r="BB466" s="40">
        <f t="shared" ca="1" si="56"/>
        <v>2.0625644551392234E-4</v>
      </c>
      <c r="BC466" s="3">
        <f t="shared" si="55"/>
        <v>4.3107597112409766E-2</v>
      </c>
      <c r="BD466" s="4"/>
      <c r="BE466" s="4"/>
      <c r="BF466" s="4"/>
      <c r="BG466" s="11"/>
      <c r="BH466" s="492">
        <f ca="1">SUMPRODUCT(E466:AP466,Calcul_correl!E$411:AP$411)*D466</f>
        <v>-7.3725678927466509E-4</v>
      </c>
      <c r="BI466" s="493"/>
      <c r="BJ466" s="493"/>
      <c r="BK466" s="493"/>
      <c r="BL466" s="493"/>
      <c r="BM466" s="496"/>
    </row>
    <row r="467" spans="3:65">
      <c r="C467" s="42" t="s">
        <v>3118</v>
      </c>
      <c r="D467" s="43">
        <v>6.5087216870606619E-5</v>
      </c>
      <c r="E467" s="44">
        <v>-7</v>
      </c>
      <c r="F467" s="17">
        <v>5</v>
      </c>
      <c r="G467" s="17">
        <v>26</v>
      </c>
      <c r="H467" s="17">
        <v>-28</v>
      </c>
      <c r="I467" s="17">
        <v>18</v>
      </c>
      <c r="J467" s="17">
        <v>-12</v>
      </c>
      <c r="K467" s="17">
        <v>5</v>
      </c>
      <c r="L467" s="17">
        <v>25</v>
      </c>
      <c r="M467" s="17">
        <v>-3</v>
      </c>
      <c r="N467" s="17">
        <v>31</v>
      </c>
      <c r="O467" s="17">
        <v>-14</v>
      </c>
      <c r="P467" s="17">
        <v>12</v>
      </c>
      <c r="Q467" s="17">
        <v>-25</v>
      </c>
      <c r="R467" s="17">
        <v>15</v>
      </c>
      <c r="S467" s="17">
        <v>-16</v>
      </c>
      <c r="T467" s="17">
        <v>-4</v>
      </c>
      <c r="U467" s="17">
        <v>3</v>
      </c>
      <c r="V467" s="17">
        <v>-15</v>
      </c>
      <c r="W467" s="17">
        <v>1</v>
      </c>
      <c r="X467" s="17">
        <v>-15</v>
      </c>
      <c r="Y467" s="17">
        <v>15</v>
      </c>
      <c r="Z467" s="17">
        <v>2</v>
      </c>
      <c r="AA467" s="17">
        <v>0</v>
      </c>
      <c r="AB467" s="17">
        <v>13</v>
      </c>
      <c r="AC467" s="17">
        <v>2</v>
      </c>
      <c r="AD467" s="17">
        <v>17</v>
      </c>
      <c r="AE467" s="17">
        <v>11</v>
      </c>
      <c r="AF467" s="17">
        <v>3</v>
      </c>
      <c r="AG467" s="17">
        <v>6</v>
      </c>
      <c r="AH467" s="17">
        <v>-4</v>
      </c>
      <c r="AI467" s="17">
        <v>-16</v>
      </c>
      <c r="AJ467" s="17">
        <v>3</v>
      </c>
      <c r="AK467" s="17">
        <v>-10</v>
      </c>
      <c r="AL467" s="17">
        <v>7</v>
      </c>
      <c r="AM467" s="17">
        <v>17</v>
      </c>
      <c r="AN467" s="17">
        <v>9</v>
      </c>
      <c r="AO467" s="17">
        <v>-18</v>
      </c>
      <c r="AP467" s="18">
        <v>1</v>
      </c>
      <c r="AR467" s="14"/>
      <c r="AS467" s="8" t="s">
        <v>3118</v>
      </c>
      <c r="AT467" s="8" t="str">
        <f t="shared" si="54"/>
        <v/>
      </c>
      <c r="AU467" s="8">
        <f>IF(OR(ISBLANK('Anwendung DIAGNOSE'!E193),'Anwendung DIAGNOSE'!E193='Anwendung DIAGNOSE'!$C$1,AT467),0,$AR$5-'Anwendung DIAGNOSE'!E193)</f>
        <v>8</v>
      </c>
      <c r="AV467" s="4"/>
      <c r="AW467" s="4"/>
      <c r="AX467" s="15"/>
      <c r="AY467" s="4"/>
      <c r="AZ467" s="4">
        <f t="shared" si="52"/>
        <v>8</v>
      </c>
      <c r="BA467" s="496">
        <f t="shared" si="53"/>
        <v>8</v>
      </c>
      <c r="BB467" s="40">
        <f t="shared" si="56"/>
        <v>5.2069773496485295E-4</v>
      </c>
      <c r="BC467" s="3">
        <f t="shared" si="55"/>
        <v>2.8247852121843272E-2</v>
      </c>
      <c r="BD467" s="4"/>
      <c r="BE467" s="4"/>
      <c r="BF467" s="4"/>
      <c r="BG467" s="11"/>
      <c r="BH467" s="492">
        <f ca="1">SUMPRODUCT(E467:AP467,Calcul_correl!E$411:AP$411)*D467</f>
        <v>-6.0190054673262211E-4</v>
      </c>
      <c r="BI467" s="493"/>
      <c r="BJ467" s="493"/>
      <c r="BK467" s="493"/>
      <c r="BL467" s="493"/>
      <c r="BM467" s="496"/>
    </row>
    <row r="468" spans="3:65">
      <c r="C468" s="42" t="s">
        <v>3119</v>
      </c>
      <c r="D468" s="43">
        <v>5.4229934924078089E-5</v>
      </c>
      <c r="E468" s="44">
        <v>-5</v>
      </c>
      <c r="F468" s="17">
        <v>-8</v>
      </c>
      <c r="G468" s="17">
        <v>23</v>
      </c>
      <c r="H468" s="17">
        <v>-33</v>
      </c>
      <c r="I468" s="17">
        <v>27</v>
      </c>
      <c r="J468" s="17">
        <v>-5</v>
      </c>
      <c r="K468" s="17">
        <v>26</v>
      </c>
      <c r="L468" s="17">
        <v>42</v>
      </c>
      <c r="M468" s="17">
        <v>-5</v>
      </c>
      <c r="N468" s="17">
        <v>29</v>
      </c>
      <c r="O468" s="17">
        <v>-29</v>
      </c>
      <c r="P468" s="17">
        <v>4</v>
      </c>
      <c r="Q468" s="17">
        <v>-5</v>
      </c>
      <c r="R468" s="17">
        <v>14</v>
      </c>
      <c r="S468" s="17">
        <v>-18</v>
      </c>
      <c r="T468" s="17">
        <v>18</v>
      </c>
      <c r="U468" s="17">
        <v>-12</v>
      </c>
      <c r="V468" s="17">
        <v>-7</v>
      </c>
      <c r="W468" s="17">
        <v>5</v>
      </c>
      <c r="X468" s="17">
        <v>1</v>
      </c>
      <c r="Y468" s="17">
        <v>-4</v>
      </c>
      <c r="Z468" s="17">
        <v>18</v>
      </c>
      <c r="AA468" s="17">
        <v>8</v>
      </c>
      <c r="AB468" s="17">
        <v>17</v>
      </c>
      <c r="AC468" s="17">
        <v>-17</v>
      </c>
      <c r="AD468" s="17">
        <v>18</v>
      </c>
      <c r="AE468" s="17">
        <v>-15</v>
      </c>
      <c r="AF468" s="17">
        <v>-11</v>
      </c>
      <c r="AG468" s="17">
        <v>-17</v>
      </c>
      <c r="AH468" s="17">
        <v>7</v>
      </c>
      <c r="AI468" s="17">
        <v>7</v>
      </c>
      <c r="AJ468" s="17">
        <v>-16</v>
      </c>
      <c r="AK468" s="17">
        <v>7</v>
      </c>
      <c r="AL468" s="17">
        <v>-1</v>
      </c>
      <c r="AM468" s="17">
        <v>12</v>
      </c>
      <c r="AN468" s="17">
        <v>4</v>
      </c>
      <c r="AO468" s="17">
        <v>-19</v>
      </c>
      <c r="AP468" s="18">
        <v>0</v>
      </c>
      <c r="AR468" s="14"/>
      <c r="AS468" s="8" t="s">
        <v>3119</v>
      </c>
      <c r="AT468" s="8" t="str">
        <f t="shared" si="54"/>
        <v/>
      </c>
      <c r="AU468" s="8">
        <f>IF(OR(ISBLANK('Anwendung DIAGNOSE'!E194),'Anwendung DIAGNOSE'!E194='Anwendung DIAGNOSE'!$C$1,AT468),0,$AR$5-'Anwendung DIAGNOSE'!E194)</f>
        <v>1</v>
      </c>
      <c r="AV468" s="4"/>
      <c r="AW468" s="4"/>
      <c r="AX468" s="15"/>
      <c r="AY468" s="4"/>
      <c r="AZ468" s="4">
        <f t="shared" si="52"/>
        <v>1</v>
      </c>
      <c r="BA468" s="496">
        <f t="shared" si="53"/>
        <v>1</v>
      </c>
      <c r="BB468" s="40">
        <f t="shared" si="56"/>
        <v>5.4229934924078089E-5</v>
      </c>
      <c r="BC468" s="3">
        <f t="shared" si="55"/>
        <v>2.7874186550976138E-2</v>
      </c>
      <c r="BD468" s="4"/>
      <c r="BE468" s="4"/>
      <c r="BF468" s="4"/>
      <c r="BG468" s="11"/>
      <c r="BH468" s="492">
        <f ca="1">SUMPRODUCT(E468:AP468,Calcul_correl!E$411:AP$411)*D468</f>
        <v>3.490780911062916E-5</v>
      </c>
      <c r="BI468" s="493"/>
      <c r="BJ468" s="493"/>
      <c r="BK468" s="493"/>
      <c r="BL468" s="493"/>
      <c r="BM468" s="496"/>
    </row>
    <row r="469" spans="3:65">
      <c r="C469" s="42" t="s">
        <v>3120</v>
      </c>
      <c r="D469" s="43">
        <v>5.0942435048395313E-5</v>
      </c>
      <c r="E469" s="44">
        <v>12</v>
      </c>
      <c r="F469" s="17">
        <v>-1</v>
      </c>
      <c r="G469" s="17">
        <v>29</v>
      </c>
      <c r="H469" s="17">
        <v>-28</v>
      </c>
      <c r="I469" s="17">
        <v>10</v>
      </c>
      <c r="J469" s="17">
        <v>0</v>
      </c>
      <c r="K469" s="17">
        <v>15</v>
      </c>
      <c r="L469" s="17">
        <v>26</v>
      </c>
      <c r="M469" s="17">
        <v>3</v>
      </c>
      <c r="N469" s="17">
        <v>33</v>
      </c>
      <c r="O469" s="17">
        <v>-28</v>
      </c>
      <c r="P469" s="17">
        <v>0</v>
      </c>
      <c r="Q469" s="17">
        <v>-34</v>
      </c>
      <c r="R469" s="17">
        <v>9</v>
      </c>
      <c r="S469" s="17">
        <v>-7</v>
      </c>
      <c r="T469" s="17">
        <v>10</v>
      </c>
      <c r="U469" s="17">
        <v>8</v>
      </c>
      <c r="V469" s="17">
        <v>1</v>
      </c>
      <c r="W469" s="17">
        <v>7</v>
      </c>
      <c r="X469" s="17">
        <v>26</v>
      </c>
      <c r="Y469" s="17">
        <v>27</v>
      </c>
      <c r="Z469" s="17">
        <v>-7</v>
      </c>
      <c r="AA469" s="17">
        <v>-21</v>
      </c>
      <c r="AB469" s="17">
        <v>5</v>
      </c>
      <c r="AC469" s="17">
        <v>-17</v>
      </c>
      <c r="AD469" s="17">
        <v>-4</v>
      </c>
      <c r="AE469" s="17">
        <v>14</v>
      </c>
      <c r="AF469" s="17">
        <v>13</v>
      </c>
      <c r="AG469" s="17">
        <v>2</v>
      </c>
      <c r="AH469" s="17">
        <v>-5</v>
      </c>
      <c r="AI469" s="17">
        <v>3</v>
      </c>
      <c r="AJ469" s="17">
        <v>-6</v>
      </c>
      <c r="AK469" s="17">
        <v>-3</v>
      </c>
      <c r="AL469" s="17">
        <v>4</v>
      </c>
      <c r="AM469" s="17">
        <v>15</v>
      </c>
      <c r="AN469" s="17">
        <v>-2</v>
      </c>
      <c r="AO469" s="17">
        <v>-42</v>
      </c>
      <c r="AP469" s="18">
        <v>-9</v>
      </c>
      <c r="AR469" s="14"/>
      <c r="AS469" s="8" t="s">
        <v>3120</v>
      </c>
      <c r="AT469" s="8" t="str">
        <f t="shared" si="54"/>
        <v/>
      </c>
      <c r="AU469" s="8">
        <f>IF(OR(ISBLANK('Anwendung DIAGNOSE'!E195),'Anwendung DIAGNOSE'!E195='Anwendung DIAGNOSE'!$C$1,AT469),0,$AR$5-'Anwendung DIAGNOSE'!E195)</f>
        <v>8</v>
      </c>
      <c r="AV469" s="4"/>
      <c r="AW469" s="4"/>
      <c r="AX469" s="15"/>
      <c r="AY469" s="4"/>
      <c r="AZ469" s="4">
        <f t="shared" si="52"/>
        <v>8</v>
      </c>
      <c r="BA469" s="496">
        <f t="shared" si="53"/>
        <v>8</v>
      </c>
      <c r="BB469" s="40">
        <f t="shared" si="56"/>
        <v>4.0753948038716251E-4</v>
      </c>
      <c r="BC469" s="3">
        <f t="shared" si="55"/>
        <v>2.4758023433520123E-2</v>
      </c>
      <c r="BD469" s="4"/>
      <c r="BE469" s="4"/>
      <c r="BF469" s="4"/>
      <c r="BG469" s="11"/>
      <c r="BH469" s="492">
        <f ca="1">SUMPRODUCT(E469:AP469,Calcul_correl!E$411:AP$411)*D469</f>
        <v>1.9811003565970461E-4</v>
      </c>
      <c r="BI469" s="493"/>
      <c r="BJ469" s="493"/>
      <c r="BK469" s="493"/>
      <c r="BL469" s="493"/>
      <c r="BM469" s="496"/>
    </row>
    <row r="470" spans="3:65">
      <c r="C470" s="42" t="s">
        <v>3121</v>
      </c>
      <c r="D470" s="43">
        <v>5.2639890509027739E-5</v>
      </c>
      <c r="E470" s="44">
        <v>4</v>
      </c>
      <c r="F470" s="17">
        <v>-9</v>
      </c>
      <c r="G470" s="17">
        <v>18</v>
      </c>
      <c r="H470" s="17">
        <v>-7</v>
      </c>
      <c r="I470" s="17">
        <v>0</v>
      </c>
      <c r="J470" s="17">
        <v>-2</v>
      </c>
      <c r="K470" s="17">
        <v>1</v>
      </c>
      <c r="L470" s="17">
        <v>9</v>
      </c>
      <c r="M470" s="17">
        <v>7</v>
      </c>
      <c r="N470" s="17">
        <v>23</v>
      </c>
      <c r="O470" s="17">
        <v>-21</v>
      </c>
      <c r="P470" s="17">
        <v>25</v>
      </c>
      <c r="Q470" s="17">
        <v>-36</v>
      </c>
      <c r="R470" s="17">
        <v>-6</v>
      </c>
      <c r="S470" s="17">
        <v>-2</v>
      </c>
      <c r="T470" s="17">
        <v>27</v>
      </c>
      <c r="U470" s="17">
        <v>19</v>
      </c>
      <c r="V470" s="17">
        <v>-5</v>
      </c>
      <c r="W470" s="17">
        <v>0</v>
      </c>
      <c r="X470" s="17">
        <v>31</v>
      </c>
      <c r="Y470" s="17">
        <v>-8</v>
      </c>
      <c r="Z470" s="17">
        <v>10</v>
      </c>
      <c r="AA470" s="17">
        <v>-24</v>
      </c>
      <c r="AB470" s="17">
        <v>-17</v>
      </c>
      <c r="AC470" s="17">
        <v>-28</v>
      </c>
      <c r="AD470" s="17">
        <v>29</v>
      </c>
      <c r="AE470" s="17">
        <v>-7</v>
      </c>
      <c r="AF470" s="17">
        <v>-38</v>
      </c>
      <c r="AG470" s="17">
        <v>-14</v>
      </c>
      <c r="AH470" s="17">
        <v>17</v>
      </c>
      <c r="AI470" s="17">
        <v>4</v>
      </c>
      <c r="AJ470" s="17">
        <v>0</v>
      </c>
      <c r="AK470" s="17">
        <v>-17</v>
      </c>
      <c r="AL470" s="17">
        <v>4</v>
      </c>
      <c r="AM470" s="17">
        <v>13</v>
      </c>
      <c r="AN470" s="17">
        <v>-23</v>
      </c>
      <c r="AO470" s="17">
        <v>2</v>
      </c>
      <c r="AP470" s="18">
        <v>23</v>
      </c>
      <c r="AR470" s="14"/>
      <c r="AS470" s="8" t="s">
        <v>3121</v>
      </c>
      <c r="AT470" s="8" t="str">
        <f t="shared" si="54"/>
        <v/>
      </c>
      <c r="AU470" s="8">
        <f>IF(OR(ISBLANK('Anwendung DIAGNOSE'!E196),'Anwendung DIAGNOSE'!E196='Anwendung DIAGNOSE'!$C$1,AT470),0,$AR$5-'Anwendung DIAGNOSE'!E196)</f>
        <v>8</v>
      </c>
      <c r="AV470" s="4"/>
      <c r="AW470" s="4"/>
      <c r="AX470" s="15"/>
      <c r="AY470" s="4"/>
      <c r="AZ470" s="4">
        <f t="shared" si="52"/>
        <v>8</v>
      </c>
      <c r="BA470" s="496">
        <f t="shared" si="53"/>
        <v>8</v>
      </c>
      <c r="BB470" s="40">
        <f t="shared" si="56"/>
        <v>4.2111912407222192E-4</v>
      </c>
      <c r="BC470" s="3">
        <f t="shared" si="55"/>
        <v>2.7899141969784703E-2</v>
      </c>
      <c r="BD470" s="4"/>
      <c r="BE470" s="4"/>
      <c r="BF470" s="4"/>
      <c r="BG470" s="11"/>
      <c r="BH470" s="492">
        <f ca="1">SUMPRODUCT(E470:AP470,Calcul_correl!E$411:AP$411)*D470</f>
        <v>-1.2350265831447067E-3</v>
      </c>
      <c r="BI470" s="493"/>
      <c r="BJ470" s="493"/>
      <c r="BK470" s="493"/>
      <c r="BL470" s="493"/>
      <c r="BM470" s="496"/>
    </row>
    <row r="471" spans="3:65">
      <c r="C471" s="42" t="s">
        <v>3122</v>
      </c>
      <c r="D471" s="43">
        <v>5.167424555601488E-5</v>
      </c>
      <c r="E471" s="44">
        <v>2</v>
      </c>
      <c r="F471" s="17">
        <v>34</v>
      </c>
      <c r="G471" s="17">
        <v>17</v>
      </c>
      <c r="H471" s="17">
        <v>-58</v>
      </c>
      <c r="I471" s="17">
        <v>-15</v>
      </c>
      <c r="J471" s="17">
        <v>0</v>
      </c>
      <c r="K471" s="17">
        <v>16</v>
      </c>
      <c r="L471" s="17">
        <v>11</v>
      </c>
      <c r="M471" s="17">
        <v>0</v>
      </c>
      <c r="N471" s="17">
        <v>25</v>
      </c>
      <c r="O471" s="17">
        <v>-30</v>
      </c>
      <c r="P471" s="17">
        <v>-4</v>
      </c>
      <c r="Q471" s="17">
        <v>12</v>
      </c>
      <c r="R471" s="17">
        <v>4</v>
      </c>
      <c r="S471" s="17">
        <v>-1</v>
      </c>
      <c r="T471" s="17">
        <v>15</v>
      </c>
      <c r="U471" s="17">
        <v>-1</v>
      </c>
      <c r="V471" s="17">
        <v>-11</v>
      </c>
      <c r="W471" s="17">
        <v>1</v>
      </c>
      <c r="X471" s="17">
        <v>2</v>
      </c>
      <c r="Y471" s="17">
        <v>-9</v>
      </c>
      <c r="Z471" s="17">
        <v>5</v>
      </c>
      <c r="AA471" s="17">
        <v>1</v>
      </c>
      <c r="AB471" s="17">
        <v>-32</v>
      </c>
      <c r="AC471" s="17">
        <v>-19</v>
      </c>
      <c r="AD471" s="17">
        <v>-29</v>
      </c>
      <c r="AE471" s="17">
        <v>-2</v>
      </c>
      <c r="AF471" s="17">
        <v>-12</v>
      </c>
      <c r="AG471" s="17">
        <v>13</v>
      </c>
      <c r="AH471" s="17">
        <v>-20</v>
      </c>
      <c r="AI471" s="17">
        <v>-10</v>
      </c>
      <c r="AJ471" s="17">
        <v>-14</v>
      </c>
      <c r="AK471" s="17">
        <v>-17</v>
      </c>
      <c r="AL471" s="17">
        <v>4</v>
      </c>
      <c r="AM471" s="17">
        <v>-13</v>
      </c>
      <c r="AN471" s="17">
        <v>5</v>
      </c>
      <c r="AO471" s="17">
        <v>27</v>
      </c>
      <c r="AP471" s="18">
        <v>-7</v>
      </c>
      <c r="AR471" s="14"/>
      <c r="AS471" s="8" t="s">
        <v>3122</v>
      </c>
      <c r="AT471" s="8" t="str">
        <f t="shared" si="54"/>
        <v/>
      </c>
      <c r="AU471" s="8">
        <f>IF(OR(ISBLANK('Anwendung DIAGNOSE'!E197),'Anwendung DIAGNOSE'!E197='Anwendung DIAGNOSE'!$C$1,AT471),0,$AR$5-'Anwendung DIAGNOSE'!E197)</f>
        <v>8</v>
      </c>
      <c r="AV471" s="4"/>
      <c r="AW471" s="4"/>
      <c r="AX471" s="15"/>
      <c r="AY471" s="4"/>
      <c r="AZ471" s="4">
        <f t="shared" ca="1" si="52"/>
        <v>8</v>
      </c>
      <c r="BA471" s="496">
        <f t="shared" ca="1" si="53"/>
        <v>8</v>
      </c>
      <c r="BB471" s="40">
        <f t="shared" ca="1" si="56"/>
        <v>4.1339396444811904E-4</v>
      </c>
      <c r="BC471" s="3">
        <f t="shared" si="55"/>
        <v>2.5733774286895411E-2</v>
      </c>
      <c r="BD471" s="4"/>
      <c r="BE471" s="4"/>
      <c r="BF471" s="4"/>
      <c r="BG471" s="11"/>
      <c r="BH471" s="492">
        <f ca="1">SUMPRODUCT(E471:AP471,Calcul_correl!E$411:AP$411)*D471</f>
        <v>7.8402749069863588E-4</v>
      </c>
      <c r="BI471" s="493"/>
      <c r="BJ471" s="493"/>
      <c r="BK471" s="493"/>
      <c r="BL471" s="493"/>
      <c r="BM471" s="496"/>
    </row>
    <row r="472" spans="3:65">
      <c r="C472" s="42" t="s">
        <v>3123</v>
      </c>
      <c r="D472" s="43">
        <v>5.0349932027591764E-5</v>
      </c>
      <c r="E472" s="44">
        <v>9</v>
      </c>
      <c r="F472" s="17">
        <v>-8</v>
      </c>
      <c r="G472" s="17">
        <v>-1</v>
      </c>
      <c r="H472" s="17">
        <v>-12</v>
      </c>
      <c r="I472" s="17">
        <v>0</v>
      </c>
      <c r="J472" s="17">
        <v>6</v>
      </c>
      <c r="K472" s="17">
        <v>15</v>
      </c>
      <c r="L472" s="17">
        <v>10</v>
      </c>
      <c r="M472" s="17">
        <v>-12</v>
      </c>
      <c r="N472" s="17">
        <v>3</v>
      </c>
      <c r="O472" s="17">
        <v>-14</v>
      </c>
      <c r="P472" s="17">
        <v>12</v>
      </c>
      <c r="Q472" s="17">
        <v>13</v>
      </c>
      <c r="R472" s="17">
        <v>2</v>
      </c>
      <c r="S472" s="17">
        <v>-9</v>
      </c>
      <c r="T472" s="17">
        <v>4</v>
      </c>
      <c r="U472" s="17">
        <v>-11</v>
      </c>
      <c r="V472" s="17">
        <v>3</v>
      </c>
      <c r="W472" s="17">
        <v>-1</v>
      </c>
      <c r="X472" s="17">
        <v>-13</v>
      </c>
      <c r="Y472" s="17">
        <v>-5</v>
      </c>
      <c r="Z472" s="17">
        <v>8</v>
      </c>
      <c r="AA472" s="17">
        <v>-16</v>
      </c>
      <c r="AB472" s="17">
        <v>-24</v>
      </c>
      <c r="AC472" s="17">
        <v>-21</v>
      </c>
      <c r="AD472" s="17">
        <v>8</v>
      </c>
      <c r="AE472" s="17">
        <v>-16</v>
      </c>
      <c r="AF472" s="17">
        <v>18</v>
      </c>
      <c r="AG472" s="17">
        <v>1</v>
      </c>
      <c r="AH472" s="17">
        <v>14</v>
      </c>
      <c r="AI472" s="17">
        <v>-9</v>
      </c>
      <c r="AJ472" s="17">
        <v>19</v>
      </c>
      <c r="AK472" s="17">
        <v>-33</v>
      </c>
      <c r="AL472" s="17">
        <v>-16</v>
      </c>
      <c r="AM472" s="17">
        <v>-37</v>
      </c>
      <c r="AN472" s="17">
        <v>-13</v>
      </c>
      <c r="AO472" s="17">
        <v>-2</v>
      </c>
      <c r="AP472" s="18">
        <v>-18</v>
      </c>
      <c r="AR472" s="14"/>
      <c r="AS472" s="8" t="s">
        <v>3123</v>
      </c>
      <c r="AT472" s="8" t="str">
        <f t="shared" si="54"/>
        <v/>
      </c>
      <c r="AU472" s="8">
        <f>IF(OR(ISBLANK('Anwendung DIAGNOSE'!E198),'Anwendung DIAGNOSE'!E198='Anwendung DIAGNOSE'!$C$1,AT472),0,$AR$5-'Anwendung DIAGNOSE'!E198)</f>
        <v>8</v>
      </c>
      <c r="AV472" s="4"/>
      <c r="AW472" s="4"/>
      <c r="AX472" s="15"/>
      <c r="AY472" s="4"/>
      <c r="AZ472" s="4">
        <f t="shared" ref="AZ472:AZ535" ca="1" si="57">IF(AND(AU472=0,AU194=0,AX194&gt;0),$AR$5,AU472)</f>
        <v>8</v>
      </c>
      <c r="BA472" s="496">
        <f t="shared" ref="BA472:BA535" ca="1" si="58">IF(AND(AZ472=0,AZ194=0,AY194&gt;0),$AR$5-AY194,AZ472)</f>
        <v>8</v>
      </c>
      <c r="BB472" s="40">
        <f t="shared" ca="1" si="56"/>
        <v>4.0279945622073411E-4</v>
      </c>
      <c r="BC472" s="3">
        <f t="shared" si="55"/>
        <v>2.1952570364030009E-2</v>
      </c>
      <c r="BD472" s="4"/>
      <c r="BE472" s="4"/>
      <c r="BF472" s="4"/>
      <c r="BG472" s="11"/>
      <c r="BH472" s="492">
        <f ca="1">SUMPRODUCT(E472:AP472,Calcul_correl!E$411:AP$411)*D472</f>
        <v>1.0871557323397615E-4</v>
      </c>
      <c r="BI472" s="493"/>
      <c r="BJ472" s="493"/>
      <c r="BK472" s="493"/>
      <c r="BL472" s="493"/>
      <c r="BM472" s="496"/>
    </row>
    <row r="473" spans="3:65">
      <c r="C473" s="42" t="s">
        <v>3124</v>
      </c>
      <c r="D473" s="43">
        <v>5.1004794450678361E-5</v>
      </c>
      <c r="E473" s="44">
        <v>-2</v>
      </c>
      <c r="F473" s="17">
        <v>18</v>
      </c>
      <c r="G473" s="17">
        <v>-1</v>
      </c>
      <c r="H473" s="17">
        <v>-48</v>
      </c>
      <c r="I473" s="17">
        <v>-3</v>
      </c>
      <c r="J473" s="17">
        <v>-6</v>
      </c>
      <c r="K473" s="17">
        <v>5</v>
      </c>
      <c r="L473" s="17">
        <v>30</v>
      </c>
      <c r="M473" s="17">
        <v>-11</v>
      </c>
      <c r="N473" s="17">
        <v>24</v>
      </c>
      <c r="O473" s="17">
        <v>-9</v>
      </c>
      <c r="P473" s="17">
        <v>11</v>
      </c>
      <c r="Q473" s="17">
        <v>2</v>
      </c>
      <c r="R473" s="17">
        <v>-1</v>
      </c>
      <c r="S473" s="17">
        <v>-7</v>
      </c>
      <c r="T473" s="17">
        <v>-4</v>
      </c>
      <c r="U473" s="17">
        <v>21</v>
      </c>
      <c r="V473" s="17">
        <v>-3</v>
      </c>
      <c r="W473" s="17">
        <v>7</v>
      </c>
      <c r="X473" s="17">
        <v>20</v>
      </c>
      <c r="Y473" s="17">
        <v>-1</v>
      </c>
      <c r="Z473" s="17">
        <v>16</v>
      </c>
      <c r="AA473" s="17">
        <v>16</v>
      </c>
      <c r="AB473" s="17">
        <v>-6</v>
      </c>
      <c r="AC473" s="17">
        <v>2</v>
      </c>
      <c r="AD473" s="17">
        <v>-15</v>
      </c>
      <c r="AE473" s="17">
        <v>-18</v>
      </c>
      <c r="AF473" s="17">
        <v>-1</v>
      </c>
      <c r="AG473" s="17">
        <v>-1</v>
      </c>
      <c r="AH473" s="17">
        <v>-13</v>
      </c>
      <c r="AI473" s="17">
        <v>-23</v>
      </c>
      <c r="AJ473" s="17">
        <v>-20</v>
      </c>
      <c r="AK473" s="17">
        <v>12</v>
      </c>
      <c r="AL473" s="17">
        <v>-3</v>
      </c>
      <c r="AM473" s="17">
        <v>-4</v>
      </c>
      <c r="AN473" s="17">
        <v>-17</v>
      </c>
      <c r="AO473" s="17">
        <v>-7</v>
      </c>
      <c r="AP473" s="18">
        <v>12</v>
      </c>
      <c r="AR473" s="14"/>
      <c r="AS473" s="8" t="s">
        <v>3124</v>
      </c>
      <c r="AT473" s="8" t="str">
        <f t="shared" ref="AT473:AT536" si="59">IF(AT195,TRUE,"")</f>
        <v/>
      </c>
      <c r="AU473" s="8">
        <f>IF(OR(ISBLANK('Anwendung DIAGNOSE'!E199),'Anwendung DIAGNOSE'!E199='Anwendung DIAGNOSE'!$C$1,AT473),0,$AR$5-'Anwendung DIAGNOSE'!E199)</f>
        <v>8</v>
      </c>
      <c r="AV473" s="4"/>
      <c r="AW473" s="4"/>
      <c r="AX473" s="15"/>
      <c r="AY473" s="4"/>
      <c r="AZ473" s="4">
        <f t="shared" si="57"/>
        <v>8</v>
      </c>
      <c r="BA473" s="496">
        <f t="shared" si="58"/>
        <v>8</v>
      </c>
      <c r="BB473" s="40">
        <f t="shared" si="56"/>
        <v>4.0803835560542689E-4</v>
      </c>
      <c r="BC473" s="3">
        <f t="shared" si="55"/>
        <v>2.1422013669284912E-2</v>
      </c>
      <c r="BD473" s="4"/>
      <c r="BE473" s="4"/>
      <c r="BF473" s="4"/>
      <c r="BG473" s="11"/>
      <c r="BH473" s="492">
        <f ca="1">SUMPRODUCT(E473:AP473,Calcul_correl!E$411:AP$411)*D473</f>
        <v>9.085024992349283E-4</v>
      </c>
      <c r="BI473" s="493"/>
      <c r="BJ473" s="493"/>
      <c r="BK473" s="493"/>
      <c r="BL473" s="493"/>
      <c r="BM473" s="496"/>
    </row>
    <row r="474" spans="3:65">
      <c r="C474" s="42" t="s">
        <v>3125</v>
      </c>
      <c r="D474" s="43">
        <v>4.9753719090502018E-5</v>
      </c>
      <c r="E474" s="44">
        <v>1</v>
      </c>
      <c r="F474" s="17">
        <v>25</v>
      </c>
      <c r="G474" s="17">
        <v>14</v>
      </c>
      <c r="H474" s="17">
        <v>-30</v>
      </c>
      <c r="I474" s="17">
        <v>-2</v>
      </c>
      <c r="J474" s="17">
        <v>2</v>
      </c>
      <c r="K474" s="17">
        <v>-4</v>
      </c>
      <c r="L474" s="17">
        <v>11</v>
      </c>
      <c r="M474" s="17">
        <v>-15</v>
      </c>
      <c r="N474" s="17">
        <v>-4</v>
      </c>
      <c r="O474" s="17">
        <v>-19</v>
      </c>
      <c r="P474" s="17">
        <v>15</v>
      </c>
      <c r="Q474" s="17">
        <v>11</v>
      </c>
      <c r="R474" s="17">
        <v>-10</v>
      </c>
      <c r="S474" s="17">
        <v>-2</v>
      </c>
      <c r="T474" s="17">
        <v>20</v>
      </c>
      <c r="U474" s="17">
        <v>-8</v>
      </c>
      <c r="V474" s="17">
        <v>-9</v>
      </c>
      <c r="W474" s="17">
        <v>26</v>
      </c>
      <c r="X474" s="17">
        <v>4</v>
      </c>
      <c r="Y474" s="17">
        <v>-15</v>
      </c>
      <c r="Z474" s="17">
        <v>-14</v>
      </c>
      <c r="AA474" s="17">
        <v>12</v>
      </c>
      <c r="AB474" s="17">
        <v>-29</v>
      </c>
      <c r="AC474" s="17">
        <v>-22</v>
      </c>
      <c r="AD474" s="17">
        <v>-14</v>
      </c>
      <c r="AE474" s="17">
        <v>-19</v>
      </c>
      <c r="AF474" s="17">
        <v>3</v>
      </c>
      <c r="AG474" s="17">
        <v>-13</v>
      </c>
      <c r="AH474" s="17">
        <v>-8</v>
      </c>
      <c r="AI474" s="17">
        <v>-9</v>
      </c>
      <c r="AJ474" s="17">
        <v>6</v>
      </c>
      <c r="AK474" s="17">
        <v>0</v>
      </c>
      <c r="AL474" s="17">
        <v>-21</v>
      </c>
      <c r="AM474" s="17">
        <v>-28</v>
      </c>
      <c r="AN474" s="17">
        <v>-26</v>
      </c>
      <c r="AO474" s="17">
        <v>7</v>
      </c>
      <c r="AP474" s="18">
        <v>-11</v>
      </c>
      <c r="AR474" s="14"/>
      <c r="AS474" s="8" t="s">
        <v>3125</v>
      </c>
      <c r="AT474" s="8" t="str">
        <f t="shared" si="59"/>
        <v/>
      </c>
      <c r="AU474" s="8">
        <f>IF(OR(ISBLANK('Anwendung DIAGNOSE'!E200),'Anwendung DIAGNOSE'!E200='Anwendung DIAGNOSE'!$C$1,AT474),0,$AR$5-'Anwendung DIAGNOSE'!E200)</f>
        <v>8</v>
      </c>
      <c r="AV474" s="4"/>
      <c r="AW474" s="4"/>
      <c r="AX474" s="15"/>
      <c r="AY474" s="4"/>
      <c r="AZ474" s="4">
        <f t="shared" si="57"/>
        <v>8</v>
      </c>
      <c r="BA474" s="496">
        <f t="shared" si="58"/>
        <v>8</v>
      </c>
      <c r="BB474" s="40">
        <f t="shared" si="56"/>
        <v>3.9802975272401614E-4</v>
      </c>
      <c r="BC474" s="3">
        <f t="shared" si="55"/>
        <v>2.4329568635255486E-2</v>
      </c>
      <c r="BD474" s="4"/>
      <c r="BE474" s="4"/>
      <c r="BF474" s="4"/>
      <c r="BG474" s="11"/>
      <c r="BH474" s="492">
        <f ca="1">SUMPRODUCT(E474:AP474,Calcul_correl!E$411:AP$411)*D474</f>
        <v>4.1689636300313465E-4</v>
      </c>
      <c r="BI474" s="493"/>
      <c r="BJ474" s="493"/>
      <c r="BK474" s="493"/>
      <c r="BL474" s="493"/>
      <c r="BM474" s="496"/>
    </row>
    <row r="475" spans="3:65">
      <c r="C475" s="42" t="s">
        <v>3126</v>
      </c>
      <c r="D475" s="43">
        <v>5.0443906376109764E-5</v>
      </c>
      <c r="E475" s="44">
        <v>-3</v>
      </c>
      <c r="F475" s="17">
        <v>-5</v>
      </c>
      <c r="G475" s="17">
        <v>-9</v>
      </c>
      <c r="H475" s="17">
        <v>-38</v>
      </c>
      <c r="I475" s="17">
        <v>-10</v>
      </c>
      <c r="J475" s="17">
        <v>5</v>
      </c>
      <c r="K475" s="17">
        <v>8</v>
      </c>
      <c r="L475" s="17">
        <v>19</v>
      </c>
      <c r="M475" s="17">
        <v>-12</v>
      </c>
      <c r="N475" s="17">
        <v>3</v>
      </c>
      <c r="O475" s="17">
        <v>-22</v>
      </c>
      <c r="P475" s="17">
        <v>19</v>
      </c>
      <c r="Q475" s="17">
        <v>-13</v>
      </c>
      <c r="R475" s="17">
        <v>3</v>
      </c>
      <c r="S475" s="17">
        <v>-9</v>
      </c>
      <c r="T475" s="17">
        <v>17</v>
      </c>
      <c r="U475" s="17">
        <v>1</v>
      </c>
      <c r="V475" s="17">
        <v>3</v>
      </c>
      <c r="W475" s="17">
        <v>-34</v>
      </c>
      <c r="X475" s="17">
        <v>19</v>
      </c>
      <c r="Y475" s="17">
        <v>30</v>
      </c>
      <c r="Z475" s="17">
        <v>3</v>
      </c>
      <c r="AA475" s="17">
        <v>16</v>
      </c>
      <c r="AB475" s="17">
        <v>-34</v>
      </c>
      <c r="AC475" s="17">
        <v>-4</v>
      </c>
      <c r="AD475" s="17">
        <v>-6</v>
      </c>
      <c r="AE475" s="17">
        <v>-20</v>
      </c>
      <c r="AF475" s="17">
        <v>-10</v>
      </c>
      <c r="AG475" s="17">
        <v>-14</v>
      </c>
      <c r="AH475" s="17">
        <v>13</v>
      </c>
      <c r="AI475" s="17">
        <v>-15</v>
      </c>
      <c r="AJ475" s="17">
        <v>-1</v>
      </c>
      <c r="AK475" s="17">
        <v>-6</v>
      </c>
      <c r="AL475" s="17">
        <v>14</v>
      </c>
      <c r="AM475" s="17">
        <v>2</v>
      </c>
      <c r="AN475" s="17">
        <v>-37</v>
      </c>
      <c r="AO475" s="17">
        <v>20</v>
      </c>
      <c r="AP475" s="18">
        <v>0</v>
      </c>
      <c r="AR475" s="14"/>
      <c r="AS475" s="8" t="s">
        <v>3126</v>
      </c>
      <c r="AT475" s="8" t="str">
        <f t="shared" si="59"/>
        <v/>
      </c>
      <c r="AU475" s="8">
        <f>IF(OR(ISBLANK('Anwendung DIAGNOSE'!E201),'Anwendung DIAGNOSE'!E201='Anwendung DIAGNOSE'!$C$1,AT475),0,$AR$5-'Anwendung DIAGNOSE'!E201)</f>
        <v>8</v>
      </c>
      <c r="AV475" s="4"/>
      <c r="AW475" s="4"/>
      <c r="AX475" s="15"/>
      <c r="AY475" s="4"/>
      <c r="AZ475" s="4">
        <f t="shared" si="57"/>
        <v>8</v>
      </c>
      <c r="BA475" s="496">
        <f t="shared" si="58"/>
        <v>8</v>
      </c>
      <c r="BB475" s="40">
        <f t="shared" si="56"/>
        <v>4.0355125100887811E-4</v>
      </c>
      <c r="BC475" s="3">
        <f t="shared" si="55"/>
        <v>2.5070621468926552E-2</v>
      </c>
      <c r="BD475" s="4"/>
      <c r="BE475" s="4"/>
      <c r="BF475" s="4"/>
      <c r="BG475" s="11"/>
      <c r="BH475" s="492">
        <f ca="1">SUMPRODUCT(E475:AP475,Calcul_correl!E$411:AP$411)*D475</f>
        <v>8.6581416464891051E-4</v>
      </c>
      <c r="BI475" s="493"/>
      <c r="BJ475" s="493"/>
      <c r="BK475" s="493"/>
      <c r="BL475" s="493"/>
      <c r="BM475" s="496"/>
    </row>
    <row r="476" spans="3:65">
      <c r="C476" s="42" t="s">
        <v>3127</v>
      </c>
      <c r="D476" s="43">
        <v>4.4595076703531929E-5</v>
      </c>
      <c r="E476" s="44">
        <v>15</v>
      </c>
      <c r="F476" s="17">
        <v>6</v>
      </c>
      <c r="G476" s="17">
        <v>13</v>
      </c>
      <c r="H476" s="17">
        <v>17</v>
      </c>
      <c r="I476" s="17">
        <v>-5</v>
      </c>
      <c r="J476" s="17">
        <v>14</v>
      </c>
      <c r="K476" s="17">
        <v>10</v>
      </c>
      <c r="L476" s="17">
        <v>5</v>
      </c>
      <c r="M476" s="17">
        <v>10</v>
      </c>
      <c r="N476" s="17">
        <v>-13</v>
      </c>
      <c r="O476" s="17">
        <v>9</v>
      </c>
      <c r="P476" s="17">
        <v>-6</v>
      </c>
      <c r="Q476" s="17">
        <v>-4</v>
      </c>
      <c r="R476" s="17">
        <v>6</v>
      </c>
      <c r="S476" s="17">
        <v>7</v>
      </c>
      <c r="T476" s="17">
        <v>12</v>
      </c>
      <c r="U476" s="17">
        <v>11</v>
      </c>
      <c r="V476" s="17">
        <v>-7</v>
      </c>
      <c r="W476" s="17">
        <v>9</v>
      </c>
      <c r="X476" s="17">
        <v>-4</v>
      </c>
      <c r="Y476" s="17">
        <v>11</v>
      </c>
      <c r="Z476" s="17">
        <v>10</v>
      </c>
      <c r="AA476" s="17">
        <v>5</v>
      </c>
      <c r="AB476" s="17">
        <v>-2</v>
      </c>
      <c r="AC476" s="17">
        <v>-12</v>
      </c>
      <c r="AD476" s="17">
        <v>18</v>
      </c>
      <c r="AE476" s="17">
        <v>3</v>
      </c>
      <c r="AF476" s="17">
        <v>-8</v>
      </c>
      <c r="AG476" s="17">
        <v>3</v>
      </c>
      <c r="AH476" s="17">
        <v>8</v>
      </c>
      <c r="AI476" s="17">
        <v>21</v>
      </c>
      <c r="AJ476" s="17">
        <v>5</v>
      </c>
      <c r="AK476" s="17">
        <v>-1</v>
      </c>
      <c r="AL476" s="17">
        <v>0</v>
      </c>
      <c r="AM476" s="17">
        <v>11</v>
      </c>
      <c r="AN476" s="17">
        <v>-4</v>
      </c>
      <c r="AO476" s="17">
        <v>17</v>
      </c>
      <c r="AP476" s="18">
        <v>-4</v>
      </c>
      <c r="AR476" s="14"/>
      <c r="AS476" s="8" t="s">
        <v>3127</v>
      </c>
      <c r="AT476" s="8" t="str">
        <f t="shared" si="59"/>
        <v/>
      </c>
      <c r="AU476" s="8">
        <f>IF(OR(ISBLANK('Anwendung DIAGNOSE'!E202),'Anwendung DIAGNOSE'!E202='Anwendung DIAGNOSE'!$C$1,AT476),0,$AR$5-'Anwendung DIAGNOSE'!E202)</f>
        <v>8</v>
      </c>
      <c r="AV476" s="4"/>
      <c r="AW476" s="4"/>
      <c r="AX476" s="15"/>
      <c r="AY476" s="4"/>
      <c r="AZ476" s="4">
        <f t="shared" si="57"/>
        <v>8</v>
      </c>
      <c r="BA476" s="496">
        <f t="shared" si="58"/>
        <v>8</v>
      </c>
      <c r="BB476" s="40">
        <f t="shared" si="56"/>
        <v>3.5676061362825543E-4</v>
      </c>
      <c r="BC476" s="3">
        <f t="shared" si="55"/>
        <v>1.4537995005351408E-2</v>
      </c>
      <c r="BD476" s="4"/>
      <c r="BE476" s="4"/>
      <c r="BF476" s="4"/>
      <c r="BG476" s="11"/>
      <c r="BH476" s="492">
        <f ca="1">SUMPRODUCT(E476:AP476,Calcul_correl!E$411:AP$411)*D476</f>
        <v>-1.0235016054227616E-4</v>
      </c>
      <c r="BI476" s="493"/>
      <c r="BJ476" s="493"/>
      <c r="BK476" s="493"/>
      <c r="BL476" s="493"/>
      <c r="BM476" s="496"/>
    </row>
    <row r="477" spans="3:65">
      <c r="C477" s="42" t="s">
        <v>3027</v>
      </c>
      <c r="D477" s="43">
        <v>4.2229729729729732E-5</v>
      </c>
      <c r="E477" s="44">
        <v>0</v>
      </c>
      <c r="F477" s="17">
        <v>10</v>
      </c>
      <c r="G477" s="17">
        <v>-3</v>
      </c>
      <c r="H477" s="17">
        <v>-6</v>
      </c>
      <c r="I477" s="17">
        <v>0</v>
      </c>
      <c r="J477" s="17">
        <v>8</v>
      </c>
      <c r="K477" s="17">
        <v>2</v>
      </c>
      <c r="L477" s="17">
        <v>6</v>
      </c>
      <c r="M477" s="17">
        <v>4</v>
      </c>
      <c r="N477" s="17">
        <v>-12</v>
      </c>
      <c r="O477" s="17">
        <v>-7</v>
      </c>
      <c r="P477" s="17">
        <v>7</v>
      </c>
      <c r="Q477" s="17">
        <v>-8</v>
      </c>
      <c r="R477" s="17">
        <v>-7</v>
      </c>
      <c r="S477" s="17">
        <v>-7</v>
      </c>
      <c r="T477" s="17">
        <v>-8</v>
      </c>
      <c r="U477" s="17">
        <v>-7</v>
      </c>
      <c r="V477" s="17">
        <v>-5</v>
      </c>
      <c r="W477" s="17">
        <v>4</v>
      </c>
      <c r="X477" s="17">
        <v>-2</v>
      </c>
      <c r="Y477" s="17">
        <v>18</v>
      </c>
      <c r="Z477" s="17">
        <v>19</v>
      </c>
      <c r="AA477" s="17">
        <v>-1</v>
      </c>
      <c r="AB477" s="17">
        <v>-2</v>
      </c>
      <c r="AC477" s="17">
        <v>0</v>
      </c>
      <c r="AD477" s="17">
        <v>-6</v>
      </c>
      <c r="AE477" s="17">
        <v>-11</v>
      </c>
      <c r="AF477" s="17">
        <v>6</v>
      </c>
      <c r="AG477" s="17">
        <v>12</v>
      </c>
      <c r="AH477" s="17">
        <v>-6</v>
      </c>
      <c r="AI477" s="17">
        <v>3</v>
      </c>
      <c r="AJ477" s="17">
        <v>-18</v>
      </c>
      <c r="AK477" s="17">
        <v>-6</v>
      </c>
      <c r="AL477" s="17">
        <v>-14</v>
      </c>
      <c r="AM477" s="17">
        <v>-19</v>
      </c>
      <c r="AN477" s="17">
        <v>15</v>
      </c>
      <c r="AO477" s="17">
        <v>-13</v>
      </c>
      <c r="AP477" s="18">
        <v>1</v>
      </c>
      <c r="AR477" s="14"/>
      <c r="AS477" s="8" t="s">
        <v>3027</v>
      </c>
      <c r="AT477" s="8" t="str">
        <f t="shared" si="59"/>
        <v/>
      </c>
      <c r="AU477" s="8">
        <f>IF(OR(ISBLANK('Anwendung DIAGNOSE'!E203),'Anwendung DIAGNOSE'!E203='Anwendung DIAGNOSE'!$C$1,AT477),0,$AR$5-'Anwendung DIAGNOSE'!E203)</f>
        <v>8</v>
      </c>
      <c r="AV477" s="4"/>
      <c r="AW477" s="4"/>
      <c r="AX477" s="15"/>
      <c r="AY477" s="4"/>
      <c r="AZ477" s="4">
        <f t="shared" si="57"/>
        <v>8</v>
      </c>
      <c r="BA477" s="496">
        <f t="shared" si="58"/>
        <v>8</v>
      </c>
      <c r="BB477" s="40">
        <f t="shared" si="56"/>
        <v>3.3783783783783786E-4</v>
      </c>
      <c r="BC477" s="3">
        <f t="shared" si="55"/>
        <v>1.1951013513513515E-2</v>
      </c>
      <c r="BD477" s="4"/>
      <c r="BE477" s="4"/>
      <c r="BF477" s="4"/>
      <c r="BG477" s="11"/>
      <c r="BH477" s="492">
        <f ca="1">SUMPRODUCT(E477:AP477,Calcul_correl!E$411:AP$411)*D477</f>
        <v>4.8547297297297295E-4</v>
      </c>
      <c r="BI477" s="493"/>
      <c r="BJ477" s="493"/>
      <c r="BK477" s="493"/>
      <c r="BL477" s="493"/>
      <c r="BM477" s="496"/>
    </row>
    <row r="478" spans="3:65">
      <c r="C478" s="42" t="s">
        <v>3028</v>
      </c>
      <c r="D478" s="43">
        <v>6.1511964077012979E-5</v>
      </c>
      <c r="E478" s="44">
        <v>6</v>
      </c>
      <c r="F478" s="17">
        <v>-2</v>
      </c>
      <c r="G478" s="17">
        <v>-3</v>
      </c>
      <c r="H478" s="17">
        <v>5</v>
      </c>
      <c r="I478" s="17">
        <v>-5</v>
      </c>
      <c r="J478" s="17">
        <v>22</v>
      </c>
      <c r="K478" s="17">
        <v>31</v>
      </c>
      <c r="L478" s="17">
        <v>9</v>
      </c>
      <c r="M478" s="17">
        <v>-1</v>
      </c>
      <c r="N478" s="17">
        <v>-26</v>
      </c>
      <c r="O478" s="17">
        <v>-1</v>
      </c>
      <c r="P478" s="17">
        <v>-5</v>
      </c>
      <c r="Q478" s="17">
        <v>-12</v>
      </c>
      <c r="R478" s="17">
        <v>-9</v>
      </c>
      <c r="S478" s="17">
        <v>11</v>
      </c>
      <c r="T478" s="17">
        <v>-5</v>
      </c>
      <c r="U478" s="17">
        <v>0</v>
      </c>
      <c r="V478" s="17">
        <v>0</v>
      </c>
      <c r="W478" s="17">
        <v>19</v>
      </c>
      <c r="X478" s="17">
        <v>-19</v>
      </c>
      <c r="Y478" s="17">
        <v>14</v>
      </c>
      <c r="Z478" s="17">
        <v>24</v>
      </c>
      <c r="AA478" s="17">
        <v>10</v>
      </c>
      <c r="AB478" s="17">
        <v>-8</v>
      </c>
      <c r="AC478" s="17">
        <v>-2</v>
      </c>
      <c r="AD478" s="17">
        <v>21</v>
      </c>
      <c r="AE478" s="17">
        <v>-3</v>
      </c>
      <c r="AF478" s="17">
        <v>9</v>
      </c>
      <c r="AG478" s="17">
        <v>13</v>
      </c>
      <c r="AH478" s="17">
        <v>9</v>
      </c>
      <c r="AI478" s="17">
        <v>6</v>
      </c>
      <c r="AJ478" s="17">
        <v>-3</v>
      </c>
      <c r="AK478" s="17">
        <v>-7</v>
      </c>
      <c r="AL478" s="17">
        <v>-10</v>
      </c>
      <c r="AM478" s="17">
        <v>13</v>
      </c>
      <c r="AN478" s="17">
        <v>-3</v>
      </c>
      <c r="AO478" s="17">
        <v>17</v>
      </c>
      <c r="AP478" s="18">
        <v>-9</v>
      </c>
      <c r="AR478" s="14"/>
      <c r="AS478" s="8" t="s">
        <v>3028</v>
      </c>
      <c r="AT478" s="8" t="str">
        <f t="shared" si="59"/>
        <v/>
      </c>
      <c r="AU478" s="8">
        <f>IF(OR(ISBLANK('Anwendung DIAGNOSE'!E204),'Anwendung DIAGNOSE'!E204='Anwendung DIAGNOSE'!$C$1,AT478),0,$AR$5-'Anwendung DIAGNOSE'!E204)</f>
        <v>4</v>
      </c>
      <c r="AV478" s="4"/>
      <c r="AW478" s="4"/>
      <c r="AX478" s="15"/>
      <c r="AY478" s="4"/>
      <c r="AZ478" s="4">
        <f t="shared" si="57"/>
        <v>4</v>
      </c>
      <c r="BA478" s="496">
        <f t="shared" si="58"/>
        <v>4</v>
      </c>
      <c r="BB478" s="40">
        <f t="shared" si="56"/>
        <v>2.4604785630805192E-4</v>
      </c>
      <c r="BC478" s="3">
        <f t="shared" si="55"/>
        <v>2.288245063664883E-2</v>
      </c>
      <c r="BD478" s="4"/>
      <c r="BE478" s="4"/>
      <c r="BF478" s="4"/>
      <c r="BG478" s="11"/>
      <c r="BH478" s="492">
        <f ca="1">SUMPRODUCT(E478:AP478,Calcul_correl!E$411:AP$411)*D478</f>
        <v>4.0069508519407023E-4</v>
      </c>
      <c r="BI478" s="493"/>
      <c r="BJ478" s="493"/>
      <c r="BK478" s="493"/>
      <c r="BL478" s="493"/>
      <c r="BM478" s="496"/>
    </row>
    <row r="479" spans="3:65">
      <c r="C479" s="42" t="s">
        <v>3029</v>
      </c>
      <c r="D479" s="43">
        <v>6.4750064750064755E-5</v>
      </c>
      <c r="E479" s="44">
        <v>10</v>
      </c>
      <c r="F479" s="17">
        <v>-6</v>
      </c>
      <c r="G479" s="17">
        <v>-25</v>
      </c>
      <c r="H479" s="17">
        <v>-20</v>
      </c>
      <c r="I479" s="17">
        <v>0</v>
      </c>
      <c r="J479" s="17">
        <v>42</v>
      </c>
      <c r="K479" s="17">
        <v>30</v>
      </c>
      <c r="L479" s="17">
        <v>0</v>
      </c>
      <c r="M479" s="17">
        <v>-2</v>
      </c>
      <c r="N479" s="17">
        <v>-19</v>
      </c>
      <c r="O479" s="17">
        <v>-18</v>
      </c>
      <c r="P479" s="17">
        <v>-14</v>
      </c>
      <c r="Q479" s="17">
        <v>-16</v>
      </c>
      <c r="R479" s="17">
        <v>-5</v>
      </c>
      <c r="S479" s="17">
        <v>20</v>
      </c>
      <c r="T479" s="17">
        <v>4</v>
      </c>
      <c r="U479" s="17">
        <v>11</v>
      </c>
      <c r="V479" s="17">
        <v>-15</v>
      </c>
      <c r="W479" s="17">
        <v>1</v>
      </c>
      <c r="X479" s="17">
        <v>-29</v>
      </c>
      <c r="Y479" s="17">
        <v>15</v>
      </c>
      <c r="Z479" s="17">
        <v>7</v>
      </c>
      <c r="AA479" s="17">
        <v>1</v>
      </c>
      <c r="AB479" s="17">
        <v>2</v>
      </c>
      <c r="AC479" s="17">
        <v>8</v>
      </c>
      <c r="AD479" s="17">
        <v>36</v>
      </c>
      <c r="AE479" s="17">
        <v>-19</v>
      </c>
      <c r="AF479" s="17">
        <v>11</v>
      </c>
      <c r="AG479" s="17">
        <v>3</v>
      </c>
      <c r="AH479" s="17">
        <v>-6</v>
      </c>
      <c r="AI479" s="17">
        <v>-9</v>
      </c>
      <c r="AJ479" s="17">
        <v>6</v>
      </c>
      <c r="AK479" s="17">
        <v>-3</v>
      </c>
      <c r="AL479" s="17">
        <v>-19</v>
      </c>
      <c r="AM479" s="17">
        <v>5</v>
      </c>
      <c r="AN479" s="17">
        <v>5</v>
      </c>
      <c r="AO479" s="17">
        <v>15</v>
      </c>
      <c r="AP479" s="18">
        <v>-23</v>
      </c>
      <c r="AR479" s="14"/>
      <c r="AS479" s="8" t="s">
        <v>3029</v>
      </c>
      <c r="AT479" s="8" t="str">
        <f t="shared" si="59"/>
        <v/>
      </c>
      <c r="AU479" s="8">
        <f>IF(OR(ISBLANK('Anwendung DIAGNOSE'!E205),'Anwendung DIAGNOSE'!E205='Anwendung DIAGNOSE'!$C$1,AT479),0,$AR$5-'Anwendung DIAGNOSE'!E205)</f>
        <v>8</v>
      </c>
      <c r="AV479" s="4"/>
      <c r="AW479" s="4"/>
      <c r="AX479" s="15"/>
      <c r="AY479" s="4"/>
      <c r="AZ479" s="4">
        <f t="shared" si="57"/>
        <v>8</v>
      </c>
      <c r="BA479" s="496">
        <f t="shared" si="58"/>
        <v>8</v>
      </c>
      <c r="BB479" s="40">
        <f t="shared" si="56"/>
        <v>5.1800051800051804E-4</v>
      </c>
      <c r="BC479" s="3">
        <f t="shared" si="55"/>
        <v>3.1080031080031083E-2</v>
      </c>
      <c r="BD479" s="4"/>
      <c r="BE479" s="4"/>
      <c r="BF479" s="4"/>
      <c r="BG479" s="11"/>
      <c r="BH479" s="492">
        <f ca="1">SUMPRODUCT(E479:AP479,Calcul_correl!E$411:AP$411)*D479</f>
        <v>2.0244755244755252E-4</v>
      </c>
      <c r="BI479" s="493"/>
      <c r="BJ479" s="493"/>
      <c r="BK479" s="493"/>
      <c r="BL479" s="493"/>
      <c r="BM479" s="496"/>
    </row>
    <row r="480" spans="3:65">
      <c r="C480" s="42" t="s">
        <v>3030</v>
      </c>
      <c r="D480" s="43">
        <v>6.6746762782005068E-5</v>
      </c>
      <c r="E480" s="44">
        <v>-6</v>
      </c>
      <c r="F480" s="17">
        <v>-27</v>
      </c>
      <c r="G480" s="17">
        <v>-31</v>
      </c>
      <c r="H480" s="17">
        <v>-43</v>
      </c>
      <c r="I480" s="17">
        <v>23</v>
      </c>
      <c r="J480" s="17">
        <v>25</v>
      </c>
      <c r="K480" s="17">
        <v>29</v>
      </c>
      <c r="L480" s="17">
        <v>31</v>
      </c>
      <c r="M480" s="17">
        <v>-13</v>
      </c>
      <c r="N480" s="17">
        <v>1</v>
      </c>
      <c r="O480" s="17">
        <v>-5</v>
      </c>
      <c r="P480" s="17">
        <v>4</v>
      </c>
      <c r="Q480" s="17">
        <v>-46</v>
      </c>
      <c r="R480" s="17">
        <v>-27</v>
      </c>
      <c r="S480" s="17">
        <v>41</v>
      </c>
      <c r="T480" s="17">
        <v>-6</v>
      </c>
      <c r="U480" s="17">
        <v>-9</v>
      </c>
      <c r="V480" s="17">
        <v>13</v>
      </c>
      <c r="W480" s="17">
        <v>-8</v>
      </c>
      <c r="X480" s="17">
        <v>-5</v>
      </c>
      <c r="Y480" s="17">
        <v>18</v>
      </c>
      <c r="Z480" s="17">
        <v>22</v>
      </c>
      <c r="AA480" s="17">
        <v>10</v>
      </c>
      <c r="AB480" s="17">
        <v>1</v>
      </c>
      <c r="AC480" s="17">
        <v>11</v>
      </c>
      <c r="AD480" s="17">
        <v>-6</v>
      </c>
      <c r="AE480" s="17">
        <v>-4</v>
      </c>
      <c r="AF480" s="17">
        <v>-46</v>
      </c>
      <c r="AG480" s="17">
        <v>-12</v>
      </c>
      <c r="AH480" s="17">
        <v>-21</v>
      </c>
      <c r="AI480" s="17">
        <v>26</v>
      </c>
      <c r="AJ480" s="17">
        <v>8</v>
      </c>
      <c r="AK480" s="17">
        <v>14</v>
      </c>
      <c r="AL480" s="17">
        <v>-4</v>
      </c>
      <c r="AM480" s="17">
        <v>-42</v>
      </c>
      <c r="AN480" s="17">
        <v>58</v>
      </c>
      <c r="AO480" s="17">
        <v>5</v>
      </c>
      <c r="AP480" s="18">
        <v>-30</v>
      </c>
      <c r="AR480" s="14"/>
      <c r="AS480" s="8" t="s">
        <v>3030</v>
      </c>
      <c r="AT480" s="8" t="str">
        <f t="shared" si="59"/>
        <v/>
      </c>
      <c r="AU480" s="8">
        <f>IF(OR(ISBLANK('Anwendung DIAGNOSE'!E206),'Anwendung DIAGNOSE'!E206='Anwendung DIAGNOSE'!$C$1,AT480),0,$AR$5-'Anwendung DIAGNOSE'!E206)</f>
        <v>3</v>
      </c>
      <c r="AV480" s="4"/>
      <c r="AW480" s="4"/>
      <c r="AX480" s="15"/>
      <c r="AY480" s="4"/>
      <c r="AZ480" s="4">
        <f t="shared" si="57"/>
        <v>3</v>
      </c>
      <c r="BA480" s="496">
        <f t="shared" si="58"/>
        <v>3</v>
      </c>
      <c r="BB480" s="40">
        <f t="shared" si="56"/>
        <v>2.0024028834601522E-4</v>
      </c>
      <c r="BC480" s="3">
        <f t="shared" si="55"/>
        <v>4.8791883593645703E-2</v>
      </c>
      <c r="BD480" s="4"/>
      <c r="BE480" s="4"/>
      <c r="BF480" s="4"/>
      <c r="BG480" s="11"/>
      <c r="BH480" s="492">
        <f ca="1">SUMPRODUCT(E480:AP480,Calcul_correl!E$411:AP$411)*D480</f>
        <v>-2.0232478974769731E-3</v>
      </c>
      <c r="BI480" s="493"/>
      <c r="BJ480" s="493"/>
      <c r="BK480" s="493"/>
      <c r="BL480" s="493"/>
      <c r="BM480" s="496"/>
    </row>
    <row r="481" spans="3:65">
      <c r="C481" s="42" t="s">
        <v>3031</v>
      </c>
      <c r="D481" s="43">
        <v>5.8875478363261703E-5</v>
      </c>
      <c r="E481" s="44">
        <v>-4</v>
      </c>
      <c r="F481" s="17">
        <v>-2</v>
      </c>
      <c r="G481" s="17">
        <v>6</v>
      </c>
      <c r="H481" s="17">
        <v>0</v>
      </c>
      <c r="I481" s="17">
        <v>0</v>
      </c>
      <c r="J481" s="17">
        <v>9</v>
      </c>
      <c r="K481" s="17">
        <v>-1</v>
      </c>
      <c r="L481" s="17">
        <v>8</v>
      </c>
      <c r="M481" s="17">
        <v>0</v>
      </c>
      <c r="N481" s="17">
        <v>-5</v>
      </c>
      <c r="O481" s="17">
        <v>6</v>
      </c>
      <c r="P481" s="17">
        <v>4</v>
      </c>
      <c r="Q481" s="17">
        <v>-12</v>
      </c>
      <c r="R481" s="17">
        <v>-2</v>
      </c>
      <c r="S481" s="17">
        <v>16</v>
      </c>
      <c r="T481" s="17">
        <v>-2</v>
      </c>
      <c r="U481" s="17">
        <v>13</v>
      </c>
      <c r="V481" s="17">
        <v>-4</v>
      </c>
      <c r="W481" s="17">
        <v>11</v>
      </c>
      <c r="X481" s="17">
        <v>-13</v>
      </c>
      <c r="Y481" s="17">
        <v>10</v>
      </c>
      <c r="Z481" s="17">
        <v>-4</v>
      </c>
      <c r="AA481" s="17">
        <v>4</v>
      </c>
      <c r="AB481" s="17">
        <v>7</v>
      </c>
      <c r="AC481" s="17">
        <v>0</v>
      </c>
      <c r="AD481" s="17">
        <v>13</v>
      </c>
      <c r="AE481" s="17">
        <v>9</v>
      </c>
      <c r="AF481" s="17">
        <v>-5</v>
      </c>
      <c r="AG481" s="17">
        <v>12</v>
      </c>
      <c r="AH481" s="17">
        <v>7</v>
      </c>
      <c r="AI481" s="17">
        <v>-1</v>
      </c>
      <c r="AJ481" s="17">
        <v>9</v>
      </c>
      <c r="AK481" s="17">
        <v>-4</v>
      </c>
      <c r="AL481" s="17">
        <v>-8</v>
      </c>
      <c r="AM481" s="17">
        <v>-2</v>
      </c>
      <c r="AN481" s="17">
        <v>0</v>
      </c>
      <c r="AO481" s="17">
        <v>6</v>
      </c>
      <c r="AP481" s="18">
        <v>-12</v>
      </c>
      <c r="AR481" s="14"/>
      <c r="AS481" s="8" t="s">
        <v>3031</v>
      </c>
      <c r="AT481" s="8" t="str">
        <f t="shared" si="59"/>
        <v/>
      </c>
      <c r="AU481" s="8">
        <f>IF(OR(ISBLANK('Anwendung DIAGNOSE'!E207),'Anwendung DIAGNOSE'!E207='Anwendung DIAGNOSE'!$C$1,AT481),0,$AR$5-'Anwendung DIAGNOSE'!E207)</f>
        <v>8</v>
      </c>
      <c r="AV481" s="4"/>
      <c r="AW481" s="4"/>
      <c r="AX481" s="15"/>
      <c r="AY481" s="4"/>
      <c r="AZ481" s="4">
        <f t="shared" si="57"/>
        <v>8</v>
      </c>
      <c r="BA481" s="496">
        <f t="shared" si="58"/>
        <v>8</v>
      </c>
      <c r="BB481" s="40">
        <f t="shared" si="56"/>
        <v>4.7100382690609362E-4</v>
      </c>
      <c r="BC481" s="3">
        <f t="shared" si="55"/>
        <v>1.3600235501913454E-2</v>
      </c>
      <c r="BD481" s="4"/>
      <c r="BE481" s="4"/>
      <c r="BF481" s="4"/>
      <c r="BG481" s="11"/>
      <c r="BH481" s="492">
        <f ca="1">SUMPRODUCT(E481:AP481,Calcul_correl!E$411:AP$411)*D481</f>
        <v>-4.5874595231086269E-4</v>
      </c>
      <c r="BI481" s="493"/>
      <c r="BJ481" s="493"/>
      <c r="BK481" s="493"/>
      <c r="BL481" s="493"/>
      <c r="BM481" s="496"/>
    </row>
    <row r="482" spans="3:65">
      <c r="C482" s="42" t="s">
        <v>3032</v>
      </c>
      <c r="D482" s="43">
        <v>7.0671378091872794E-5</v>
      </c>
      <c r="E482" s="44">
        <v>1</v>
      </c>
      <c r="F482" s="17">
        <v>1</v>
      </c>
      <c r="G482" s="17">
        <v>-9</v>
      </c>
      <c r="H482" s="17">
        <v>-28</v>
      </c>
      <c r="I482" s="17">
        <v>8</v>
      </c>
      <c r="J482" s="17">
        <v>31</v>
      </c>
      <c r="K482" s="17">
        <v>26</v>
      </c>
      <c r="L482" s="17">
        <v>16</v>
      </c>
      <c r="M482" s="17">
        <v>-3</v>
      </c>
      <c r="N482" s="17">
        <v>-29</v>
      </c>
      <c r="O482" s="17">
        <v>-7</v>
      </c>
      <c r="P482" s="17">
        <v>16</v>
      </c>
      <c r="Q482" s="17">
        <v>-23</v>
      </c>
      <c r="R482" s="17">
        <v>-21</v>
      </c>
      <c r="S482" s="17">
        <v>49</v>
      </c>
      <c r="T482" s="17">
        <v>-19</v>
      </c>
      <c r="U482" s="17">
        <v>5</v>
      </c>
      <c r="V482" s="17">
        <v>-8</v>
      </c>
      <c r="W482" s="17">
        <v>-9</v>
      </c>
      <c r="X482" s="17">
        <v>-18</v>
      </c>
      <c r="Y482" s="17">
        <v>14</v>
      </c>
      <c r="Z482" s="17">
        <v>14</v>
      </c>
      <c r="AA482" s="17">
        <v>-3</v>
      </c>
      <c r="AB482" s="17">
        <v>1</v>
      </c>
      <c r="AC482" s="17">
        <v>11</v>
      </c>
      <c r="AD482" s="17">
        <v>0</v>
      </c>
      <c r="AE482" s="17">
        <v>-17</v>
      </c>
      <c r="AF482" s="17">
        <v>-16</v>
      </c>
      <c r="AG482" s="17">
        <v>0</v>
      </c>
      <c r="AH482" s="17">
        <v>-2</v>
      </c>
      <c r="AI482" s="17">
        <v>17</v>
      </c>
      <c r="AJ482" s="17">
        <v>6</v>
      </c>
      <c r="AK482" s="17">
        <v>-8</v>
      </c>
      <c r="AL482" s="17">
        <v>-17</v>
      </c>
      <c r="AM482" s="17">
        <v>-6</v>
      </c>
      <c r="AN482" s="17">
        <v>34</v>
      </c>
      <c r="AO482" s="17">
        <v>16</v>
      </c>
      <c r="AP482" s="18">
        <v>-29</v>
      </c>
      <c r="AR482" s="14"/>
      <c r="AS482" s="8" t="s">
        <v>3032</v>
      </c>
      <c r="AT482" s="8" t="str">
        <f t="shared" si="59"/>
        <v/>
      </c>
      <c r="AU482" s="8">
        <f>IF(OR(ISBLANK('Anwendung DIAGNOSE'!E208),'Anwendung DIAGNOSE'!E208='Anwendung DIAGNOSE'!$C$1,AT482),0,$AR$5-'Anwendung DIAGNOSE'!E208)</f>
        <v>8</v>
      </c>
      <c r="AV482" s="4"/>
      <c r="AW482" s="4"/>
      <c r="AX482" s="15"/>
      <c r="AY482" s="4"/>
      <c r="AZ482" s="4">
        <f t="shared" si="57"/>
        <v>8</v>
      </c>
      <c r="BA482" s="496">
        <f t="shared" si="58"/>
        <v>8</v>
      </c>
      <c r="BB482" s="40">
        <f t="shared" si="56"/>
        <v>5.6537102473498235E-4</v>
      </c>
      <c r="BC482" s="3">
        <f t="shared" si="55"/>
        <v>3.8021201413427561E-2</v>
      </c>
      <c r="BD482" s="4"/>
      <c r="BE482" s="4"/>
      <c r="BF482" s="4"/>
      <c r="BG482" s="11"/>
      <c r="BH482" s="492">
        <f ca="1">SUMPRODUCT(E482:AP482,Calcul_correl!E$411:AP$411)*D482</f>
        <v>-1.326494699646643E-3</v>
      </c>
      <c r="BI482" s="493"/>
      <c r="BJ482" s="493"/>
      <c r="BK482" s="493"/>
      <c r="BL482" s="493"/>
      <c r="BM482" s="496"/>
    </row>
    <row r="483" spans="3:65">
      <c r="C483" s="42" t="s">
        <v>3033</v>
      </c>
      <c r="D483" s="43">
        <v>6.6938884798179265E-5</v>
      </c>
      <c r="E483" s="44">
        <v>4</v>
      </c>
      <c r="F483" s="17">
        <v>4</v>
      </c>
      <c r="G483" s="17">
        <v>-14</v>
      </c>
      <c r="H483" s="17">
        <v>-13</v>
      </c>
      <c r="I483" s="17">
        <v>12</v>
      </c>
      <c r="J483" s="17">
        <v>19</v>
      </c>
      <c r="K483" s="17">
        <v>4</v>
      </c>
      <c r="L483" s="17">
        <v>26</v>
      </c>
      <c r="M483" s="17">
        <v>-6</v>
      </c>
      <c r="N483" s="17">
        <v>-12</v>
      </c>
      <c r="O483" s="17">
        <v>-1</v>
      </c>
      <c r="P483" s="17">
        <v>-3</v>
      </c>
      <c r="Q483" s="17">
        <v>-9</v>
      </c>
      <c r="R483" s="17">
        <v>-2</v>
      </c>
      <c r="S483" s="17">
        <v>21</v>
      </c>
      <c r="T483" s="17">
        <v>-3</v>
      </c>
      <c r="U483" s="17">
        <v>-6</v>
      </c>
      <c r="V483" s="17">
        <v>2</v>
      </c>
      <c r="W483" s="17">
        <v>3</v>
      </c>
      <c r="X483" s="17">
        <v>13</v>
      </c>
      <c r="Y483" s="17">
        <v>20</v>
      </c>
      <c r="Z483" s="17">
        <v>4</v>
      </c>
      <c r="AA483" s="17">
        <v>1</v>
      </c>
      <c r="AB483" s="17">
        <v>-1</v>
      </c>
      <c r="AC483" s="17">
        <v>6</v>
      </c>
      <c r="AD483" s="17">
        <v>12</v>
      </c>
      <c r="AE483" s="17">
        <v>2</v>
      </c>
      <c r="AF483" s="17">
        <v>-19</v>
      </c>
      <c r="AG483" s="17">
        <v>2</v>
      </c>
      <c r="AH483" s="17">
        <v>-5</v>
      </c>
      <c r="AI483" s="17">
        <v>4</v>
      </c>
      <c r="AJ483" s="17">
        <v>15</v>
      </c>
      <c r="AK483" s="17">
        <v>-16</v>
      </c>
      <c r="AL483" s="17">
        <v>-9</v>
      </c>
      <c r="AM483" s="17">
        <v>13</v>
      </c>
      <c r="AN483" s="17">
        <v>4</v>
      </c>
      <c r="AO483" s="17">
        <v>-3</v>
      </c>
      <c r="AP483" s="18">
        <v>-10</v>
      </c>
      <c r="AR483" s="14"/>
      <c r="AS483" s="8" t="s">
        <v>3033</v>
      </c>
      <c r="AT483" s="8" t="str">
        <f t="shared" si="59"/>
        <v/>
      </c>
      <c r="AU483" s="8">
        <f>IF(OR(ISBLANK('Anwendung DIAGNOSE'!E209),'Anwendung DIAGNOSE'!E209='Anwendung DIAGNOSE'!$C$1,AT483),0,$AR$5-'Anwendung DIAGNOSE'!E209)</f>
        <v>8</v>
      </c>
      <c r="AV483" s="4"/>
      <c r="AW483" s="4"/>
      <c r="AX483" s="15"/>
      <c r="AY483" s="4"/>
      <c r="AZ483" s="4">
        <f t="shared" si="57"/>
        <v>8</v>
      </c>
      <c r="BA483" s="496">
        <f t="shared" si="58"/>
        <v>8</v>
      </c>
      <c r="BB483" s="40">
        <f t="shared" si="56"/>
        <v>5.3551107838543412E-4</v>
      </c>
      <c r="BC483" s="3">
        <f t="shared" si="55"/>
        <v>2.1621259789811904E-2</v>
      </c>
      <c r="BD483" s="4"/>
      <c r="BE483" s="4"/>
      <c r="BF483" s="4"/>
      <c r="BG483" s="11"/>
      <c r="BH483" s="492">
        <f ca="1">SUMPRODUCT(E483:AP483,Calcul_correl!E$411:AP$411)*D483</f>
        <v>1.4132806747439586E-4</v>
      </c>
      <c r="BI483" s="493"/>
      <c r="BJ483" s="493"/>
      <c r="BK483" s="493"/>
      <c r="BL483" s="493"/>
      <c r="BM483" s="496"/>
    </row>
    <row r="484" spans="3:65">
      <c r="C484" s="42" t="s">
        <v>3034</v>
      </c>
      <c r="D484" s="43">
        <v>5.6750468191362582E-5</v>
      </c>
      <c r="E484" s="44">
        <v>0</v>
      </c>
      <c r="F484" s="17">
        <v>-4</v>
      </c>
      <c r="G484" s="17">
        <v>1</v>
      </c>
      <c r="H484" s="17">
        <v>7</v>
      </c>
      <c r="I484" s="17">
        <v>9</v>
      </c>
      <c r="J484" s="17">
        <v>10</v>
      </c>
      <c r="K484" s="17">
        <v>-3</v>
      </c>
      <c r="L484" s="17">
        <v>-7</v>
      </c>
      <c r="M484" s="17">
        <v>-2</v>
      </c>
      <c r="N484" s="17">
        <v>-9</v>
      </c>
      <c r="O484" s="17">
        <v>-2</v>
      </c>
      <c r="P484" s="17">
        <v>3</v>
      </c>
      <c r="Q484" s="17">
        <v>-11</v>
      </c>
      <c r="R484" s="17">
        <v>0</v>
      </c>
      <c r="S484" s="17">
        <v>15</v>
      </c>
      <c r="T484" s="17">
        <v>-7</v>
      </c>
      <c r="U484" s="17">
        <v>2</v>
      </c>
      <c r="V484" s="17">
        <v>1</v>
      </c>
      <c r="W484" s="17">
        <v>4</v>
      </c>
      <c r="X484" s="17">
        <v>4</v>
      </c>
      <c r="Y484" s="17">
        <v>13</v>
      </c>
      <c r="Z484" s="17">
        <v>-6</v>
      </c>
      <c r="AA484" s="17">
        <v>4</v>
      </c>
      <c r="AB484" s="17">
        <v>15</v>
      </c>
      <c r="AC484" s="17">
        <v>8</v>
      </c>
      <c r="AD484" s="17">
        <v>-11</v>
      </c>
      <c r="AE484" s="17">
        <v>-10</v>
      </c>
      <c r="AF484" s="17">
        <v>-15</v>
      </c>
      <c r="AG484" s="17">
        <v>1</v>
      </c>
      <c r="AH484" s="17">
        <v>-10</v>
      </c>
      <c r="AI484" s="17">
        <v>-2</v>
      </c>
      <c r="AJ484" s="17">
        <v>-7</v>
      </c>
      <c r="AK484" s="17">
        <v>5</v>
      </c>
      <c r="AL484" s="17">
        <v>2</v>
      </c>
      <c r="AM484" s="17">
        <v>-27</v>
      </c>
      <c r="AN484" s="17">
        <v>11</v>
      </c>
      <c r="AO484" s="17">
        <v>-6</v>
      </c>
      <c r="AP484" s="18">
        <v>0</v>
      </c>
      <c r="AR484" s="14"/>
      <c r="AS484" s="8" t="s">
        <v>3034</v>
      </c>
      <c r="AT484" s="8" t="str">
        <f t="shared" si="59"/>
        <v/>
      </c>
      <c r="AU484" s="8">
        <f>IF(OR(ISBLANK('Anwendung DIAGNOSE'!E210),'Anwendung DIAGNOSE'!E210='Anwendung DIAGNOSE'!$C$1,AT484),0,$AR$5-'Anwendung DIAGNOSE'!E210)</f>
        <v>8</v>
      </c>
      <c r="AV484" s="4"/>
      <c r="AW484" s="4"/>
      <c r="AX484" s="15"/>
      <c r="AY484" s="4"/>
      <c r="AZ484" s="4">
        <f t="shared" si="57"/>
        <v>8</v>
      </c>
      <c r="BA484" s="496">
        <f t="shared" si="58"/>
        <v>8</v>
      </c>
      <c r="BB484" s="40">
        <f t="shared" si="56"/>
        <v>4.5400374553090066E-4</v>
      </c>
      <c r="BC484" s="3">
        <f t="shared" si="55"/>
        <v>1.4414618920606095E-2</v>
      </c>
      <c r="BD484" s="4"/>
      <c r="BE484" s="4"/>
      <c r="BF484" s="4"/>
      <c r="BG484" s="11"/>
      <c r="BH484" s="492">
        <f ca="1">SUMPRODUCT(E484:AP484,Calcul_correl!E$411:AP$411)*D484</f>
        <v>-4.7996140968162981E-4</v>
      </c>
      <c r="BI484" s="493"/>
      <c r="BJ484" s="493"/>
      <c r="BK484" s="493"/>
      <c r="BL484" s="493"/>
      <c r="BM484" s="496"/>
    </row>
    <row r="485" spans="3:65">
      <c r="C485" s="42" t="s">
        <v>3035</v>
      </c>
      <c r="D485" s="43">
        <v>5.9719319199761121E-5</v>
      </c>
      <c r="E485" s="44">
        <v>-5</v>
      </c>
      <c r="F485" s="17">
        <v>-4</v>
      </c>
      <c r="G485" s="17">
        <v>10</v>
      </c>
      <c r="H485" s="17">
        <v>10</v>
      </c>
      <c r="I485" s="17">
        <v>22</v>
      </c>
      <c r="J485" s="17">
        <v>15</v>
      </c>
      <c r="K485" s="17">
        <v>10</v>
      </c>
      <c r="L485" s="17">
        <v>-12</v>
      </c>
      <c r="M485" s="17">
        <v>-7</v>
      </c>
      <c r="N485" s="17">
        <v>-17</v>
      </c>
      <c r="O485" s="17">
        <v>-7</v>
      </c>
      <c r="P485" s="17">
        <v>7</v>
      </c>
      <c r="Q485" s="17">
        <v>-18</v>
      </c>
      <c r="R485" s="17">
        <v>7</v>
      </c>
      <c r="S485" s="17">
        <v>9</v>
      </c>
      <c r="T485" s="17">
        <v>13</v>
      </c>
      <c r="U485" s="17">
        <v>6</v>
      </c>
      <c r="V485" s="17">
        <v>-3</v>
      </c>
      <c r="W485" s="17">
        <v>5</v>
      </c>
      <c r="X485" s="17">
        <v>0</v>
      </c>
      <c r="Y485" s="17">
        <v>-8</v>
      </c>
      <c r="Z485" s="17">
        <v>-5</v>
      </c>
      <c r="AA485" s="17">
        <v>8</v>
      </c>
      <c r="AB485" s="17">
        <v>19</v>
      </c>
      <c r="AC485" s="17">
        <v>8</v>
      </c>
      <c r="AD485" s="17">
        <v>4</v>
      </c>
      <c r="AE485" s="17">
        <v>-12</v>
      </c>
      <c r="AF485" s="17">
        <v>-2</v>
      </c>
      <c r="AG485" s="17">
        <v>11</v>
      </c>
      <c r="AH485" s="17">
        <v>0</v>
      </c>
      <c r="AI485" s="17">
        <v>15</v>
      </c>
      <c r="AJ485" s="17">
        <v>-8</v>
      </c>
      <c r="AK485" s="17">
        <v>-1</v>
      </c>
      <c r="AL485" s="17">
        <v>12</v>
      </c>
      <c r="AM485" s="17">
        <v>5</v>
      </c>
      <c r="AN485" s="17">
        <v>5</v>
      </c>
      <c r="AO485" s="17">
        <v>4</v>
      </c>
      <c r="AP485" s="18">
        <v>10</v>
      </c>
      <c r="AR485" s="14"/>
      <c r="AS485" s="8" t="s">
        <v>3035</v>
      </c>
      <c r="AT485" s="8" t="str">
        <f t="shared" si="59"/>
        <v/>
      </c>
      <c r="AU485" s="8">
        <f>IF(OR(ISBLANK('Anwendung DIAGNOSE'!E211),'Anwendung DIAGNOSE'!E211='Anwendung DIAGNOSE'!$C$1,AT485),0,$AR$5-'Anwendung DIAGNOSE'!E211)</f>
        <v>8</v>
      </c>
      <c r="AV485" s="4"/>
      <c r="AW485" s="4"/>
      <c r="AX485" s="15"/>
      <c r="AY485" s="4"/>
      <c r="AZ485" s="4">
        <f t="shared" si="57"/>
        <v>8</v>
      </c>
      <c r="BA485" s="496">
        <f t="shared" si="58"/>
        <v>8</v>
      </c>
      <c r="BB485" s="40">
        <f t="shared" si="56"/>
        <v>4.7775455359808897E-4</v>
      </c>
      <c r="BC485" s="3">
        <f t="shared" si="55"/>
        <v>1.9349059420722604E-2</v>
      </c>
      <c r="BD485" s="4"/>
      <c r="BE485" s="4"/>
      <c r="BF485" s="4"/>
      <c r="BG485" s="11"/>
      <c r="BH485" s="492">
        <f ca="1">SUMPRODUCT(E485:AP485,Calcul_correl!E$411:AP$411)*D485</f>
        <v>-1.1463242759032549E-3</v>
      </c>
      <c r="BI485" s="493"/>
      <c r="BJ485" s="493"/>
      <c r="BK485" s="493"/>
      <c r="BL485" s="493"/>
      <c r="BM485" s="496"/>
    </row>
    <row r="486" spans="3:65">
      <c r="C486" s="42" t="s">
        <v>3036</v>
      </c>
      <c r="D486" s="43">
        <v>5.7319729450876992E-5</v>
      </c>
      <c r="E486" s="44">
        <v>-12</v>
      </c>
      <c r="F486" s="17">
        <v>-7</v>
      </c>
      <c r="G486" s="17">
        <v>6</v>
      </c>
      <c r="H486" s="17">
        <v>7</v>
      </c>
      <c r="I486" s="17">
        <v>16</v>
      </c>
      <c r="J486" s="17">
        <v>-4</v>
      </c>
      <c r="K486" s="17">
        <v>8</v>
      </c>
      <c r="L486" s="17">
        <v>-7</v>
      </c>
      <c r="M486" s="17">
        <v>-3</v>
      </c>
      <c r="N486" s="17">
        <v>-20</v>
      </c>
      <c r="O486" s="17">
        <v>-6</v>
      </c>
      <c r="P486" s="17">
        <v>17</v>
      </c>
      <c r="Q486" s="17">
        <v>-15</v>
      </c>
      <c r="R486" s="17">
        <v>-3</v>
      </c>
      <c r="S486" s="17">
        <v>24</v>
      </c>
      <c r="T486" s="17">
        <v>3</v>
      </c>
      <c r="U486" s="17">
        <v>-8</v>
      </c>
      <c r="V486" s="17">
        <v>-16</v>
      </c>
      <c r="W486" s="17">
        <v>-5</v>
      </c>
      <c r="X486" s="17">
        <v>8</v>
      </c>
      <c r="Y486" s="17">
        <v>-22</v>
      </c>
      <c r="Z486" s="17">
        <v>4</v>
      </c>
      <c r="AA486" s="17">
        <v>11</v>
      </c>
      <c r="AB486" s="17">
        <v>9</v>
      </c>
      <c r="AC486" s="17">
        <v>2</v>
      </c>
      <c r="AD486" s="17">
        <v>-8</v>
      </c>
      <c r="AE486" s="17">
        <v>-3</v>
      </c>
      <c r="AF486" s="17">
        <v>-18</v>
      </c>
      <c r="AG486" s="17">
        <v>-1</v>
      </c>
      <c r="AH486" s="17">
        <v>-3</v>
      </c>
      <c r="AI486" s="17">
        <v>2</v>
      </c>
      <c r="AJ486" s="17">
        <v>4</v>
      </c>
      <c r="AK486" s="17">
        <v>12</v>
      </c>
      <c r="AL486" s="17">
        <v>22</v>
      </c>
      <c r="AM486" s="17">
        <v>8</v>
      </c>
      <c r="AN486" s="17">
        <v>11</v>
      </c>
      <c r="AO486" s="17">
        <v>-7</v>
      </c>
      <c r="AP486" s="18">
        <v>7</v>
      </c>
      <c r="AR486" s="14"/>
      <c r="AS486" s="8" t="s">
        <v>3036</v>
      </c>
      <c r="AT486" s="8" t="str">
        <f t="shared" si="59"/>
        <v/>
      </c>
      <c r="AU486" s="8">
        <f>IF(OR(ISBLANK('Anwendung DIAGNOSE'!E212),'Anwendung DIAGNOSE'!E212='Anwendung DIAGNOSE'!$C$1,AT486),0,$AR$5-'Anwendung DIAGNOSE'!E212)</f>
        <v>8</v>
      </c>
      <c r="AV486" s="4"/>
      <c r="AW486" s="4"/>
      <c r="AX486" s="15"/>
      <c r="AY486" s="4"/>
      <c r="AZ486" s="4">
        <f t="shared" si="57"/>
        <v>8</v>
      </c>
      <c r="BA486" s="496">
        <f t="shared" si="58"/>
        <v>8</v>
      </c>
      <c r="BB486" s="40">
        <f t="shared" si="56"/>
        <v>4.5855783560701593E-4</v>
      </c>
      <c r="BC486" s="3">
        <f t="shared" si="55"/>
        <v>2.000458557835607E-2</v>
      </c>
      <c r="BD486" s="4"/>
      <c r="BE486" s="4"/>
      <c r="BF486" s="4"/>
      <c r="BG486" s="11"/>
      <c r="BH486" s="492">
        <f ca="1">SUMPRODUCT(E486:AP486,Calcul_correl!E$411:AP$411)*D486</f>
        <v>-1.6181416943712025E-3</v>
      </c>
      <c r="BI486" s="493"/>
      <c r="BJ486" s="493"/>
      <c r="BK486" s="493"/>
      <c r="BL486" s="493"/>
      <c r="BM486" s="496"/>
    </row>
    <row r="487" spans="3:65">
      <c r="C487" s="42" t="s">
        <v>3037</v>
      </c>
      <c r="D487" s="43">
        <v>4.2313713874666777E-5</v>
      </c>
      <c r="E487" s="44">
        <v>-3</v>
      </c>
      <c r="F487" s="17">
        <v>-4</v>
      </c>
      <c r="G487" s="17">
        <v>-12</v>
      </c>
      <c r="H487" s="17">
        <v>2</v>
      </c>
      <c r="I487" s="17">
        <v>13</v>
      </c>
      <c r="J487" s="17">
        <v>-8</v>
      </c>
      <c r="K487" s="17">
        <v>13</v>
      </c>
      <c r="L487" s="17">
        <v>-19</v>
      </c>
      <c r="M487" s="17">
        <v>-7</v>
      </c>
      <c r="N487" s="17">
        <v>10</v>
      </c>
      <c r="O487" s="17">
        <v>25</v>
      </c>
      <c r="P487" s="17">
        <v>12</v>
      </c>
      <c r="Q487" s="17">
        <v>-25</v>
      </c>
      <c r="R487" s="17">
        <v>-5</v>
      </c>
      <c r="S487" s="17">
        <v>-3</v>
      </c>
      <c r="T487" s="17">
        <v>-3</v>
      </c>
      <c r="U487" s="17">
        <v>6</v>
      </c>
      <c r="V487" s="17">
        <v>-6</v>
      </c>
      <c r="W487" s="17">
        <v>-5</v>
      </c>
      <c r="X487" s="17">
        <v>-3</v>
      </c>
      <c r="Y487" s="17">
        <v>1</v>
      </c>
      <c r="Z487" s="17">
        <v>17</v>
      </c>
      <c r="AA487" s="17">
        <v>-11</v>
      </c>
      <c r="AB487" s="17">
        <v>-17</v>
      </c>
      <c r="AC487" s="17">
        <v>9</v>
      </c>
      <c r="AD487" s="17">
        <v>21</v>
      </c>
      <c r="AE487" s="17">
        <v>-25</v>
      </c>
      <c r="AF487" s="17">
        <v>1</v>
      </c>
      <c r="AG487" s="17">
        <v>14</v>
      </c>
      <c r="AH487" s="17">
        <v>25</v>
      </c>
      <c r="AI487" s="17">
        <v>13</v>
      </c>
      <c r="AJ487" s="17">
        <v>-4</v>
      </c>
      <c r="AK487" s="17">
        <v>4</v>
      </c>
      <c r="AL487" s="17">
        <v>5</v>
      </c>
      <c r="AM487" s="17">
        <v>-8</v>
      </c>
      <c r="AN487" s="17">
        <v>-21</v>
      </c>
      <c r="AO487" s="17">
        <v>14</v>
      </c>
      <c r="AP487" s="18">
        <v>-8</v>
      </c>
      <c r="AR487" s="14"/>
      <c r="AS487" s="8" t="s">
        <v>3037</v>
      </c>
      <c r="AT487" s="8" t="str">
        <f t="shared" si="59"/>
        <v/>
      </c>
      <c r="AU487" s="8">
        <f>IF(OR(ISBLANK('Anwendung DIAGNOSE'!E213),'Anwendung DIAGNOSE'!E213='Anwendung DIAGNOSE'!$C$1,AT487),0,$AR$5-'Anwendung DIAGNOSE'!E213)</f>
        <v>8</v>
      </c>
      <c r="AV487" s="4"/>
      <c r="AW487" s="4"/>
      <c r="AX487" s="15"/>
      <c r="AY487" s="4"/>
      <c r="AZ487" s="4">
        <f t="shared" ca="1" si="57"/>
        <v>8</v>
      </c>
      <c r="BA487" s="496">
        <f t="shared" ca="1" si="58"/>
        <v>8</v>
      </c>
      <c r="BB487" s="40">
        <f t="shared" ca="1" si="56"/>
        <v>3.3850971099733422E-4</v>
      </c>
      <c r="BC487" s="3">
        <f t="shared" si="55"/>
        <v>1.7010112977616045E-2</v>
      </c>
      <c r="BD487" s="4"/>
      <c r="BE487" s="4"/>
      <c r="BF487" s="4"/>
      <c r="BG487" s="11"/>
      <c r="BH487" s="492">
        <f ca="1">SUMPRODUCT(E487:AP487,Calcul_correl!E$411:AP$411)*D487</f>
        <v>-1.3322345872297213E-3</v>
      </c>
      <c r="BI487" s="493"/>
      <c r="BJ487" s="493"/>
      <c r="BK487" s="493"/>
      <c r="BL487" s="493"/>
      <c r="BM487" s="496"/>
    </row>
    <row r="488" spans="3:65">
      <c r="C488" s="42" t="s">
        <v>3038</v>
      </c>
      <c r="D488" s="43">
        <v>4.5079565432989228E-5</v>
      </c>
      <c r="E488" s="44">
        <v>19</v>
      </c>
      <c r="F488" s="17">
        <v>2</v>
      </c>
      <c r="G488" s="17">
        <v>-21</v>
      </c>
      <c r="H488" s="17">
        <v>-8</v>
      </c>
      <c r="I488" s="17">
        <v>-40</v>
      </c>
      <c r="J488" s="17">
        <v>-17</v>
      </c>
      <c r="K488" s="17">
        <v>6</v>
      </c>
      <c r="L488" s="17">
        <v>3</v>
      </c>
      <c r="M488" s="17">
        <v>6</v>
      </c>
      <c r="N488" s="17">
        <v>6</v>
      </c>
      <c r="O488" s="17">
        <v>28</v>
      </c>
      <c r="P488" s="17">
        <v>-7</v>
      </c>
      <c r="Q488" s="17">
        <v>5</v>
      </c>
      <c r="R488" s="17">
        <v>9</v>
      </c>
      <c r="S488" s="17">
        <v>1</v>
      </c>
      <c r="T488" s="17">
        <v>6</v>
      </c>
      <c r="U488" s="17">
        <v>4</v>
      </c>
      <c r="V488" s="17">
        <v>-33</v>
      </c>
      <c r="W488" s="17">
        <v>4</v>
      </c>
      <c r="X488" s="17">
        <v>-7</v>
      </c>
      <c r="Y488" s="17">
        <v>28</v>
      </c>
      <c r="Z488" s="17">
        <v>16</v>
      </c>
      <c r="AA488" s="17">
        <v>-8</v>
      </c>
      <c r="AB488" s="17">
        <v>-13</v>
      </c>
      <c r="AC488" s="17">
        <v>-9</v>
      </c>
      <c r="AD488" s="17">
        <v>2</v>
      </c>
      <c r="AE488" s="17">
        <v>-7</v>
      </c>
      <c r="AF488" s="17">
        <v>4</v>
      </c>
      <c r="AG488" s="17">
        <v>11</v>
      </c>
      <c r="AH488" s="17">
        <v>-15</v>
      </c>
      <c r="AI488" s="17">
        <v>13</v>
      </c>
      <c r="AJ488" s="17">
        <v>-32</v>
      </c>
      <c r="AK488" s="17">
        <v>11</v>
      </c>
      <c r="AL488" s="17">
        <v>3</v>
      </c>
      <c r="AM488" s="17">
        <v>-15</v>
      </c>
      <c r="AN488" s="17">
        <v>15</v>
      </c>
      <c r="AO488" s="17">
        <v>-5</v>
      </c>
      <c r="AP488" s="18">
        <v>1</v>
      </c>
      <c r="AR488" s="14"/>
      <c r="AS488" s="8" t="s">
        <v>3038</v>
      </c>
      <c r="AT488" s="8" t="str">
        <f t="shared" si="59"/>
        <v/>
      </c>
      <c r="AU488" s="8">
        <f>IF(OR(ISBLANK('Anwendung DIAGNOSE'!E214),'Anwendung DIAGNOSE'!E214='Anwendung DIAGNOSE'!$C$1,AT488),0,$AR$5-'Anwendung DIAGNOSE'!E214)</f>
        <v>8</v>
      </c>
      <c r="AV488" s="4"/>
      <c r="AW488" s="4"/>
      <c r="AX488" s="15"/>
      <c r="AY488" s="4"/>
      <c r="AZ488" s="4">
        <f t="shared" ca="1" si="57"/>
        <v>8</v>
      </c>
      <c r="BA488" s="496">
        <f t="shared" ca="1" si="58"/>
        <v>8</v>
      </c>
      <c r="BB488" s="40">
        <f t="shared" ca="1" si="56"/>
        <v>3.6063652346391382E-4</v>
      </c>
      <c r="BC488" s="3">
        <f t="shared" si="55"/>
        <v>1.9835008790515259E-2</v>
      </c>
      <c r="BD488" s="4"/>
      <c r="BE488" s="4"/>
      <c r="BF488" s="4"/>
      <c r="BG488" s="11"/>
      <c r="BH488" s="492">
        <f ca="1">SUMPRODUCT(E488:AP488,Calcul_correl!E$411:AP$411)*D488</f>
        <v>5.8598927106342721E-4</v>
      </c>
      <c r="BI488" s="493"/>
      <c r="BJ488" s="493"/>
      <c r="BK488" s="493"/>
      <c r="BL488" s="493"/>
      <c r="BM488" s="496"/>
    </row>
    <row r="489" spans="3:65">
      <c r="C489" s="42" t="s">
        <v>3039</v>
      </c>
      <c r="D489" s="43">
        <v>5.0012503125781442E-5</v>
      </c>
      <c r="E489" s="44">
        <v>-9</v>
      </c>
      <c r="F489" s="17">
        <v>-10</v>
      </c>
      <c r="G489" s="17">
        <v>9</v>
      </c>
      <c r="H489" s="17">
        <v>5</v>
      </c>
      <c r="I489" s="17">
        <v>-26</v>
      </c>
      <c r="J489" s="17">
        <v>-2</v>
      </c>
      <c r="K489" s="17">
        <v>-2</v>
      </c>
      <c r="L489" s="17">
        <v>12</v>
      </c>
      <c r="M489" s="17">
        <v>-2</v>
      </c>
      <c r="N489" s="17">
        <v>-6</v>
      </c>
      <c r="O489" s="17">
        <v>22</v>
      </c>
      <c r="P489" s="17">
        <v>-18</v>
      </c>
      <c r="Q489" s="17">
        <v>9</v>
      </c>
      <c r="R489" s="17">
        <v>1</v>
      </c>
      <c r="S489" s="17">
        <v>-2</v>
      </c>
      <c r="T489" s="17">
        <v>-2</v>
      </c>
      <c r="U489" s="17">
        <v>6</v>
      </c>
      <c r="V489" s="17">
        <v>-29</v>
      </c>
      <c r="W489" s="17">
        <v>-14</v>
      </c>
      <c r="X489" s="17">
        <v>-11</v>
      </c>
      <c r="Y489" s="17">
        <v>27</v>
      </c>
      <c r="Z489" s="17">
        <v>3</v>
      </c>
      <c r="AA489" s="17">
        <v>-8</v>
      </c>
      <c r="AB489" s="17">
        <v>-8</v>
      </c>
      <c r="AC489" s="17">
        <v>-8</v>
      </c>
      <c r="AD489" s="17">
        <v>-13</v>
      </c>
      <c r="AE489" s="17">
        <v>-20</v>
      </c>
      <c r="AF489" s="17">
        <v>-1</v>
      </c>
      <c r="AG489" s="17">
        <v>24</v>
      </c>
      <c r="AH489" s="17">
        <v>6</v>
      </c>
      <c r="AI489" s="17">
        <v>-1</v>
      </c>
      <c r="AJ489" s="17">
        <v>-14</v>
      </c>
      <c r="AK489" s="17">
        <v>-14</v>
      </c>
      <c r="AL489" s="17">
        <v>15</v>
      </c>
      <c r="AM489" s="17">
        <v>-23</v>
      </c>
      <c r="AN489" s="17">
        <v>-1</v>
      </c>
      <c r="AO489" s="17">
        <v>23</v>
      </c>
      <c r="AP489" s="18">
        <v>-6</v>
      </c>
      <c r="AR489" s="14"/>
      <c r="AS489" s="8" t="s">
        <v>3039</v>
      </c>
      <c r="AT489" s="8" t="str">
        <f t="shared" si="59"/>
        <v/>
      </c>
      <c r="AU489" s="8">
        <f>IF(OR(ISBLANK('Anwendung DIAGNOSE'!E215),'Anwendung DIAGNOSE'!E215='Anwendung DIAGNOSE'!$C$1,AT489),0,$AR$5-'Anwendung DIAGNOSE'!E215)</f>
        <v>6</v>
      </c>
      <c r="AV489" s="4"/>
      <c r="AW489" s="4"/>
      <c r="AX489" s="15"/>
      <c r="AY489" s="4"/>
      <c r="AZ489" s="4">
        <f t="shared" si="57"/>
        <v>6</v>
      </c>
      <c r="BA489" s="496">
        <f t="shared" si="58"/>
        <v>6</v>
      </c>
      <c r="BB489" s="40">
        <f t="shared" si="56"/>
        <v>3.0007501875468868E-4</v>
      </c>
      <c r="BC489" s="3">
        <f t="shared" si="55"/>
        <v>2.0605151287821956E-2</v>
      </c>
      <c r="BD489" s="4"/>
      <c r="BE489" s="4"/>
      <c r="BF489" s="4"/>
      <c r="BG489" s="11"/>
      <c r="BH489" s="492">
        <f ca="1">SUMPRODUCT(E489:AP489,Calcul_correl!E$411:AP$411)*D489</f>
        <v>1.2181045261315332E-4</v>
      </c>
      <c r="BI489" s="493"/>
      <c r="BJ489" s="493"/>
      <c r="BK489" s="493"/>
      <c r="BL489" s="493"/>
      <c r="BM489" s="496"/>
    </row>
    <row r="490" spans="3:65">
      <c r="C490" s="42" t="s">
        <v>3040</v>
      </c>
      <c r="D490" s="43">
        <v>4.7085412939071474E-5</v>
      </c>
      <c r="E490" s="44">
        <v>73</v>
      </c>
      <c r="F490" s="17">
        <v>-3</v>
      </c>
      <c r="G490" s="17">
        <v>41</v>
      </c>
      <c r="H490" s="17">
        <v>16</v>
      </c>
      <c r="I490" s="17">
        <v>-3</v>
      </c>
      <c r="J490" s="17">
        <v>14</v>
      </c>
      <c r="K490" s="17">
        <v>-18</v>
      </c>
      <c r="L490" s="17">
        <v>8</v>
      </c>
      <c r="M490" s="17">
        <v>50</v>
      </c>
      <c r="N490" s="17">
        <v>6</v>
      </c>
      <c r="O490" s="17">
        <v>28</v>
      </c>
      <c r="P490" s="17">
        <v>-35</v>
      </c>
      <c r="Q490" s="17">
        <v>-15</v>
      </c>
      <c r="R490" s="17">
        <v>27</v>
      </c>
      <c r="S490" s="17">
        <v>24</v>
      </c>
      <c r="T490" s="17">
        <v>21</v>
      </c>
      <c r="U490" s="17">
        <v>22</v>
      </c>
      <c r="V490" s="17">
        <v>-10</v>
      </c>
      <c r="W490" s="17">
        <v>-19</v>
      </c>
      <c r="X490" s="17">
        <v>30</v>
      </c>
      <c r="Y490" s="17">
        <v>-10</v>
      </c>
      <c r="Z490" s="17">
        <v>-15</v>
      </c>
      <c r="AA490" s="17">
        <v>25</v>
      </c>
      <c r="AB490" s="17">
        <v>2</v>
      </c>
      <c r="AC490" s="17">
        <v>-35</v>
      </c>
      <c r="AD490" s="17">
        <v>15</v>
      </c>
      <c r="AE490" s="17">
        <v>-12</v>
      </c>
      <c r="AF490" s="17">
        <v>1</v>
      </c>
      <c r="AG490" s="17">
        <v>-32</v>
      </c>
      <c r="AH490" s="17">
        <v>-7</v>
      </c>
      <c r="AI490" s="17">
        <v>9</v>
      </c>
      <c r="AJ490" s="17">
        <v>25</v>
      </c>
      <c r="AK490" s="17">
        <v>26</v>
      </c>
      <c r="AL490" s="17">
        <v>0</v>
      </c>
      <c r="AM490" s="17">
        <v>-17</v>
      </c>
      <c r="AN490" s="17">
        <v>-9</v>
      </c>
      <c r="AO490" s="17">
        <v>4</v>
      </c>
      <c r="AP490" s="18">
        <v>11</v>
      </c>
      <c r="AR490" s="14"/>
      <c r="AS490" s="8" t="s">
        <v>3040</v>
      </c>
      <c r="AT490" s="8" t="str">
        <f t="shared" si="59"/>
        <v/>
      </c>
      <c r="AU490" s="8">
        <f>IF(OR(ISBLANK('Anwendung DIAGNOSE'!E216),'Anwendung DIAGNOSE'!E216='Anwendung DIAGNOSE'!$C$1,AT490),0,$AR$5-'Anwendung DIAGNOSE'!E216)</f>
        <v>8</v>
      </c>
      <c r="AV490" s="4"/>
      <c r="AW490" s="4"/>
      <c r="AX490" s="15"/>
      <c r="AY490" s="4"/>
      <c r="AZ490" s="4">
        <f t="shared" si="57"/>
        <v>8</v>
      </c>
      <c r="BA490" s="496">
        <f t="shared" si="58"/>
        <v>8</v>
      </c>
      <c r="BB490" s="40">
        <f t="shared" si="56"/>
        <v>3.7668330351257179E-4</v>
      </c>
      <c r="BC490" s="3">
        <f t="shared" si="55"/>
        <v>3.3807326490253316E-2</v>
      </c>
      <c r="BD490" s="4"/>
      <c r="BE490" s="4"/>
      <c r="BF490" s="4"/>
      <c r="BG490" s="11"/>
      <c r="BH490" s="492">
        <f ca="1">SUMPRODUCT(E490:AP490,Calcul_correl!E$411:AP$411)*D490</f>
        <v>1.9683586025049437E-4</v>
      </c>
      <c r="BI490" s="493"/>
      <c r="BJ490" s="493"/>
      <c r="BK490" s="493"/>
      <c r="BL490" s="493"/>
      <c r="BM490" s="496"/>
    </row>
    <row r="491" spans="3:65">
      <c r="C491" s="42" t="s">
        <v>3041</v>
      </c>
      <c r="D491" s="43">
        <v>4.7373158368468427E-5</v>
      </c>
      <c r="E491" s="44">
        <v>45</v>
      </c>
      <c r="F491" s="17">
        <v>-12</v>
      </c>
      <c r="G491" s="17">
        <v>36</v>
      </c>
      <c r="H491" s="17">
        <v>-1</v>
      </c>
      <c r="I491" s="17">
        <v>-11</v>
      </c>
      <c r="J491" s="17">
        <v>10</v>
      </c>
      <c r="K491" s="17">
        <v>2</v>
      </c>
      <c r="L491" s="17">
        <v>-16</v>
      </c>
      <c r="M491" s="17">
        <v>2</v>
      </c>
      <c r="N491" s="17">
        <v>2</v>
      </c>
      <c r="O491" s="17">
        <v>-18</v>
      </c>
      <c r="P491" s="17">
        <v>-25</v>
      </c>
      <c r="Q491" s="17">
        <v>4</v>
      </c>
      <c r="R491" s="17">
        <v>-34</v>
      </c>
      <c r="S491" s="17">
        <v>55</v>
      </c>
      <c r="T491" s="17">
        <v>12</v>
      </c>
      <c r="U491" s="17">
        <v>-16</v>
      </c>
      <c r="V491" s="17">
        <v>-8</v>
      </c>
      <c r="W491" s="17">
        <v>15</v>
      </c>
      <c r="X491" s="17">
        <v>19</v>
      </c>
      <c r="Y491" s="17">
        <v>-35</v>
      </c>
      <c r="Z491" s="17">
        <v>-19</v>
      </c>
      <c r="AA491" s="17">
        <v>-31</v>
      </c>
      <c r="AB491" s="17">
        <v>19</v>
      </c>
      <c r="AC491" s="17">
        <v>6</v>
      </c>
      <c r="AD491" s="17">
        <v>24</v>
      </c>
      <c r="AE491" s="17">
        <v>-25</v>
      </c>
      <c r="AF491" s="17">
        <v>15</v>
      </c>
      <c r="AG491" s="17">
        <v>8</v>
      </c>
      <c r="AH491" s="17">
        <v>-15</v>
      </c>
      <c r="AI491" s="17">
        <v>10</v>
      </c>
      <c r="AJ491" s="17">
        <v>-10</v>
      </c>
      <c r="AK491" s="17">
        <v>-7</v>
      </c>
      <c r="AL491" s="17">
        <v>5</v>
      </c>
      <c r="AM491" s="17">
        <v>9</v>
      </c>
      <c r="AN491" s="17">
        <v>0</v>
      </c>
      <c r="AO491" s="17">
        <v>-7</v>
      </c>
      <c r="AP491" s="18">
        <v>35</v>
      </c>
      <c r="AR491" s="14"/>
      <c r="AS491" s="8" t="s">
        <v>3041</v>
      </c>
      <c r="AT491" s="8" t="str">
        <f t="shared" si="59"/>
        <v/>
      </c>
      <c r="AU491" s="8">
        <f>IF(OR(ISBLANK('Anwendung DIAGNOSE'!E217),'Anwendung DIAGNOSE'!E217='Anwendung DIAGNOSE'!$C$1,AT491),0,$AR$5-'Anwendung DIAGNOSE'!E217)</f>
        <v>8</v>
      </c>
      <c r="AV491" s="4"/>
      <c r="AW491" s="4"/>
      <c r="AX491" s="15"/>
      <c r="AY491" s="4"/>
      <c r="AZ491" s="4">
        <f t="shared" si="57"/>
        <v>8</v>
      </c>
      <c r="BA491" s="496">
        <f t="shared" si="58"/>
        <v>8</v>
      </c>
      <c r="BB491" s="40">
        <f t="shared" si="56"/>
        <v>3.7898526694774741E-4</v>
      </c>
      <c r="BC491" s="3">
        <f t="shared" si="55"/>
        <v>2.9513477663555828E-2</v>
      </c>
      <c r="BD491" s="4"/>
      <c r="BE491" s="4"/>
      <c r="BF491" s="4"/>
      <c r="BG491" s="11"/>
      <c r="BH491" s="492">
        <f ca="1">SUMPRODUCT(E491:AP491,Calcul_correl!E$411:AP$411)*D491</f>
        <v>-1.3912596522810178E-3</v>
      </c>
      <c r="BI491" s="493"/>
      <c r="BJ491" s="493"/>
      <c r="BK491" s="493"/>
      <c r="BL491" s="493"/>
      <c r="BM491" s="496"/>
    </row>
    <row r="492" spans="3:65">
      <c r="C492" s="42" t="s">
        <v>3042</v>
      </c>
      <c r="D492" s="43">
        <v>4.6442504179825378E-5</v>
      </c>
      <c r="E492" s="44">
        <v>-6</v>
      </c>
      <c r="F492" s="17">
        <v>12</v>
      </c>
      <c r="G492" s="17">
        <v>-9</v>
      </c>
      <c r="H492" s="17">
        <v>-13</v>
      </c>
      <c r="I492" s="17">
        <v>2</v>
      </c>
      <c r="J492" s="17">
        <v>-9</v>
      </c>
      <c r="K492" s="17">
        <v>21</v>
      </c>
      <c r="L492" s="17">
        <v>11</v>
      </c>
      <c r="M492" s="17">
        <v>-8</v>
      </c>
      <c r="N492" s="17">
        <v>-22</v>
      </c>
      <c r="O492" s="17">
        <v>-10</v>
      </c>
      <c r="P492" s="17">
        <v>9</v>
      </c>
      <c r="Q492" s="17">
        <v>-2</v>
      </c>
      <c r="R492" s="17">
        <v>10</v>
      </c>
      <c r="S492" s="17">
        <v>2</v>
      </c>
      <c r="T492" s="17">
        <v>3</v>
      </c>
      <c r="U492" s="17">
        <v>2</v>
      </c>
      <c r="V492" s="17">
        <v>-13</v>
      </c>
      <c r="W492" s="17">
        <v>-9</v>
      </c>
      <c r="X492" s="17">
        <v>8</v>
      </c>
      <c r="Y492" s="17">
        <v>-19</v>
      </c>
      <c r="Z492" s="17">
        <v>-4</v>
      </c>
      <c r="AA492" s="17">
        <v>18</v>
      </c>
      <c r="AB492" s="17">
        <v>-8</v>
      </c>
      <c r="AC492" s="17">
        <v>-26</v>
      </c>
      <c r="AD492" s="17">
        <v>-17</v>
      </c>
      <c r="AE492" s="17">
        <v>8</v>
      </c>
      <c r="AF492" s="17">
        <v>16</v>
      </c>
      <c r="AG492" s="17">
        <v>-15</v>
      </c>
      <c r="AH492" s="17">
        <v>-1</v>
      </c>
      <c r="AI492" s="17">
        <v>9</v>
      </c>
      <c r="AJ492" s="17">
        <v>-1</v>
      </c>
      <c r="AK492" s="17">
        <v>12</v>
      </c>
      <c r="AL492" s="17">
        <v>21</v>
      </c>
      <c r="AM492" s="17">
        <v>0</v>
      </c>
      <c r="AN492" s="17">
        <v>-11</v>
      </c>
      <c r="AO492" s="17">
        <v>32</v>
      </c>
      <c r="AP492" s="18">
        <v>-4</v>
      </c>
      <c r="AR492" s="14"/>
      <c r="AS492" s="8" t="s">
        <v>3042</v>
      </c>
      <c r="AT492" s="8" t="str">
        <f t="shared" si="59"/>
        <v/>
      </c>
      <c r="AU492" s="8">
        <f>IF(OR(ISBLANK('Anwendung DIAGNOSE'!E218),'Anwendung DIAGNOSE'!E218='Anwendung DIAGNOSE'!$C$1,AT492),0,$AR$5-'Anwendung DIAGNOSE'!E218)</f>
        <v>8</v>
      </c>
      <c r="AV492" s="4"/>
      <c r="AW492" s="4"/>
      <c r="AX492" s="15"/>
      <c r="AY492" s="4"/>
      <c r="AZ492" s="4">
        <f t="shared" si="57"/>
        <v>8</v>
      </c>
      <c r="BA492" s="496">
        <f t="shared" si="58"/>
        <v>8</v>
      </c>
      <c r="BB492" s="40">
        <f t="shared" si="56"/>
        <v>3.7154003343860303E-4</v>
      </c>
      <c r="BC492" s="3">
        <f t="shared" si="55"/>
        <v>1.8716329184469627E-2</v>
      </c>
      <c r="BD492" s="4"/>
      <c r="BE492" s="4"/>
      <c r="BF492" s="4"/>
      <c r="BG492" s="11"/>
      <c r="BH492" s="492">
        <f ca="1">SUMPRODUCT(E492:AP492,Calcul_correl!E$411:AP$411)*D492</f>
        <v>3.5562883150659478E-4</v>
      </c>
      <c r="BI492" s="493"/>
      <c r="BJ492" s="493"/>
      <c r="BK492" s="493"/>
      <c r="BL492" s="493"/>
      <c r="BM492" s="496"/>
    </row>
    <row r="493" spans="3:65">
      <c r="C493" s="42" t="s">
        <v>3043</v>
      </c>
      <c r="D493" s="43">
        <v>4.3480151310926561E-5</v>
      </c>
      <c r="E493" s="44">
        <v>-17</v>
      </c>
      <c r="F493" s="17">
        <v>-3</v>
      </c>
      <c r="G493" s="17">
        <v>-20</v>
      </c>
      <c r="H493" s="17">
        <v>-24</v>
      </c>
      <c r="I493" s="17">
        <v>-1</v>
      </c>
      <c r="J493" s="17">
        <v>-34</v>
      </c>
      <c r="K493" s="17">
        <v>11</v>
      </c>
      <c r="L493" s="17">
        <v>-2</v>
      </c>
      <c r="M493" s="17">
        <v>7</v>
      </c>
      <c r="N493" s="17">
        <v>-13</v>
      </c>
      <c r="O493" s="17">
        <v>13</v>
      </c>
      <c r="P493" s="17">
        <v>-3</v>
      </c>
      <c r="Q493" s="17">
        <v>10</v>
      </c>
      <c r="R493" s="17">
        <v>5</v>
      </c>
      <c r="S493" s="17">
        <v>35</v>
      </c>
      <c r="T493" s="17">
        <v>-23</v>
      </c>
      <c r="U493" s="17">
        <v>55</v>
      </c>
      <c r="V493" s="17">
        <v>19</v>
      </c>
      <c r="W493" s="17">
        <v>-13</v>
      </c>
      <c r="X493" s="17">
        <v>15</v>
      </c>
      <c r="Y493" s="17">
        <v>45</v>
      </c>
      <c r="Z493" s="17">
        <v>-14</v>
      </c>
      <c r="AA493" s="17">
        <v>2</v>
      </c>
      <c r="AB493" s="17">
        <v>-13</v>
      </c>
      <c r="AC493" s="17">
        <v>-6</v>
      </c>
      <c r="AD493" s="17">
        <v>19</v>
      </c>
      <c r="AE493" s="17">
        <v>25</v>
      </c>
      <c r="AF493" s="17">
        <v>5</v>
      </c>
      <c r="AG493" s="17">
        <v>-5</v>
      </c>
      <c r="AH493" s="17">
        <v>37</v>
      </c>
      <c r="AI493" s="17">
        <v>-6</v>
      </c>
      <c r="AJ493" s="17">
        <v>-13</v>
      </c>
      <c r="AK493" s="17">
        <v>-20</v>
      </c>
      <c r="AL493" s="17">
        <v>23</v>
      </c>
      <c r="AM493" s="17">
        <v>-29</v>
      </c>
      <c r="AN493" s="17">
        <v>13</v>
      </c>
      <c r="AO493" s="17">
        <v>-15</v>
      </c>
      <c r="AP493" s="18">
        <v>40</v>
      </c>
      <c r="AR493" s="14"/>
      <c r="AS493" s="8" t="s">
        <v>3043</v>
      </c>
      <c r="AT493" s="8" t="str">
        <f t="shared" si="59"/>
        <v/>
      </c>
      <c r="AU493" s="8">
        <f>IF(OR(ISBLANK('Anwendung DIAGNOSE'!E219),'Anwendung DIAGNOSE'!E219='Anwendung DIAGNOSE'!$C$1,AT493),0,$AR$5-'Anwendung DIAGNOSE'!E219)</f>
        <v>8</v>
      </c>
      <c r="AV493" s="4"/>
      <c r="AW493" s="4"/>
      <c r="AX493" s="15"/>
      <c r="AY493" s="4"/>
      <c r="AZ493" s="4">
        <f t="shared" si="57"/>
        <v>8</v>
      </c>
      <c r="BA493" s="496">
        <f t="shared" si="58"/>
        <v>8</v>
      </c>
      <c r="BB493" s="40">
        <f t="shared" si="56"/>
        <v>3.4784121048741249E-4</v>
      </c>
      <c r="BC493" s="3">
        <f t="shared" si="55"/>
        <v>2.8392538806035043E-2</v>
      </c>
      <c r="BD493" s="4"/>
      <c r="BE493" s="4"/>
      <c r="BF493" s="4"/>
      <c r="BG493" s="11"/>
      <c r="BH493" s="492">
        <f ca="1">SUMPRODUCT(E493:AP493,Calcul_correl!E$411:AP$411)*D493</f>
        <v>4.3961476585938514E-4</v>
      </c>
      <c r="BI493" s="493"/>
      <c r="BJ493" s="493"/>
      <c r="BK493" s="493"/>
      <c r="BL493" s="493"/>
      <c r="BM493" s="496"/>
    </row>
    <row r="494" spans="3:65">
      <c r="C494" s="42" t="s">
        <v>3044</v>
      </c>
      <c r="D494" s="43">
        <v>6.8975031038763962E-5</v>
      </c>
      <c r="E494" s="44">
        <v>2</v>
      </c>
      <c r="F494" s="17">
        <v>4</v>
      </c>
      <c r="G494" s="17">
        <v>-9</v>
      </c>
      <c r="H494" s="17">
        <v>1</v>
      </c>
      <c r="I494" s="17">
        <v>35</v>
      </c>
      <c r="J494" s="17">
        <v>34</v>
      </c>
      <c r="K494" s="17">
        <v>-1</v>
      </c>
      <c r="L494" s="17">
        <v>26</v>
      </c>
      <c r="M494" s="17">
        <v>7</v>
      </c>
      <c r="N494" s="17">
        <v>-32</v>
      </c>
      <c r="O494" s="17">
        <v>-1</v>
      </c>
      <c r="P494" s="17">
        <v>-14</v>
      </c>
      <c r="Q494" s="17">
        <v>-25</v>
      </c>
      <c r="R494" s="17">
        <v>0</v>
      </c>
      <c r="S494" s="17">
        <v>28</v>
      </c>
      <c r="T494" s="17">
        <v>-16</v>
      </c>
      <c r="U494" s="17">
        <v>-21</v>
      </c>
      <c r="V494" s="17">
        <v>-9</v>
      </c>
      <c r="W494" s="17">
        <v>13</v>
      </c>
      <c r="X494" s="17">
        <v>2</v>
      </c>
      <c r="Y494" s="17">
        <v>21</v>
      </c>
      <c r="Z494" s="17">
        <v>15</v>
      </c>
      <c r="AA494" s="17">
        <v>-13</v>
      </c>
      <c r="AB494" s="17">
        <v>-11</v>
      </c>
      <c r="AC494" s="17">
        <v>14</v>
      </c>
      <c r="AD494" s="17">
        <v>6</v>
      </c>
      <c r="AE494" s="17">
        <v>-6</v>
      </c>
      <c r="AF494" s="17">
        <v>-12</v>
      </c>
      <c r="AG494" s="17">
        <v>-7</v>
      </c>
      <c r="AH494" s="17">
        <v>-9</v>
      </c>
      <c r="AI494" s="17">
        <v>11</v>
      </c>
      <c r="AJ494" s="17">
        <v>28</v>
      </c>
      <c r="AK494" s="17">
        <v>8</v>
      </c>
      <c r="AL494" s="17">
        <v>1</v>
      </c>
      <c r="AM494" s="17">
        <v>-47</v>
      </c>
      <c r="AN494" s="17">
        <v>-3</v>
      </c>
      <c r="AO494" s="17">
        <v>2</v>
      </c>
      <c r="AP494" s="18">
        <v>8</v>
      </c>
      <c r="AR494" s="14"/>
      <c r="AS494" s="8" t="s">
        <v>3044</v>
      </c>
      <c r="AT494" s="8" t="str">
        <f t="shared" si="59"/>
        <v/>
      </c>
      <c r="AU494" s="8">
        <f>IF(OR(ISBLANK('Anwendung DIAGNOSE'!E220),'Anwendung DIAGNOSE'!E220='Anwendung DIAGNOSE'!$C$1,AT494),0,$AR$5-'Anwendung DIAGNOSE'!E220)</f>
        <v>8</v>
      </c>
      <c r="AV494" s="4"/>
      <c r="AW494" s="4"/>
      <c r="AX494" s="15"/>
      <c r="AY494" s="4"/>
      <c r="AZ494" s="4">
        <f t="shared" si="57"/>
        <v>8</v>
      </c>
      <c r="BA494" s="496">
        <f t="shared" si="58"/>
        <v>8</v>
      </c>
      <c r="BB494" s="40">
        <f t="shared" si="56"/>
        <v>5.518002483101117E-4</v>
      </c>
      <c r="BC494" s="3">
        <f t="shared" si="55"/>
        <v>3.4625465581459507E-2</v>
      </c>
      <c r="BD494" s="4"/>
      <c r="BE494" s="4"/>
      <c r="BF494" s="4"/>
      <c r="BG494" s="11"/>
      <c r="BH494" s="492">
        <f ca="1">SUMPRODUCT(E494:AP494,Calcul_correl!E$411:AP$411)*D494</f>
        <v>-2.0452476203614289E-3</v>
      </c>
      <c r="BI494" s="493"/>
      <c r="BJ494" s="493"/>
      <c r="BK494" s="493"/>
      <c r="BL494" s="493"/>
      <c r="BM494" s="496"/>
    </row>
    <row r="495" spans="3:65">
      <c r="C495" s="42" t="s">
        <v>3045</v>
      </c>
      <c r="D495" s="43">
        <v>8.340283569641368E-5</v>
      </c>
      <c r="E495" s="44">
        <v>-45</v>
      </c>
      <c r="F495" s="17">
        <v>-3</v>
      </c>
      <c r="G495" s="17">
        <v>-31</v>
      </c>
      <c r="H495" s="17">
        <v>-1</v>
      </c>
      <c r="I495" s="17">
        <v>24</v>
      </c>
      <c r="J495" s="17">
        <v>30</v>
      </c>
      <c r="K495" s="17">
        <v>66</v>
      </c>
      <c r="L495" s="17">
        <v>27</v>
      </c>
      <c r="M495" s="17">
        <v>-27</v>
      </c>
      <c r="N495" s="17">
        <v>-43</v>
      </c>
      <c r="O495" s="17">
        <v>-25</v>
      </c>
      <c r="P495" s="17">
        <v>46</v>
      </c>
      <c r="Q495" s="17">
        <v>-41</v>
      </c>
      <c r="R495" s="17">
        <v>3</v>
      </c>
      <c r="S495" s="17">
        <v>89</v>
      </c>
      <c r="T495" s="17">
        <v>-3</v>
      </c>
      <c r="U495" s="17">
        <v>-17</v>
      </c>
      <c r="V495" s="17">
        <v>-45</v>
      </c>
      <c r="W495" s="17">
        <v>-10</v>
      </c>
      <c r="X495" s="17">
        <v>25</v>
      </c>
      <c r="Y495" s="17">
        <v>22</v>
      </c>
      <c r="Z495" s="17">
        <v>27</v>
      </c>
      <c r="AA495" s="17">
        <v>17</v>
      </c>
      <c r="AB495" s="17">
        <v>-40</v>
      </c>
      <c r="AC495" s="17">
        <v>-23</v>
      </c>
      <c r="AD495" s="17">
        <v>-27</v>
      </c>
      <c r="AE495" s="17">
        <v>-30</v>
      </c>
      <c r="AF495" s="17">
        <v>1</v>
      </c>
      <c r="AG495" s="17">
        <v>-32</v>
      </c>
      <c r="AH495" s="17">
        <v>2</v>
      </c>
      <c r="AI495" s="17">
        <v>15</v>
      </c>
      <c r="AJ495" s="17">
        <v>77</v>
      </c>
      <c r="AK495" s="17">
        <v>3</v>
      </c>
      <c r="AL495" s="17">
        <v>34</v>
      </c>
      <c r="AM495" s="17">
        <v>28</v>
      </c>
      <c r="AN495" s="17">
        <v>30</v>
      </c>
      <c r="AO495" s="17">
        <v>47</v>
      </c>
      <c r="AP495" s="18">
        <v>19</v>
      </c>
      <c r="AR495" s="14"/>
      <c r="AS495" s="8" t="s">
        <v>3045</v>
      </c>
      <c r="AT495" s="8" t="str">
        <f t="shared" si="59"/>
        <v/>
      </c>
      <c r="AU495" s="8">
        <f>IF(OR(ISBLANK('Anwendung DIAGNOSE'!E221),'Anwendung DIAGNOSE'!E221='Anwendung DIAGNOSE'!$C$1,AT495),0,$AR$5-'Anwendung DIAGNOSE'!E221)</f>
        <v>8</v>
      </c>
      <c r="AV495" s="4"/>
      <c r="AW495" s="4"/>
      <c r="AX495" s="15"/>
      <c r="AY495" s="4"/>
      <c r="AZ495" s="4">
        <f t="shared" si="57"/>
        <v>8</v>
      </c>
      <c r="BA495" s="496">
        <f t="shared" si="58"/>
        <v>8</v>
      </c>
      <c r="BB495" s="40">
        <f t="shared" si="56"/>
        <v>6.6722268557130944E-4</v>
      </c>
      <c r="BC495" s="3">
        <f t="shared" si="55"/>
        <v>8.9658048373644703E-2</v>
      </c>
      <c r="BD495" s="4"/>
      <c r="BE495" s="4"/>
      <c r="BF495" s="4"/>
      <c r="BG495" s="11"/>
      <c r="BH495" s="492">
        <f ca="1">SUMPRODUCT(E495:AP495,Calcul_correl!E$411:AP$411)*D495</f>
        <v>-3.8876480400333608E-3</v>
      </c>
      <c r="BI495" s="493"/>
      <c r="BJ495" s="493"/>
      <c r="BK495" s="493"/>
      <c r="BL495" s="493"/>
      <c r="BM495" s="496"/>
    </row>
    <row r="496" spans="3:65">
      <c r="C496" s="42" t="s">
        <v>3046</v>
      </c>
      <c r="D496" s="43">
        <v>7.7083172743390115E-5</v>
      </c>
      <c r="E496" s="44">
        <v>-29</v>
      </c>
      <c r="F496" s="17">
        <v>-3</v>
      </c>
      <c r="G496" s="17">
        <v>1</v>
      </c>
      <c r="H496" s="17">
        <v>-5</v>
      </c>
      <c r="I496" s="17">
        <v>12</v>
      </c>
      <c r="J496" s="17">
        <v>39</v>
      </c>
      <c r="K496" s="17">
        <v>58</v>
      </c>
      <c r="L496" s="17">
        <v>22</v>
      </c>
      <c r="M496" s="17">
        <v>-26</v>
      </c>
      <c r="N496" s="17">
        <v>-43</v>
      </c>
      <c r="O496" s="17">
        <v>-19</v>
      </c>
      <c r="P496" s="17">
        <v>43</v>
      </c>
      <c r="Q496" s="17">
        <v>39</v>
      </c>
      <c r="R496" s="17">
        <v>3</v>
      </c>
      <c r="S496" s="17">
        <v>113</v>
      </c>
      <c r="T496" s="17">
        <v>-37</v>
      </c>
      <c r="U496" s="17">
        <v>10</v>
      </c>
      <c r="V496" s="17">
        <v>-24</v>
      </c>
      <c r="W496" s="17">
        <v>29</v>
      </c>
      <c r="X496" s="17">
        <v>16</v>
      </c>
      <c r="Y496" s="17">
        <v>-8</v>
      </c>
      <c r="Z496" s="17">
        <v>32</v>
      </c>
      <c r="AA496" s="17">
        <v>-13</v>
      </c>
      <c r="AB496" s="17">
        <v>-10</v>
      </c>
      <c r="AC496" s="17">
        <v>2</v>
      </c>
      <c r="AD496" s="17">
        <v>-12</v>
      </c>
      <c r="AE496" s="17">
        <v>-6</v>
      </c>
      <c r="AF496" s="17">
        <v>0</v>
      </c>
      <c r="AG496" s="17">
        <v>-2</v>
      </c>
      <c r="AH496" s="17">
        <v>30</v>
      </c>
      <c r="AI496" s="17">
        <v>-20</v>
      </c>
      <c r="AJ496" s="17">
        <v>20</v>
      </c>
      <c r="AK496" s="17">
        <v>-26</v>
      </c>
      <c r="AL496" s="17">
        <v>-32</v>
      </c>
      <c r="AM496" s="17">
        <v>-12</v>
      </c>
      <c r="AN496" s="17">
        <v>48</v>
      </c>
      <c r="AO496" s="17">
        <v>-6</v>
      </c>
      <c r="AP496" s="18">
        <v>-39</v>
      </c>
      <c r="AR496" s="14"/>
      <c r="AS496" s="8" t="s">
        <v>3046</v>
      </c>
      <c r="AT496" s="8" t="str">
        <f t="shared" si="59"/>
        <v/>
      </c>
      <c r="AU496" s="8">
        <f>IF(OR(ISBLANK('Anwendung DIAGNOSE'!E222),'Anwendung DIAGNOSE'!E222='Anwendung DIAGNOSE'!$C$1,AT496),0,$AR$5-'Anwendung DIAGNOSE'!E222)</f>
        <v>8</v>
      </c>
      <c r="AV496" s="4"/>
      <c r="AW496" s="4"/>
      <c r="AX496" s="15"/>
      <c r="AY496" s="4"/>
      <c r="AZ496" s="4">
        <f t="shared" si="57"/>
        <v>8</v>
      </c>
      <c r="BA496" s="496">
        <f t="shared" si="58"/>
        <v>8</v>
      </c>
      <c r="BB496" s="40">
        <f t="shared" si="56"/>
        <v>6.1666538194712092E-4</v>
      </c>
      <c r="BC496" s="3">
        <f t="shared" si="55"/>
        <v>6.8526940568873818E-2</v>
      </c>
      <c r="BD496" s="4"/>
      <c r="BE496" s="4"/>
      <c r="BF496" s="4"/>
      <c r="BG496" s="11"/>
      <c r="BH496" s="492">
        <f ca="1">SUMPRODUCT(E496:AP496,Calcul_correl!E$411:AP$411)*D496</f>
        <v>-1.568704231866184E-3</v>
      </c>
      <c r="BI496" s="493"/>
      <c r="BJ496" s="493"/>
      <c r="BK496" s="493"/>
      <c r="BL496" s="493"/>
      <c r="BM496" s="496"/>
    </row>
    <row r="497" spans="3:65">
      <c r="C497" s="42" t="s">
        <v>3047</v>
      </c>
      <c r="D497" s="43">
        <v>6.9425159677867263E-5</v>
      </c>
      <c r="E497" s="44">
        <v>27</v>
      </c>
      <c r="F497" s="17">
        <v>-5</v>
      </c>
      <c r="G497" s="17">
        <v>-3</v>
      </c>
      <c r="H497" s="17">
        <v>-4</v>
      </c>
      <c r="I497" s="17">
        <v>8</v>
      </c>
      <c r="J497" s="17">
        <v>12</v>
      </c>
      <c r="K497" s="17">
        <v>11</v>
      </c>
      <c r="L497" s="17">
        <v>14</v>
      </c>
      <c r="M497" s="17">
        <v>-8</v>
      </c>
      <c r="N497" s="17">
        <v>-21</v>
      </c>
      <c r="O497" s="17">
        <v>20</v>
      </c>
      <c r="P497" s="17">
        <v>-4</v>
      </c>
      <c r="Q497" s="17">
        <v>-11</v>
      </c>
      <c r="R497" s="17">
        <v>-8</v>
      </c>
      <c r="S497" s="17">
        <v>15</v>
      </c>
      <c r="T497" s="17">
        <v>15</v>
      </c>
      <c r="U497" s="17">
        <v>-6</v>
      </c>
      <c r="V497" s="17">
        <v>15</v>
      </c>
      <c r="W497" s="17">
        <v>11</v>
      </c>
      <c r="X497" s="17">
        <v>1</v>
      </c>
      <c r="Y497" s="17">
        <v>7</v>
      </c>
      <c r="Z497" s="17">
        <v>-21</v>
      </c>
      <c r="AA497" s="17">
        <v>-50</v>
      </c>
      <c r="AB497" s="17">
        <v>4</v>
      </c>
      <c r="AC497" s="17">
        <v>16</v>
      </c>
      <c r="AD497" s="17">
        <v>-8</v>
      </c>
      <c r="AE497" s="17">
        <v>4</v>
      </c>
      <c r="AF497" s="17">
        <v>-6</v>
      </c>
      <c r="AG497" s="17">
        <v>20</v>
      </c>
      <c r="AH497" s="17">
        <v>-12</v>
      </c>
      <c r="AI497" s="17">
        <v>-8</v>
      </c>
      <c r="AJ497" s="17">
        <v>-22</v>
      </c>
      <c r="AK497" s="17">
        <v>28</v>
      </c>
      <c r="AL497" s="17">
        <v>3</v>
      </c>
      <c r="AM497" s="17">
        <v>-3</v>
      </c>
      <c r="AN497" s="17">
        <v>-23</v>
      </c>
      <c r="AO497" s="17">
        <v>-10</v>
      </c>
      <c r="AP497" s="18">
        <v>-10</v>
      </c>
      <c r="AR497" s="14"/>
      <c r="AS497" s="8" t="s">
        <v>3047</v>
      </c>
      <c r="AT497" s="8" t="str">
        <f t="shared" si="59"/>
        <v/>
      </c>
      <c r="AU497" s="8">
        <f>IF(OR(ISBLANK('Anwendung DIAGNOSE'!E223),'Anwendung DIAGNOSE'!E223='Anwendung DIAGNOSE'!$C$1,AT497),0,$AR$5-'Anwendung DIAGNOSE'!E223)</f>
        <v>8</v>
      </c>
      <c r="AV497" s="4"/>
      <c r="AW497" s="4"/>
      <c r="AX497" s="15"/>
      <c r="AY497" s="4"/>
      <c r="AZ497" s="4">
        <f t="shared" si="57"/>
        <v>8</v>
      </c>
      <c r="BA497" s="496">
        <f t="shared" si="58"/>
        <v>8</v>
      </c>
      <c r="BB497" s="40">
        <f t="shared" si="56"/>
        <v>5.554012774229381E-4</v>
      </c>
      <c r="BC497" s="3">
        <f t="shared" si="55"/>
        <v>3.2907525687309085E-2</v>
      </c>
      <c r="BD497" s="4"/>
      <c r="BE497" s="4"/>
      <c r="BF497" s="4"/>
      <c r="BG497" s="11"/>
      <c r="BH497" s="492">
        <f ca="1">SUMPRODUCT(E497:AP497,Calcul_correl!E$411:AP$411)*D497</f>
        <v>-4.1278117189669521E-4</v>
      </c>
      <c r="BI497" s="493"/>
      <c r="BJ497" s="493"/>
      <c r="BK497" s="493"/>
      <c r="BL497" s="493"/>
      <c r="BM497" s="496"/>
    </row>
    <row r="498" spans="3:65">
      <c r="C498" s="42" t="s">
        <v>3048</v>
      </c>
      <c r="D498" s="43">
        <v>7.0402703463813007E-5</v>
      </c>
      <c r="E498" s="44">
        <v>41</v>
      </c>
      <c r="F498" s="17">
        <v>-3</v>
      </c>
      <c r="G498" s="17">
        <v>0</v>
      </c>
      <c r="H498" s="17">
        <v>5</v>
      </c>
      <c r="I498" s="17">
        <v>4</v>
      </c>
      <c r="J498" s="17">
        <v>32</v>
      </c>
      <c r="K498" s="17">
        <v>-23</v>
      </c>
      <c r="L498" s="17">
        <v>35</v>
      </c>
      <c r="M498" s="17">
        <v>36</v>
      </c>
      <c r="N498" s="17">
        <v>-10</v>
      </c>
      <c r="O498" s="17">
        <v>25</v>
      </c>
      <c r="P498" s="17">
        <v>-34</v>
      </c>
      <c r="Q498" s="17">
        <v>-30</v>
      </c>
      <c r="R498" s="17">
        <v>14</v>
      </c>
      <c r="S498" s="17">
        <v>33</v>
      </c>
      <c r="T498" s="17">
        <v>22</v>
      </c>
      <c r="U498" s="17">
        <v>7</v>
      </c>
      <c r="V498" s="17">
        <v>-2</v>
      </c>
      <c r="W498" s="17">
        <v>9</v>
      </c>
      <c r="X498" s="17">
        <v>9</v>
      </c>
      <c r="Y498" s="17">
        <v>15</v>
      </c>
      <c r="Z498" s="17">
        <v>22</v>
      </c>
      <c r="AA498" s="17">
        <v>-8</v>
      </c>
      <c r="AB498" s="17">
        <v>-4</v>
      </c>
      <c r="AC498" s="17">
        <v>11</v>
      </c>
      <c r="AD498" s="17">
        <v>-3</v>
      </c>
      <c r="AE498" s="17">
        <v>-5</v>
      </c>
      <c r="AF498" s="17">
        <v>8</v>
      </c>
      <c r="AG498" s="17">
        <v>-27</v>
      </c>
      <c r="AH498" s="17">
        <v>10</v>
      </c>
      <c r="AI498" s="17">
        <v>14</v>
      </c>
      <c r="AJ498" s="17">
        <v>-22</v>
      </c>
      <c r="AK498" s="17">
        <v>-16</v>
      </c>
      <c r="AL498" s="17">
        <v>15</v>
      </c>
      <c r="AM498" s="17">
        <v>-8</v>
      </c>
      <c r="AN498" s="17">
        <v>19</v>
      </c>
      <c r="AO498" s="17">
        <v>-16</v>
      </c>
      <c r="AP498" s="18">
        <v>5</v>
      </c>
      <c r="AR498" s="14"/>
      <c r="AS498" s="8" t="s">
        <v>3048</v>
      </c>
      <c r="AT498" s="8" t="str">
        <f t="shared" si="59"/>
        <v/>
      </c>
      <c r="AU498" s="8">
        <f>IF(OR(ISBLANK('Anwendung DIAGNOSE'!E224),'Anwendung DIAGNOSE'!E224='Anwendung DIAGNOSE'!$C$1,AT498),0,$AR$5-'Anwendung DIAGNOSE'!E224)</f>
        <v>8</v>
      </c>
      <c r="AV498" s="4"/>
      <c r="AW498" s="4"/>
      <c r="AX498" s="15"/>
      <c r="AY498" s="4"/>
      <c r="AZ498" s="4">
        <f t="shared" si="57"/>
        <v>8</v>
      </c>
      <c r="BA498" s="496">
        <f t="shared" si="58"/>
        <v>8</v>
      </c>
      <c r="BB498" s="40">
        <f t="shared" si="56"/>
        <v>5.6322162771050405E-4</v>
      </c>
      <c r="BC498" s="3">
        <f t="shared" si="55"/>
        <v>4.2382427485215431E-2</v>
      </c>
      <c r="BD498" s="4"/>
      <c r="BE498" s="4"/>
      <c r="BF498" s="4"/>
      <c r="BG498" s="11"/>
      <c r="BH498" s="492">
        <f ca="1">SUMPRODUCT(E498:AP498,Calcul_correl!E$411:AP$411)*D498</f>
        <v>-2.1715713883413139E-4</v>
      </c>
      <c r="BI498" s="493"/>
      <c r="BJ498" s="493"/>
      <c r="BK498" s="493"/>
      <c r="BL498" s="493"/>
      <c r="BM498" s="496"/>
    </row>
    <row r="499" spans="3:65">
      <c r="C499" s="42" t="s">
        <v>3049</v>
      </c>
      <c r="D499" s="43">
        <v>7.6440911175661215E-5</v>
      </c>
      <c r="E499" s="44">
        <v>46</v>
      </c>
      <c r="F499" s="17">
        <v>-17</v>
      </c>
      <c r="G499" s="17">
        <v>16</v>
      </c>
      <c r="H499" s="17">
        <v>-20</v>
      </c>
      <c r="I499" s="17">
        <v>-39</v>
      </c>
      <c r="J499" s="17">
        <v>26</v>
      </c>
      <c r="K499" s="17">
        <v>26</v>
      </c>
      <c r="L499" s="17">
        <v>4</v>
      </c>
      <c r="M499" s="17">
        <v>7</v>
      </c>
      <c r="N499" s="17">
        <v>-12</v>
      </c>
      <c r="O499" s="17">
        <v>-28</v>
      </c>
      <c r="P499" s="17">
        <v>-26</v>
      </c>
      <c r="Q499" s="17">
        <v>-10</v>
      </c>
      <c r="R499" s="17">
        <v>-36</v>
      </c>
      <c r="S499" s="17">
        <v>49</v>
      </c>
      <c r="T499" s="17">
        <v>10</v>
      </c>
      <c r="U499" s="17">
        <v>-6</v>
      </c>
      <c r="V499" s="17">
        <v>19</v>
      </c>
      <c r="W499" s="17">
        <v>26</v>
      </c>
      <c r="X499" s="17">
        <v>27</v>
      </c>
      <c r="Y499" s="17">
        <v>-25</v>
      </c>
      <c r="Z499" s="17">
        <v>-36</v>
      </c>
      <c r="AA499" s="17">
        <v>-36</v>
      </c>
      <c r="AB499" s="17">
        <v>3</v>
      </c>
      <c r="AC499" s="17">
        <v>-2</v>
      </c>
      <c r="AD499" s="17">
        <v>16</v>
      </c>
      <c r="AE499" s="17">
        <v>7</v>
      </c>
      <c r="AF499" s="17">
        <v>30</v>
      </c>
      <c r="AG499" s="17">
        <v>-16</v>
      </c>
      <c r="AH499" s="17">
        <v>-9</v>
      </c>
      <c r="AI499" s="17">
        <v>13</v>
      </c>
      <c r="AJ499" s="17">
        <v>-15</v>
      </c>
      <c r="AK499" s="17">
        <v>42</v>
      </c>
      <c r="AL499" s="17">
        <v>28</v>
      </c>
      <c r="AM499" s="17">
        <v>25</v>
      </c>
      <c r="AN499" s="17">
        <v>0</v>
      </c>
      <c r="AO499" s="17">
        <v>-18</v>
      </c>
      <c r="AP499" s="18">
        <v>5</v>
      </c>
      <c r="AR499" s="14"/>
      <c r="AS499" s="8" t="s">
        <v>3049</v>
      </c>
      <c r="AT499" s="8" t="str">
        <f t="shared" si="59"/>
        <v/>
      </c>
      <c r="AU499" s="8">
        <f>IF(OR(ISBLANK('Anwendung DIAGNOSE'!E225),'Anwendung DIAGNOSE'!E225='Anwendung DIAGNOSE'!$C$1,AT499),0,$AR$5-'Anwendung DIAGNOSE'!E225)</f>
        <v>8</v>
      </c>
      <c r="AV499" s="4"/>
      <c r="AW499" s="4"/>
      <c r="AX499" s="15"/>
      <c r="AY499" s="4"/>
      <c r="AZ499" s="4">
        <f t="shared" si="57"/>
        <v>8</v>
      </c>
      <c r="BA499" s="496">
        <f t="shared" si="58"/>
        <v>8</v>
      </c>
      <c r="BB499" s="40">
        <f t="shared" si="56"/>
        <v>6.1152728940528972E-4</v>
      </c>
      <c r="BC499" s="3">
        <f t="shared" si="55"/>
        <v>5.9318147072313102E-2</v>
      </c>
      <c r="BD499" s="4"/>
      <c r="BE499" s="4"/>
      <c r="BF499" s="4"/>
      <c r="BG499" s="11"/>
      <c r="BH499" s="492">
        <f ca="1">SUMPRODUCT(E499:AP499,Calcul_correl!E$411:AP$411)*D499</f>
        <v>3.2383427610457145E-4</v>
      </c>
      <c r="BI499" s="493"/>
      <c r="BJ499" s="493"/>
      <c r="BK499" s="493"/>
      <c r="BL499" s="493"/>
      <c r="BM499" s="496"/>
    </row>
    <row r="500" spans="3:65">
      <c r="C500" s="42" t="s">
        <v>3050</v>
      </c>
      <c r="D500" s="43">
        <v>6.2996094242156984E-5</v>
      </c>
      <c r="E500" s="44">
        <v>-6</v>
      </c>
      <c r="F500" s="17">
        <v>10</v>
      </c>
      <c r="G500" s="17">
        <v>-22</v>
      </c>
      <c r="H500" s="17">
        <v>-21</v>
      </c>
      <c r="I500" s="17">
        <v>16</v>
      </c>
      <c r="J500" s="17">
        <v>19</v>
      </c>
      <c r="K500" s="17">
        <v>10</v>
      </c>
      <c r="L500" s="17">
        <v>-45</v>
      </c>
      <c r="M500" s="17">
        <v>-5</v>
      </c>
      <c r="N500" s="17">
        <v>-8</v>
      </c>
      <c r="O500" s="17">
        <v>-23</v>
      </c>
      <c r="P500" s="17">
        <v>-33</v>
      </c>
      <c r="Q500" s="17">
        <v>26</v>
      </c>
      <c r="R500" s="17">
        <v>9</v>
      </c>
      <c r="S500" s="17">
        <v>-6</v>
      </c>
      <c r="T500" s="17">
        <v>39</v>
      </c>
      <c r="U500" s="17">
        <v>31</v>
      </c>
      <c r="V500" s="17">
        <v>-14</v>
      </c>
      <c r="W500" s="17">
        <v>-14</v>
      </c>
      <c r="X500" s="17">
        <v>-1</v>
      </c>
      <c r="Y500" s="17">
        <v>-11</v>
      </c>
      <c r="Z500" s="17">
        <v>7</v>
      </c>
      <c r="AA500" s="17">
        <v>-11</v>
      </c>
      <c r="AB500" s="17">
        <v>3</v>
      </c>
      <c r="AC500" s="17">
        <v>10</v>
      </c>
      <c r="AD500" s="17">
        <v>23</v>
      </c>
      <c r="AE500" s="17">
        <v>11</v>
      </c>
      <c r="AF500" s="17">
        <v>10</v>
      </c>
      <c r="AG500" s="17">
        <v>8</v>
      </c>
      <c r="AH500" s="17">
        <v>-36</v>
      </c>
      <c r="AI500" s="17">
        <v>-1</v>
      </c>
      <c r="AJ500" s="17">
        <v>-9</v>
      </c>
      <c r="AK500" s="17">
        <v>0</v>
      </c>
      <c r="AL500" s="17">
        <v>17</v>
      </c>
      <c r="AM500" s="17">
        <v>3</v>
      </c>
      <c r="AN500" s="17">
        <v>0</v>
      </c>
      <c r="AO500" s="17">
        <v>-18</v>
      </c>
      <c r="AP500" s="18">
        <v>5</v>
      </c>
      <c r="AR500" s="14"/>
      <c r="AS500" s="8" t="s">
        <v>3050</v>
      </c>
      <c r="AT500" s="8" t="str">
        <f t="shared" si="59"/>
        <v/>
      </c>
      <c r="AU500" s="8">
        <f>IF(OR(ISBLANK('Anwendung DIAGNOSE'!E226),'Anwendung DIAGNOSE'!E226='Anwendung DIAGNOSE'!$C$1,AT500),0,$AR$5-'Anwendung DIAGNOSE'!E226)</f>
        <v>8</v>
      </c>
      <c r="AV500" s="4"/>
      <c r="AW500" s="4"/>
      <c r="AX500" s="15"/>
      <c r="AY500" s="4"/>
      <c r="AZ500" s="4">
        <f t="shared" si="57"/>
        <v>8</v>
      </c>
      <c r="BA500" s="496">
        <f t="shared" si="58"/>
        <v>8</v>
      </c>
      <c r="BB500" s="40">
        <f t="shared" si="56"/>
        <v>5.0396875393725587E-4</v>
      </c>
      <c r="BC500" s="3">
        <f t="shared" si="55"/>
        <v>3.4080886985006928E-2</v>
      </c>
      <c r="BD500" s="4"/>
      <c r="BE500" s="4"/>
      <c r="BF500" s="4"/>
      <c r="BG500" s="11"/>
      <c r="BH500" s="492">
        <f ca="1">SUMPRODUCT(E500:AP500,Calcul_correl!E$411:AP$411)*D500</f>
        <v>-3.8097517953886867E-4</v>
      </c>
      <c r="BI500" s="493"/>
      <c r="BJ500" s="493"/>
      <c r="BK500" s="493"/>
      <c r="BL500" s="493"/>
      <c r="BM500" s="496"/>
    </row>
    <row r="501" spans="3:65">
      <c r="C501" s="42" t="s">
        <v>3051</v>
      </c>
      <c r="D501" s="43">
        <v>6.5811122079631462E-5</v>
      </c>
      <c r="E501" s="44">
        <v>-18</v>
      </c>
      <c r="F501" s="17">
        <v>34</v>
      </c>
      <c r="G501" s="17">
        <v>26</v>
      </c>
      <c r="H501" s="17">
        <v>-10</v>
      </c>
      <c r="I501" s="17">
        <v>8</v>
      </c>
      <c r="J501" s="17">
        <v>-28</v>
      </c>
      <c r="K501" s="17">
        <v>23</v>
      </c>
      <c r="L501" s="17">
        <v>-40</v>
      </c>
      <c r="M501" s="17">
        <v>28</v>
      </c>
      <c r="N501" s="17">
        <v>-13</v>
      </c>
      <c r="O501" s="17">
        <v>23</v>
      </c>
      <c r="P501" s="17">
        <v>30</v>
      </c>
      <c r="Q501" s="17">
        <v>-22</v>
      </c>
      <c r="R501" s="17">
        <v>-5</v>
      </c>
      <c r="S501" s="17">
        <v>37</v>
      </c>
      <c r="T501" s="17">
        <v>-22</v>
      </c>
      <c r="U501" s="17">
        <v>14</v>
      </c>
      <c r="V501" s="17">
        <v>16</v>
      </c>
      <c r="W501" s="17">
        <v>-31</v>
      </c>
      <c r="X501" s="17">
        <v>3</v>
      </c>
      <c r="Y501" s="17">
        <v>-12</v>
      </c>
      <c r="Z501" s="17">
        <v>11</v>
      </c>
      <c r="AA501" s="17">
        <v>21</v>
      </c>
      <c r="AB501" s="17">
        <v>-23</v>
      </c>
      <c r="AC501" s="17">
        <v>20</v>
      </c>
      <c r="AD501" s="17">
        <v>-5</v>
      </c>
      <c r="AE501" s="17">
        <v>-9</v>
      </c>
      <c r="AF501" s="17">
        <v>-32</v>
      </c>
      <c r="AG501" s="17">
        <v>-35</v>
      </c>
      <c r="AH501" s="17">
        <v>-70</v>
      </c>
      <c r="AI501" s="17">
        <v>15</v>
      </c>
      <c r="AJ501" s="17">
        <v>5</v>
      </c>
      <c r="AK501" s="17">
        <v>2</v>
      </c>
      <c r="AL501" s="17">
        <v>17</v>
      </c>
      <c r="AM501" s="17">
        <v>7</v>
      </c>
      <c r="AN501" s="17">
        <v>-35</v>
      </c>
      <c r="AO501" s="17">
        <v>-20</v>
      </c>
      <c r="AP501" s="18">
        <v>7</v>
      </c>
      <c r="AR501" s="14"/>
      <c r="AS501" s="8" t="s">
        <v>3051</v>
      </c>
      <c r="AT501" s="8" t="str">
        <f t="shared" si="59"/>
        <v/>
      </c>
      <c r="AU501" s="8">
        <f>IF(OR(ISBLANK('Anwendung DIAGNOSE'!E227),'Anwendung DIAGNOSE'!E227='Anwendung DIAGNOSE'!$C$1,AT501),0,$AR$5-'Anwendung DIAGNOSE'!E227)</f>
        <v>8</v>
      </c>
      <c r="AV501" s="4"/>
      <c r="AW501" s="4"/>
      <c r="AX501" s="15"/>
      <c r="AY501" s="4"/>
      <c r="AZ501" s="4">
        <f t="shared" si="57"/>
        <v>8</v>
      </c>
      <c r="BA501" s="496">
        <f t="shared" si="58"/>
        <v>8</v>
      </c>
      <c r="BB501" s="40">
        <f t="shared" si="56"/>
        <v>5.264889766370517E-4</v>
      </c>
      <c r="BC501" s="3">
        <f t="shared" si="55"/>
        <v>5.1135241855873648E-2</v>
      </c>
      <c r="BD501" s="4"/>
      <c r="BE501" s="4"/>
      <c r="BF501" s="4"/>
      <c r="BG501" s="11"/>
      <c r="BH501" s="492">
        <f ca="1">SUMPRODUCT(E501:AP501,Calcul_correl!E$411:AP$411)*D501</f>
        <v>-1.5618887792036851E-3</v>
      </c>
      <c r="BI501" s="493"/>
      <c r="BJ501" s="493"/>
      <c r="BK501" s="493"/>
      <c r="BL501" s="493"/>
      <c r="BM501" s="496"/>
    </row>
    <row r="502" spans="3:65">
      <c r="C502" s="42" t="s">
        <v>3052</v>
      </c>
      <c r="D502" s="43">
        <v>7.1890726096333576E-5</v>
      </c>
      <c r="E502" s="44">
        <v>-18</v>
      </c>
      <c r="F502" s="17">
        <v>2</v>
      </c>
      <c r="G502" s="17">
        <v>10</v>
      </c>
      <c r="H502" s="17">
        <v>1</v>
      </c>
      <c r="I502" s="17">
        <v>-8</v>
      </c>
      <c r="J502" s="17">
        <v>-16</v>
      </c>
      <c r="K502" s="17">
        <v>-13</v>
      </c>
      <c r="L502" s="17">
        <v>-11</v>
      </c>
      <c r="M502" s="17">
        <v>-12</v>
      </c>
      <c r="N502" s="17">
        <v>-35</v>
      </c>
      <c r="O502" s="17">
        <v>13</v>
      </c>
      <c r="P502" s="17">
        <v>18</v>
      </c>
      <c r="Q502" s="17">
        <v>-58</v>
      </c>
      <c r="R502" s="17">
        <v>-14</v>
      </c>
      <c r="S502" s="17">
        <v>-43</v>
      </c>
      <c r="T502" s="17">
        <v>50</v>
      </c>
      <c r="U502" s="17">
        <v>-10</v>
      </c>
      <c r="V502" s="17">
        <v>21</v>
      </c>
      <c r="W502" s="17">
        <v>8</v>
      </c>
      <c r="X502" s="17">
        <v>34</v>
      </c>
      <c r="Y502" s="17">
        <v>33</v>
      </c>
      <c r="Z502" s="17">
        <v>5</v>
      </c>
      <c r="AA502" s="17">
        <v>-31</v>
      </c>
      <c r="AB502" s="17">
        <v>-14</v>
      </c>
      <c r="AC502" s="17">
        <v>25</v>
      </c>
      <c r="AD502" s="17">
        <v>-33</v>
      </c>
      <c r="AE502" s="17">
        <v>41</v>
      </c>
      <c r="AF502" s="17">
        <v>32</v>
      </c>
      <c r="AG502" s="17">
        <v>4</v>
      </c>
      <c r="AH502" s="17">
        <v>5</v>
      </c>
      <c r="AI502" s="17">
        <v>-13</v>
      </c>
      <c r="AJ502" s="17">
        <v>0</v>
      </c>
      <c r="AK502" s="17">
        <v>-5</v>
      </c>
      <c r="AL502" s="17">
        <v>11</v>
      </c>
      <c r="AM502" s="17">
        <v>-10</v>
      </c>
      <c r="AN502" s="17">
        <v>24</v>
      </c>
      <c r="AO502" s="17">
        <v>-12</v>
      </c>
      <c r="AP502" s="18">
        <v>13</v>
      </c>
      <c r="AR502" s="14"/>
      <c r="AS502" s="8" t="s">
        <v>3052</v>
      </c>
      <c r="AT502" s="8" t="str">
        <f t="shared" si="59"/>
        <v/>
      </c>
      <c r="AU502" s="8">
        <f>IF(OR(ISBLANK('Anwendung DIAGNOSE'!E228),'Anwendung DIAGNOSE'!E228='Anwendung DIAGNOSE'!$C$1,AT502),0,$AR$5-'Anwendung DIAGNOSE'!E228)</f>
        <v>8</v>
      </c>
      <c r="AV502" s="4"/>
      <c r="AW502" s="4"/>
      <c r="AX502" s="15"/>
      <c r="AY502" s="4"/>
      <c r="AZ502" s="4">
        <f t="shared" si="57"/>
        <v>8</v>
      </c>
      <c r="BA502" s="496">
        <f t="shared" si="58"/>
        <v>8</v>
      </c>
      <c r="BB502" s="40">
        <f t="shared" si="56"/>
        <v>5.7512580877066861E-4</v>
      </c>
      <c r="BC502" s="3">
        <f t="shared" si="55"/>
        <v>5.0754852624011505E-2</v>
      </c>
      <c r="BD502" s="4"/>
      <c r="BE502" s="4"/>
      <c r="BF502" s="4"/>
      <c r="BG502" s="11"/>
      <c r="BH502" s="492">
        <f ca="1">SUMPRODUCT(E502:AP502,Calcul_correl!E$411:AP$411)*D502</f>
        <v>5.1079798705966936E-4</v>
      </c>
      <c r="BI502" s="493"/>
      <c r="BJ502" s="493"/>
      <c r="BK502" s="493"/>
      <c r="BL502" s="493"/>
      <c r="BM502" s="496"/>
    </row>
    <row r="503" spans="3:65">
      <c r="C503" s="42" t="s">
        <v>3053</v>
      </c>
      <c r="D503" s="43">
        <v>6.1656082372526044E-5</v>
      </c>
      <c r="E503" s="44">
        <v>23</v>
      </c>
      <c r="F503" s="17">
        <v>26</v>
      </c>
      <c r="G503" s="17">
        <v>-13</v>
      </c>
      <c r="H503" s="17">
        <v>-25</v>
      </c>
      <c r="I503" s="17">
        <v>-54</v>
      </c>
      <c r="J503" s="17">
        <v>-18</v>
      </c>
      <c r="K503" s="17">
        <v>-31</v>
      </c>
      <c r="L503" s="17">
        <v>22</v>
      </c>
      <c r="M503" s="17">
        <v>13</v>
      </c>
      <c r="N503" s="17">
        <v>8</v>
      </c>
      <c r="O503" s="17">
        <v>38</v>
      </c>
      <c r="P503" s="17">
        <v>9</v>
      </c>
      <c r="Q503" s="17">
        <v>6</v>
      </c>
      <c r="R503" s="17">
        <v>20</v>
      </c>
      <c r="S503" s="17">
        <v>15</v>
      </c>
      <c r="T503" s="17">
        <v>-2</v>
      </c>
      <c r="U503" s="17">
        <v>4</v>
      </c>
      <c r="V503" s="17">
        <v>-32</v>
      </c>
      <c r="W503" s="17">
        <v>24</v>
      </c>
      <c r="X503" s="17">
        <v>-20</v>
      </c>
      <c r="Y503" s="17">
        <v>21</v>
      </c>
      <c r="Z503" s="17">
        <v>11</v>
      </c>
      <c r="AA503" s="17">
        <v>-22</v>
      </c>
      <c r="AB503" s="17">
        <v>8</v>
      </c>
      <c r="AC503" s="17">
        <v>0</v>
      </c>
      <c r="AD503" s="17">
        <v>-9</v>
      </c>
      <c r="AE503" s="17">
        <v>-1</v>
      </c>
      <c r="AF503" s="17">
        <v>23</v>
      </c>
      <c r="AG503" s="17">
        <v>-22</v>
      </c>
      <c r="AH503" s="17">
        <v>4</v>
      </c>
      <c r="AI503" s="17">
        <v>45</v>
      </c>
      <c r="AJ503" s="17">
        <v>-13</v>
      </c>
      <c r="AK503" s="17">
        <v>23</v>
      </c>
      <c r="AL503" s="17">
        <v>5</v>
      </c>
      <c r="AM503" s="17">
        <v>-5</v>
      </c>
      <c r="AN503" s="17">
        <v>12</v>
      </c>
      <c r="AO503" s="17">
        <v>-9</v>
      </c>
      <c r="AP503" s="18">
        <v>-5</v>
      </c>
      <c r="AR503" s="14"/>
      <c r="AS503" s="8" t="s">
        <v>3053</v>
      </c>
      <c r="AT503" s="8" t="str">
        <f t="shared" si="59"/>
        <v/>
      </c>
      <c r="AU503" s="8">
        <f>IF(OR(ISBLANK('Anwendung DIAGNOSE'!E229),'Anwendung DIAGNOSE'!E229='Anwendung DIAGNOSE'!$C$1,AT503),0,$AR$5-'Anwendung DIAGNOSE'!E229)</f>
        <v>8</v>
      </c>
      <c r="AV503" s="4"/>
      <c r="AW503" s="4"/>
      <c r="AX503" s="15"/>
      <c r="AY503" s="4"/>
      <c r="AZ503" s="4">
        <f t="shared" si="57"/>
        <v>8</v>
      </c>
      <c r="BA503" s="496">
        <f t="shared" si="58"/>
        <v>8</v>
      </c>
      <c r="BB503" s="40">
        <f t="shared" si="56"/>
        <v>4.9324865898020835E-4</v>
      </c>
      <c r="BC503" s="3">
        <f t="shared" si="55"/>
        <v>3.9521548800789195E-2</v>
      </c>
      <c r="BD503" s="4"/>
      <c r="BE503" s="4"/>
      <c r="BF503" s="4"/>
      <c r="BG503" s="11"/>
      <c r="BH503" s="492">
        <f ca="1">SUMPRODUCT(E503:AP503,Calcul_correl!E$411:AP$411)*D503</f>
        <v>9.815648313706131E-5</v>
      </c>
      <c r="BI503" s="493"/>
      <c r="BJ503" s="493"/>
      <c r="BK503" s="493"/>
      <c r="BL503" s="493"/>
      <c r="BM503" s="496"/>
    </row>
    <row r="504" spans="3:65">
      <c r="C504" s="42" t="s">
        <v>3054</v>
      </c>
      <c r="D504" s="43">
        <v>6.5854461639776099E-5</v>
      </c>
      <c r="E504" s="44">
        <v>-55</v>
      </c>
      <c r="F504" s="17">
        <v>7</v>
      </c>
      <c r="G504" s="17">
        <v>28</v>
      </c>
      <c r="H504" s="17">
        <v>-13</v>
      </c>
      <c r="I504" s="17">
        <v>-13</v>
      </c>
      <c r="J504" s="17">
        <v>-23</v>
      </c>
      <c r="K504" s="17">
        <v>3</v>
      </c>
      <c r="L504" s="17">
        <v>-9</v>
      </c>
      <c r="M504" s="17">
        <v>5</v>
      </c>
      <c r="N504" s="17">
        <v>-3</v>
      </c>
      <c r="O504" s="17">
        <v>40</v>
      </c>
      <c r="P504" s="17">
        <v>-33</v>
      </c>
      <c r="Q504" s="17">
        <v>32</v>
      </c>
      <c r="R504" s="17">
        <v>6</v>
      </c>
      <c r="S504" s="17">
        <v>24</v>
      </c>
      <c r="T504" s="17">
        <v>-14</v>
      </c>
      <c r="U504" s="17">
        <v>51</v>
      </c>
      <c r="V504" s="17">
        <v>32</v>
      </c>
      <c r="W504" s="17">
        <v>43</v>
      </c>
      <c r="X504" s="17">
        <v>16</v>
      </c>
      <c r="Y504" s="17">
        <v>-7</v>
      </c>
      <c r="Z504" s="17">
        <v>-5</v>
      </c>
      <c r="AA504" s="17">
        <v>-1</v>
      </c>
      <c r="AB504" s="17">
        <v>2</v>
      </c>
      <c r="AC504" s="17">
        <v>18</v>
      </c>
      <c r="AD504" s="17">
        <v>-48</v>
      </c>
      <c r="AE504" s="17">
        <v>15</v>
      </c>
      <c r="AF504" s="17">
        <v>-5</v>
      </c>
      <c r="AG504" s="17">
        <v>17</v>
      </c>
      <c r="AH504" s="17">
        <v>22</v>
      </c>
      <c r="AI504" s="17">
        <v>-25</v>
      </c>
      <c r="AJ504" s="17">
        <v>8</v>
      </c>
      <c r="AK504" s="17">
        <v>-31</v>
      </c>
      <c r="AL504" s="17">
        <v>-23</v>
      </c>
      <c r="AM504" s="17">
        <v>1</v>
      </c>
      <c r="AN504" s="17">
        <v>27</v>
      </c>
      <c r="AO504" s="17">
        <v>29</v>
      </c>
      <c r="AP504" s="18">
        <v>-10</v>
      </c>
      <c r="AR504" s="14"/>
      <c r="AS504" s="8" t="s">
        <v>3054</v>
      </c>
      <c r="AT504" s="8" t="str">
        <f t="shared" si="59"/>
        <v/>
      </c>
      <c r="AU504" s="8">
        <f>IF(OR(ISBLANK('Anwendung DIAGNOSE'!E230),'Anwendung DIAGNOSE'!E230='Anwendung DIAGNOSE'!$C$1,AT504),0,$AR$5-'Anwendung DIAGNOSE'!E230)</f>
        <v>8</v>
      </c>
      <c r="AV504" s="4"/>
      <c r="AW504" s="4"/>
      <c r="AX504" s="15"/>
      <c r="AY504" s="4"/>
      <c r="AZ504" s="4">
        <f t="shared" si="57"/>
        <v>8</v>
      </c>
      <c r="BA504" s="496">
        <f t="shared" si="58"/>
        <v>8</v>
      </c>
      <c r="BB504" s="40">
        <f t="shared" si="56"/>
        <v>5.2683569311820879E-4</v>
      </c>
      <c r="BC504" s="3">
        <f t="shared" si="55"/>
        <v>4.8995719459993418E-2</v>
      </c>
      <c r="BD504" s="4"/>
      <c r="BE504" s="4"/>
      <c r="BF504" s="4"/>
      <c r="BG504" s="11"/>
      <c r="BH504" s="492">
        <f ca="1">SUMPRODUCT(E504:AP504,Calcul_correl!E$411:AP$411)*D504</f>
        <v>1.2469278893645045E-3</v>
      </c>
      <c r="BI504" s="493"/>
      <c r="BJ504" s="493"/>
      <c r="BK504" s="493"/>
      <c r="BL504" s="493"/>
      <c r="BM504" s="496"/>
    </row>
    <row r="505" spans="3:65">
      <c r="C505" s="42" t="s">
        <v>3423</v>
      </c>
      <c r="D505" s="43">
        <v>6.1154598825831699E-5</v>
      </c>
      <c r="E505" s="44">
        <v>-29</v>
      </c>
      <c r="F505" s="17">
        <v>-1</v>
      </c>
      <c r="G505" s="17">
        <v>20</v>
      </c>
      <c r="H505" s="17">
        <v>-7</v>
      </c>
      <c r="I505" s="17">
        <v>-18</v>
      </c>
      <c r="J505" s="17">
        <v>-13</v>
      </c>
      <c r="K505" s="17">
        <v>-7</v>
      </c>
      <c r="L505" s="17">
        <v>-2</v>
      </c>
      <c r="M505" s="17">
        <v>5</v>
      </c>
      <c r="N505" s="17">
        <v>-10</v>
      </c>
      <c r="O505" s="17">
        <v>44</v>
      </c>
      <c r="P505" s="17">
        <v>-15</v>
      </c>
      <c r="Q505" s="17">
        <v>-3</v>
      </c>
      <c r="R505" s="17">
        <v>6</v>
      </c>
      <c r="S505" s="17">
        <v>-5</v>
      </c>
      <c r="T505" s="17">
        <v>0</v>
      </c>
      <c r="U505" s="17">
        <v>38</v>
      </c>
      <c r="V505" s="17">
        <v>-4</v>
      </c>
      <c r="W505" s="17">
        <v>11</v>
      </c>
      <c r="X505" s="17">
        <v>12</v>
      </c>
      <c r="Y505" s="17">
        <v>25</v>
      </c>
      <c r="Z505" s="17">
        <v>-1</v>
      </c>
      <c r="AA505" s="17">
        <v>-17</v>
      </c>
      <c r="AB505" s="17">
        <v>16</v>
      </c>
      <c r="AC505" s="17">
        <v>23</v>
      </c>
      <c r="AD505" s="17">
        <v>-7</v>
      </c>
      <c r="AE505" s="17">
        <v>-4</v>
      </c>
      <c r="AF505" s="17">
        <v>27</v>
      </c>
      <c r="AG505" s="17">
        <v>24</v>
      </c>
      <c r="AH505" s="17">
        <v>14</v>
      </c>
      <c r="AI505" s="17">
        <v>23</v>
      </c>
      <c r="AJ505" s="17">
        <v>3</v>
      </c>
      <c r="AK505" s="17">
        <v>-17</v>
      </c>
      <c r="AL505" s="17">
        <v>-16</v>
      </c>
      <c r="AM505" s="17">
        <v>16</v>
      </c>
      <c r="AN505" s="17">
        <v>-5</v>
      </c>
      <c r="AO505" s="17">
        <v>4</v>
      </c>
      <c r="AP505" s="18">
        <v>-1</v>
      </c>
      <c r="AR505" s="14"/>
      <c r="AS505" s="8" t="s">
        <v>3423</v>
      </c>
      <c r="AT505" s="8" t="str">
        <f t="shared" si="59"/>
        <v/>
      </c>
      <c r="AU505" s="8">
        <f>IF(OR(ISBLANK('Anwendung DIAGNOSE'!E231),'Anwendung DIAGNOSE'!E231='Anwendung DIAGNOSE'!$C$1,AT505),0,$AR$5-'Anwendung DIAGNOSE'!E231)</f>
        <v>8</v>
      </c>
      <c r="AV505" s="4"/>
      <c r="AW505" s="4"/>
      <c r="AX505" s="15"/>
      <c r="AY505" s="4"/>
      <c r="AZ505" s="4">
        <f t="shared" si="57"/>
        <v>8</v>
      </c>
      <c r="BA505" s="496">
        <f t="shared" si="58"/>
        <v>8</v>
      </c>
      <c r="BB505" s="40">
        <f t="shared" si="56"/>
        <v>4.8923679060665359E-4</v>
      </c>
      <c r="BC505" s="3">
        <f t="shared" si="55"/>
        <v>3.0149217221135026E-2</v>
      </c>
      <c r="BD505" s="4"/>
      <c r="BE505" s="4"/>
      <c r="BF505" s="4"/>
      <c r="BG505" s="11"/>
      <c r="BH505" s="492">
        <f ca="1">SUMPRODUCT(E505:AP505,Calcul_correl!E$411:AP$411)*D505</f>
        <v>2.7255993150684937E-4</v>
      </c>
      <c r="BI505" s="493"/>
      <c r="BJ505" s="493"/>
      <c r="BK505" s="493"/>
      <c r="BL505" s="493"/>
      <c r="BM505" s="496"/>
    </row>
    <row r="506" spans="3:65">
      <c r="C506" s="42" t="s">
        <v>3424</v>
      </c>
      <c r="D506" s="43">
        <v>6.8932239608464875E-5</v>
      </c>
      <c r="E506" s="44">
        <v>-51</v>
      </c>
      <c r="F506" s="17">
        <v>-11</v>
      </c>
      <c r="G506" s="17">
        <v>48</v>
      </c>
      <c r="H506" s="17">
        <v>-6</v>
      </c>
      <c r="I506" s="17">
        <v>-22</v>
      </c>
      <c r="J506" s="17">
        <v>-28</v>
      </c>
      <c r="K506" s="17">
        <v>-7</v>
      </c>
      <c r="L506" s="17">
        <v>-20</v>
      </c>
      <c r="M506" s="17">
        <v>11</v>
      </c>
      <c r="N506" s="17">
        <v>-33</v>
      </c>
      <c r="O506" s="17">
        <v>24</v>
      </c>
      <c r="P506" s="17">
        <v>-1</v>
      </c>
      <c r="Q506" s="17">
        <v>-12</v>
      </c>
      <c r="R506" s="17">
        <v>31</v>
      </c>
      <c r="S506" s="17">
        <v>5</v>
      </c>
      <c r="T506" s="17">
        <v>4</v>
      </c>
      <c r="U506" s="17">
        <v>1</v>
      </c>
      <c r="V506" s="17">
        <v>25</v>
      </c>
      <c r="W506" s="17">
        <v>-35</v>
      </c>
      <c r="X506" s="17">
        <v>3</v>
      </c>
      <c r="Y506" s="17">
        <v>9</v>
      </c>
      <c r="Z506" s="17">
        <v>47</v>
      </c>
      <c r="AA506" s="17">
        <v>-13</v>
      </c>
      <c r="AB506" s="17">
        <v>18</v>
      </c>
      <c r="AC506" s="17">
        <v>0</v>
      </c>
      <c r="AD506" s="17">
        <v>32</v>
      </c>
      <c r="AE506" s="17">
        <v>-35</v>
      </c>
      <c r="AF506" s="17">
        <v>4</v>
      </c>
      <c r="AG506" s="17">
        <v>-38</v>
      </c>
      <c r="AH506" s="17">
        <v>-63</v>
      </c>
      <c r="AI506" s="17">
        <v>-31</v>
      </c>
      <c r="AJ506" s="17">
        <v>49</v>
      </c>
      <c r="AK506" s="17">
        <v>9</v>
      </c>
      <c r="AL506" s="17">
        <v>-2</v>
      </c>
      <c r="AM506" s="17">
        <v>44</v>
      </c>
      <c r="AN506" s="17">
        <v>-30</v>
      </c>
      <c r="AO506" s="17">
        <v>12</v>
      </c>
      <c r="AP506" s="18">
        <v>-8</v>
      </c>
      <c r="AR506" s="14"/>
      <c r="AS506" s="8" t="s">
        <v>3424</v>
      </c>
      <c r="AT506" s="8" t="str">
        <f t="shared" si="59"/>
        <v/>
      </c>
      <c r="AU506" s="8">
        <f>IF(OR(ISBLANK('Anwendung DIAGNOSE'!E232),'Anwendung DIAGNOSE'!E232='Anwendung DIAGNOSE'!$C$1,AT506),0,$AR$5-'Anwendung DIAGNOSE'!E232)</f>
        <v>8</v>
      </c>
      <c r="AV506" s="4"/>
      <c r="AW506" s="4"/>
      <c r="AX506" s="15"/>
      <c r="AY506" s="4"/>
      <c r="AZ506" s="4">
        <f t="shared" si="57"/>
        <v>8</v>
      </c>
      <c r="BA506" s="496">
        <f t="shared" si="58"/>
        <v>8</v>
      </c>
      <c r="BB506" s="40">
        <f t="shared" si="56"/>
        <v>5.51457916867719E-4</v>
      </c>
      <c r="BC506" s="3">
        <f t="shared" si="55"/>
        <v>5.6662300958158128E-2</v>
      </c>
      <c r="BD506" s="4"/>
      <c r="BE506" s="4"/>
      <c r="BF506" s="4"/>
      <c r="BG506" s="11"/>
      <c r="BH506" s="492">
        <f ca="1">SUMPRODUCT(E506:AP506,Calcul_correl!E$411:AP$411)*D506</f>
        <v>1.3410146825670365E-3</v>
      </c>
      <c r="BI506" s="493"/>
      <c r="BJ506" s="493"/>
      <c r="BK506" s="493"/>
      <c r="BL506" s="493"/>
      <c r="BM506" s="496"/>
    </row>
    <row r="507" spans="3:65">
      <c r="C507" s="42" t="s">
        <v>3425</v>
      </c>
      <c r="D507" s="43">
        <v>6.5015278590468755E-5</v>
      </c>
      <c r="E507" s="44">
        <v>-49</v>
      </c>
      <c r="F507" s="17">
        <v>-9</v>
      </c>
      <c r="G507" s="17">
        <v>48</v>
      </c>
      <c r="H507" s="17">
        <v>-34</v>
      </c>
      <c r="I507" s="17">
        <v>-8</v>
      </c>
      <c r="J507" s="17">
        <v>-5</v>
      </c>
      <c r="K507" s="17">
        <v>5</v>
      </c>
      <c r="L507" s="17">
        <v>-4</v>
      </c>
      <c r="M507" s="17">
        <v>9</v>
      </c>
      <c r="N507" s="17">
        <v>-34</v>
      </c>
      <c r="O507" s="17">
        <v>34</v>
      </c>
      <c r="P507" s="17">
        <v>1</v>
      </c>
      <c r="Q507" s="17">
        <v>-34</v>
      </c>
      <c r="R507" s="17">
        <v>28</v>
      </c>
      <c r="S507" s="17">
        <v>3</v>
      </c>
      <c r="T507" s="17">
        <v>12</v>
      </c>
      <c r="U507" s="17">
        <v>-8</v>
      </c>
      <c r="V507" s="17">
        <v>19</v>
      </c>
      <c r="W507" s="17">
        <v>-26</v>
      </c>
      <c r="X507" s="17">
        <v>-10</v>
      </c>
      <c r="Y507" s="17">
        <v>-22</v>
      </c>
      <c r="Z507" s="17">
        <v>39</v>
      </c>
      <c r="AA507" s="17">
        <v>27</v>
      </c>
      <c r="AB507" s="17">
        <v>19</v>
      </c>
      <c r="AC507" s="17">
        <v>3</v>
      </c>
      <c r="AD507" s="17">
        <v>-16</v>
      </c>
      <c r="AE507" s="17">
        <v>-14</v>
      </c>
      <c r="AF507" s="17">
        <v>-15</v>
      </c>
      <c r="AG507" s="17">
        <v>0</v>
      </c>
      <c r="AH507" s="17">
        <v>-52</v>
      </c>
      <c r="AI507" s="17">
        <v>-36</v>
      </c>
      <c r="AJ507" s="17">
        <v>71</v>
      </c>
      <c r="AK507" s="17">
        <v>4</v>
      </c>
      <c r="AL507" s="17">
        <v>-24</v>
      </c>
      <c r="AM507" s="17">
        <v>48</v>
      </c>
      <c r="AN507" s="17">
        <v>-19</v>
      </c>
      <c r="AO507" s="17">
        <v>-42</v>
      </c>
      <c r="AP507" s="18">
        <v>-6</v>
      </c>
      <c r="AR507" s="14"/>
      <c r="AS507" s="8" t="s">
        <v>3425</v>
      </c>
      <c r="AT507" s="8" t="str">
        <f t="shared" si="59"/>
        <v/>
      </c>
      <c r="AU507" s="8">
        <f>IF(OR(ISBLANK('Anwendung DIAGNOSE'!E233),'Anwendung DIAGNOSE'!E233='Anwendung DIAGNOSE'!$C$1,AT507),0,$AR$5-'Anwendung DIAGNOSE'!E233)</f>
        <v>8</v>
      </c>
      <c r="AV507" s="4"/>
      <c r="AW507" s="4"/>
      <c r="AX507" s="15"/>
      <c r="AY507" s="4"/>
      <c r="AZ507" s="4">
        <f t="shared" si="57"/>
        <v>8</v>
      </c>
      <c r="BA507" s="496">
        <f t="shared" si="58"/>
        <v>8</v>
      </c>
      <c r="BB507" s="40">
        <f t="shared" si="56"/>
        <v>5.2012222872375004E-4</v>
      </c>
      <c r="BC507" s="3">
        <f t="shared" si="55"/>
        <v>5.4417788180222346E-2</v>
      </c>
      <c r="BD507" s="4"/>
      <c r="BE507" s="4"/>
      <c r="BF507" s="4"/>
      <c r="BG507" s="11"/>
      <c r="BH507" s="492">
        <f ca="1">SUMPRODUCT(E507:AP507,Calcul_correl!E$411:AP$411)*D507</f>
        <v>8.2495936545088082E-4</v>
      </c>
      <c r="BI507" s="493"/>
      <c r="BJ507" s="493"/>
      <c r="BK507" s="493"/>
      <c r="BL507" s="493"/>
      <c r="BM507" s="496"/>
    </row>
    <row r="508" spans="3:65">
      <c r="C508" s="42" t="s">
        <v>3426</v>
      </c>
      <c r="D508" s="43">
        <v>6.1061244428161444E-5</v>
      </c>
      <c r="E508" s="44">
        <v>-31</v>
      </c>
      <c r="F508" s="17">
        <v>-24</v>
      </c>
      <c r="G508" s="17">
        <v>17</v>
      </c>
      <c r="H508" s="17">
        <v>9</v>
      </c>
      <c r="I508" s="17">
        <v>10</v>
      </c>
      <c r="J508" s="17">
        <v>17</v>
      </c>
      <c r="K508" s="17">
        <v>4</v>
      </c>
      <c r="L508" s="17">
        <v>14</v>
      </c>
      <c r="M508" s="17">
        <v>-20</v>
      </c>
      <c r="N508" s="17">
        <v>-5</v>
      </c>
      <c r="O508" s="17">
        <v>0</v>
      </c>
      <c r="P508" s="17">
        <v>14</v>
      </c>
      <c r="Q508" s="17">
        <v>4</v>
      </c>
      <c r="R508" s="17">
        <v>27</v>
      </c>
      <c r="S508" s="17">
        <v>17</v>
      </c>
      <c r="T508" s="17">
        <v>16</v>
      </c>
      <c r="U508" s="17">
        <v>18</v>
      </c>
      <c r="V508" s="17">
        <v>-21</v>
      </c>
      <c r="W508" s="17">
        <v>-23</v>
      </c>
      <c r="X508" s="17">
        <v>-10</v>
      </c>
      <c r="Y508" s="17">
        <v>-29</v>
      </c>
      <c r="Z508" s="17">
        <v>21</v>
      </c>
      <c r="AA508" s="17">
        <v>-15</v>
      </c>
      <c r="AB508" s="17">
        <v>-9</v>
      </c>
      <c r="AC508" s="17">
        <v>-23</v>
      </c>
      <c r="AD508" s="17">
        <v>-10</v>
      </c>
      <c r="AE508" s="17">
        <v>51</v>
      </c>
      <c r="AF508" s="17">
        <v>-5</v>
      </c>
      <c r="AG508" s="17">
        <v>18</v>
      </c>
      <c r="AH508" s="17">
        <v>-10</v>
      </c>
      <c r="AI508" s="17">
        <v>38</v>
      </c>
      <c r="AJ508" s="17">
        <v>5</v>
      </c>
      <c r="AK508" s="17">
        <v>-28</v>
      </c>
      <c r="AL508" s="17">
        <v>71</v>
      </c>
      <c r="AM508" s="17">
        <v>-19</v>
      </c>
      <c r="AN508" s="17">
        <v>-16</v>
      </c>
      <c r="AO508" s="17">
        <v>52</v>
      </c>
      <c r="AP508" s="18">
        <v>-2</v>
      </c>
      <c r="AR508" s="14"/>
      <c r="AS508" s="8" t="s">
        <v>3426</v>
      </c>
      <c r="AT508" s="8" t="str">
        <f t="shared" si="59"/>
        <v/>
      </c>
      <c r="AU508" s="8">
        <f>IF(OR(ISBLANK('Anwendung DIAGNOSE'!E234),'Anwendung DIAGNOSE'!E234='Anwendung DIAGNOSE'!$C$1,AT508),0,$AR$5-'Anwendung DIAGNOSE'!E234)</f>
        <v>8</v>
      </c>
      <c r="AV508" s="4"/>
      <c r="AW508" s="4"/>
      <c r="AX508" s="15"/>
      <c r="AY508" s="4"/>
      <c r="AZ508" s="4">
        <f t="shared" si="57"/>
        <v>8</v>
      </c>
      <c r="BA508" s="496">
        <f t="shared" si="58"/>
        <v>8</v>
      </c>
      <c r="BB508" s="40">
        <f t="shared" si="56"/>
        <v>4.8848995542529155E-4</v>
      </c>
      <c r="BC508" s="3">
        <f t="shared" si="55"/>
        <v>4.4147279721560725E-2</v>
      </c>
      <c r="BD508" s="4"/>
      <c r="BE508" s="4"/>
      <c r="BF508" s="4"/>
      <c r="BG508" s="11"/>
      <c r="BH508" s="492">
        <f ca="1">SUMPRODUCT(E508:AP508,Calcul_correl!E$411:AP$411)*D508</f>
        <v>-3.3553092752030282E-3</v>
      </c>
      <c r="BI508" s="493"/>
      <c r="BJ508" s="493"/>
      <c r="BK508" s="493"/>
      <c r="BL508" s="493"/>
      <c r="BM508" s="496"/>
    </row>
    <row r="509" spans="3:65">
      <c r="C509" s="42" t="s">
        <v>3427</v>
      </c>
      <c r="D509" s="43">
        <v>1.0030090270812437E-4</v>
      </c>
      <c r="E509" s="44">
        <v>-25</v>
      </c>
      <c r="F509" s="17">
        <v>28</v>
      </c>
      <c r="G509" s="17">
        <v>24</v>
      </c>
      <c r="H509" s="17">
        <v>-24</v>
      </c>
      <c r="I509" s="17">
        <v>13</v>
      </c>
      <c r="J509" s="17">
        <v>-13</v>
      </c>
      <c r="K509" s="17">
        <v>-5</v>
      </c>
      <c r="L509" s="17">
        <v>-11</v>
      </c>
      <c r="M509" s="17">
        <v>14</v>
      </c>
      <c r="N509" s="17">
        <v>-7</v>
      </c>
      <c r="O509" s="17">
        <v>43</v>
      </c>
      <c r="P509" s="17">
        <v>6</v>
      </c>
      <c r="Q509" s="17">
        <v>-38</v>
      </c>
      <c r="R509" s="17">
        <v>21</v>
      </c>
      <c r="S509" s="17">
        <v>18</v>
      </c>
      <c r="T509" s="17">
        <v>4</v>
      </c>
      <c r="U509" s="17">
        <v>-1</v>
      </c>
      <c r="V509" s="17">
        <v>36</v>
      </c>
      <c r="W509" s="17">
        <v>-2</v>
      </c>
      <c r="X509" s="17">
        <v>6</v>
      </c>
      <c r="Y509" s="17">
        <v>-3</v>
      </c>
      <c r="Z509" s="17">
        <v>-5</v>
      </c>
      <c r="AA509" s="17">
        <v>10</v>
      </c>
      <c r="AB509" s="17">
        <v>-2</v>
      </c>
      <c r="AC509" s="17">
        <v>28</v>
      </c>
      <c r="AD509" s="17">
        <v>15</v>
      </c>
      <c r="AE509" s="17">
        <v>-25</v>
      </c>
      <c r="AF509" s="17">
        <v>-6</v>
      </c>
      <c r="AG509" s="17">
        <v>40</v>
      </c>
      <c r="AH509" s="17">
        <v>-24</v>
      </c>
      <c r="AI509" s="17">
        <v>-7</v>
      </c>
      <c r="AJ509" s="17">
        <v>3</v>
      </c>
      <c r="AK509" s="17">
        <v>8</v>
      </c>
      <c r="AL509" s="17">
        <v>-15</v>
      </c>
      <c r="AM509" s="17">
        <v>10</v>
      </c>
      <c r="AN509" s="17">
        <v>-22</v>
      </c>
      <c r="AO509" s="17">
        <v>-3</v>
      </c>
      <c r="AP509" s="18">
        <v>-16</v>
      </c>
      <c r="AR509" s="14"/>
      <c r="AS509" s="8" t="s">
        <v>3427</v>
      </c>
      <c r="AT509" s="8" t="str">
        <f t="shared" si="59"/>
        <v/>
      </c>
      <c r="AU509" s="8">
        <f>IF(OR(ISBLANK('Anwendung DIAGNOSE'!E235),'Anwendung DIAGNOSE'!E235='Anwendung DIAGNOSE'!$C$1,AT509),0,$AR$5-'Anwendung DIAGNOSE'!E235)</f>
        <v>8</v>
      </c>
      <c r="AV509" s="4"/>
      <c r="AW509" s="4"/>
      <c r="AX509" s="15"/>
      <c r="AY509" s="4"/>
      <c r="AZ509" s="4">
        <f t="shared" ca="1" si="57"/>
        <v>8</v>
      </c>
      <c r="BA509" s="496">
        <f t="shared" ca="1" si="58"/>
        <v>8</v>
      </c>
      <c r="BB509" s="40">
        <f t="shared" ca="1" si="56"/>
        <v>8.0240722166499494E-4</v>
      </c>
      <c r="BC509" s="3">
        <f t="shared" si="55"/>
        <v>5.8274824473420257E-2</v>
      </c>
      <c r="BD509" s="4"/>
      <c r="BE509" s="4"/>
      <c r="BF509" s="4"/>
      <c r="BG509" s="11"/>
      <c r="BH509" s="492">
        <f ca="1">SUMPRODUCT(E509:AP509,Calcul_correl!E$411:AP$411)*D509</f>
        <v>1.1226479438314944E-3</v>
      </c>
      <c r="BI509" s="493"/>
      <c r="BJ509" s="493"/>
      <c r="BK509" s="493"/>
      <c r="BL509" s="493"/>
      <c r="BM509" s="496"/>
    </row>
    <row r="510" spans="3:65">
      <c r="C510" s="42" t="s">
        <v>3428</v>
      </c>
      <c r="D510" s="43">
        <v>9.6227867590454189E-5</v>
      </c>
      <c r="E510" s="44">
        <v>7</v>
      </c>
      <c r="F510" s="17">
        <v>9</v>
      </c>
      <c r="G510" s="17">
        <v>15</v>
      </c>
      <c r="H510" s="17">
        <v>1</v>
      </c>
      <c r="I510" s="17">
        <v>1</v>
      </c>
      <c r="J510" s="17">
        <v>1</v>
      </c>
      <c r="K510" s="17">
        <v>8</v>
      </c>
      <c r="L510" s="17">
        <v>-1</v>
      </c>
      <c r="M510" s="17">
        <v>11</v>
      </c>
      <c r="N510" s="17">
        <v>-3</v>
      </c>
      <c r="O510" s="17">
        <v>9</v>
      </c>
      <c r="P510" s="17">
        <v>8</v>
      </c>
      <c r="Q510" s="17">
        <v>-7</v>
      </c>
      <c r="R510" s="17">
        <v>7</v>
      </c>
      <c r="S510" s="17">
        <v>7</v>
      </c>
      <c r="T510" s="17">
        <v>8</v>
      </c>
      <c r="U510" s="17">
        <v>-4</v>
      </c>
      <c r="V510" s="17">
        <v>12</v>
      </c>
      <c r="W510" s="17">
        <v>15</v>
      </c>
      <c r="X510" s="17">
        <v>13</v>
      </c>
      <c r="Y510" s="17">
        <v>8</v>
      </c>
      <c r="Z510" s="17">
        <v>-7</v>
      </c>
      <c r="AA510" s="17">
        <v>-1</v>
      </c>
      <c r="AB510" s="17">
        <v>1</v>
      </c>
      <c r="AC510" s="17">
        <v>10</v>
      </c>
      <c r="AD510" s="17">
        <v>3</v>
      </c>
      <c r="AE510" s="17">
        <v>-8</v>
      </c>
      <c r="AF510" s="17">
        <v>0</v>
      </c>
      <c r="AG510" s="17">
        <v>24</v>
      </c>
      <c r="AH510" s="17">
        <v>-34</v>
      </c>
      <c r="AI510" s="17">
        <v>-6</v>
      </c>
      <c r="AJ510" s="17">
        <v>-16</v>
      </c>
      <c r="AK510" s="17">
        <v>3</v>
      </c>
      <c r="AL510" s="17">
        <v>17</v>
      </c>
      <c r="AM510" s="17">
        <v>-16</v>
      </c>
      <c r="AN510" s="17">
        <v>-14</v>
      </c>
      <c r="AO510" s="17">
        <v>13</v>
      </c>
      <c r="AP510" s="18">
        <v>7</v>
      </c>
      <c r="AR510" s="14"/>
      <c r="AS510" s="8" t="s">
        <v>3428</v>
      </c>
      <c r="AT510" s="8" t="str">
        <f t="shared" si="59"/>
        <v/>
      </c>
      <c r="AU510" s="8">
        <f>IF(OR(ISBLANK('Anwendung DIAGNOSE'!E236),'Anwendung DIAGNOSE'!E236='Anwendung DIAGNOSE'!$C$1,AT510),0,$AR$5-'Anwendung DIAGNOSE'!E236)</f>
        <v>8</v>
      </c>
      <c r="AV510" s="4"/>
      <c r="AW510" s="4"/>
      <c r="AX510" s="15"/>
      <c r="AY510" s="4"/>
      <c r="AZ510" s="4">
        <f t="shared" ca="1" si="57"/>
        <v>8</v>
      </c>
      <c r="BA510" s="496">
        <f t="shared" ca="1" si="58"/>
        <v>8</v>
      </c>
      <c r="BB510" s="40">
        <f t="shared" ca="1" si="56"/>
        <v>7.6982294072363352E-4</v>
      </c>
      <c r="BC510" s="3">
        <f t="shared" si="55"/>
        <v>3.2236335642802157E-2</v>
      </c>
      <c r="BD510" s="4"/>
      <c r="BE510" s="4"/>
      <c r="BF510" s="4"/>
      <c r="BG510" s="11"/>
      <c r="BH510" s="492">
        <f ca="1">SUMPRODUCT(E510:AP510,Calcul_correl!E$411:AP$411)*D510</f>
        <v>8.6709006928406454E-4</v>
      </c>
      <c r="BI510" s="493"/>
      <c r="BJ510" s="493"/>
      <c r="BK510" s="493"/>
      <c r="BL510" s="493"/>
      <c r="BM510" s="496"/>
    </row>
    <row r="511" spans="3:65">
      <c r="C511" s="42" t="s">
        <v>3429</v>
      </c>
      <c r="D511" s="43">
        <v>1.157273463719477E-4</v>
      </c>
      <c r="E511" s="44">
        <v>-70</v>
      </c>
      <c r="F511" s="17">
        <v>-23</v>
      </c>
      <c r="G511" s="17">
        <v>45</v>
      </c>
      <c r="H511" s="17">
        <v>-29</v>
      </c>
      <c r="I511" s="17">
        <v>-8</v>
      </c>
      <c r="J511" s="17">
        <v>-13</v>
      </c>
      <c r="K511" s="17">
        <v>-19</v>
      </c>
      <c r="L511" s="17">
        <v>-24</v>
      </c>
      <c r="M511" s="17">
        <v>4</v>
      </c>
      <c r="N511" s="17">
        <v>-23</v>
      </c>
      <c r="O511" s="17">
        <v>33</v>
      </c>
      <c r="P511" s="17">
        <v>-1</v>
      </c>
      <c r="Q511" s="17">
        <v>-61</v>
      </c>
      <c r="R511" s="17">
        <v>59</v>
      </c>
      <c r="S511" s="17">
        <v>8</v>
      </c>
      <c r="T511" s="17">
        <v>2</v>
      </c>
      <c r="U511" s="17">
        <v>-20</v>
      </c>
      <c r="V511" s="17">
        <v>40</v>
      </c>
      <c r="W511" s="17">
        <v>-46</v>
      </c>
      <c r="X511" s="17">
        <v>15</v>
      </c>
      <c r="Y511" s="17">
        <v>-21</v>
      </c>
      <c r="Z511" s="17">
        <v>24</v>
      </c>
      <c r="AA511" s="17">
        <v>9</v>
      </c>
      <c r="AB511" s="17">
        <v>-29</v>
      </c>
      <c r="AC511" s="17">
        <v>10</v>
      </c>
      <c r="AD511" s="17">
        <v>12</v>
      </c>
      <c r="AE511" s="17">
        <v>-51</v>
      </c>
      <c r="AF511" s="17">
        <v>-28</v>
      </c>
      <c r="AG511" s="17">
        <v>7</v>
      </c>
      <c r="AH511" s="17">
        <v>-75</v>
      </c>
      <c r="AI511" s="17">
        <v>-9</v>
      </c>
      <c r="AJ511" s="17">
        <v>7</v>
      </c>
      <c r="AK511" s="17">
        <v>8</v>
      </c>
      <c r="AL511" s="17">
        <v>27</v>
      </c>
      <c r="AM511" s="17">
        <v>15</v>
      </c>
      <c r="AN511" s="17">
        <v>22</v>
      </c>
      <c r="AO511" s="17">
        <v>7</v>
      </c>
      <c r="AP511" s="18">
        <v>8</v>
      </c>
      <c r="AR511" s="14"/>
      <c r="AS511" s="8" t="s">
        <v>3429</v>
      </c>
      <c r="AT511" s="8" t="str">
        <f t="shared" si="59"/>
        <v/>
      </c>
      <c r="AU511" s="8">
        <f>IF(OR(ISBLANK('Anwendung DIAGNOSE'!E237),'Anwendung DIAGNOSE'!E237='Anwendung DIAGNOSE'!$C$1,AT511),0,$AR$5-'Anwendung DIAGNOSE'!E237)</f>
        <v>8</v>
      </c>
      <c r="AV511" s="4"/>
      <c r="AW511" s="4"/>
      <c r="AX511" s="15"/>
      <c r="AY511" s="4"/>
      <c r="AZ511" s="4">
        <f t="shared" ca="1" si="57"/>
        <v>8</v>
      </c>
      <c r="BA511" s="496">
        <f t="shared" ca="1" si="58"/>
        <v>8</v>
      </c>
      <c r="BB511" s="40">
        <f t="shared" ca="1" si="56"/>
        <v>9.2581877097558157E-4</v>
      </c>
      <c r="BC511" s="3">
        <f t="shared" si="55"/>
        <v>0.1055433398912163</v>
      </c>
      <c r="BD511" s="4"/>
      <c r="BE511" s="4"/>
      <c r="BF511" s="4"/>
      <c r="BG511" s="11"/>
      <c r="BH511" s="492">
        <f ca="1">SUMPRODUCT(E511:AP511,Calcul_correl!E$411:AP$411)*D511</f>
        <v>1.0175211202407127E-3</v>
      </c>
      <c r="BI511" s="493"/>
      <c r="BJ511" s="493"/>
      <c r="BK511" s="493"/>
      <c r="BL511" s="493"/>
      <c r="BM511" s="496"/>
    </row>
    <row r="512" spans="3:65">
      <c r="C512" s="42" t="s">
        <v>3430</v>
      </c>
      <c r="D512" s="43">
        <v>9.3396843186700296E-5</v>
      </c>
      <c r="E512" s="44">
        <v>15</v>
      </c>
      <c r="F512" s="17">
        <v>-14</v>
      </c>
      <c r="G512" s="17">
        <v>8</v>
      </c>
      <c r="H512" s="17">
        <v>-4</v>
      </c>
      <c r="I512" s="17">
        <v>-12</v>
      </c>
      <c r="J512" s="17">
        <v>-6</v>
      </c>
      <c r="K512" s="17">
        <v>12</v>
      </c>
      <c r="L512" s="17">
        <v>-8</v>
      </c>
      <c r="M512" s="17">
        <v>12</v>
      </c>
      <c r="N512" s="17">
        <v>10</v>
      </c>
      <c r="O512" s="17">
        <v>10</v>
      </c>
      <c r="P512" s="17">
        <v>-9</v>
      </c>
      <c r="Q512" s="17">
        <v>-6</v>
      </c>
      <c r="R512" s="17">
        <v>-1</v>
      </c>
      <c r="S512" s="17">
        <v>11</v>
      </c>
      <c r="T512" s="17">
        <v>1</v>
      </c>
      <c r="U512" s="17">
        <v>1</v>
      </c>
      <c r="V512" s="17">
        <v>3</v>
      </c>
      <c r="W512" s="17">
        <v>5</v>
      </c>
      <c r="X512" s="17">
        <v>11</v>
      </c>
      <c r="Y512" s="17">
        <v>1</v>
      </c>
      <c r="Z512" s="17">
        <v>12</v>
      </c>
      <c r="AA512" s="17">
        <v>-22</v>
      </c>
      <c r="AB512" s="17">
        <v>3</v>
      </c>
      <c r="AC512" s="17">
        <v>-1</v>
      </c>
      <c r="AD512" s="17">
        <v>-5</v>
      </c>
      <c r="AE512" s="17">
        <v>-3</v>
      </c>
      <c r="AF512" s="17">
        <v>22</v>
      </c>
      <c r="AG512" s="17">
        <v>8</v>
      </c>
      <c r="AH512" s="17">
        <v>-9</v>
      </c>
      <c r="AI512" s="17">
        <v>-8</v>
      </c>
      <c r="AJ512" s="17">
        <v>-9</v>
      </c>
      <c r="AK512" s="17">
        <v>-7</v>
      </c>
      <c r="AL512" s="17">
        <v>-20</v>
      </c>
      <c r="AM512" s="17">
        <v>-5</v>
      </c>
      <c r="AN512" s="17">
        <v>-2</v>
      </c>
      <c r="AO512" s="17">
        <v>8</v>
      </c>
      <c r="AP512" s="18">
        <v>9</v>
      </c>
      <c r="AR512" s="14"/>
      <c r="AS512" s="8" t="s">
        <v>3430</v>
      </c>
      <c r="AT512" s="8" t="str">
        <f t="shared" si="59"/>
        <v/>
      </c>
      <c r="AU512" s="8">
        <f>IF(OR(ISBLANK('Anwendung DIAGNOSE'!E238),'Anwendung DIAGNOSE'!E238='Anwendung DIAGNOSE'!$C$1,AT512),0,$AR$5-'Anwendung DIAGNOSE'!E238)</f>
        <v>8</v>
      </c>
      <c r="AV512" s="4"/>
      <c r="AW512" s="4"/>
      <c r="AX512" s="15"/>
      <c r="AY512" s="4"/>
      <c r="AZ512" s="4">
        <f t="shared" ca="1" si="57"/>
        <v>8</v>
      </c>
      <c r="BA512" s="496">
        <f t="shared" ca="1" si="58"/>
        <v>8</v>
      </c>
      <c r="BB512" s="40">
        <f t="shared" ca="1" si="56"/>
        <v>7.4717474549360237E-4</v>
      </c>
      <c r="BC512" s="3">
        <f t="shared" si="55"/>
        <v>2.9233211917437194E-2</v>
      </c>
      <c r="BD512" s="4"/>
      <c r="BE512" s="4"/>
      <c r="BF512" s="4"/>
      <c r="BG512" s="11"/>
      <c r="BH512" s="492">
        <f ca="1">SUMPRODUCT(E512:AP512,Calcul_correl!E$411:AP$411)*D512</f>
        <v>5.3704118800784544E-4</v>
      </c>
      <c r="BI512" s="493"/>
      <c r="BJ512" s="493"/>
      <c r="BK512" s="493"/>
      <c r="BL512" s="493"/>
      <c r="BM512" s="496"/>
    </row>
    <row r="513" spans="3:65">
      <c r="C513" s="42" t="s">
        <v>3431</v>
      </c>
      <c r="D513" s="43">
        <v>1.4682131845543972E-4</v>
      </c>
      <c r="E513" s="44">
        <v>8</v>
      </c>
      <c r="F513" s="17">
        <v>-32</v>
      </c>
      <c r="G513" s="17">
        <v>-37</v>
      </c>
      <c r="H513" s="17">
        <v>-39</v>
      </c>
      <c r="I513" s="17">
        <v>-115</v>
      </c>
      <c r="J513" s="17">
        <v>17</v>
      </c>
      <c r="K513" s="17">
        <v>-51</v>
      </c>
      <c r="L513" s="17">
        <v>4</v>
      </c>
      <c r="M513" s="17">
        <v>-13</v>
      </c>
      <c r="N513" s="17">
        <v>30</v>
      </c>
      <c r="O513" s="17">
        <v>-28</v>
      </c>
      <c r="P513" s="17">
        <v>29</v>
      </c>
      <c r="Q513" s="17">
        <v>-9</v>
      </c>
      <c r="R513" s="17">
        <v>-79</v>
      </c>
      <c r="S513" s="17">
        <v>20</v>
      </c>
      <c r="T513" s="17">
        <v>-36</v>
      </c>
      <c r="U513" s="17">
        <v>-30</v>
      </c>
      <c r="V513" s="17">
        <v>42</v>
      </c>
      <c r="W513" s="17">
        <v>45</v>
      </c>
      <c r="X513" s="17">
        <v>31</v>
      </c>
      <c r="Y513" s="17">
        <v>1</v>
      </c>
      <c r="Z513" s="17">
        <v>12</v>
      </c>
      <c r="AA513" s="17">
        <v>29</v>
      </c>
      <c r="AB513" s="17">
        <v>-9</v>
      </c>
      <c r="AC513" s="17">
        <v>33</v>
      </c>
      <c r="AD513" s="17">
        <v>-7</v>
      </c>
      <c r="AE513" s="17">
        <v>15</v>
      </c>
      <c r="AF513" s="17">
        <v>8</v>
      </c>
      <c r="AG513" s="17">
        <v>-22</v>
      </c>
      <c r="AH513" s="17">
        <v>1</v>
      </c>
      <c r="AI513" s="17">
        <v>51</v>
      </c>
      <c r="AJ513" s="17">
        <v>14</v>
      </c>
      <c r="AK513" s="17">
        <v>-19</v>
      </c>
      <c r="AL513" s="17">
        <v>32</v>
      </c>
      <c r="AM513" s="17">
        <v>53</v>
      </c>
      <c r="AN513" s="17">
        <v>-1</v>
      </c>
      <c r="AO513" s="17">
        <v>-28</v>
      </c>
      <c r="AP513" s="18">
        <v>-33</v>
      </c>
      <c r="AR513" s="14"/>
      <c r="AS513" s="8" t="s">
        <v>3431</v>
      </c>
      <c r="AT513" s="8" t="str">
        <f t="shared" si="59"/>
        <v/>
      </c>
      <c r="AU513" s="8">
        <f>IF(OR(ISBLANK('Anwendung DIAGNOSE'!E239),'Anwendung DIAGNOSE'!E239='Anwendung DIAGNOSE'!$C$1,AT513),0,$AR$5-'Anwendung DIAGNOSE'!E239)</f>
        <v>8</v>
      </c>
      <c r="AV513" s="4"/>
      <c r="AW513" s="4"/>
      <c r="AX513" s="15"/>
      <c r="AY513" s="4"/>
      <c r="AZ513" s="4">
        <f t="shared" si="57"/>
        <v>8</v>
      </c>
      <c r="BA513" s="496">
        <f t="shared" si="58"/>
        <v>8</v>
      </c>
      <c r="BB513" s="40">
        <f t="shared" si="56"/>
        <v>1.1745705476435178E-3</v>
      </c>
      <c r="BC513" s="3">
        <f t="shared" si="55"/>
        <v>0.15607106151813244</v>
      </c>
      <c r="BD513" s="4"/>
      <c r="BE513" s="4"/>
      <c r="BF513" s="4"/>
      <c r="BG513" s="11"/>
      <c r="BH513" s="492">
        <f ca="1">SUMPRODUCT(E513:AP513,Calcul_correl!E$411:AP$411)*D513</f>
        <v>2.357524592570842E-3</v>
      </c>
      <c r="BI513" s="493"/>
      <c r="BJ513" s="493"/>
      <c r="BK513" s="493"/>
      <c r="BL513" s="493"/>
      <c r="BM513" s="496"/>
    </row>
    <row r="514" spans="3:65">
      <c r="C514" s="42" t="s">
        <v>3432</v>
      </c>
      <c r="D514" s="43">
        <v>1.284191601386927E-4</v>
      </c>
      <c r="E514" s="44">
        <v>-29</v>
      </c>
      <c r="F514" s="17">
        <v>-21</v>
      </c>
      <c r="G514" s="17">
        <v>-1</v>
      </c>
      <c r="H514" s="17">
        <v>3</v>
      </c>
      <c r="I514" s="17">
        <v>-42</v>
      </c>
      <c r="J514" s="17">
        <v>5</v>
      </c>
      <c r="K514" s="17">
        <v>-45</v>
      </c>
      <c r="L514" s="17">
        <v>-1</v>
      </c>
      <c r="M514" s="17">
        <v>-49</v>
      </c>
      <c r="N514" s="17">
        <v>25</v>
      </c>
      <c r="O514" s="17">
        <v>17</v>
      </c>
      <c r="P514" s="17">
        <v>15</v>
      </c>
      <c r="Q514" s="17">
        <v>-8</v>
      </c>
      <c r="R514" s="17">
        <v>-36</v>
      </c>
      <c r="S514" s="17">
        <v>23</v>
      </c>
      <c r="T514" s="17">
        <v>85</v>
      </c>
      <c r="U514" s="17">
        <v>2</v>
      </c>
      <c r="V514" s="17">
        <v>-8</v>
      </c>
      <c r="W514" s="17">
        <v>41</v>
      </c>
      <c r="X514" s="17">
        <v>25</v>
      </c>
      <c r="Y514" s="17">
        <v>30</v>
      </c>
      <c r="Z514" s="17">
        <v>-11</v>
      </c>
      <c r="AA514" s="17">
        <v>-4</v>
      </c>
      <c r="AB514" s="17">
        <v>-26</v>
      </c>
      <c r="AC514" s="17">
        <v>-32</v>
      </c>
      <c r="AD514" s="17">
        <v>-2</v>
      </c>
      <c r="AE514" s="17">
        <v>-23</v>
      </c>
      <c r="AF514" s="17">
        <v>53</v>
      </c>
      <c r="AG514" s="17">
        <v>-16</v>
      </c>
      <c r="AH514" s="17">
        <v>22</v>
      </c>
      <c r="AI514" s="17">
        <v>-10</v>
      </c>
      <c r="AJ514" s="17">
        <v>3</v>
      </c>
      <c r="AK514" s="17">
        <v>-49</v>
      </c>
      <c r="AL514" s="17">
        <v>-10</v>
      </c>
      <c r="AM514" s="17">
        <v>7</v>
      </c>
      <c r="AN514" s="17">
        <v>31</v>
      </c>
      <c r="AO514" s="17">
        <v>-21</v>
      </c>
      <c r="AP514" s="18">
        <v>31</v>
      </c>
      <c r="AR514" s="14"/>
      <c r="AS514" s="8" t="s">
        <v>3432</v>
      </c>
      <c r="AT514" s="8" t="str">
        <f t="shared" si="59"/>
        <v/>
      </c>
      <c r="AU514" s="8">
        <f>IF(OR(ISBLANK('Anwendung DIAGNOSE'!E240),'Anwendung DIAGNOSE'!E240='Anwendung DIAGNOSE'!$C$1,AT514),0,$AR$5-'Anwendung DIAGNOSE'!E240)</f>
        <v>8</v>
      </c>
      <c r="AV514" s="4"/>
      <c r="AW514" s="4"/>
      <c r="AX514" s="15"/>
      <c r="AY514" s="4"/>
      <c r="AZ514" s="4">
        <f t="shared" si="57"/>
        <v>8</v>
      </c>
      <c r="BA514" s="496">
        <f t="shared" si="58"/>
        <v>8</v>
      </c>
      <c r="BB514" s="40">
        <f t="shared" si="56"/>
        <v>1.0273532811095416E-3</v>
      </c>
      <c r="BC514" s="3">
        <f t="shared" ref="BC514:BC557" si="60">(SUMIF(E514:AP514,"&gt;0",E514:AP514)-SUMIF(E514:AP514,"&lt;0",E514:AP514))*D514</f>
        <v>0.11069731603955311</v>
      </c>
      <c r="BD514" s="4"/>
      <c r="BE514" s="4"/>
      <c r="BF514" s="4"/>
      <c r="BG514" s="11"/>
      <c r="BH514" s="492">
        <f ca="1">SUMPRODUCT(E514:AP514,Calcul_correl!E$411:AP$411)*D514</f>
        <v>4.3342750738410186E-4</v>
      </c>
      <c r="BI514" s="493"/>
      <c r="BJ514" s="493"/>
      <c r="BK514" s="493"/>
      <c r="BL514" s="493"/>
      <c r="BM514" s="496"/>
    </row>
    <row r="515" spans="3:65">
      <c r="C515" s="42" t="s">
        <v>3433</v>
      </c>
      <c r="D515" s="43">
        <v>1.3502565487442613E-4</v>
      </c>
      <c r="E515" s="44">
        <v>-68</v>
      </c>
      <c r="F515" s="17">
        <v>-2</v>
      </c>
      <c r="G515" s="17">
        <v>47</v>
      </c>
      <c r="H515" s="17">
        <v>9</v>
      </c>
      <c r="I515" s="17">
        <v>-25</v>
      </c>
      <c r="J515" s="17">
        <v>-30</v>
      </c>
      <c r="K515" s="17">
        <v>8</v>
      </c>
      <c r="L515" s="17">
        <v>15</v>
      </c>
      <c r="M515" s="17">
        <v>15</v>
      </c>
      <c r="N515" s="17">
        <v>0</v>
      </c>
      <c r="O515" s="17">
        <v>3</v>
      </c>
      <c r="P515" s="17">
        <v>-35</v>
      </c>
      <c r="Q515" s="17">
        <v>17</v>
      </c>
      <c r="R515" s="17">
        <v>0</v>
      </c>
      <c r="S515" s="17">
        <v>0</v>
      </c>
      <c r="T515" s="17">
        <v>-15</v>
      </c>
      <c r="U515" s="17">
        <v>36</v>
      </c>
      <c r="V515" s="17">
        <v>-43</v>
      </c>
      <c r="W515" s="17">
        <v>11</v>
      </c>
      <c r="X515" s="17">
        <v>1</v>
      </c>
      <c r="Y515" s="17">
        <v>4</v>
      </c>
      <c r="Z515" s="17">
        <v>9</v>
      </c>
      <c r="AA515" s="17">
        <v>4</v>
      </c>
      <c r="AB515" s="17">
        <v>46</v>
      </c>
      <c r="AC515" s="17">
        <v>29</v>
      </c>
      <c r="AD515" s="17">
        <v>14</v>
      </c>
      <c r="AE515" s="17">
        <v>-23</v>
      </c>
      <c r="AF515" s="17">
        <v>13</v>
      </c>
      <c r="AG515" s="17">
        <v>-1</v>
      </c>
      <c r="AH515" s="17">
        <v>18</v>
      </c>
      <c r="AI515" s="17">
        <v>-12</v>
      </c>
      <c r="AJ515" s="17">
        <v>55</v>
      </c>
      <c r="AK515" s="17">
        <v>-4</v>
      </c>
      <c r="AL515" s="17">
        <v>-41</v>
      </c>
      <c r="AM515" s="17">
        <v>24</v>
      </c>
      <c r="AN515" s="17">
        <v>-37</v>
      </c>
      <c r="AO515" s="17">
        <v>-4</v>
      </c>
      <c r="AP515" s="18">
        <v>-29</v>
      </c>
      <c r="AR515" s="14"/>
      <c r="AS515" s="8" t="s">
        <v>3433</v>
      </c>
      <c r="AT515" s="8" t="str">
        <f t="shared" si="59"/>
        <v/>
      </c>
      <c r="AU515" s="8">
        <f>IF(OR(ISBLANK('Anwendung DIAGNOSE'!E241),'Anwendung DIAGNOSE'!E241='Anwendung DIAGNOSE'!$C$1,AT515),0,$AR$5-'Anwendung DIAGNOSE'!E241)</f>
        <v>8</v>
      </c>
      <c r="AV515" s="4"/>
      <c r="AW515" s="4"/>
      <c r="AX515" s="15"/>
      <c r="AY515" s="4"/>
      <c r="AZ515" s="4">
        <f t="shared" si="57"/>
        <v>8</v>
      </c>
      <c r="BA515" s="496">
        <f t="shared" si="58"/>
        <v>8</v>
      </c>
      <c r="BB515" s="40">
        <f t="shared" ref="BB515:BB557" si="61">BA515*D515</f>
        <v>1.0802052389954091E-3</v>
      </c>
      <c r="BC515" s="3">
        <f t="shared" si="60"/>
        <v>0.10086416419119631</v>
      </c>
      <c r="BD515" s="4"/>
      <c r="BE515" s="4"/>
      <c r="BF515" s="4"/>
      <c r="BG515" s="11"/>
      <c r="BH515" s="492">
        <f ca="1">SUMPRODUCT(E515:AP515,Calcul_correl!E$411:AP$411)*D515</f>
        <v>-3.5673778017823363E-4</v>
      </c>
      <c r="BI515" s="493"/>
      <c r="BJ515" s="493"/>
      <c r="BK515" s="493"/>
      <c r="BL515" s="493"/>
      <c r="BM515" s="496"/>
    </row>
    <row r="516" spans="3:65">
      <c r="C516" s="42" t="s">
        <v>3434</v>
      </c>
      <c r="D516" s="43">
        <v>1.2514078338130396E-4</v>
      </c>
      <c r="E516" s="44">
        <v>-27</v>
      </c>
      <c r="F516" s="17">
        <v>51</v>
      </c>
      <c r="G516" s="17">
        <v>19</v>
      </c>
      <c r="H516" s="17">
        <v>-53</v>
      </c>
      <c r="I516" s="17">
        <v>13</v>
      </c>
      <c r="J516" s="17">
        <v>-18</v>
      </c>
      <c r="K516" s="17">
        <v>-17</v>
      </c>
      <c r="L516" s="17">
        <v>-2</v>
      </c>
      <c r="M516" s="17">
        <v>15</v>
      </c>
      <c r="N516" s="17">
        <v>29</v>
      </c>
      <c r="O516" s="17">
        <v>33</v>
      </c>
      <c r="P516" s="17">
        <v>0</v>
      </c>
      <c r="Q516" s="17">
        <v>-41</v>
      </c>
      <c r="R516" s="17">
        <v>22</v>
      </c>
      <c r="S516" s="17">
        <v>31</v>
      </c>
      <c r="T516" s="17">
        <v>22</v>
      </c>
      <c r="U516" s="17">
        <v>8</v>
      </c>
      <c r="V516" s="17">
        <v>54</v>
      </c>
      <c r="W516" s="17">
        <v>39</v>
      </c>
      <c r="X516" s="17">
        <v>-34</v>
      </c>
      <c r="Y516" s="17">
        <v>2</v>
      </c>
      <c r="Z516" s="17">
        <v>-14</v>
      </c>
      <c r="AA516" s="17">
        <v>21</v>
      </c>
      <c r="AB516" s="17">
        <v>0</v>
      </c>
      <c r="AC516" s="17">
        <v>7</v>
      </c>
      <c r="AD516" s="17">
        <v>8</v>
      </c>
      <c r="AE516" s="17">
        <v>-38</v>
      </c>
      <c r="AF516" s="17">
        <v>34</v>
      </c>
      <c r="AG516" s="17">
        <v>55</v>
      </c>
      <c r="AH516" s="17">
        <v>21</v>
      </c>
      <c r="AI516" s="17">
        <v>17</v>
      </c>
      <c r="AJ516" s="17">
        <v>-1</v>
      </c>
      <c r="AK516" s="17">
        <v>-23</v>
      </c>
      <c r="AL516" s="17">
        <v>-17</v>
      </c>
      <c r="AM516" s="17">
        <v>-6</v>
      </c>
      <c r="AN516" s="17">
        <v>-23</v>
      </c>
      <c r="AO516" s="17">
        <v>12</v>
      </c>
      <c r="AP516" s="18">
        <v>-4</v>
      </c>
      <c r="AR516" s="14"/>
      <c r="AS516" s="8" t="s">
        <v>3434</v>
      </c>
      <c r="AT516" s="8" t="str">
        <f t="shared" si="59"/>
        <v/>
      </c>
      <c r="AU516" s="8">
        <f>IF(OR(ISBLANK('Anwendung DIAGNOSE'!E242),'Anwendung DIAGNOSE'!E242='Anwendung DIAGNOSE'!$C$1,AT516),0,$AR$5-'Anwendung DIAGNOSE'!E242)</f>
        <v>8</v>
      </c>
      <c r="AV516" s="4"/>
      <c r="AW516" s="4"/>
      <c r="AX516" s="15"/>
      <c r="AY516" s="4"/>
      <c r="AZ516" s="4">
        <f t="shared" si="57"/>
        <v>8</v>
      </c>
      <c r="BA516" s="496">
        <f t="shared" si="58"/>
        <v>8</v>
      </c>
      <c r="BB516" s="40">
        <f t="shared" si="61"/>
        <v>1.0011262670504317E-3</v>
      </c>
      <c r="BC516" s="3">
        <f t="shared" si="60"/>
        <v>0.10399199098986359</v>
      </c>
      <c r="BD516" s="4"/>
      <c r="BE516" s="4"/>
      <c r="BF516" s="4"/>
      <c r="BG516" s="11"/>
      <c r="BH516" s="492">
        <f ca="1">SUMPRODUCT(E516:AP516,Calcul_correl!E$411:AP$411)*D516</f>
        <v>1.4099862345138285E-3</v>
      </c>
      <c r="BI516" s="493"/>
      <c r="BJ516" s="493"/>
      <c r="BK516" s="493"/>
      <c r="BL516" s="493"/>
      <c r="BM516" s="496"/>
    </row>
    <row r="517" spans="3:65">
      <c r="C517" s="42" t="s">
        <v>4576</v>
      </c>
      <c r="D517" s="43">
        <v>1.2257906349595488E-4</v>
      </c>
      <c r="E517" s="44">
        <v>60</v>
      </c>
      <c r="F517" s="17">
        <v>4</v>
      </c>
      <c r="G517" s="17">
        <v>-2</v>
      </c>
      <c r="H517" s="17">
        <v>10</v>
      </c>
      <c r="I517" s="17">
        <v>25</v>
      </c>
      <c r="J517" s="17">
        <v>27</v>
      </c>
      <c r="K517" s="17">
        <v>-36</v>
      </c>
      <c r="L517" s="17">
        <v>66</v>
      </c>
      <c r="M517" s="17">
        <v>41</v>
      </c>
      <c r="N517" s="17">
        <v>6</v>
      </c>
      <c r="O517" s="17">
        <v>34</v>
      </c>
      <c r="P517" s="17">
        <v>-49</v>
      </c>
      <c r="Q517" s="17">
        <v>2</v>
      </c>
      <c r="R517" s="17">
        <v>30</v>
      </c>
      <c r="S517" s="17">
        <v>27</v>
      </c>
      <c r="T517" s="17">
        <v>31</v>
      </c>
      <c r="U517" s="17">
        <v>-3</v>
      </c>
      <c r="V517" s="17">
        <v>0</v>
      </c>
      <c r="W517" s="17">
        <v>15</v>
      </c>
      <c r="X517" s="17">
        <v>-4</v>
      </c>
      <c r="Y517" s="17">
        <v>30</v>
      </c>
      <c r="Z517" s="17">
        <v>46</v>
      </c>
      <c r="AA517" s="17">
        <v>29</v>
      </c>
      <c r="AB517" s="17">
        <v>13</v>
      </c>
      <c r="AC517" s="17">
        <v>33</v>
      </c>
      <c r="AD517" s="17">
        <v>-19</v>
      </c>
      <c r="AE517" s="17">
        <v>-5</v>
      </c>
      <c r="AF517" s="17">
        <v>-15</v>
      </c>
      <c r="AG517" s="17">
        <v>-24</v>
      </c>
      <c r="AH517" s="17">
        <v>24</v>
      </c>
      <c r="AI517" s="17">
        <v>8</v>
      </c>
      <c r="AJ517" s="17">
        <v>-20</v>
      </c>
      <c r="AK517" s="17">
        <v>-19</v>
      </c>
      <c r="AL517" s="17">
        <v>23</v>
      </c>
      <c r="AM517" s="17">
        <v>2</v>
      </c>
      <c r="AN517" s="17">
        <v>14</v>
      </c>
      <c r="AO517" s="17">
        <v>-14</v>
      </c>
      <c r="AP517" s="18">
        <v>-16</v>
      </c>
      <c r="AR517" s="14"/>
      <c r="AS517" s="8" t="s">
        <v>4576</v>
      </c>
      <c r="AT517" s="8" t="str">
        <f t="shared" si="59"/>
        <v/>
      </c>
      <c r="AU517" s="8">
        <f>IF(OR(ISBLANK('Anwendung DIAGNOSE'!E243),'Anwendung DIAGNOSE'!E243='Anwendung DIAGNOSE'!$C$1,AT517),0,$AR$5-'Anwendung DIAGNOSE'!E243)</f>
        <v>8</v>
      </c>
      <c r="AV517" s="4"/>
      <c r="AW517" s="4"/>
      <c r="AX517" s="15"/>
      <c r="AY517" s="4"/>
      <c r="AZ517" s="4">
        <f t="shared" si="57"/>
        <v>8</v>
      </c>
      <c r="BA517" s="496">
        <f t="shared" si="58"/>
        <v>8</v>
      </c>
      <c r="BB517" s="40">
        <f t="shared" si="61"/>
        <v>9.8063250796763903E-4</v>
      </c>
      <c r="BC517" s="3">
        <f t="shared" si="60"/>
        <v>0.10125030644765873</v>
      </c>
      <c r="BD517" s="4"/>
      <c r="BE517" s="4"/>
      <c r="BF517" s="4"/>
      <c r="BG517" s="11"/>
      <c r="BH517" s="492">
        <f ca="1">SUMPRODUCT(E517:AP517,Calcul_correl!E$411:AP$411)*D517</f>
        <v>2.7986025986761473E-4</v>
      </c>
      <c r="BI517" s="493"/>
      <c r="BJ517" s="493"/>
      <c r="BK517" s="493"/>
      <c r="BL517" s="493"/>
      <c r="BM517" s="496"/>
    </row>
    <row r="518" spans="3:65">
      <c r="C518" s="42" t="s">
        <v>4577</v>
      </c>
      <c r="D518" s="43">
        <v>1.1906179307060365E-4</v>
      </c>
      <c r="E518" s="44">
        <v>-5</v>
      </c>
      <c r="F518" s="17">
        <v>24</v>
      </c>
      <c r="G518" s="17">
        <v>-2</v>
      </c>
      <c r="H518" s="17">
        <v>-12</v>
      </c>
      <c r="I518" s="17">
        <v>2</v>
      </c>
      <c r="J518" s="17">
        <v>30</v>
      </c>
      <c r="K518" s="17">
        <v>54</v>
      </c>
      <c r="L518" s="17">
        <v>34</v>
      </c>
      <c r="M518" s="17">
        <v>14</v>
      </c>
      <c r="N518" s="17">
        <v>-19</v>
      </c>
      <c r="O518" s="17">
        <v>-10</v>
      </c>
      <c r="P518" s="17">
        <v>22</v>
      </c>
      <c r="Q518" s="17">
        <v>-1</v>
      </c>
      <c r="R518" s="17">
        <v>12</v>
      </c>
      <c r="S518" s="17">
        <v>56</v>
      </c>
      <c r="T518" s="17">
        <v>-28</v>
      </c>
      <c r="U518" s="17">
        <v>-2</v>
      </c>
      <c r="V518" s="17">
        <v>24</v>
      </c>
      <c r="W518" s="17">
        <v>-1</v>
      </c>
      <c r="X518" s="17">
        <v>12</v>
      </c>
      <c r="Y518" s="17">
        <v>-11</v>
      </c>
      <c r="Z518" s="17">
        <v>-1</v>
      </c>
      <c r="AA518" s="17">
        <v>-8</v>
      </c>
      <c r="AB518" s="17">
        <v>-2</v>
      </c>
      <c r="AC518" s="17">
        <v>10</v>
      </c>
      <c r="AD518" s="17">
        <v>-22</v>
      </c>
      <c r="AE518" s="17">
        <v>8</v>
      </c>
      <c r="AF518" s="17">
        <v>18</v>
      </c>
      <c r="AG518" s="17">
        <v>15</v>
      </c>
      <c r="AH518" s="17">
        <v>2</v>
      </c>
      <c r="AI518" s="17">
        <v>25</v>
      </c>
      <c r="AJ518" s="17">
        <v>9</v>
      </c>
      <c r="AK518" s="17">
        <v>-27</v>
      </c>
      <c r="AL518" s="17">
        <v>-16</v>
      </c>
      <c r="AM518" s="17">
        <v>5</v>
      </c>
      <c r="AN518" s="17">
        <v>36</v>
      </c>
      <c r="AO518" s="17">
        <v>-15</v>
      </c>
      <c r="AP518" s="18">
        <v>32</v>
      </c>
      <c r="AR518" s="14"/>
      <c r="AS518" s="8" t="s">
        <v>4577</v>
      </c>
      <c r="AT518" s="8" t="str">
        <f t="shared" si="59"/>
        <v/>
      </c>
      <c r="AU518" s="8">
        <f>IF(OR(ISBLANK('Anwendung DIAGNOSE'!E244),'Anwendung DIAGNOSE'!E244='Anwendung DIAGNOSE'!$C$1,AT518),0,$AR$5-'Anwendung DIAGNOSE'!E244)</f>
        <v>8</v>
      </c>
      <c r="AV518" s="4"/>
      <c r="AW518" s="4"/>
      <c r="AX518" s="15"/>
      <c r="AY518" s="4"/>
      <c r="AZ518" s="4">
        <f t="shared" si="57"/>
        <v>8</v>
      </c>
      <c r="BA518" s="496">
        <f t="shared" si="58"/>
        <v>8</v>
      </c>
      <c r="BB518" s="40">
        <f t="shared" si="61"/>
        <v>9.5249434456482916E-4</v>
      </c>
      <c r="BC518" s="3">
        <f t="shared" si="60"/>
        <v>7.453268246219788E-2</v>
      </c>
      <c r="BD518" s="4"/>
      <c r="BE518" s="4"/>
      <c r="BF518" s="4"/>
      <c r="BG518" s="11"/>
      <c r="BH518" s="492">
        <f ca="1">SUMPRODUCT(E518:AP518,Calcul_correl!E$411:AP$411)*D518</f>
        <v>1.7250267889034408E-3</v>
      </c>
      <c r="BI518" s="493"/>
      <c r="BJ518" s="493"/>
      <c r="BK518" s="493"/>
      <c r="BL518" s="493"/>
      <c r="BM518" s="496"/>
    </row>
    <row r="519" spans="3:65">
      <c r="C519" s="42" t="s">
        <v>4578</v>
      </c>
      <c r="D519" s="43">
        <v>1.4799467219180109E-4</v>
      </c>
      <c r="E519" s="44">
        <v>9</v>
      </c>
      <c r="F519" s="17">
        <v>-37</v>
      </c>
      <c r="G519" s="17">
        <v>-37</v>
      </c>
      <c r="H519" s="17">
        <v>-34</v>
      </c>
      <c r="I519" s="17">
        <v>-107</v>
      </c>
      <c r="J519" s="17">
        <v>23</v>
      </c>
      <c r="K519" s="17">
        <v>-46</v>
      </c>
      <c r="L519" s="17">
        <v>-4</v>
      </c>
      <c r="M519" s="17">
        <v>-18</v>
      </c>
      <c r="N519" s="17">
        <v>40</v>
      </c>
      <c r="O519" s="17">
        <v>-24</v>
      </c>
      <c r="P519" s="17">
        <v>39</v>
      </c>
      <c r="Q519" s="17">
        <v>-19</v>
      </c>
      <c r="R519" s="17">
        <v>-80</v>
      </c>
      <c r="S519" s="17">
        <v>34</v>
      </c>
      <c r="T519" s="17">
        <v>-36</v>
      </c>
      <c r="U519" s="17">
        <v>-38</v>
      </c>
      <c r="V519" s="17">
        <v>40</v>
      </c>
      <c r="W519" s="17">
        <v>38</v>
      </c>
      <c r="X519" s="17">
        <v>26</v>
      </c>
      <c r="Y519" s="17">
        <v>7</v>
      </c>
      <c r="Z519" s="17">
        <v>16</v>
      </c>
      <c r="AA519" s="17">
        <v>31</v>
      </c>
      <c r="AB519" s="17">
        <v>-13</v>
      </c>
      <c r="AC519" s="17">
        <v>31</v>
      </c>
      <c r="AD519" s="17">
        <v>2</v>
      </c>
      <c r="AE519" s="17">
        <v>4</v>
      </c>
      <c r="AF519" s="17">
        <v>6</v>
      </c>
      <c r="AG519" s="17">
        <v>-35</v>
      </c>
      <c r="AH519" s="17">
        <v>-6</v>
      </c>
      <c r="AI519" s="17">
        <v>46</v>
      </c>
      <c r="AJ519" s="17">
        <v>11</v>
      </c>
      <c r="AK519" s="17">
        <v>-7</v>
      </c>
      <c r="AL519" s="17">
        <v>22</v>
      </c>
      <c r="AM519" s="17">
        <v>52</v>
      </c>
      <c r="AN519" s="17">
        <v>13</v>
      </c>
      <c r="AO519" s="17">
        <v>-35</v>
      </c>
      <c r="AP519" s="18">
        <v>-23</v>
      </c>
      <c r="AR519" s="14"/>
      <c r="AS519" s="8" t="s">
        <v>4578</v>
      </c>
      <c r="AT519" s="8" t="str">
        <f t="shared" si="59"/>
        <v/>
      </c>
      <c r="AU519" s="8">
        <f>IF(OR(ISBLANK('Anwendung DIAGNOSE'!E245),'Anwendung DIAGNOSE'!E245='Anwendung DIAGNOSE'!$C$1,AT519),0,$AR$5-'Anwendung DIAGNOSE'!E245)</f>
        <v>4</v>
      </c>
      <c r="AV519" s="4"/>
      <c r="AW519" s="4"/>
      <c r="AX519" s="15"/>
      <c r="AY519" s="4"/>
      <c r="AZ519" s="4">
        <f t="shared" si="57"/>
        <v>4</v>
      </c>
      <c r="BA519" s="496">
        <f t="shared" si="58"/>
        <v>4</v>
      </c>
      <c r="BB519" s="40">
        <f t="shared" si="61"/>
        <v>5.9197868876720435E-4</v>
      </c>
      <c r="BC519" s="3">
        <f t="shared" si="60"/>
        <v>0.16116619801687138</v>
      </c>
      <c r="BD519" s="4"/>
      <c r="BE519" s="4"/>
      <c r="BF519" s="4"/>
      <c r="BG519" s="11"/>
      <c r="BH519" s="492">
        <f ca="1">SUMPRODUCT(E519:AP519,Calcul_correl!E$411:AP$411)*D519</f>
        <v>9.9788367618765597E-4</v>
      </c>
      <c r="BI519" s="493"/>
      <c r="BJ519" s="493"/>
      <c r="BK519" s="493"/>
      <c r="BL519" s="493"/>
      <c r="BM519" s="496"/>
    </row>
    <row r="520" spans="3:65">
      <c r="C520" s="42" t="s">
        <v>4579</v>
      </c>
      <c r="D520" s="43">
        <v>1.1496895838123707E-4</v>
      </c>
      <c r="E520" s="44">
        <v>-14</v>
      </c>
      <c r="F520" s="17">
        <v>13</v>
      </c>
      <c r="G520" s="17">
        <v>3</v>
      </c>
      <c r="H520" s="17">
        <v>-9</v>
      </c>
      <c r="I520" s="17">
        <v>12</v>
      </c>
      <c r="J520" s="17">
        <v>10</v>
      </c>
      <c r="K520" s="17">
        <v>17</v>
      </c>
      <c r="L520" s="17">
        <v>13</v>
      </c>
      <c r="M520" s="17">
        <v>5</v>
      </c>
      <c r="N520" s="17">
        <v>0</v>
      </c>
      <c r="O520" s="17">
        <v>-1</v>
      </c>
      <c r="P520" s="17">
        <v>-17</v>
      </c>
      <c r="Q520" s="17">
        <v>-4</v>
      </c>
      <c r="R520" s="17">
        <v>20</v>
      </c>
      <c r="S520" s="17">
        <v>0</v>
      </c>
      <c r="T520" s="17">
        <v>3</v>
      </c>
      <c r="U520" s="17">
        <v>6</v>
      </c>
      <c r="V520" s="17">
        <v>17</v>
      </c>
      <c r="W520" s="17">
        <v>-17</v>
      </c>
      <c r="X520" s="17">
        <v>0</v>
      </c>
      <c r="Y520" s="17">
        <v>-16</v>
      </c>
      <c r="Z520" s="17">
        <v>-37</v>
      </c>
      <c r="AA520" s="17">
        <v>24</v>
      </c>
      <c r="AB520" s="17">
        <v>10</v>
      </c>
      <c r="AC520" s="17">
        <v>2</v>
      </c>
      <c r="AD520" s="17">
        <v>-34</v>
      </c>
      <c r="AE520" s="17">
        <v>-5</v>
      </c>
      <c r="AF520" s="17">
        <v>16</v>
      </c>
      <c r="AG520" s="17">
        <v>57</v>
      </c>
      <c r="AH520" s="17">
        <v>-28</v>
      </c>
      <c r="AI520" s="17">
        <v>19</v>
      </c>
      <c r="AJ520" s="17">
        <v>-27</v>
      </c>
      <c r="AK520" s="17">
        <v>-21</v>
      </c>
      <c r="AL520" s="17">
        <v>2</v>
      </c>
      <c r="AM520" s="17">
        <v>3</v>
      </c>
      <c r="AN520" s="17">
        <v>26</v>
      </c>
      <c r="AO520" s="17">
        <v>46</v>
      </c>
      <c r="AP520" s="18">
        <v>4</v>
      </c>
      <c r="AR520" s="14"/>
      <c r="AS520" s="8" t="s">
        <v>4579</v>
      </c>
      <c r="AT520" s="8" t="str">
        <f t="shared" si="59"/>
        <v/>
      </c>
      <c r="AU520" s="8">
        <f>IF(OR(ISBLANK('Anwendung DIAGNOSE'!E246),'Anwendung DIAGNOSE'!E246='Anwendung DIAGNOSE'!$C$1,AT520),0,$AR$5-'Anwendung DIAGNOSE'!E246)</f>
        <v>8</v>
      </c>
      <c r="AV520" s="4"/>
      <c r="AW520" s="4"/>
      <c r="AX520" s="15"/>
      <c r="AY520" s="4"/>
      <c r="AZ520" s="4">
        <f t="shared" si="57"/>
        <v>8</v>
      </c>
      <c r="BA520" s="496">
        <f t="shared" si="58"/>
        <v>8</v>
      </c>
      <c r="BB520" s="40">
        <f t="shared" si="61"/>
        <v>9.1975166704989656E-4</v>
      </c>
      <c r="BC520" s="3">
        <f t="shared" si="60"/>
        <v>6.4152678776730282E-2</v>
      </c>
      <c r="BD520" s="4"/>
      <c r="BE520" s="4"/>
      <c r="BF520" s="4"/>
      <c r="BG520" s="11"/>
      <c r="BH520" s="492">
        <f ca="1">SUMPRODUCT(E520:AP520,Calcul_correl!E$411:AP$411)*D520</f>
        <v>3.6230512761554388E-3</v>
      </c>
      <c r="BI520" s="493"/>
      <c r="BJ520" s="493"/>
      <c r="BK520" s="493"/>
      <c r="BL520" s="493"/>
      <c r="BM520" s="496"/>
    </row>
    <row r="521" spans="3:65">
      <c r="C521" s="42" t="s">
        <v>4580</v>
      </c>
      <c r="D521" s="43">
        <v>1.1340440009072352E-4</v>
      </c>
      <c r="E521" s="44">
        <v>-2</v>
      </c>
      <c r="F521" s="17">
        <v>-1</v>
      </c>
      <c r="G521" s="17">
        <v>-6</v>
      </c>
      <c r="H521" s="17">
        <v>0</v>
      </c>
      <c r="I521" s="17">
        <v>-2</v>
      </c>
      <c r="J521" s="17">
        <v>-32</v>
      </c>
      <c r="K521" s="17">
        <v>8</v>
      </c>
      <c r="L521" s="17">
        <v>-24</v>
      </c>
      <c r="M521" s="17">
        <v>-1</v>
      </c>
      <c r="N521" s="17">
        <v>27</v>
      </c>
      <c r="O521" s="17">
        <v>37</v>
      </c>
      <c r="P521" s="17">
        <v>9</v>
      </c>
      <c r="Q521" s="17">
        <v>-5</v>
      </c>
      <c r="R521" s="17">
        <v>6</v>
      </c>
      <c r="S521" s="17">
        <v>24</v>
      </c>
      <c r="T521" s="17">
        <v>24</v>
      </c>
      <c r="U521" s="17">
        <v>-17</v>
      </c>
      <c r="V521" s="17">
        <v>-7</v>
      </c>
      <c r="W521" s="17">
        <v>30</v>
      </c>
      <c r="X521" s="17">
        <v>14</v>
      </c>
      <c r="Y521" s="17">
        <v>19</v>
      </c>
      <c r="Z521" s="17">
        <v>15</v>
      </c>
      <c r="AA521" s="17">
        <v>-17</v>
      </c>
      <c r="AB521" s="17">
        <v>8</v>
      </c>
      <c r="AC521" s="17">
        <v>-3</v>
      </c>
      <c r="AD521" s="17">
        <v>1</v>
      </c>
      <c r="AE521" s="17">
        <v>-27</v>
      </c>
      <c r="AF521" s="17">
        <v>45</v>
      </c>
      <c r="AG521" s="17">
        <v>-23</v>
      </c>
      <c r="AH521" s="17">
        <v>9</v>
      </c>
      <c r="AI521" s="17">
        <v>7</v>
      </c>
      <c r="AJ521" s="17">
        <v>3</v>
      </c>
      <c r="AK521" s="17">
        <v>4</v>
      </c>
      <c r="AL521" s="17">
        <v>-7</v>
      </c>
      <c r="AM521" s="17">
        <v>-6</v>
      </c>
      <c r="AN521" s="17">
        <v>28</v>
      </c>
      <c r="AO521" s="17">
        <v>26</v>
      </c>
      <c r="AP521" s="18">
        <v>-6</v>
      </c>
      <c r="AR521" s="14"/>
      <c r="AS521" s="8" t="s">
        <v>4580</v>
      </c>
      <c r="AT521" s="8" t="str">
        <f t="shared" si="59"/>
        <v/>
      </c>
      <c r="AU521" s="8">
        <f>IF(OR(ISBLANK('Anwendung DIAGNOSE'!E247),'Anwendung DIAGNOSE'!E247='Anwendung DIAGNOSE'!$C$1,AT521),0,$AR$5-'Anwendung DIAGNOSE'!E247)</f>
        <v>8</v>
      </c>
      <c r="AV521" s="4"/>
      <c r="AW521" s="4"/>
      <c r="AX521" s="15"/>
      <c r="AY521" s="4"/>
      <c r="AZ521" s="4">
        <f t="shared" ca="1" si="57"/>
        <v>8</v>
      </c>
      <c r="BA521" s="496">
        <f t="shared" ca="1" si="58"/>
        <v>8</v>
      </c>
      <c r="BB521" s="40">
        <f t="shared" ca="1" si="61"/>
        <v>9.0723520072578815E-4</v>
      </c>
      <c r="BC521" s="3">
        <f t="shared" si="60"/>
        <v>6.0104332048083464E-2</v>
      </c>
      <c r="BD521" s="4"/>
      <c r="BE521" s="4"/>
      <c r="BF521" s="4"/>
      <c r="BG521" s="11"/>
      <c r="BH521" s="492">
        <f ca="1">SUMPRODUCT(E521:AP521,Calcul_correl!E$411:AP$411)*D521</f>
        <v>-9.9649580403719578E-4</v>
      </c>
      <c r="BI521" s="493"/>
      <c r="BJ521" s="493"/>
      <c r="BK521" s="493"/>
      <c r="BL521" s="493"/>
      <c r="BM521" s="496"/>
    </row>
    <row r="522" spans="3:65">
      <c r="C522" s="42" t="s">
        <v>4581</v>
      </c>
      <c r="D522" s="43">
        <v>1.2851818532322323E-4</v>
      </c>
      <c r="E522" s="44">
        <v>-29</v>
      </c>
      <c r="F522" s="17">
        <v>-18</v>
      </c>
      <c r="G522" s="17">
        <v>-8</v>
      </c>
      <c r="H522" s="17">
        <v>16</v>
      </c>
      <c r="I522" s="17">
        <v>-43</v>
      </c>
      <c r="J522" s="17">
        <v>27</v>
      </c>
      <c r="K522" s="17">
        <v>-28</v>
      </c>
      <c r="L522" s="17">
        <v>18</v>
      </c>
      <c r="M522" s="17">
        <v>4</v>
      </c>
      <c r="N522" s="17">
        <v>-25</v>
      </c>
      <c r="O522" s="17">
        <v>-8</v>
      </c>
      <c r="P522" s="17">
        <v>-17</v>
      </c>
      <c r="Q522" s="17">
        <v>-13</v>
      </c>
      <c r="R522" s="17">
        <v>-15</v>
      </c>
      <c r="S522" s="17">
        <v>-46</v>
      </c>
      <c r="T522" s="17">
        <v>-37</v>
      </c>
      <c r="U522" s="17">
        <v>4</v>
      </c>
      <c r="V522" s="17">
        <v>-24</v>
      </c>
      <c r="W522" s="17">
        <v>3</v>
      </c>
      <c r="X522" s="17">
        <v>16</v>
      </c>
      <c r="Y522" s="17">
        <v>23</v>
      </c>
      <c r="Z522" s="17">
        <v>-5</v>
      </c>
      <c r="AA522" s="17">
        <v>1</v>
      </c>
      <c r="AB522" s="17">
        <v>-18</v>
      </c>
      <c r="AC522" s="17">
        <v>-1</v>
      </c>
      <c r="AD522" s="17">
        <v>-33</v>
      </c>
      <c r="AE522" s="17">
        <v>5</v>
      </c>
      <c r="AF522" s="17">
        <v>17</v>
      </c>
      <c r="AG522" s="17">
        <v>5</v>
      </c>
      <c r="AH522" s="17">
        <v>-33</v>
      </c>
      <c r="AI522" s="17">
        <v>8</v>
      </c>
      <c r="AJ522" s="17">
        <v>-26</v>
      </c>
      <c r="AK522" s="17">
        <v>-11</v>
      </c>
      <c r="AL522" s="17">
        <v>-35</v>
      </c>
      <c r="AM522" s="17">
        <v>0</v>
      </c>
      <c r="AN522" s="17">
        <v>35</v>
      </c>
      <c r="AO522" s="17">
        <v>-35</v>
      </c>
      <c r="AP522" s="18">
        <v>-4</v>
      </c>
      <c r="AR522" s="14"/>
      <c r="AS522" s="8" t="s">
        <v>4581</v>
      </c>
      <c r="AT522" s="8" t="str">
        <f t="shared" si="59"/>
        <v/>
      </c>
      <c r="AU522" s="8">
        <f>IF(OR(ISBLANK('Anwendung DIAGNOSE'!E248),'Anwendung DIAGNOSE'!E248='Anwendung DIAGNOSE'!$C$1,AT522),0,$AR$5-'Anwendung DIAGNOSE'!E248)</f>
        <v>8</v>
      </c>
      <c r="AV522" s="4"/>
      <c r="AW522" s="4"/>
      <c r="AX522" s="15"/>
      <c r="AY522" s="4"/>
      <c r="AZ522" s="4">
        <f t="shared" ca="1" si="57"/>
        <v>8</v>
      </c>
      <c r="BA522" s="496">
        <f t="shared" ca="1" si="58"/>
        <v>8</v>
      </c>
      <c r="BB522" s="40">
        <f t="shared" ca="1" si="61"/>
        <v>1.0281454825857858E-3</v>
      </c>
      <c r="BC522" s="3">
        <f t="shared" si="60"/>
        <v>8.9191620614316916E-2</v>
      </c>
      <c r="BD522" s="4"/>
      <c r="BE522" s="4"/>
      <c r="BF522" s="4"/>
      <c r="BG522" s="11"/>
      <c r="BH522" s="492">
        <f ca="1">SUMPRODUCT(E522:AP522,Calcul_correl!E$411:AP$411)*D522</f>
        <v>5.8169515486441335E-3</v>
      </c>
      <c r="BI522" s="493"/>
      <c r="BJ522" s="493"/>
      <c r="BK522" s="493"/>
      <c r="BL522" s="493"/>
      <c r="BM522" s="496"/>
    </row>
    <row r="523" spans="3:65">
      <c r="C523" s="42" t="s">
        <v>4582</v>
      </c>
      <c r="D523" s="43">
        <v>1.389854065323141E-4</v>
      </c>
      <c r="E523" s="44">
        <v>17</v>
      </c>
      <c r="F523" s="17">
        <v>54</v>
      </c>
      <c r="G523" s="17">
        <v>-14</v>
      </c>
      <c r="H523" s="17">
        <v>-8</v>
      </c>
      <c r="I523" s="17">
        <v>8</v>
      </c>
      <c r="J523" s="17">
        <v>20</v>
      </c>
      <c r="K523" s="17">
        <v>43</v>
      </c>
      <c r="L523" s="17">
        <v>-34</v>
      </c>
      <c r="M523" s="17">
        <v>64</v>
      </c>
      <c r="N523" s="17">
        <v>-10</v>
      </c>
      <c r="O523" s="17">
        <v>5</v>
      </c>
      <c r="P523" s="17">
        <v>48</v>
      </c>
      <c r="Q523" s="17">
        <v>12</v>
      </c>
      <c r="R523" s="17">
        <v>-5</v>
      </c>
      <c r="S523" s="17">
        <v>-12</v>
      </c>
      <c r="T523" s="17">
        <v>-24</v>
      </c>
      <c r="U523" s="17">
        <v>-47</v>
      </c>
      <c r="V523" s="17">
        <v>5</v>
      </c>
      <c r="W523" s="17">
        <v>5</v>
      </c>
      <c r="X523" s="17">
        <v>-6</v>
      </c>
      <c r="Y523" s="17">
        <v>21</v>
      </c>
      <c r="Z523" s="17">
        <v>22</v>
      </c>
      <c r="AA523" s="17">
        <v>-25</v>
      </c>
      <c r="AB523" s="17">
        <v>-35</v>
      </c>
      <c r="AC523" s="17">
        <v>1</v>
      </c>
      <c r="AD523" s="17">
        <v>-6</v>
      </c>
      <c r="AE523" s="17">
        <v>-15</v>
      </c>
      <c r="AF523" s="17">
        <v>-3</v>
      </c>
      <c r="AG523" s="17">
        <v>9</v>
      </c>
      <c r="AH523" s="17">
        <v>-6</v>
      </c>
      <c r="AI523" s="17">
        <v>30</v>
      </c>
      <c r="AJ523" s="17">
        <v>-34</v>
      </c>
      <c r="AK523" s="17">
        <v>-19</v>
      </c>
      <c r="AL523" s="17">
        <v>-16</v>
      </c>
      <c r="AM523" s="17">
        <v>11</v>
      </c>
      <c r="AN523" s="17">
        <v>9</v>
      </c>
      <c r="AO523" s="17">
        <v>-29</v>
      </c>
      <c r="AP523" s="18">
        <v>15</v>
      </c>
      <c r="AR523" s="14"/>
      <c r="AS523" s="8" t="s">
        <v>4582</v>
      </c>
      <c r="AT523" s="8" t="str">
        <f t="shared" si="59"/>
        <v/>
      </c>
      <c r="AU523" s="8">
        <f>IF(OR(ISBLANK('Anwendung DIAGNOSE'!E249),'Anwendung DIAGNOSE'!E249='Anwendung DIAGNOSE'!$C$1,AT523),0,$AR$5-'Anwendung DIAGNOSE'!E249)</f>
        <v>8</v>
      </c>
      <c r="AV523" s="4"/>
      <c r="AW523" s="4"/>
      <c r="AX523" s="15"/>
      <c r="AY523" s="4"/>
      <c r="AZ523" s="4">
        <f t="shared" si="57"/>
        <v>8</v>
      </c>
      <c r="BA523" s="496">
        <f t="shared" si="58"/>
        <v>8</v>
      </c>
      <c r="BB523" s="40">
        <f t="shared" si="61"/>
        <v>1.1118832522585128E-3</v>
      </c>
      <c r="BC523" s="3">
        <f t="shared" si="60"/>
        <v>0.10382209867963864</v>
      </c>
      <c r="BD523" s="4"/>
      <c r="BE523" s="4"/>
      <c r="BF523" s="4"/>
      <c r="BG523" s="11"/>
      <c r="BH523" s="492">
        <f ca="1">SUMPRODUCT(E523:AP523,Calcul_correl!E$411:AP$411)*D523</f>
        <v>3.5033217512161225E-3</v>
      </c>
      <c r="BI523" s="493"/>
      <c r="BJ523" s="493"/>
      <c r="BK523" s="493"/>
      <c r="BL523" s="493"/>
      <c r="BM523" s="496"/>
    </row>
    <row r="524" spans="3:65">
      <c r="C524" s="42" t="s">
        <v>4583</v>
      </c>
      <c r="D524" s="43">
        <v>1.1122233344455567E-4</v>
      </c>
      <c r="E524" s="44">
        <v>0</v>
      </c>
      <c r="F524" s="17">
        <v>0</v>
      </c>
      <c r="G524" s="17">
        <v>-27</v>
      </c>
      <c r="H524" s="17">
        <v>1</v>
      </c>
      <c r="I524" s="17">
        <v>4</v>
      </c>
      <c r="J524" s="17">
        <v>-16</v>
      </c>
      <c r="K524" s="17">
        <v>18</v>
      </c>
      <c r="L524" s="17">
        <v>-18</v>
      </c>
      <c r="M524" s="17">
        <v>-22</v>
      </c>
      <c r="N524" s="17">
        <v>5</v>
      </c>
      <c r="O524" s="17">
        <v>28</v>
      </c>
      <c r="P524" s="17">
        <v>0</v>
      </c>
      <c r="Q524" s="17">
        <v>-11</v>
      </c>
      <c r="R524" s="17">
        <v>-6</v>
      </c>
      <c r="S524" s="17">
        <v>-20</v>
      </c>
      <c r="T524" s="17">
        <v>-19</v>
      </c>
      <c r="U524" s="17">
        <v>15</v>
      </c>
      <c r="V524" s="17">
        <v>14</v>
      </c>
      <c r="W524" s="17">
        <v>4</v>
      </c>
      <c r="X524" s="17">
        <v>25</v>
      </c>
      <c r="Y524" s="17">
        <v>-23</v>
      </c>
      <c r="Z524" s="17">
        <v>16</v>
      </c>
      <c r="AA524" s="17">
        <v>6</v>
      </c>
      <c r="AB524" s="17">
        <v>-8</v>
      </c>
      <c r="AC524" s="17">
        <v>-2</v>
      </c>
      <c r="AD524" s="17">
        <v>11</v>
      </c>
      <c r="AE524" s="17">
        <v>9</v>
      </c>
      <c r="AF524" s="17">
        <v>-11</v>
      </c>
      <c r="AG524" s="17">
        <v>-10</v>
      </c>
      <c r="AH524" s="17">
        <v>16</v>
      </c>
      <c r="AI524" s="17">
        <v>15</v>
      </c>
      <c r="AJ524" s="17">
        <v>-30</v>
      </c>
      <c r="AK524" s="17">
        <v>-15</v>
      </c>
      <c r="AL524" s="17">
        <v>-13</v>
      </c>
      <c r="AM524" s="17">
        <v>9</v>
      </c>
      <c r="AN524" s="17">
        <v>-14</v>
      </c>
      <c r="AO524" s="17">
        <v>16</v>
      </c>
      <c r="AP524" s="18">
        <v>-4</v>
      </c>
      <c r="AR524" s="14"/>
      <c r="AS524" s="8" t="s">
        <v>4583</v>
      </c>
      <c r="AT524" s="8" t="str">
        <f t="shared" si="59"/>
        <v/>
      </c>
      <c r="AU524" s="8">
        <f>IF(OR(ISBLANK('Anwendung DIAGNOSE'!E250),'Anwendung DIAGNOSE'!E250='Anwendung DIAGNOSE'!$C$1,AT524),0,$AR$5-'Anwendung DIAGNOSE'!E250)</f>
        <v>8</v>
      </c>
      <c r="AV524" s="4"/>
      <c r="AW524" s="4"/>
      <c r="AX524" s="15"/>
      <c r="AY524" s="4"/>
      <c r="AZ524" s="4">
        <f t="shared" si="57"/>
        <v>8</v>
      </c>
      <c r="BA524" s="496">
        <f t="shared" si="58"/>
        <v>8</v>
      </c>
      <c r="BB524" s="40">
        <f t="shared" si="61"/>
        <v>8.8977866755644537E-4</v>
      </c>
      <c r="BC524" s="3">
        <f t="shared" si="60"/>
        <v>5.3497942386831275E-2</v>
      </c>
      <c r="BD524" s="4"/>
      <c r="BE524" s="4"/>
      <c r="BF524" s="4"/>
      <c r="BG524" s="11"/>
      <c r="BH524" s="492">
        <f ca="1">SUMPRODUCT(E524:AP524,Calcul_correl!E$411:AP$411)*D524</f>
        <v>3.4278723167612334E-5</v>
      </c>
      <c r="BI524" s="493"/>
      <c r="BJ524" s="493"/>
      <c r="BK524" s="493"/>
      <c r="BL524" s="493"/>
      <c r="BM524" s="496"/>
    </row>
    <row r="525" spans="3:65">
      <c r="C525" s="42" t="s">
        <v>4584</v>
      </c>
      <c r="D525" s="43">
        <v>1.3392259274139549E-4</v>
      </c>
      <c r="E525" s="44">
        <v>-13</v>
      </c>
      <c r="F525" s="17">
        <v>-30</v>
      </c>
      <c r="G525" s="17">
        <v>-27</v>
      </c>
      <c r="H525" s="17">
        <v>10</v>
      </c>
      <c r="I525" s="17">
        <v>12</v>
      </c>
      <c r="J525" s="17">
        <v>4</v>
      </c>
      <c r="K525" s="17">
        <v>12</v>
      </c>
      <c r="L525" s="17">
        <v>-30</v>
      </c>
      <c r="M525" s="17">
        <v>-17</v>
      </c>
      <c r="N525" s="17">
        <v>19</v>
      </c>
      <c r="O525" s="17">
        <v>-17</v>
      </c>
      <c r="P525" s="17">
        <v>-9</v>
      </c>
      <c r="Q525" s="17">
        <v>-41</v>
      </c>
      <c r="R525" s="17">
        <v>13</v>
      </c>
      <c r="S525" s="17">
        <v>2</v>
      </c>
      <c r="T525" s="17">
        <v>-2</v>
      </c>
      <c r="U525" s="17">
        <v>-1</v>
      </c>
      <c r="V525" s="17">
        <v>2</v>
      </c>
      <c r="W525" s="17">
        <v>7</v>
      </c>
      <c r="X525" s="17">
        <v>-34</v>
      </c>
      <c r="Y525" s="17">
        <v>-20</v>
      </c>
      <c r="Z525" s="17">
        <v>33</v>
      </c>
      <c r="AA525" s="17">
        <v>10</v>
      </c>
      <c r="AB525" s="17">
        <v>0</v>
      </c>
      <c r="AC525" s="17">
        <v>-13</v>
      </c>
      <c r="AD525" s="17">
        <v>-29</v>
      </c>
      <c r="AE525" s="17">
        <v>-9</v>
      </c>
      <c r="AF525" s="17">
        <v>-4</v>
      </c>
      <c r="AG525" s="17">
        <v>-20</v>
      </c>
      <c r="AH525" s="17">
        <v>4</v>
      </c>
      <c r="AI525" s="17">
        <v>5</v>
      </c>
      <c r="AJ525" s="17">
        <v>-3</v>
      </c>
      <c r="AK525" s="17">
        <v>-10</v>
      </c>
      <c r="AL525" s="17">
        <v>13</v>
      </c>
      <c r="AM525" s="17">
        <v>-13</v>
      </c>
      <c r="AN525" s="17">
        <v>-17</v>
      </c>
      <c r="AO525" s="17">
        <v>-15</v>
      </c>
      <c r="AP525" s="18">
        <v>9</v>
      </c>
      <c r="AR525" s="14"/>
      <c r="AS525" s="8" t="s">
        <v>4584</v>
      </c>
      <c r="AT525" s="8" t="str">
        <f t="shared" si="59"/>
        <v/>
      </c>
      <c r="AU525" s="8">
        <f>IF(OR(ISBLANK('Anwendung DIAGNOSE'!E251),'Anwendung DIAGNOSE'!E251='Anwendung DIAGNOSE'!$C$1,AT525),0,$AR$5-'Anwendung DIAGNOSE'!E251)</f>
        <v>8</v>
      </c>
      <c r="AV525" s="4"/>
      <c r="AW525" s="4"/>
      <c r="AX525" s="15"/>
      <c r="AY525" s="4"/>
      <c r="AZ525" s="4">
        <f t="shared" ca="1" si="57"/>
        <v>8</v>
      </c>
      <c r="BA525" s="496">
        <f t="shared" ca="1" si="58"/>
        <v>8</v>
      </c>
      <c r="BB525" s="40">
        <f t="shared" ca="1" si="61"/>
        <v>1.0713807419311639E-3</v>
      </c>
      <c r="BC525" s="3">
        <f t="shared" si="60"/>
        <v>7.0845051560198213E-2</v>
      </c>
      <c r="BD525" s="4"/>
      <c r="BE525" s="4"/>
      <c r="BF525" s="4"/>
      <c r="BG525" s="11"/>
      <c r="BH525" s="492">
        <f ca="1">SUMPRODUCT(E525:AP525,Calcul_correl!E$411:AP$411)*D525</f>
        <v>-5.2809963840899947E-3</v>
      </c>
      <c r="BI525" s="493"/>
      <c r="BJ525" s="493"/>
      <c r="BK525" s="493"/>
      <c r="BL525" s="493"/>
      <c r="BM525" s="496"/>
    </row>
    <row r="526" spans="3:65">
      <c r="C526" s="42" t="s">
        <v>4585</v>
      </c>
      <c r="D526" s="43">
        <v>1.2769761205465457E-4</v>
      </c>
      <c r="E526" s="44">
        <v>-2</v>
      </c>
      <c r="F526" s="17">
        <v>-9</v>
      </c>
      <c r="G526" s="17">
        <v>-20</v>
      </c>
      <c r="H526" s="17">
        <v>7</v>
      </c>
      <c r="I526" s="17">
        <v>8</v>
      </c>
      <c r="J526" s="17">
        <v>-4</v>
      </c>
      <c r="K526" s="17">
        <v>13</v>
      </c>
      <c r="L526" s="17">
        <v>-7</v>
      </c>
      <c r="M526" s="17">
        <v>21</v>
      </c>
      <c r="N526" s="17">
        <v>4</v>
      </c>
      <c r="O526" s="17">
        <v>-22</v>
      </c>
      <c r="P526" s="17">
        <v>5</v>
      </c>
      <c r="Q526" s="17">
        <v>-6</v>
      </c>
      <c r="R526" s="17">
        <v>17</v>
      </c>
      <c r="S526" s="17">
        <v>22</v>
      </c>
      <c r="T526" s="17">
        <v>7</v>
      </c>
      <c r="U526" s="17">
        <v>4</v>
      </c>
      <c r="V526" s="17">
        <v>12</v>
      </c>
      <c r="W526" s="17">
        <v>-11</v>
      </c>
      <c r="X526" s="17">
        <v>3</v>
      </c>
      <c r="Y526" s="17">
        <v>10</v>
      </c>
      <c r="Z526" s="17">
        <v>-2</v>
      </c>
      <c r="AA526" s="17">
        <v>5</v>
      </c>
      <c r="AB526" s="17">
        <v>-10</v>
      </c>
      <c r="AC526" s="17">
        <v>10</v>
      </c>
      <c r="AD526" s="17">
        <v>-16</v>
      </c>
      <c r="AE526" s="17">
        <v>-11</v>
      </c>
      <c r="AF526" s="17">
        <v>-3</v>
      </c>
      <c r="AG526" s="17">
        <v>3</v>
      </c>
      <c r="AH526" s="17">
        <v>11</v>
      </c>
      <c r="AI526" s="17">
        <v>-2</v>
      </c>
      <c r="AJ526" s="17">
        <v>-22</v>
      </c>
      <c r="AK526" s="17">
        <v>10</v>
      </c>
      <c r="AL526" s="17">
        <v>5</v>
      </c>
      <c r="AM526" s="17">
        <v>-5</v>
      </c>
      <c r="AN526" s="17">
        <v>-6</v>
      </c>
      <c r="AO526" s="17">
        <v>29</v>
      </c>
      <c r="AP526" s="18">
        <v>-10</v>
      </c>
      <c r="AR526" s="14"/>
      <c r="AS526" s="8" t="s">
        <v>4585</v>
      </c>
      <c r="AT526" s="8" t="str">
        <f t="shared" si="59"/>
        <v/>
      </c>
      <c r="AU526" s="8">
        <f>IF(OR(ISBLANK('Anwendung DIAGNOSE'!E252),'Anwendung DIAGNOSE'!E252='Anwendung DIAGNOSE'!$C$1,AT526),0,$AR$5-'Anwendung DIAGNOSE'!E252)</f>
        <v>8</v>
      </c>
      <c r="AV526" s="4"/>
      <c r="AW526" s="4"/>
      <c r="AX526" s="15"/>
      <c r="AY526" s="4"/>
      <c r="AZ526" s="4">
        <f t="shared" ca="1" si="57"/>
        <v>8</v>
      </c>
      <c r="BA526" s="496">
        <f t="shared" ca="1" si="58"/>
        <v>8</v>
      </c>
      <c r="BB526" s="40">
        <f t="shared" ca="1" si="61"/>
        <v>1.0215808964372365E-3</v>
      </c>
      <c r="BC526" s="3">
        <f t="shared" si="60"/>
        <v>4.7758906908440805E-2</v>
      </c>
      <c r="BD526" s="4"/>
      <c r="BE526" s="4"/>
      <c r="BF526" s="4"/>
      <c r="BG526" s="11"/>
      <c r="BH526" s="492">
        <f ca="1">SUMPRODUCT(E526:AP526,Calcul_correl!E$411:AP$411)*D526</f>
        <v>9.7549482824671181E-4</v>
      </c>
      <c r="BI526" s="493"/>
      <c r="BJ526" s="493"/>
      <c r="BK526" s="493"/>
      <c r="BL526" s="493"/>
      <c r="BM526" s="496"/>
    </row>
    <row r="527" spans="3:65">
      <c r="C527" s="42" t="s">
        <v>4586</v>
      </c>
      <c r="D527" s="43">
        <v>1.4912019087384433E-4</v>
      </c>
      <c r="E527" s="44">
        <v>-20</v>
      </c>
      <c r="F527" s="17">
        <v>30</v>
      </c>
      <c r="G527" s="17">
        <v>-4</v>
      </c>
      <c r="H527" s="17">
        <v>36</v>
      </c>
      <c r="I527" s="17">
        <v>10</v>
      </c>
      <c r="J527" s="17">
        <v>15</v>
      </c>
      <c r="K527" s="17">
        <v>-33</v>
      </c>
      <c r="L527" s="17">
        <v>12</v>
      </c>
      <c r="M527" s="17">
        <v>-12</v>
      </c>
      <c r="N527" s="17">
        <v>-9</v>
      </c>
      <c r="O527" s="17">
        <v>-22</v>
      </c>
      <c r="P527" s="17">
        <v>4</v>
      </c>
      <c r="Q527" s="17">
        <v>13</v>
      </c>
      <c r="R527" s="17">
        <v>30</v>
      </c>
      <c r="S527" s="17">
        <v>40</v>
      </c>
      <c r="T527" s="17">
        <v>-2</v>
      </c>
      <c r="U527" s="17">
        <v>-14</v>
      </c>
      <c r="V527" s="17">
        <v>17</v>
      </c>
      <c r="W527" s="17">
        <v>2</v>
      </c>
      <c r="X527" s="17">
        <v>69</v>
      </c>
      <c r="Y527" s="17">
        <v>-29</v>
      </c>
      <c r="Z527" s="17">
        <v>12</v>
      </c>
      <c r="AA527" s="17">
        <v>-2</v>
      </c>
      <c r="AB527" s="17">
        <v>-39</v>
      </c>
      <c r="AC527" s="17">
        <v>-9</v>
      </c>
      <c r="AD527" s="17">
        <v>15</v>
      </c>
      <c r="AE527" s="17">
        <v>21</v>
      </c>
      <c r="AF527" s="17">
        <v>-21</v>
      </c>
      <c r="AG527" s="17">
        <v>10</v>
      </c>
      <c r="AH527" s="17">
        <v>17</v>
      </c>
      <c r="AI527" s="17">
        <v>-43</v>
      </c>
      <c r="AJ527" s="17">
        <v>-24</v>
      </c>
      <c r="AK527" s="17">
        <v>3</v>
      </c>
      <c r="AL527" s="17">
        <v>7</v>
      </c>
      <c r="AM527" s="17">
        <v>49</v>
      </c>
      <c r="AN527" s="17">
        <v>4</v>
      </c>
      <c r="AO527" s="17">
        <v>20</v>
      </c>
      <c r="AP527" s="18">
        <v>-67</v>
      </c>
      <c r="AR527" s="14"/>
      <c r="AS527" s="8" t="s">
        <v>4586</v>
      </c>
      <c r="AT527" s="8" t="str">
        <f t="shared" si="59"/>
        <v/>
      </c>
      <c r="AU527" s="8">
        <f>IF(OR(ISBLANK('Anwendung DIAGNOSE'!E253),'Anwendung DIAGNOSE'!E253='Anwendung DIAGNOSE'!$C$1,AT527),0,$AR$5-'Anwendung DIAGNOSE'!E253)</f>
        <v>8</v>
      </c>
      <c r="AV527" s="4"/>
      <c r="AW527" s="4"/>
      <c r="AX527" s="15"/>
      <c r="AY527" s="4"/>
      <c r="AZ527" s="4">
        <f t="shared" ca="1" si="57"/>
        <v>8</v>
      </c>
      <c r="BA527" s="496">
        <f t="shared" ca="1" si="58"/>
        <v>8</v>
      </c>
      <c r="BB527" s="40">
        <f t="shared" ca="1" si="61"/>
        <v>1.1929615269907546E-3</v>
      </c>
      <c r="BC527" s="3">
        <f t="shared" si="60"/>
        <v>0.11720847002684164</v>
      </c>
      <c r="BD527" s="4"/>
      <c r="BE527" s="4"/>
      <c r="BF527" s="4"/>
      <c r="BG527" s="11"/>
      <c r="BH527" s="492">
        <f ca="1">SUMPRODUCT(E527:AP527,Calcul_correl!E$411:AP$411)*D527</f>
        <v>4.9041455413062936E-3</v>
      </c>
      <c r="BI527" s="493"/>
      <c r="BJ527" s="493"/>
      <c r="BK527" s="493"/>
      <c r="BL527" s="493"/>
      <c r="BM527" s="496"/>
    </row>
    <row r="528" spans="3:65">
      <c r="C528" s="42" t="s">
        <v>4587</v>
      </c>
      <c r="D528" s="43">
        <v>1.0271158586688578E-4</v>
      </c>
      <c r="E528" s="44">
        <v>-21</v>
      </c>
      <c r="F528" s="17">
        <v>5</v>
      </c>
      <c r="G528" s="17">
        <v>14</v>
      </c>
      <c r="H528" s="17">
        <v>42</v>
      </c>
      <c r="I528" s="17">
        <v>0</v>
      </c>
      <c r="J528" s="17">
        <v>28</v>
      </c>
      <c r="K528" s="17">
        <v>1</v>
      </c>
      <c r="L528" s="17">
        <v>0</v>
      </c>
      <c r="M528" s="17">
        <v>-30</v>
      </c>
      <c r="N528" s="17">
        <v>-3</v>
      </c>
      <c r="O528" s="17">
        <v>-9</v>
      </c>
      <c r="P528" s="17">
        <v>-8</v>
      </c>
      <c r="Q528" s="17">
        <v>-13</v>
      </c>
      <c r="R528" s="17">
        <v>3</v>
      </c>
      <c r="S528" s="17">
        <v>-47</v>
      </c>
      <c r="T528" s="17">
        <v>15</v>
      </c>
      <c r="U528" s="17">
        <v>22</v>
      </c>
      <c r="V528" s="17">
        <v>-17</v>
      </c>
      <c r="W528" s="17">
        <v>24</v>
      </c>
      <c r="X528" s="17">
        <v>40</v>
      </c>
      <c r="Y528" s="17">
        <v>18</v>
      </c>
      <c r="Z528" s="17">
        <v>9</v>
      </c>
      <c r="AA528" s="17">
        <v>-25</v>
      </c>
      <c r="AB528" s="17">
        <v>-7</v>
      </c>
      <c r="AC528" s="17">
        <v>51</v>
      </c>
      <c r="AD528" s="17">
        <v>-36</v>
      </c>
      <c r="AE528" s="17">
        <v>15</v>
      </c>
      <c r="AF528" s="17">
        <v>-24</v>
      </c>
      <c r="AG528" s="17">
        <v>7</v>
      </c>
      <c r="AH528" s="17">
        <v>-9</v>
      </c>
      <c r="AI528" s="17">
        <v>-1</v>
      </c>
      <c r="AJ528" s="17">
        <v>13</v>
      </c>
      <c r="AK528" s="17">
        <v>20</v>
      </c>
      <c r="AL528" s="17">
        <v>-4</v>
      </c>
      <c r="AM528" s="17">
        <v>0</v>
      </c>
      <c r="AN528" s="17">
        <v>9</v>
      </c>
      <c r="AO528" s="17">
        <v>-10</v>
      </c>
      <c r="AP528" s="18">
        <v>21</v>
      </c>
      <c r="AR528" s="14"/>
      <c r="AS528" s="8" t="s">
        <v>4587</v>
      </c>
      <c r="AT528" s="8" t="str">
        <f t="shared" si="59"/>
        <v/>
      </c>
      <c r="AU528" s="8">
        <f>IF(OR(ISBLANK('Anwendung DIAGNOSE'!E254),'Anwendung DIAGNOSE'!E254='Anwendung DIAGNOSE'!$C$1,AT528),0,$AR$5-'Anwendung DIAGNOSE'!E254)</f>
        <v>8</v>
      </c>
      <c r="AV528" s="4"/>
      <c r="AW528" s="4"/>
      <c r="AX528" s="15"/>
      <c r="AY528" s="4"/>
      <c r="AZ528" s="4">
        <f t="shared" ca="1" si="57"/>
        <v>8</v>
      </c>
      <c r="BA528" s="496">
        <f t="shared" ca="1" si="58"/>
        <v>8</v>
      </c>
      <c r="BB528" s="40">
        <f t="shared" ca="1" si="61"/>
        <v>8.2169268693508624E-4</v>
      </c>
      <c r="BC528" s="3">
        <f t="shared" si="60"/>
        <v>6.3783894823336074E-2</v>
      </c>
      <c r="BD528" s="4"/>
      <c r="BE528" s="4"/>
      <c r="BF528" s="4"/>
      <c r="BG528" s="11"/>
      <c r="BH528" s="492">
        <f ca="1">SUMPRODUCT(E528:AP528,Calcul_correl!E$411:AP$411)*D528</f>
        <v>-2.3191659819227603E-3</v>
      </c>
      <c r="BI528" s="493"/>
      <c r="BJ528" s="493"/>
      <c r="BK528" s="493"/>
      <c r="BL528" s="493"/>
      <c r="BM528" s="496"/>
    </row>
    <row r="529" spans="3:65">
      <c r="C529" s="42" t="s">
        <v>4588</v>
      </c>
      <c r="D529" s="43">
        <v>1.1038745998454576E-4</v>
      </c>
      <c r="E529" s="44">
        <v>-47</v>
      </c>
      <c r="F529" s="17">
        <v>-4</v>
      </c>
      <c r="G529" s="17">
        <v>-3</v>
      </c>
      <c r="H529" s="17">
        <v>27</v>
      </c>
      <c r="I529" s="17">
        <v>-15</v>
      </c>
      <c r="J529" s="17">
        <v>27</v>
      </c>
      <c r="K529" s="17">
        <v>20</v>
      </c>
      <c r="L529" s="17">
        <v>35</v>
      </c>
      <c r="M529" s="17">
        <v>-21</v>
      </c>
      <c r="N529" s="17">
        <v>-40</v>
      </c>
      <c r="O529" s="17">
        <v>8</v>
      </c>
      <c r="P529" s="17">
        <v>32</v>
      </c>
      <c r="Q529" s="17">
        <v>17</v>
      </c>
      <c r="R529" s="17">
        <v>-8</v>
      </c>
      <c r="S529" s="17">
        <v>15</v>
      </c>
      <c r="T529" s="17">
        <v>-28</v>
      </c>
      <c r="U529" s="17">
        <v>-30</v>
      </c>
      <c r="V529" s="17">
        <v>-56</v>
      </c>
      <c r="W529" s="17">
        <v>-4</v>
      </c>
      <c r="X529" s="17">
        <v>29</v>
      </c>
      <c r="Y529" s="17">
        <v>-10</v>
      </c>
      <c r="Z529" s="17">
        <v>60</v>
      </c>
      <c r="AA529" s="17">
        <v>-8</v>
      </c>
      <c r="AB529" s="17">
        <v>-2</v>
      </c>
      <c r="AC529" s="17">
        <v>-2</v>
      </c>
      <c r="AD529" s="17">
        <v>-33</v>
      </c>
      <c r="AE529" s="17">
        <v>45</v>
      </c>
      <c r="AF529" s="17">
        <v>44</v>
      </c>
      <c r="AG529" s="17">
        <v>42</v>
      </c>
      <c r="AH529" s="17">
        <v>-45</v>
      </c>
      <c r="AI529" s="17">
        <v>-35</v>
      </c>
      <c r="AJ529" s="17">
        <v>14</v>
      </c>
      <c r="AK529" s="17">
        <v>69</v>
      </c>
      <c r="AL529" s="17">
        <v>9</v>
      </c>
      <c r="AM529" s="17">
        <v>-1</v>
      </c>
      <c r="AN529" s="17">
        <v>-26</v>
      </c>
      <c r="AO529" s="17">
        <v>-1</v>
      </c>
      <c r="AP529" s="18">
        <v>35</v>
      </c>
      <c r="AR529" s="14"/>
      <c r="AS529" s="8" t="s">
        <v>4588</v>
      </c>
      <c r="AT529" s="8" t="str">
        <f t="shared" si="59"/>
        <v/>
      </c>
      <c r="AU529" s="8">
        <f>IF(OR(ISBLANK('Anwendung DIAGNOSE'!E255),'Anwendung DIAGNOSE'!E255='Anwendung DIAGNOSE'!$C$1,AT529),0,$AR$5-'Anwendung DIAGNOSE'!E255)</f>
        <v>8</v>
      </c>
      <c r="AV529" s="4"/>
      <c r="AW529" s="4"/>
      <c r="AX529" s="15"/>
      <c r="AY529" s="4"/>
      <c r="AZ529" s="4">
        <f t="shared" ca="1" si="57"/>
        <v>8</v>
      </c>
      <c r="BA529" s="496">
        <f t="shared" ca="1" si="58"/>
        <v>8</v>
      </c>
      <c r="BB529" s="40">
        <f t="shared" ca="1" si="61"/>
        <v>8.8309967987636607E-4</v>
      </c>
      <c r="BC529" s="3">
        <f t="shared" si="60"/>
        <v>0.10453692460536483</v>
      </c>
      <c r="BD529" s="4"/>
      <c r="BE529" s="4"/>
      <c r="BF529" s="4"/>
      <c r="BG529" s="11"/>
      <c r="BH529" s="492">
        <f ca="1">SUMPRODUCT(E529:AP529,Calcul_correl!E$411:AP$411)*D529</f>
        <v>-1.2339110277072589E-4</v>
      </c>
      <c r="BI529" s="493"/>
      <c r="BJ529" s="493"/>
      <c r="BK529" s="493"/>
      <c r="BL529" s="493"/>
      <c r="BM529" s="496"/>
    </row>
    <row r="530" spans="3:65">
      <c r="C530" s="42" t="s">
        <v>4589</v>
      </c>
      <c r="D530" s="43">
        <v>1.0354110581901015E-4</v>
      </c>
      <c r="E530" s="44">
        <v>-19</v>
      </c>
      <c r="F530" s="17">
        <v>-13</v>
      </c>
      <c r="G530" s="17">
        <v>-23</v>
      </c>
      <c r="H530" s="17">
        <v>3</v>
      </c>
      <c r="I530" s="17">
        <v>-2</v>
      </c>
      <c r="J530" s="17">
        <v>-3</v>
      </c>
      <c r="K530" s="17">
        <v>26</v>
      </c>
      <c r="L530" s="17">
        <v>-12</v>
      </c>
      <c r="M530" s="17">
        <v>-2</v>
      </c>
      <c r="N530" s="17">
        <v>-1</v>
      </c>
      <c r="O530" s="17">
        <v>19</v>
      </c>
      <c r="P530" s="17">
        <v>16</v>
      </c>
      <c r="Q530" s="17">
        <v>27</v>
      </c>
      <c r="R530" s="17">
        <v>4</v>
      </c>
      <c r="S530" s="17">
        <v>35</v>
      </c>
      <c r="T530" s="17">
        <v>-10</v>
      </c>
      <c r="U530" s="17">
        <v>-45</v>
      </c>
      <c r="V530" s="17">
        <v>-15</v>
      </c>
      <c r="W530" s="17">
        <v>8</v>
      </c>
      <c r="X530" s="17">
        <v>6</v>
      </c>
      <c r="Y530" s="17">
        <v>5</v>
      </c>
      <c r="Z530" s="17">
        <v>31</v>
      </c>
      <c r="AA530" s="17">
        <v>19</v>
      </c>
      <c r="AB530" s="17">
        <v>42</v>
      </c>
      <c r="AC530" s="17">
        <v>-34</v>
      </c>
      <c r="AD530" s="17">
        <v>-12</v>
      </c>
      <c r="AE530" s="17">
        <v>33</v>
      </c>
      <c r="AF530" s="17">
        <v>45</v>
      </c>
      <c r="AG530" s="17">
        <v>4</v>
      </c>
      <c r="AH530" s="17">
        <v>-21</v>
      </c>
      <c r="AI530" s="17">
        <v>-21</v>
      </c>
      <c r="AJ530" s="17">
        <v>2</v>
      </c>
      <c r="AK530" s="17">
        <v>19</v>
      </c>
      <c r="AL530" s="17">
        <v>41</v>
      </c>
      <c r="AM530" s="17">
        <v>16</v>
      </c>
      <c r="AN530" s="17">
        <v>-28</v>
      </c>
      <c r="AO530" s="17">
        <v>-13</v>
      </c>
      <c r="AP530" s="18">
        <v>25</v>
      </c>
      <c r="AR530" s="14"/>
      <c r="AS530" s="8" t="s">
        <v>4589</v>
      </c>
      <c r="AT530" s="8" t="str">
        <f t="shared" si="59"/>
        <v/>
      </c>
      <c r="AU530" s="8">
        <f>IF(OR(ISBLANK('Anwendung DIAGNOSE'!E256),'Anwendung DIAGNOSE'!E256='Anwendung DIAGNOSE'!$C$1,AT530),0,$AR$5-'Anwendung DIAGNOSE'!E256)</f>
        <v>8</v>
      </c>
      <c r="AV530" s="4"/>
      <c r="AW530" s="4"/>
      <c r="AX530" s="15"/>
      <c r="AY530" s="4"/>
      <c r="AZ530" s="4">
        <f t="shared" ca="1" si="57"/>
        <v>8</v>
      </c>
      <c r="BA530" s="496">
        <f t="shared" ca="1" si="58"/>
        <v>8</v>
      </c>
      <c r="BB530" s="40">
        <f t="shared" ca="1" si="61"/>
        <v>8.2832884655208118E-4</v>
      </c>
      <c r="BC530" s="3">
        <f t="shared" si="60"/>
        <v>7.2478774073307106E-2</v>
      </c>
      <c r="BD530" s="4"/>
      <c r="BE530" s="4"/>
      <c r="BF530" s="4"/>
      <c r="BG530" s="11"/>
      <c r="BH530" s="492">
        <f ca="1">SUMPRODUCT(E530:AP530,Calcul_correl!E$411:AP$411)*D530</f>
        <v>1.0424518533857937E-3</v>
      </c>
      <c r="BI530" s="493"/>
      <c r="BJ530" s="493"/>
      <c r="BK530" s="493"/>
      <c r="BL530" s="493"/>
      <c r="BM530" s="496"/>
    </row>
    <row r="531" spans="3:65">
      <c r="C531" s="42" t="s">
        <v>4590</v>
      </c>
      <c r="D531" s="43">
        <v>1.0184336490477646E-4</v>
      </c>
      <c r="E531" s="44">
        <v>5</v>
      </c>
      <c r="F531" s="17">
        <v>-11</v>
      </c>
      <c r="G531" s="17">
        <v>-5</v>
      </c>
      <c r="H531" s="17">
        <v>7</v>
      </c>
      <c r="I531" s="17">
        <v>5</v>
      </c>
      <c r="J531" s="17">
        <v>-1</v>
      </c>
      <c r="K531" s="17">
        <v>25</v>
      </c>
      <c r="L531" s="17">
        <v>-43</v>
      </c>
      <c r="M531" s="17">
        <v>-1</v>
      </c>
      <c r="N531" s="17">
        <v>20</v>
      </c>
      <c r="O531" s="17">
        <v>21</v>
      </c>
      <c r="P531" s="17">
        <v>-3</v>
      </c>
      <c r="Q531" s="17">
        <v>12</v>
      </c>
      <c r="R531" s="17">
        <v>4</v>
      </c>
      <c r="S531" s="17">
        <v>-13</v>
      </c>
      <c r="T531" s="17">
        <v>17</v>
      </c>
      <c r="U531" s="17">
        <v>-43</v>
      </c>
      <c r="V531" s="17">
        <v>4</v>
      </c>
      <c r="W531" s="17">
        <v>32</v>
      </c>
      <c r="X531" s="17">
        <v>-7</v>
      </c>
      <c r="Y531" s="17">
        <v>5</v>
      </c>
      <c r="Z531" s="17">
        <v>3</v>
      </c>
      <c r="AA531" s="17">
        <v>41</v>
      </c>
      <c r="AB531" s="17">
        <v>56</v>
      </c>
      <c r="AC531" s="17">
        <v>-24</v>
      </c>
      <c r="AD531" s="17">
        <v>-21</v>
      </c>
      <c r="AE531" s="17">
        <v>18</v>
      </c>
      <c r="AF531" s="17">
        <v>1</v>
      </c>
      <c r="AG531" s="17">
        <v>-28</v>
      </c>
      <c r="AH531" s="17">
        <v>-16</v>
      </c>
      <c r="AI531" s="17">
        <v>10</v>
      </c>
      <c r="AJ531" s="17">
        <v>20</v>
      </c>
      <c r="AK531" s="17">
        <v>-11</v>
      </c>
      <c r="AL531" s="17">
        <v>35</v>
      </c>
      <c r="AM531" s="17">
        <v>14</v>
      </c>
      <c r="AN531" s="17">
        <v>5</v>
      </c>
      <c r="AO531" s="17">
        <v>8</v>
      </c>
      <c r="AP531" s="18">
        <v>-5</v>
      </c>
      <c r="AR531" s="14"/>
      <c r="AS531" s="8" t="s">
        <v>4590</v>
      </c>
      <c r="AT531" s="8" t="str">
        <f t="shared" si="59"/>
        <v/>
      </c>
      <c r="AU531" s="8">
        <f>IF(OR(ISBLANK('Anwendung DIAGNOSE'!E257),'Anwendung DIAGNOSE'!E257='Anwendung DIAGNOSE'!$C$1,AT531),0,$AR$5-'Anwendung DIAGNOSE'!E257)</f>
        <v>8</v>
      </c>
      <c r="AV531" s="4"/>
      <c r="AW531" s="4"/>
      <c r="AX531" s="15"/>
      <c r="AY531" s="4"/>
      <c r="AZ531" s="4">
        <f t="shared" ca="1" si="57"/>
        <v>8</v>
      </c>
      <c r="BA531" s="496">
        <f t="shared" ca="1" si="58"/>
        <v>8</v>
      </c>
      <c r="BB531" s="40">
        <f t="shared" ca="1" si="61"/>
        <v>8.1474691923821168E-4</v>
      </c>
      <c r="BC531" s="3">
        <f t="shared" si="60"/>
        <v>6.1106018942865874E-2</v>
      </c>
      <c r="BD531" s="4"/>
      <c r="BE531" s="4"/>
      <c r="BF531" s="4"/>
      <c r="BG531" s="11"/>
      <c r="BH531" s="492">
        <f ca="1">SUMPRODUCT(E531:AP531,Calcul_correl!E$411:AP$411)*D531</f>
        <v>-3.9331907526224275E-5</v>
      </c>
      <c r="BI531" s="493"/>
      <c r="BJ531" s="493"/>
      <c r="BK531" s="493"/>
      <c r="BL531" s="493"/>
      <c r="BM531" s="496"/>
    </row>
    <row r="532" spans="3:65">
      <c r="C532" s="42" t="s">
        <v>4591</v>
      </c>
      <c r="D532" s="43">
        <v>1.0998680158380995E-4</v>
      </c>
      <c r="E532" s="44">
        <v>-16</v>
      </c>
      <c r="F532" s="17">
        <v>-5</v>
      </c>
      <c r="G532" s="17">
        <v>-22</v>
      </c>
      <c r="H532" s="17">
        <v>25</v>
      </c>
      <c r="I532" s="17">
        <v>20</v>
      </c>
      <c r="J532" s="17">
        <v>-75</v>
      </c>
      <c r="K532" s="17">
        <v>34</v>
      </c>
      <c r="L532" s="17">
        <v>-48</v>
      </c>
      <c r="M532" s="17">
        <v>1</v>
      </c>
      <c r="N532" s="17">
        <v>43</v>
      </c>
      <c r="O532" s="17">
        <v>35</v>
      </c>
      <c r="P532" s="17">
        <v>8</v>
      </c>
      <c r="Q532" s="17">
        <v>2</v>
      </c>
      <c r="R532" s="17">
        <v>28</v>
      </c>
      <c r="S532" s="17">
        <v>38</v>
      </c>
      <c r="T532" s="17">
        <v>48</v>
      </c>
      <c r="U532" s="17">
        <v>-47</v>
      </c>
      <c r="V532" s="17">
        <v>24</v>
      </c>
      <c r="W532" s="17">
        <v>21</v>
      </c>
      <c r="X532" s="17">
        <v>14</v>
      </c>
      <c r="Y532" s="17">
        <v>26</v>
      </c>
      <c r="Z532" s="17">
        <v>4</v>
      </c>
      <c r="AA532" s="17">
        <v>-20</v>
      </c>
      <c r="AB532" s="17">
        <v>53</v>
      </c>
      <c r="AC532" s="17">
        <v>-16</v>
      </c>
      <c r="AD532" s="17">
        <v>-6</v>
      </c>
      <c r="AE532" s="17">
        <v>-33</v>
      </c>
      <c r="AF532" s="17">
        <v>41</v>
      </c>
      <c r="AG532" s="17">
        <v>-7</v>
      </c>
      <c r="AH532" s="17">
        <v>-20</v>
      </c>
      <c r="AI532" s="17">
        <v>15</v>
      </c>
      <c r="AJ532" s="17">
        <v>-3</v>
      </c>
      <c r="AK532" s="17">
        <v>12</v>
      </c>
      <c r="AL532" s="17">
        <v>24</v>
      </c>
      <c r="AM532" s="17">
        <v>9</v>
      </c>
      <c r="AN532" s="17">
        <v>0</v>
      </c>
      <c r="AO532" s="17">
        <v>43</v>
      </c>
      <c r="AP532" s="18">
        <v>-76</v>
      </c>
      <c r="AR532" s="14"/>
      <c r="AS532" s="8" t="s">
        <v>4591</v>
      </c>
      <c r="AT532" s="8" t="str">
        <f t="shared" si="59"/>
        <v/>
      </c>
      <c r="AU532" s="8">
        <f>IF(OR(ISBLANK('Anwendung DIAGNOSE'!E258),'Anwendung DIAGNOSE'!E258='Anwendung DIAGNOSE'!$C$1,AT532),0,$AR$5-'Anwendung DIAGNOSE'!E258)</f>
        <v>8</v>
      </c>
      <c r="AV532" s="4"/>
      <c r="AW532" s="4"/>
      <c r="AX532" s="15"/>
      <c r="AY532" s="4"/>
      <c r="AZ532" s="4">
        <f t="shared" ca="1" si="57"/>
        <v>8</v>
      </c>
      <c r="BA532" s="496">
        <f t="shared" ca="1" si="58"/>
        <v>8</v>
      </c>
      <c r="BB532" s="40">
        <f t="shared" ca="1" si="61"/>
        <v>8.7989441267047959E-4</v>
      </c>
      <c r="BC532" s="3">
        <f t="shared" si="60"/>
        <v>0.10580730312362517</v>
      </c>
      <c r="BD532" s="4"/>
      <c r="BE532" s="4"/>
      <c r="BF532" s="4"/>
      <c r="BG532" s="11"/>
      <c r="BH532" s="492">
        <f ca="1">SUMPRODUCT(E532:AP532,Calcul_correl!E$411:AP$411)*D532</f>
        <v>1.5764408271007471E-4</v>
      </c>
      <c r="BI532" s="493"/>
      <c r="BJ532" s="493"/>
      <c r="BK532" s="493"/>
      <c r="BL532" s="493"/>
      <c r="BM532" s="496"/>
    </row>
    <row r="533" spans="3:65">
      <c r="C533" s="42" t="s">
        <v>4592</v>
      </c>
      <c r="D533" s="43">
        <v>1.1299435028248587E-4</v>
      </c>
      <c r="E533" s="44">
        <v>-23</v>
      </c>
      <c r="F533" s="17">
        <v>0</v>
      </c>
      <c r="G533" s="17">
        <v>6</v>
      </c>
      <c r="H533" s="17">
        <v>33</v>
      </c>
      <c r="I533" s="17">
        <v>-29</v>
      </c>
      <c r="J533" s="17">
        <v>51</v>
      </c>
      <c r="K533" s="17">
        <v>-37</v>
      </c>
      <c r="L533" s="17">
        <v>28</v>
      </c>
      <c r="M533" s="17">
        <v>-9</v>
      </c>
      <c r="N533" s="17">
        <v>-29</v>
      </c>
      <c r="O533" s="17">
        <v>-19</v>
      </c>
      <c r="P533" s="17">
        <v>-10</v>
      </c>
      <c r="Q533" s="17">
        <v>-15</v>
      </c>
      <c r="R533" s="17">
        <v>-10</v>
      </c>
      <c r="S533" s="17">
        <v>-41</v>
      </c>
      <c r="T533" s="17">
        <v>-43</v>
      </c>
      <c r="U533" s="17">
        <v>31</v>
      </c>
      <c r="V533" s="17">
        <v>-23</v>
      </c>
      <c r="W533" s="17">
        <v>3</v>
      </c>
      <c r="X533" s="17">
        <v>24</v>
      </c>
      <c r="Y533" s="17">
        <v>26</v>
      </c>
      <c r="Z533" s="17">
        <v>32</v>
      </c>
      <c r="AA533" s="17">
        <v>38</v>
      </c>
      <c r="AB533" s="17">
        <v>-29</v>
      </c>
      <c r="AC533" s="17">
        <v>29</v>
      </c>
      <c r="AD533" s="17">
        <v>-33</v>
      </c>
      <c r="AE533" s="17">
        <v>3</v>
      </c>
      <c r="AF533" s="17">
        <v>1</v>
      </c>
      <c r="AG533" s="17">
        <v>-4</v>
      </c>
      <c r="AH533" s="17">
        <v>-20</v>
      </c>
      <c r="AI533" s="17">
        <v>6</v>
      </c>
      <c r="AJ533" s="17">
        <v>10</v>
      </c>
      <c r="AK533" s="17">
        <v>19</v>
      </c>
      <c r="AL533" s="17">
        <v>-31</v>
      </c>
      <c r="AM533" s="17">
        <v>-30</v>
      </c>
      <c r="AN533" s="17">
        <v>39</v>
      </c>
      <c r="AO533" s="17">
        <v>10</v>
      </c>
      <c r="AP533" s="18">
        <v>28</v>
      </c>
      <c r="AR533" s="14"/>
      <c r="AS533" s="8" t="s">
        <v>4592</v>
      </c>
      <c r="AT533" s="8" t="str">
        <f t="shared" si="59"/>
        <v/>
      </c>
      <c r="AU533" s="8">
        <f>IF(OR(ISBLANK('Anwendung DIAGNOSE'!E259),'Anwendung DIAGNOSE'!E259='Anwendung DIAGNOSE'!$C$1,AT533),0,$AR$5-'Anwendung DIAGNOSE'!E259)</f>
        <v>8</v>
      </c>
      <c r="AV533" s="4"/>
      <c r="AW533" s="4"/>
      <c r="AX533" s="15"/>
      <c r="AY533" s="4"/>
      <c r="AZ533" s="4">
        <f t="shared" ca="1" si="57"/>
        <v>8</v>
      </c>
      <c r="BA533" s="496">
        <f t="shared" ca="1" si="58"/>
        <v>8</v>
      </c>
      <c r="BB533" s="40">
        <f t="shared" ca="1" si="61"/>
        <v>9.0395480225988699E-4</v>
      </c>
      <c r="BC533" s="3">
        <f t="shared" si="60"/>
        <v>9.6271186440677961E-2</v>
      </c>
      <c r="BD533" s="4"/>
      <c r="BE533" s="4"/>
      <c r="BF533" s="4"/>
      <c r="BG533" s="11"/>
      <c r="BH533" s="492">
        <f ca="1">SUMPRODUCT(E533:AP533,Calcul_correl!E$411:AP$411)*D533</f>
        <v>1.9762598870056497E-3</v>
      </c>
      <c r="BI533" s="493"/>
      <c r="BJ533" s="493"/>
      <c r="BK533" s="493"/>
      <c r="BL533" s="493"/>
      <c r="BM533" s="496"/>
    </row>
    <row r="534" spans="3:65">
      <c r="C534" s="42" t="s">
        <v>4593</v>
      </c>
      <c r="D534" s="43">
        <v>1.0736525660296328E-4</v>
      </c>
      <c r="E534" s="44">
        <v>3</v>
      </c>
      <c r="F534" s="17">
        <v>-14</v>
      </c>
      <c r="G534" s="17">
        <v>-42</v>
      </c>
      <c r="H534" s="17">
        <v>13</v>
      </c>
      <c r="I534" s="17">
        <v>16</v>
      </c>
      <c r="J534" s="17">
        <v>-75</v>
      </c>
      <c r="K534" s="17">
        <v>3</v>
      </c>
      <c r="L534" s="17">
        <v>-23</v>
      </c>
      <c r="M534" s="17">
        <v>-27</v>
      </c>
      <c r="N534" s="17">
        <v>2</v>
      </c>
      <c r="O534" s="17">
        <v>14</v>
      </c>
      <c r="P534" s="17">
        <v>-9</v>
      </c>
      <c r="Q534" s="17">
        <v>-17</v>
      </c>
      <c r="R534" s="17">
        <v>28</v>
      </c>
      <c r="S534" s="17">
        <v>31</v>
      </c>
      <c r="T534" s="17">
        <v>12</v>
      </c>
      <c r="U534" s="17">
        <v>-38</v>
      </c>
      <c r="V534" s="17">
        <v>6</v>
      </c>
      <c r="W534" s="17">
        <v>14</v>
      </c>
      <c r="X534" s="17">
        <v>0</v>
      </c>
      <c r="Y534" s="17">
        <v>7</v>
      </c>
      <c r="Z534" s="17">
        <v>2</v>
      </c>
      <c r="AA534" s="17">
        <v>5</v>
      </c>
      <c r="AB534" s="17">
        <v>-6</v>
      </c>
      <c r="AC534" s="17">
        <v>-16</v>
      </c>
      <c r="AD534" s="17">
        <v>-4</v>
      </c>
      <c r="AE534" s="17">
        <v>3</v>
      </c>
      <c r="AF534" s="17">
        <v>29</v>
      </c>
      <c r="AG534" s="17">
        <v>4</v>
      </c>
      <c r="AH534" s="17">
        <v>-5</v>
      </c>
      <c r="AI534" s="17">
        <v>-15</v>
      </c>
      <c r="AJ534" s="17">
        <v>-21</v>
      </c>
      <c r="AK534" s="17">
        <v>24</v>
      </c>
      <c r="AL534" s="17">
        <v>-13</v>
      </c>
      <c r="AM534" s="17">
        <v>2</v>
      </c>
      <c r="AN534" s="17">
        <v>27</v>
      </c>
      <c r="AO534" s="17">
        <v>-20</v>
      </c>
      <c r="AP534" s="18">
        <v>-69</v>
      </c>
      <c r="AR534" s="14"/>
      <c r="AS534" s="8" t="s">
        <v>4593</v>
      </c>
      <c r="AT534" s="8" t="str">
        <f t="shared" si="59"/>
        <v/>
      </c>
      <c r="AU534" s="8">
        <f>IF(OR(ISBLANK('Anwendung DIAGNOSE'!E260),'Anwendung DIAGNOSE'!E260='Anwendung DIAGNOSE'!$C$1,AT534),0,$AR$5-'Anwendung DIAGNOSE'!E260)</f>
        <v>8</v>
      </c>
      <c r="AV534" s="4"/>
      <c r="AW534" s="4"/>
      <c r="AX534" s="15"/>
      <c r="AY534" s="4"/>
      <c r="AZ534" s="4">
        <f t="shared" ca="1" si="57"/>
        <v>8</v>
      </c>
      <c r="BA534" s="496">
        <f t="shared" ca="1" si="58"/>
        <v>8</v>
      </c>
      <c r="BB534" s="40">
        <f t="shared" ca="1" si="61"/>
        <v>8.5892205282370627E-4</v>
      </c>
      <c r="BC534" s="3">
        <f t="shared" si="60"/>
        <v>7.0753704101352802E-2</v>
      </c>
      <c r="BD534" s="4"/>
      <c r="BE534" s="4"/>
      <c r="BF534" s="4"/>
      <c r="BG534" s="11"/>
      <c r="BH534" s="492">
        <f ca="1">SUMPRODUCT(E534:AP534,Calcul_correl!E$411:AP$411)*D534</f>
        <v>1.1382327678763154E-3</v>
      </c>
      <c r="BI534" s="493"/>
      <c r="BJ534" s="493"/>
      <c r="BK534" s="493"/>
      <c r="BL534" s="493"/>
      <c r="BM534" s="496"/>
    </row>
    <row r="535" spans="3:65">
      <c r="C535" s="42" t="s">
        <v>838</v>
      </c>
      <c r="D535" s="43">
        <v>1.0341261633919338E-4</v>
      </c>
      <c r="E535" s="44">
        <v>-12</v>
      </c>
      <c r="F535" s="17">
        <v>3</v>
      </c>
      <c r="G535" s="17">
        <v>3</v>
      </c>
      <c r="H535" s="17">
        <v>32</v>
      </c>
      <c r="I535" s="17">
        <v>-3</v>
      </c>
      <c r="J535" s="17">
        <v>42</v>
      </c>
      <c r="K535" s="17">
        <v>13</v>
      </c>
      <c r="L535" s="17">
        <v>5</v>
      </c>
      <c r="M535" s="17">
        <v>15</v>
      </c>
      <c r="N535" s="17">
        <v>11</v>
      </c>
      <c r="O535" s="17">
        <v>5</v>
      </c>
      <c r="P535" s="17">
        <v>8</v>
      </c>
      <c r="Q535" s="17">
        <v>-1</v>
      </c>
      <c r="R535" s="17">
        <v>-6</v>
      </c>
      <c r="S535" s="17">
        <v>-32</v>
      </c>
      <c r="T535" s="17">
        <v>-10</v>
      </c>
      <c r="U535" s="17">
        <v>-3</v>
      </c>
      <c r="V535" s="17">
        <v>-8</v>
      </c>
      <c r="W535" s="17">
        <v>7</v>
      </c>
      <c r="X535" s="17">
        <v>19</v>
      </c>
      <c r="Y535" s="17">
        <v>13</v>
      </c>
      <c r="Z535" s="17">
        <v>-1</v>
      </c>
      <c r="AA535" s="17">
        <v>3</v>
      </c>
      <c r="AB535" s="17">
        <v>3</v>
      </c>
      <c r="AC535" s="17">
        <v>9</v>
      </c>
      <c r="AD535" s="17">
        <v>-8</v>
      </c>
      <c r="AE535" s="17">
        <v>-3</v>
      </c>
      <c r="AF535" s="17">
        <v>-11</v>
      </c>
      <c r="AG535" s="17">
        <v>-3</v>
      </c>
      <c r="AH535" s="17">
        <v>-17</v>
      </c>
      <c r="AI535" s="17">
        <v>-6</v>
      </c>
      <c r="AJ535" s="17">
        <v>1</v>
      </c>
      <c r="AK535" s="17">
        <v>20</v>
      </c>
      <c r="AL535" s="17">
        <v>3</v>
      </c>
      <c r="AM535" s="17">
        <v>2</v>
      </c>
      <c r="AN535" s="17">
        <v>5</v>
      </c>
      <c r="AO535" s="17">
        <v>-20</v>
      </c>
      <c r="AP535" s="18">
        <v>-12</v>
      </c>
      <c r="AR535" s="14"/>
      <c r="AS535" s="8" t="s">
        <v>838</v>
      </c>
      <c r="AT535" s="8" t="str">
        <f t="shared" si="59"/>
        <v/>
      </c>
      <c r="AU535" s="8">
        <f>IF(OR(ISBLANK('Anwendung DIAGNOSE'!E261),'Anwendung DIAGNOSE'!E261='Anwendung DIAGNOSE'!$C$1,AT535),0,$AR$5-'Anwendung DIAGNOSE'!E261)</f>
        <v>8</v>
      </c>
      <c r="AV535" s="4"/>
      <c r="AW535" s="4"/>
      <c r="AX535" s="15"/>
      <c r="AY535" s="4"/>
      <c r="AZ535" s="4">
        <f t="shared" ca="1" si="57"/>
        <v>8</v>
      </c>
      <c r="BA535" s="496">
        <f t="shared" ca="1" si="58"/>
        <v>8</v>
      </c>
      <c r="BB535" s="40">
        <f t="shared" ca="1" si="61"/>
        <v>8.2730093071354703E-4</v>
      </c>
      <c r="BC535" s="3">
        <f t="shared" si="60"/>
        <v>3.9089968976215098E-2</v>
      </c>
      <c r="BD535" s="4"/>
      <c r="BE535" s="4"/>
      <c r="BF535" s="4"/>
      <c r="BG535" s="11"/>
      <c r="BH535" s="492">
        <f ca="1">SUMPRODUCT(E535:AP535,Calcul_correl!E$411:AP$411)*D535</f>
        <v>1.4495656670113755E-3</v>
      </c>
      <c r="BI535" s="493"/>
      <c r="BJ535" s="493"/>
      <c r="BK535" s="493"/>
      <c r="BL535" s="493"/>
      <c r="BM535" s="496"/>
    </row>
    <row r="536" spans="3:65">
      <c r="C536" s="42" t="s">
        <v>839</v>
      </c>
      <c r="D536" s="43">
        <v>1.1789672247111531E-4</v>
      </c>
      <c r="E536" s="44">
        <v>-6</v>
      </c>
      <c r="F536" s="17">
        <v>-19</v>
      </c>
      <c r="G536" s="17">
        <v>-26</v>
      </c>
      <c r="H536" s="17">
        <v>-1</v>
      </c>
      <c r="I536" s="17">
        <v>-11</v>
      </c>
      <c r="J536" s="17">
        <v>9</v>
      </c>
      <c r="K536" s="17">
        <v>-22</v>
      </c>
      <c r="L536" s="17">
        <v>-5</v>
      </c>
      <c r="M536" s="17">
        <v>2</v>
      </c>
      <c r="N536" s="17">
        <v>7</v>
      </c>
      <c r="O536" s="17">
        <v>19</v>
      </c>
      <c r="P536" s="17">
        <v>-3</v>
      </c>
      <c r="Q536" s="17">
        <v>9</v>
      </c>
      <c r="R536" s="17">
        <v>-9</v>
      </c>
      <c r="S536" s="17">
        <v>-3</v>
      </c>
      <c r="T536" s="17">
        <v>12</v>
      </c>
      <c r="U536" s="17">
        <v>-28</v>
      </c>
      <c r="V536" s="17">
        <v>-28</v>
      </c>
      <c r="W536" s="17">
        <v>-13</v>
      </c>
      <c r="X536" s="17">
        <v>28</v>
      </c>
      <c r="Y536" s="17">
        <v>21</v>
      </c>
      <c r="Z536" s="17">
        <v>-1</v>
      </c>
      <c r="AA536" s="17">
        <v>42</v>
      </c>
      <c r="AB536" s="17">
        <v>25</v>
      </c>
      <c r="AC536" s="17">
        <v>-17</v>
      </c>
      <c r="AD536" s="17">
        <v>23</v>
      </c>
      <c r="AE536" s="17">
        <v>18</v>
      </c>
      <c r="AF536" s="17">
        <v>-24</v>
      </c>
      <c r="AG536" s="17">
        <v>6</v>
      </c>
      <c r="AH536" s="17">
        <v>-16</v>
      </c>
      <c r="AI536" s="17">
        <v>9</v>
      </c>
      <c r="AJ536" s="17">
        <v>4</v>
      </c>
      <c r="AK536" s="17">
        <v>-32</v>
      </c>
      <c r="AL536" s="17">
        <v>-4</v>
      </c>
      <c r="AM536" s="17">
        <v>8</v>
      </c>
      <c r="AN536" s="17">
        <v>10</v>
      </c>
      <c r="AO536" s="17">
        <v>-23</v>
      </c>
      <c r="AP536" s="18">
        <v>-18</v>
      </c>
      <c r="AR536" s="14"/>
      <c r="AS536" s="8" t="s">
        <v>839</v>
      </c>
      <c r="AT536" s="8" t="str">
        <f t="shared" si="59"/>
        <v/>
      </c>
      <c r="AU536" s="8">
        <f>IF(OR(ISBLANK('Anwendung DIAGNOSE'!E262),'Anwendung DIAGNOSE'!E262='Anwendung DIAGNOSE'!$C$1,AT536),0,$AR$5-'Anwendung DIAGNOSE'!E262)</f>
        <v>0</v>
      </c>
      <c r="AV536" s="4"/>
      <c r="AW536" s="4"/>
      <c r="AX536" s="15"/>
      <c r="AY536" s="4"/>
      <c r="AZ536" s="4">
        <f t="shared" ref="AZ536:AZ557" si="62">IF(AND(AU536=0,AU258=0,AX258&gt;0),$AR$5,AU536)</f>
        <v>0</v>
      </c>
      <c r="BA536" s="496">
        <f t="shared" ref="BA536:BA557" si="63">IF(AND(AZ536=0,AZ258=0,AY258&gt;0),$AR$5-AY258,AZ536)</f>
        <v>0</v>
      </c>
      <c r="BB536" s="40">
        <f t="shared" si="61"/>
        <v>0</v>
      </c>
      <c r="BC536" s="3">
        <f t="shared" si="60"/>
        <v>6.6140061306295683E-2</v>
      </c>
      <c r="BD536" s="4"/>
      <c r="BE536" s="4"/>
      <c r="BF536" s="4"/>
      <c r="BG536" s="11"/>
      <c r="BH536" s="492">
        <f ca="1">SUMPRODUCT(E536:AP536,Calcul_correl!E$411:AP$411)*D536</f>
        <v>2.1103277528884707E-3</v>
      </c>
      <c r="BI536" s="493"/>
      <c r="BJ536" s="493"/>
      <c r="BK536" s="493"/>
      <c r="BL536" s="493"/>
      <c r="BM536" s="496"/>
    </row>
    <row r="537" spans="3:65">
      <c r="C537" s="42" t="s">
        <v>840</v>
      </c>
      <c r="D537" s="43">
        <v>1.1933174224343676E-4</v>
      </c>
      <c r="E537" s="44">
        <v>15</v>
      </c>
      <c r="F537" s="17">
        <v>-6</v>
      </c>
      <c r="G537" s="17">
        <v>-4</v>
      </c>
      <c r="H537" s="17">
        <v>-1</v>
      </c>
      <c r="I537" s="17">
        <v>1</v>
      </c>
      <c r="J537" s="17">
        <v>1</v>
      </c>
      <c r="K537" s="17">
        <v>-4</v>
      </c>
      <c r="L537" s="17">
        <v>-17</v>
      </c>
      <c r="M537" s="17">
        <v>-17</v>
      </c>
      <c r="N537" s="17">
        <v>-3</v>
      </c>
      <c r="O537" s="17">
        <v>7</v>
      </c>
      <c r="P537" s="17">
        <v>-7</v>
      </c>
      <c r="Q537" s="17">
        <v>-13</v>
      </c>
      <c r="R537" s="17">
        <v>16</v>
      </c>
      <c r="S537" s="17">
        <v>0</v>
      </c>
      <c r="T537" s="17">
        <v>-40</v>
      </c>
      <c r="U537" s="17">
        <v>11</v>
      </c>
      <c r="V537" s="17">
        <v>3</v>
      </c>
      <c r="W537" s="17">
        <v>22</v>
      </c>
      <c r="X537" s="17">
        <v>8</v>
      </c>
      <c r="Y537" s="17">
        <v>24</v>
      </c>
      <c r="Z537" s="17">
        <v>-31</v>
      </c>
      <c r="AA537" s="17">
        <v>7</v>
      </c>
      <c r="AB537" s="17">
        <v>27</v>
      </c>
      <c r="AC537" s="17">
        <v>-11</v>
      </c>
      <c r="AD537" s="17">
        <v>12</v>
      </c>
      <c r="AE537" s="17">
        <v>7</v>
      </c>
      <c r="AF537" s="17">
        <v>-2</v>
      </c>
      <c r="AG537" s="17">
        <v>-2</v>
      </c>
      <c r="AH537" s="17">
        <v>-26</v>
      </c>
      <c r="AI537" s="17">
        <v>-5</v>
      </c>
      <c r="AJ537" s="17">
        <v>-1</v>
      </c>
      <c r="AK537" s="17">
        <v>-8</v>
      </c>
      <c r="AL537" s="17">
        <v>-6</v>
      </c>
      <c r="AM537" s="17">
        <v>-30</v>
      </c>
      <c r="AN537" s="17">
        <v>-10</v>
      </c>
      <c r="AO537" s="17">
        <v>-11</v>
      </c>
      <c r="AP537" s="18">
        <v>6</v>
      </c>
      <c r="AR537" s="14"/>
      <c r="AS537" s="8" t="s">
        <v>840</v>
      </c>
      <c r="AT537" s="8" t="str">
        <f t="shared" ref="AT537:AT557" si="64">IF(AT259,TRUE,"")</f>
        <v/>
      </c>
      <c r="AU537" s="8">
        <f>IF(OR(ISBLANK('Anwendung DIAGNOSE'!E263),'Anwendung DIAGNOSE'!E263='Anwendung DIAGNOSE'!$C$1,AT537),0,$AR$5-'Anwendung DIAGNOSE'!E263)</f>
        <v>8</v>
      </c>
      <c r="AV537" s="4"/>
      <c r="AW537" s="4"/>
      <c r="AX537" s="15"/>
      <c r="AY537" s="4"/>
      <c r="AZ537" s="4">
        <f t="shared" si="62"/>
        <v>8</v>
      </c>
      <c r="BA537" s="496">
        <f t="shared" si="63"/>
        <v>8</v>
      </c>
      <c r="BB537" s="40">
        <f t="shared" si="61"/>
        <v>9.5465393794749406E-4</v>
      </c>
      <c r="BC537" s="3">
        <f t="shared" si="60"/>
        <v>5.0357995226730311E-2</v>
      </c>
      <c r="BD537" s="4"/>
      <c r="BE537" s="4"/>
      <c r="BF537" s="4"/>
      <c r="BG537" s="11"/>
      <c r="BH537" s="492">
        <f ca="1">SUMPRODUCT(E537:AP537,Calcul_correl!E$411:AP$411)*D537</f>
        <v>7.6507159904534608E-4</v>
      </c>
      <c r="BI537" s="493"/>
      <c r="BJ537" s="493"/>
      <c r="BK537" s="493"/>
      <c r="BL537" s="493"/>
      <c r="BM537" s="496"/>
    </row>
    <row r="538" spans="3:65">
      <c r="C538" s="42" t="s">
        <v>841</v>
      </c>
      <c r="D538" s="43">
        <v>1.1648223645894001E-4</v>
      </c>
      <c r="E538" s="44">
        <v>-6</v>
      </c>
      <c r="F538" s="17">
        <v>-5</v>
      </c>
      <c r="G538" s="17">
        <v>-9</v>
      </c>
      <c r="H538" s="17">
        <v>0</v>
      </c>
      <c r="I538" s="17">
        <v>2</v>
      </c>
      <c r="J538" s="17">
        <v>1</v>
      </c>
      <c r="K538" s="17">
        <v>-4</v>
      </c>
      <c r="L538" s="17">
        <v>-2</v>
      </c>
      <c r="M538" s="17">
        <v>2</v>
      </c>
      <c r="N538" s="17">
        <v>-3</v>
      </c>
      <c r="O538" s="17">
        <v>-19</v>
      </c>
      <c r="P538" s="17">
        <v>-3</v>
      </c>
      <c r="Q538" s="17">
        <v>-16</v>
      </c>
      <c r="R538" s="17">
        <v>4</v>
      </c>
      <c r="S538" s="17">
        <v>-5</v>
      </c>
      <c r="T538" s="17">
        <v>16</v>
      </c>
      <c r="U538" s="17">
        <v>-11</v>
      </c>
      <c r="V538" s="17">
        <v>1</v>
      </c>
      <c r="W538" s="17">
        <v>-10</v>
      </c>
      <c r="X538" s="17">
        <v>8</v>
      </c>
      <c r="Y538" s="17">
        <v>12</v>
      </c>
      <c r="Z538" s="17">
        <v>-5</v>
      </c>
      <c r="AA538" s="17">
        <v>3</v>
      </c>
      <c r="AB538" s="17">
        <v>7</v>
      </c>
      <c r="AC538" s="17">
        <v>6</v>
      </c>
      <c r="AD538" s="17">
        <v>-7</v>
      </c>
      <c r="AE538" s="17">
        <v>31</v>
      </c>
      <c r="AF538" s="17">
        <v>3</v>
      </c>
      <c r="AG538" s="17">
        <v>-1</v>
      </c>
      <c r="AH538" s="17">
        <v>13</v>
      </c>
      <c r="AI538" s="17">
        <v>18</v>
      </c>
      <c r="AJ538" s="17">
        <v>14</v>
      </c>
      <c r="AK538" s="17">
        <v>-7</v>
      </c>
      <c r="AL538" s="17">
        <v>5</v>
      </c>
      <c r="AM538" s="17">
        <v>10</v>
      </c>
      <c r="AN538" s="17">
        <v>-10</v>
      </c>
      <c r="AO538" s="17">
        <v>4</v>
      </c>
      <c r="AP538" s="18">
        <v>0</v>
      </c>
      <c r="AR538" s="14"/>
      <c r="AS538" s="8" t="s">
        <v>841</v>
      </c>
      <c r="AT538" s="8" t="str">
        <f t="shared" si="64"/>
        <v/>
      </c>
      <c r="AU538" s="8">
        <f>IF(OR(ISBLANK('Anwendung DIAGNOSE'!E264),'Anwendung DIAGNOSE'!E264='Anwendung DIAGNOSE'!$C$1,AT538),0,$AR$5-'Anwendung DIAGNOSE'!E264)</f>
        <v>1</v>
      </c>
      <c r="AV538" s="4"/>
      <c r="AW538" s="4"/>
      <c r="AX538" s="15"/>
      <c r="AY538" s="4"/>
      <c r="AZ538" s="4">
        <f t="shared" si="62"/>
        <v>1</v>
      </c>
      <c r="BA538" s="496">
        <f t="shared" si="63"/>
        <v>1</v>
      </c>
      <c r="BB538" s="40">
        <f t="shared" si="61"/>
        <v>1.1648223645894001E-4</v>
      </c>
      <c r="BC538" s="3">
        <f t="shared" si="60"/>
        <v>3.2964472917880024E-2</v>
      </c>
      <c r="BD538" s="4"/>
      <c r="BE538" s="4"/>
      <c r="BF538" s="4"/>
      <c r="BG538" s="11"/>
      <c r="BH538" s="492">
        <f ca="1">SUMPRODUCT(E538:AP538,Calcul_correl!E$411:AP$411)*D538</f>
        <v>-5.1744903902154892E-4</v>
      </c>
      <c r="BI538" s="493"/>
      <c r="BJ538" s="493"/>
      <c r="BK538" s="493"/>
      <c r="BL538" s="493"/>
      <c r="BM538" s="496"/>
    </row>
    <row r="539" spans="3:65">
      <c r="C539" s="42" t="s">
        <v>842</v>
      </c>
      <c r="D539" s="43">
        <v>1.1566042100393245E-4</v>
      </c>
      <c r="E539" s="44">
        <v>-2</v>
      </c>
      <c r="F539" s="17">
        <v>6</v>
      </c>
      <c r="G539" s="17">
        <v>-10</v>
      </c>
      <c r="H539" s="17">
        <v>0</v>
      </c>
      <c r="I539" s="17">
        <v>1</v>
      </c>
      <c r="J539" s="17">
        <v>4</v>
      </c>
      <c r="K539" s="17">
        <v>-18</v>
      </c>
      <c r="L539" s="17">
        <v>-1</v>
      </c>
      <c r="M539" s="17">
        <v>6</v>
      </c>
      <c r="N539" s="17">
        <v>-8</v>
      </c>
      <c r="O539" s="17">
        <v>-8</v>
      </c>
      <c r="P539" s="17">
        <v>18</v>
      </c>
      <c r="Q539" s="17">
        <v>5</v>
      </c>
      <c r="R539" s="17">
        <v>1</v>
      </c>
      <c r="S539" s="17">
        <v>-7</v>
      </c>
      <c r="T539" s="17">
        <v>2</v>
      </c>
      <c r="U539" s="17">
        <v>-6</v>
      </c>
      <c r="V539" s="17">
        <v>-2</v>
      </c>
      <c r="W539" s="17">
        <v>0</v>
      </c>
      <c r="X539" s="17">
        <v>-5</v>
      </c>
      <c r="Y539" s="17">
        <v>0</v>
      </c>
      <c r="Z539" s="17">
        <v>-10</v>
      </c>
      <c r="AA539" s="17">
        <v>0</v>
      </c>
      <c r="AB539" s="17">
        <v>10</v>
      </c>
      <c r="AC539" s="17">
        <v>8</v>
      </c>
      <c r="AD539" s="17">
        <v>12</v>
      </c>
      <c r="AE539" s="17">
        <v>18</v>
      </c>
      <c r="AF539" s="17">
        <v>2</v>
      </c>
      <c r="AG539" s="17">
        <v>-8</v>
      </c>
      <c r="AH539" s="17">
        <v>5</v>
      </c>
      <c r="AI539" s="17">
        <v>-3</v>
      </c>
      <c r="AJ539" s="17">
        <v>2</v>
      </c>
      <c r="AK539" s="17">
        <v>6</v>
      </c>
      <c r="AL539" s="17">
        <v>0</v>
      </c>
      <c r="AM539" s="17">
        <v>4</v>
      </c>
      <c r="AN539" s="17">
        <v>-14</v>
      </c>
      <c r="AO539" s="17">
        <v>10</v>
      </c>
      <c r="AP539" s="18">
        <v>18</v>
      </c>
      <c r="AR539" s="14"/>
      <c r="AS539" s="8" t="s">
        <v>842</v>
      </c>
      <c r="AT539" s="8" t="str">
        <f t="shared" si="64"/>
        <v/>
      </c>
      <c r="AU539" s="8">
        <f>IF(OR(ISBLANK('Anwendung DIAGNOSE'!E265),'Anwendung DIAGNOSE'!E265='Anwendung DIAGNOSE'!$C$1,AT539),0,$AR$5-'Anwendung DIAGNOSE'!E265)</f>
        <v>8</v>
      </c>
      <c r="AV539" s="4"/>
      <c r="AW539" s="4"/>
      <c r="AX539" s="15"/>
      <c r="AY539" s="4"/>
      <c r="AZ539" s="4">
        <f t="shared" si="62"/>
        <v>8</v>
      </c>
      <c r="BA539" s="496">
        <f t="shared" si="63"/>
        <v>8</v>
      </c>
      <c r="BB539" s="40">
        <f t="shared" si="61"/>
        <v>9.2528336803145963E-4</v>
      </c>
      <c r="BC539" s="3">
        <f t="shared" si="60"/>
        <v>2.7758501040943788E-2</v>
      </c>
      <c r="BD539" s="4"/>
      <c r="BE539" s="4"/>
      <c r="BF539" s="4"/>
      <c r="BG539" s="11"/>
      <c r="BH539" s="492">
        <f ca="1">SUMPRODUCT(E539:AP539,Calcul_correl!E$411:AP$411)*D539</f>
        <v>2.4274809160305355E-4</v>
      </c>
      <c r="BI539" s="493"/>
      <c r="BJ539" s="493"/>
      <c r="BK539" s="493"/>
      <c r="BL539" s="493"/>
      <c r="BM539" s="496"/>
    </row>
    <row r="540" spans="3:65">
      <c r="C540" s="42" t="s">
        <v>843</v>
      </c>
      <c r="D540" s="43">
        <v>1.1636025133814289E-4</v>
      </c>
      <c r="E540" s="44">
        <v>-9</v>
      </c>
      <c r="F540" s="17">
        <v>-7</v>
      </c>
      <c r="G540" s="17">
        <v>-21</v>
      </c>
      <c r="H540" s="17">
        <v>1</v>
      </c>
      <c r="I540" s="17">
        <v>1</v>
      </c>
      <c r="J540" s="17">
        <v>-26</v>
      </c>
      <c r="K540" s="17">
        <v>-8</v>
      </c>
      <c r="L540" s="17">
        <v>-2</v>
      </c>
      <c r="M540" s="17">
        <v>24</v>
      </c>
      <c r="N540" s="17">
        <v>-7</v>
      </c>
      <c r="O540" s="17">
        <v>-9</v>
      </c>
      <c r="P540" s="17">
        <v>2</v>
      </c>
      <c r="Q540" s="17">
        <v>6</v>
      </c>
      <c r="R540" s="17">
        <v>15</v>
      </c>
      <c r="S540" s="17">
        <v>-5</v>
      </c>
      <c r="T540" s="17">
        <v>-1</v>
      </c>
      <c r="U540" s="17">
        <v>15</v>
      </c>
      <c r="V540" s="17">
        <v>2</v>
      </c>
      <c r="W540" s="17">
        <v>12</v>
      </c>
      <c r="X540" s="17">
        <v>-10</v>
      </c>
      <c r="Y540" s="17">
        <v>6</v>
      </c>
      <c r="Z540" s="17">
        <v>-11</v>
      </c>
      <c r="AA540" s="17">
        <v>-8</v>
      </c>
      <c r="AB540" s="17">
        <v>-1</v>
      </c>
      <c r="AC540" s="17">
        <v>-16</v>
      </c>
      <c r="AD540" s="17">
        <v>-2</v>
      </c>
      <c r="AE540" s="17">
        <v>14</v>
      </c>
      <c r="AF540" s="17">
        <v>-28</v>
      </c>
      <c r="AG540" s="17">
        <v>18</v>
      </c>
      <c r="AH540" s="17">
        <v>-6</v>
      </c>
      <c r="AI540" s="17">
        <v>-16</v>
      </c>
      <c r="AJ540" s="17">
        <v>5</v>
      </c>
      <c r="AK540" s="17">
        <v>-1</v>
      </c>
      <c r="AL540" s="17">
        <v>18</v>
      </c>
      <c r="AM540" s="17">
        <v>17</v>
      </c>
      <c r="AN540" s="17">
        <v>9</v>
      </c>
      <c r="AO540" s="17">
        <v>-7</v>
      </c>
      <c r="AP540" s="18">
        <v>13</v>
      </c>
      <c r="AR540" s="14"/>
      <c r="AS540" s="8" t="s">
        <v>843</v>
      </c>
      <c r="AT540" s="8" t="str">
        <f t="shared" si="64"/>
        <v/>
      </c>
      <c r="AU540" s="8">
        <f>IF(OR(ISBLANK('Anwendung DIAGNOSE'!E266),'Anwendung DIAGNOSE'!E266='Anwendung DIAGNOSE'!$C$1,AT540),0,$AR$5-'Anwendung DIAGNOSE'!E266)</f>
        <v>8</v>
      </c>
      <c r="AV540" s="4"/>
      <c r="AW540" s="4"/>
      <c r="AX540" s="15"/>
      <c r="AY540" s="4"/>
      <c r="AZ540" s="4">
        <f t="shared" si="62"/>
        <v>8</v>
      </c>
      <c r="BA540" s="496">
        <f t="shared" si="63"/>
        <v>8</v>
      </c>
      <c r="BB540" s="40">
        <f t="shared" si="61"/>
        <v>9.3088201070514311E-4</v>
      </c>
      <c r="BC540" s="3">
        <f t="shared" si="60"/>
        <v>4.4100535257156154E-2</v>
      </c>
      <c r="BD540" s="4"/>
      <c r="BE540" s="4"/>
      <c r="BF540" s="4"/>
      <c r="BG540" s="11"/>
      <c r="BH540" s="492">
        <f ca="1">SUMPRODUCT(E540:AP540,Calcul_correl!E$411:AP$411)*D540</f>
        <v>1.1474517104956942E-3</v>
      </c>
      <c r="BI540" s="493"/>
      <c r="BJ540" s="493"/>
      <c r="BK540" s="493"/>
      <c r="BL540" s="493"/>
      <c r="BM540" s="496"/>
    </row>
    <row r="541" spans="3:65">
      <c r="C541" s="42" t="s">
        <v>844</v>
      </c>
      <c r="D541" s="43">
        <v>1.0599957600169599E-4</v>
      </c>
      <c r="E541" s="44">
        <v>-5</v>
      </c>
      <c r="F541" s="17">
        <v>-13</v>
      </c>
      <c r="G541" s="17">
        <v>-18</v>
      </c>
      <c r="H541" s="17">
        <v>7</v>
      </c>
      <c r="I541" s="17">
        <v>32</v>
      </c>
      <c r="J541" s="17">
        <v>-24</v>
      </c>
      <c r="K541" s="17">
        <v>-6</v>
      </c>
      <c r="L541" s="17">
        <v>-9</v>
      </c>
      <c r="M541" s="17">
        <v>4</v>
      </c>
      <c r="N541" s="17">
        <v>-16</v>
      </c>
      <c r="O541" s="17">
        <v>-17</v>
      </c>
      <c r="P541" s="17">
        <v>24</v>
      </c>
      <c r="Q541" s="17">
        <v>-5</v>
      </c>
      <c r="R541" s="17">
        <v>-2</v>
      </c>
      <c r="S541" s="17">
        <v>67</v>
      </c>
      <c r="T541" s="17">
        <v>-6</v>
      </c>
      <c r="U541" s="17">
        <v>-36</v>
      </c>
      <c r="V541" s="17">
        <v>-10</v>
      </c>
      <c r="W541" s="17">
        <v>-17</v>
      </c>
      <c r="X541" s="17">
        <v>57</v>
      </c>
      <c r="Y541" s="17">
        <v>-10</v>
      </c>
      <c r="Z541" s="17">
        <v>33</v>
      </c>
      <c r="AA541" s="17">
        <v>-18</v>
      </c>
      <c r="AB541" s="17">
        <v>-18</v>
      </c>
      <c r="AC541" s="17">
        <v>-24</v>
      </c>
      <c r="AD541" s="17">
        <v>23</v>
      </c>
      <c r="AE541" s="17">
        <v>-16</v>
      </c>
      <c r="AF541" s="17">
        <v>-39</v>
      </c>
      <c r="AG541" s="17">
        <v>3</v>
      </c>
      <c r="AH541" s="17">
        <v>30</v>
      </c>
      <c r="AI541" s="17">
        <v>-24</v>
      </c>
      <c r="AJ541" s="17">
        <v>10</v>
      </c>
      <c r="AK541" s="17">
        <v>-5</v>
      </c>
      <c r="AL541" s="17">
        <v>-34</v>
      </c>
      <c r="AM541" s="17">
        <v>-8</v>
      </c>
      <c r="AN541" s="17">
        <v>19</v>
      </c>
      <c r="AO541" s="17">
        <v>-12</v>
      </c>
      <c r="AP541" s="18">
        <v>7</v>
      </c>
      <c r="AR541" s="14"/>
      <c r="AS541" s="8" t="s">
        <v>844</v>
      </c>
      <c r="AT541" s="8" t="str">
        <f t="shared" si="64"/>
        <v/>
      </c>
      <c r="AU541" s="8">
        <f>IF(OR(ISBLANK('Anwendung DIAGNOSE'!E267),'Anwendung DIAGNOSE'!E267='Anwendung DIAGNOSE'!$C$1,AT541),0,$AR$5-'Anwendung DIAGNOSE'!E267)</f>
        <v>8</v>
      </c>
      <c r="AV541" s="4"/>
      <c r="AW541" s="4"/>
      <c r="AX541" s="15"/>
      <c r="AY541" s="4"/>
      <c r="AZ541" s="4">
        <f t="shared" si="62"/>
        <v>8</v>
      </c>
      <c r="BA541" s="496">
        <f t="shared" si="63"/>
        <v>8</v>
      </c>
      <c r="BB541" s="40">
        <f t="shared" si="61"/>
        <v>8.4799660801356794E-4</v>
      </c>
      <c r="BC541" s="3">
        <f t="shared" si="60"/>
        <v>7.5047699809200757E-2</v>
      </c>
      <c r="BD541" s="4"/>
      <c r="BE541" s="4"/>
      <c r="BF541" s="4"/>
      <c r="BG541" s="11"/>
      <c r="BH541" s="492">
        <f ca="1">SUMPRODUCT(E541:AP541,Calcul_correl!E$411:AP$411)*D541</f>
        <v>-1.9660695357218575E-3</v>
      </c>
      <c r="BI541" s="493"/>
      <c r="BJ541" s="493"/>
      <c r="BK541" s="493"/>
      <c r="BL541" s="493"/>
      <c r="BM541" s="496"/>
    </row>
    <row r="542" spans="3:65">
      <c r="C542" s="42" t="s">
        <v>845</v>
      </c>
      <c r="D542" s="43">
        <v>1.1075423634954037E-4</v>
      </c>
      <c r="E542" s="44">
        <v>19</v>
      </c>
      <c r="F542" s="17">
        <v>21</v>
      </c>
      <c r="G542" s="17">
        <v>-35</v>
      </c>
      <c r="H542" s="17">
        <v>-9</v>
      </c>
      <c r="I542" s="17">
        <v>-1</v>
      </c>
      <c r="J542" s="17">
        <v>21</v>
      </c>
      <c r="K542" s="17">
        <v>24</v>
      </c>
      <c r="L542" s="17">
        <v>21</v>
      </c>
      <c r="M542" s="17">
        <v>-32</v>
      </c>
      <c r="N542" s="17">
        <v>-14</v>
      </c>
      <c r="O542" s="17">
        <v>16</v>
      </c>
      <c r="P542" s="17">
        <v>8</v>
      </c>
      <c r="Q542" s="17">
        <v>4</v>
      </c>
      <c r="R542" s="17">
        <v>-11</v>
      </c>
      <c r="S542" s="17">
        <v>-11</v>
      </c>
      <c r="T542" s="17">
        <v>-1</v>
      </c>
      <c r="U542" s="17">
        <v>21</v>
      </c>
      <c r="V542" s="17">
        <v>-9</v>
      </c>
      <c r="W542" s="17">
        <v>11</v>
      </c>
      <c r="X542" s="17">
        <v>-32</v>
      </c>
      <c r="Y542" s="17">
        <v>15</v>
      </c>
      <c r="Z542" s="17">
        <v>-18</v>
      </c>
      <c r="AA542" s="17">
        <v>14</v>
      </c>
      <c r="AB542" s="17">
        <v>22</v>
      </c>
      <c r="AC542" s="17">
        <v>9</v>
      </c>
      <c r="AD542" s="17">
        <v>-28</v>
      </c>
      <c r="AE542" s="17">
        <v>-44</v>
      </c>
      <c r="AF542" s="17">
        <v>46</v>
      </c>
      <c r="AG542" s="17">
        <v>2</v>
      </c>
      <c r="AH542" s="17">
        <v>-12</v>
      </c>
      <c r="AI542" s="17">
        <v>35</v>
      </c>
      <c r="AJ542" s="17">
        <v>28</v>
      </c>
      <c r="AK542" s="17">
        <v>19</v>
      </c>
      <c r="AL542" s="17">
        <v>38</v>
      </c>
      <c r="AM542" s="17">
        <v>26</v>
      </c>
      <c r="AN542" s="17">
        <v>29</v>
      </c>
      <c r="AO542" s="17">
        <v>54</v>
      </c>
      <c r="AP542" s="18">
        <v>-13</v>
      </c>
      <c r="AR542" s="14"/>
      <c r="AS542" s="8" t="s">
        <v>845</v>
      </c>
      <c r="AT542" s="8" t="str">
        <f t="shared" si="64"/>
        <v/>
      </c>
      <c r="AU542" s="8">
        <f>IF(OR(ISBLANK('Anwendung DIAGNOSE'!E268),'Anwendung DIAGNOSE'!E268='Anwendung DIAGNOSE'!$C$1,AT542),0,$AR$5-'Anwendung DIAGNOSE'!E268)</f>
        <v>8</v>
      </c>
      <c r="AV542" s="4"/>
      <c r="AW542" s="4"/>
      <c r="AX542" s="15"/>
      <c r="AY542" s="4"/>
      <c r="AZ542" s="4">
        <f t="shared" si="62"/>
        <v>8</v>
      </c>
      <c r="BA542" s="496">
        <f t="shared" si="63"/>
        <v>8</v>
      </c>
      <c r="BB542" s="40">
        <f t="shared" si="61"/>
        <v>8.8603389079632293E-4</v>
      </c>
      <c r="BC542" s="3">
        <f t="shared" si="60"/>
        <v>8.5613024698194706E-2</v>
      </c>
      <c r="BD542" s="4"/>
      <c r="BE542" s="4"/>
      <c r="BF542" s="4"/>
      <c r="BG542" s="11"/>
      <c r="BH542" s="492">
        <f ca="1">SUMPRODUCT(E542:AP542,Calcul_correl!E$411:AP$411)*D542</f>
        <v>-1.6905526636393784E-4</v>
      </c>
      <c r="BI542" s="493"/>
      <c r="BJ542" s="493"/>
      <c r="BK542" s="493"/>
      <c r="BL542" s="493"/>
      <c r="BM542" s="496"/>
    </row>
    <row r="543" spans="3:65">
      <c r="C543" s="42" t="s">
        <v>846</v>
      </c>
      <c r="D543" s="43">
        <v>9.0220137134608438E-5</v>
      </c>
      <c r="E543" s="44">
        <v>-8</v>
      </c>
      <c r="F543" s="17">
        <v>-1</v>
      </c>
      <c r="G543" s="17">
        <v>-13</v>
      </c>
      <c r="H543" s="17">
        <v>-5</v>
      </c>
      <c r="I543" s="17">
        <v>26</v>
      </c>
      <c r="J543" s="17">
        <v>4</v>
      </c>
      <c r="K543" s="17">
        <v>8</v>
      </c>
      <c r="L543" s="17">
        <v>-10</v>
      </c>
      <c r="M543" s="17">
        <v>8</v>
      </c>
      <c r="N543" s="17">
        <v>-14</v>
      </c>
      <c r="O543" s="17">
        <v>-25</v>
      </c>
      <c r="P543" s="17">
        <v>-22</v>
      </c>
      <c r="Q543" s="17">
        <v>8</v>
      </c>
      <c r="R543" s="17">
        <v>-14</v>
      </c>
      <c r="S543" s="17">
        <v>-7</v>
      </c>
      <c r="T543" s="17">
        <v>15</v>
      </c>
      <c r="U543" s="17">
        <v>13</v>
      </c>
      <c r="V543" s="17">
        <v>7</v>
      </c>
      <c r="W543" s="17">
        <v>-9</v>
      </c>
      <c r="X543" s="17">
        <v>5</v>
      </c>
      <c r="Y543" s="17">
        <v>24</v>
      </c>
      <c r="Z543" s="17">
        <v>2</v>
      </c>
      <c r="AA543" s="17">
        <v>38</v>
      </c>
      <c r="AB543" s="17">
        <v>-34</v>
      </c>
      <c r="AC543" s="17">
        <v>-7</v>
      </c>
      <c r="AD543" s="17">
        <v>33</v>
      </c>
      <c r="AE543" s="17">
        <v>-1</v>
      </c>
      <c r="AF543" s="17">
        <v>66</v>
      </c>
      <c r="AG543" s="17">
        <v>1</v>
      </c>
      <c r="AH543" s="17">
        <v>30</v>
      </c>
      <c r="AI543" s="17">
        <v>8</v>
      </c>
      <c r="AJ543" s="17">
        <v>14</v>
      </c>
      <c r="AK543" s="17">
        <v>33</v>
      </c>
      <c r="AL543" s="17">
        <v>26</v>
      </c>
      <c r="AM543" s="17">
        <v>19</v>
      </c>
      <c r="AN543" s="17">
        <v>-23</v>
      </c>
      <c r="AO543" s="17">
        <v>16</v>
      </c>
      <c r="AP543" s="18">
        <v>-4</v>
      </c>
      <c r="AR543" s="14"/>
      <c r="AS543" s="8" t="s">
        <v>846</v>
      </c>
      <c r="AT543" s="8" t="str">
        <f t="shared" si="64"/>
        <v/>
      </c>
      <c r="AU543" s="8">
        <f>IF(OR(ISBLANK('Anwendung DIAGNOSE'!E269),'Anwendung DIAGNOSE'!E269='Anwendung DIAGNOSE'!$C$1,AT543),0,$AR$5-'Anwendung DIAGNOSE'!E269)</f>
        <v>8</v>
      </c>
      <c r="AV543" s="4"/>
      <c r="AW543" s="4"/>
      <c r="AX543" s="15"/>
      <c r="AY543" s="4"/>
      <c r="AZ543" s="4">
        <f t="shared" si="62"/>
        <v>8</v>
      </c>
      <c r="BA543" s="496">
        <f t="shared" si="63"/>
        <v>8</v>
      </c>
      <c r="BB543" s="40">
        <f t="shared" si="61"/>
        <v>7.217610970768675E-4</v>
      </c>
      <c r="BC543" s="3">
        <f t="shared" si="60"/>
        <v>5.4222302417899673E-2</v>
      </c>
      <c r="BD543" s="4"/>
      <c r="BE543" s="4"/>
      <c r="BF543" s="4"/>
      <c r="BG543" s="11"/>
      <c r="BH543" s="492">
        <f ca="1">SUMPRODUCT(E543:AP543,Calcul_correl!E$411:AP$411)*D543</f>
        <v>1.2510555756044752E-3</v>
      </c>
      <c r="BI543" s="493"/>
      <c r="BJ543" s="493"/>
      <c r="BK543" s="493"/>
      <c r="BL543" s="493"/>
      <c r="BM543" s="496"/>
    </row>
    <row r="544" spans="3:65">
      <c r="C544" s="42" t="s">
        <v>847</v>
      </c>
      <c r="D544" s="43">
        <v>9.1894872266127544E-5</v>
      </c>
      <c r="E544" s="44">
        <v>4</v>
      </c>
      <c r="F544" s="17">
        <v>-7</v>
      </c>
      <c r="G544" s="17">
        <v>-15</v>
      </c>
      <c r="H544" s="17">
        <v>9</v>
      </c>
      <c r="I544" s="17">
        <v>31</v>
      </c>
      <c r="J544" s="17">
        <v>-13</v>
      </c>
      <c r="K544" s="17">
        <v>24</v>
      </c>
      <c r="L544" s="17">
        <v>15</v>
      </c>
      <c r="M544" s="17">
        <v>-40</v>
      </c>
      <c r="N544" s="17">
        <v>-11</v>
      </c>
      <c r="O544" s="17">
        <v>13</v>
      </c>
      <c r="P544" s="17">
        <v>-35</v>
      </c>
      <c r="Q544" s="17">
        <v>-9</v>
      </c>
      <c r="R544" s="17">
        <v>-5</v>
      </c>
      <c r="S544" s="17">
        <v>13</v>
      </c>
      <c r="T544" s="17">
        <v>-19</v>
      </c>
      <c r="U544" s="17">
        <v>-26</v>
      </c>
      <c r="V544" s="17">
        <v>-7</v>
      </c>
      <c r="W544" s="17">
        <v>10</v>
      </c>
      <c r="X544" s="17">
        <v>-43</v>
      </c>
      <c r="Y544" s="17">
        <v>-1</v>
      </c>
      <c r="Z544" s="17">
        <v>14</v>
      </c>
      <c r="AA544" s="17">
        <v>14</v>
      </c>
      <c r="AB544" s="17">
        <v>21</v>
      </c>
      <c r="AC544" s="17">
        <v>4</v>
      </c>
      <c r="AD544" s="17">
        <v>-7</v>
      </c>
      <c r="AE544" s="17">
        <v>3</v>
      </c>
      <c r="AF544" s="17">
        <v>-27</v>
      </c>
      <c r="AG544" s="17">
        <v>7</v>
      </c>
      <c r="AH544" s="17">
        <v>-24</v>
      </c>
      <c r="AI544" s="17">
        <v>6</v>
      </c>
      <c r="AJ544" s="17">
        <v>-37</v>
      </c>
      <c r="AK544" s="17">
        <v>-53</v>
      </c>
      <c r="AL544" s="17">
        <v>-6</v>
      </c>
      <c r="AM544" s="17">
        <v>23</v>
      </c>
      <c r="AN544" s="17">
        <v>-60</v>
      </c>
      <c r="AO544" s="17">
        <v>25</v>
      </c>
      <c r="AP544" s="18">
        <v>41</v>
      </c>
      <c r="AR544" s="14"/>
      <c r="AS544" s="8" t="s">
        <v>847</v>
      </c>
      <c r="AT544" s="8" t="str">
        <f t="shared" si="64"/>
        <v/>
      </c>
      <c r="AU544" s="8">
        <f>IF(OR(ISBLANK('Anwendung DIAGNOSE'!E270),'Anwendung DIAGNOSE'!E270='Anwendung DIAGNOSE'!$C$1,AT544),0,$AR$5-'Anwendung DIAGNOSE'!E270)</f>
        <v>8</v>
      </c>
      <c r="AV544" s="4"/>
      <c r="AW544" s="4"/>
      <c r="AX544" s="15"/>
      <c r="AY544" s="4"/>
      <c r="AZ544" s="4">
        <f t="shared" si="62"/>
        <v>8</v>
      </c>
      <c r="BA544" s="496">
        <f t="shared" si="63"/>
        <v>8</v>
      </c>
      <c r="BB544" s="40">
        <f t="shared" si="61"/>
        <v>7.3515897812902035E-4</v>
      </c>
      <c r="BC544" s="3">
        <f t="shared" si="60"/>
        <v>6.6348097776144088E-2</v>
      </c>
      <c r="BD544" s="4"/>
      <c r="BE544" s="4"/>
      <c r="BF544" s="4"/>
      <c r="BG544" s="11"/>
      <c r="BH544" s="492">
        <f ca="1">SUMPRODUCT(E544:AP544,Calcul_correl!E$411:AP$411)*D544</f>
        <v>-2.3247105311523615E-3</v>
      </c>
      <c r="BI544" s="493"/>
      <c r="BJ544" s="493"/>
      <c r="BK544" s="493"/>
      <c r="BL544" s="493"/>
      <c r="BM544" s="496"/>
    </row>
    <row r="545" spans="3:65">
      <c r="C545" s="42" t="s">
        <v>848</v>
      </c>
      <c r="D545" s="43">
        <v>1.3636983499249966E-4</v>
      </c>
      <c r="E545" s="44">
        <v>12</v>
      </c>
      <c r="F545" s="17">
        <v>-10</v>
      </c>
      <c r="G545" s="17">
        <v>-46</v>
      </c>
      <c r="H545" s="17">
        <v>14</v>
      </c>
      <c r="I545" s="17">
        <v>48</v>
      </c>
      <c r="J545" s="17">
        <v>24</v>
      </c>
      <c r="K545" s="17">
        <v>-48</v>
      </c>
      <c r="L545" s="17">
        <v>49</v>
      </c>
      <c r="M545" s="17">
        <v>26</v>
      </c>
      <c r="N545" s="17">
        <v>-33</v>
      </c>
      <c r="O545" s="17">
        <v>30</v>
      </c>
      <c r="P545" s="17">
        <v>-1</v>
      </c>
      <c r="Q545" s="17">
        <v>-28</v>
      </c>
      <c r="R545" s="17">
        <v>-42</v>
      </c>
      <c r="S545" s="17">
        <v>-19</v>
      </c>
      <c r="T545" s="17">
        <v>16</v>
      </c>
      <c r="U545" s="17">
        <v>-18</v>
      </c>
      <c r="V545" s="17">
        <v>8</v>
      </c>
      <c r="W545" s="17">
        <v>25</v>
      </c>
      <c r="X545" s="17">
        <v>-17</v>
      </c>
      <c r="Y545" s="17">
        <v>-20</v>
      </c>
      <c r="Z545" s="17">
        <v>65</v>
      </c>
      <c r="AA545" s="17">
        <v>-5</v>
      </c>
      <c r="AB545" s="17">
        <v>-14</v>
      </c>
      <c r="AC545" s="17">
        <v>-30</v>
      </c>
      <c r="AD545" s="17">
        <v>25</v>
      </c>
      <c r="AE545" s="17">
        <v>-33</v>
      </c>
      <c r="AF545" s="17">
        <v>44</v>
      </c>
      <c r="AG545" s="17">
        <v>-6</v>
      </c>
      <c r="AH545" s="17">
        <v>-21</v>
      </c>
      <c r="AI545" s="17">
        <v>17</v>
      </c>
      <c r="AJ545" s="17">
        <v>-19</v>
      </c>
      <c r="AK545" s="17">
        <v>-8</v>
      </c>
      <c r="AL545" s="17">
        <v>-25</v>
      </c>
      <c r="AM545" s="17">
        <v>8</v>
      </c>
      <c r="AN545" s="17">
        <v>-29</v>
      </c>
      <c r="AO545" s="17">
        <v>-32</v>
      </c>
      <c r="AP545" s="18">
        <v>-43</v>
      </c>
      <c r="AR545" s="14"/>
      <c r="AS545" s="8" t="s">
        <v>848</v>
      </c>
      <c r="AT545" s="8" t="str">
        <f t="shared" si="64"/>
        <v/>
      </c>
      <c r="AU545" s="8">
        <f>IF(OR(ISBLANK('Anwendung DIAGNOSE'!E271),'Anwendung DIAGNOSE'!E271='Anwendung DIAGNOSE'!$C$1,AT545),0,$AR$5-'Anwendung DIAGNOSE'!E271)</f>
        <v>8</v>
      </c>
      <c r="AV545" s="4"/>
      <c r="AW545" s="4"/>
      <c r="AX545" s="15"/>
      <c r="AY545" s="4"/>
      <c r="AZ545" s="4">
        <f t="shared" si="62"/>
        <v>8</v>
      </c>
      <c r="BA545" s="496">
        <f t="shared" ca="1" si="63"/>
        <v>8</v>
      </c>
      <c r="BB545" s="40">
        <f t="shared" ca="1" si="61"/>
        <v>1.0909586799399973E-3</v>
      </c>
      <c r="BC545" s="3">
        <f t="shared" si="60"/>
        <v>0.13064230192281467</v>
      </c>
      <c r="BD545" s="4"/>
      <c r="BE545" s="4"/>
      <c r="BF545" s="4"/>
      <c r="BG545" s="11"/>
      <c r="BH545" s="492">
        <f ca="1">SUMPRODUCT(E545:AP545,Calcul_correl!E$411:AP$411)*D545</f>
        <v>1.1416882585572072E-3</v>
      </c>
      <c r="BI545" s="493"/>
      <c r="BJ545" s="493"/>
      <c r="BK545" s="493"/>
      <c r="BL545" s="493"/>
      <c r="BM545" s="496"/>
    </row>
    <row r="546" spans="3:65">
      <c r="C546" s="42" t="s">
        <v>849</v>
      </c>
      <c r="D546" s="43">
        <v>1.6501650165016502E-4</v>
      </c>
      <c r="E546" s="44">
        <v>1</v>
      </c>
      <c r="F546" s="17">
        <v>17</v>
      </c>
      <c r="G546" s="17">
        <v>4</v>
      </c>
      <c r="H546" s="17">
        <v>36</v>
      </c>
      <c r="I546" s="17">
        <v>3</v>
      </c>
      <c r="J546" s="17">
        <v>25</v>
      </c>
      <c r="K546" s="17">
        <v>22</v>
      </c>
      <c r="L546" s="17">
        <v>8</v>
      </c>
      <c r="M546" s="17">
        <v>2</v>
      </c>
      <c r="N546" s="17">
        <v>-2</v>
      </c>
      <c r="O546" s="17">
        <v>1</v>
      </c>
      <c r="P546" s="17">
        <v>15</v>
      </c>
      <c r="Q546" s="17">
        <v>-13</v>
      </c>
      <c r="R546" s="17">
        <v>2</v>
      </c>
      <c r="S546" s="17">
        <v>-20</v>
      </c>
      <c r="T546" s="17">
        <v>24</v>
      </c>
      <c r="U546" s="17">
        <v>-7</v>
      </c>
      <c r="V546" s="17">
        <v>0</v>
      </c>
      <c r="W546" s="17">
        <v>5</v>
      </c>
      <c r="X546" s="17">
        <v>13</v>
      </c>
      <c r="Y546" s="17">
        <v>36</v>
      </c>
      <c r="Z546" s="17">
        <v>0</v>
      </c>
      <c r="AA546" s="17">
        <v>-4</v>
      </c>
      <c r="AB546" s="17">
        <v>8</v>
      </c>
      <c r="AC546" s="17">
        <v>15</v>
      </c>
      <c r="AD546" s="17">
        <v>1</v>
      </c>
      <c r="AE546" s="17">
        <v>21</v>
      </c>
      <c r="AF546" s="17">
        <v>-17</v>
      </c>
      <c r="AG546" s="17">
        <v>1</v>
      </c>
      <c r="AH546" s="17">
        <v>-9</v>
      </c>
      <c r="AI546" s="17">
        <v>10</v>
      </c>
      <c r="AJ546" s="17">
        <v>-2</v>
      </c>
      <c r="AK546" s="17">
        <v>27</v>
      </c>
      <c r="AL546" s="17">
        <v>22</v>
      </c>
      <c r="AM546" s="17">
        <v>-9</v>
      </c>
      <c r="AN546" s="17">
        <v>-4</v>
      </c>
      <c r="AO546" s="17">
        <v>-1</v>
      </c>
      <c r="AP546" s="18">
        <v>6</v>
      </c>
      <c r="AR546" s="14"/>
      <c r="AS546" s="8" t="s">
        <v>849</v>
      </c>
      <c r="AT546" s="8" t="str">
        <f t="shared" si="64"/>
        <v/>
      </c>
      <c r="AU546" s="8">
        <f>IF(OR(ISBLANK('Anwendung DIAGNOSE'!E272),'Anwendung DIAGNOSE'!E272='Anwendung DIAGNOSE'!$C$1,AT546),0,$AR$5-'Anwendung DIAGNOSE'!E272)</f>
        <v>8</v>
      </c>
      <c r="AV546" s="4"/>
      <c r="AW546" s="4"/>
      <c r="AX546" s="15"/>
      <c r="AY546" s="4"/>
      <c r="AZ546" s="4">
        <f t="shared" si="62"/>
        <v>8</v>
      </c>
      <c r="BA546" s="496">
        <f t="shared" si="63"/>
        <v>8</v>
      </c>
      <c r="BB546" s="40">
        <f t="shared" si="61"/>
        <v>1.3201320132013201E-3</v>
      </c>
      <c r="BC546" s="3">
        <f t="shared" si="60"/>
        <v>6.8151815181518152E-2</v>
      </c>
      <c r="BD546" s="4"/>
      <c r="BE546" s="4"/>
      <c r="BF546" s="4"/>
      <c r="BG546" s="11"/>
      <c r="BH546" s="492">
        <f ca="1">SUMPRODUCT(E546:AP546,Calcul_correl!E$411:AP$411)*D546</f>
        <v>-1.4638613861386125E-4</v>
      </c>
      <c r="BI546" s="493"/>
      <c r="BJ546" s="493"/>
      <c r="BK546" s="493"/>
      <c r="BL546" s="493"/>
      <c r="BM546" s="496"/>
    </row>
    <row r="547" spans="3:65">
      <c r="C547" s="42" t="s">
        <v>850</v>
      </c>
      <c r="D547" s="43">
        <v>1.598721023181455E-4</v>
      </c>
      <c r="E547" s="44">
        <v>-4</v>
      </c>
      <c r="F547" s="17">
        <v>-2</v>
      </c>
      <c r="G547" s="17">
        <v>9</v>
      </c>
      <c r="H547" s="17">
        <v>-4</v>
      </c>
      <c r="I547" s="17">
        <v>-1</v>
      </c>
      <c r="J547" s="17">
        <v>4</v>
      </c>
      <c r="K547" s="17">
        <v>-29</v>
      </c>
      <c r="L547" s="17">
        <v>-4</v>
      </c>
      <c r="M547" s="17">
        <v>-2</v>
      </c>
      <c r="N547" s="17">
        <v>-6</v>
      </c>
      <c r="O547" s="17">
        <v>-2</v>
      </c>
      <c r="P547" s="17">
        <v>-8</v>
      </c>
      <c r="Q547" s="17">
        <v>4</v>
      </c>
      <c r="R547" s="17">
        <v>14</v>
      </c>
      <c r="S547" s="17">
        <v>12</v>
      </c>
      <c r="T547" s="17">
        <v>-21</v>
      </c>
      <c r="U547" s="17">
        <v>10</v>
      </c>
      <c r="V547" s="17">
        <v>-18</v>
      </c>
      <c r="W547" s="17">
        <v>13</v>
      </c>
      <c r="X547" s="17">
        <v>-10</v>
      </c>
      <c r="Y547" s="17">
        <v>19</v>
      </c>
      <c r="Z547" s="17">
        <v>0</v>
      </c>
      <c r="AA547" s="17">
        <v>0</v>
      </c>
      <c r="AB547" s="17">
        <v>12</v>
      </c>
      <c r="AC547" s="17">
        <v>-31</v>
      </c>
      <c r="AD547" s="17">
        <v>-27</v>
      </c>
      <c r="AE547" s="17">
        <v>7</v>
      </c>
      <c r="AF547" s="17">
        <v>10</v>
      </c>
      <c r="AG547" s="17">
        <v>10</v>
      </c>
      <c r="AH547" s="17">
        <v>-9</v>
      </c>
      <c r="AI547" s="17">
        <v>-4</v>
      </c>
      <c r="AJ547" s="17">
        <v>-7</v>
      </c>
      <c r="AK547" s="17">
        <v>-19</v>
      </c>
      <c r="AL547" s="17">
        <v>18</v>
      </c>
      <c r="AM547" s="17">
        <v>-4</v>
      </c>
      <c r="AN547" s="17">
        <v>-18</v>
      </c>
      <c r="AO547" s="17">
        <v>-6</v>
      </c>
      <c r="AP547" s="18">
        <v>11</v>
      </c>
      <c r="AR547" s="14"/>
      <c r="AS547" s="8" t="s">
        <v>850</v>
      </c>
      <c r="AT547" s="8" t="str">
        <f t="shared" si="64"/>
        <v/>
      </c>
      <c r="AU547" s="8">
        <f>IF(OR(ISBLANK('Anwendung DIAGNOSE'!E273),'Anwendung DIAGNOSE'!E273='Anwendung DIAGNOSE'!$C$1,AT547),0,$AR$5-'Anwendung DIAGNOSE'!E273)</f>
        <v>8</v>
      </c>
      <c r="AV547" s="4"/>
      <c r="AW547" s="4"/>
      <c r="AX547" s="15"/>
      <c r="AY547" s="4"/>
      <c r="AZ547" s="4">
        <f t="shared" si="62"/>
        <v>8</v>
      </c>
      <c r="BA547" s="496">
        <f t="shared" si="63"/>
        <v>8</v>
      </c>
      <c r="BB547" s="40">
        <f t="shared" si="61"/>
        <v>1.278976818545164E-3</v>
      </c>
      <c r="BC547" s="3">
        <f t="shared" si="60"/>
        <v>6.2190247801758601E-2</v>
      </c>
      <c r="BD547" s="4"/>
      <c r="BE547" s="4"/>
      <c r="BF547" s="4"/>
      <c r="BG547" s="11"/>
      <c r="BH547" s="492">
        <f ca="1">SUMPRODUCT(E547:AP547,Calcul_correl!E$411:AP$411)*D547</f>
        <v>-5.3239008792965628E-4</v>
      </c>
      <c r="BI547" s="493"/>
      <c r="BJ547" s="493"/>
      <c r="BK547" s="493"/>
      <c r="BL547" s="493"/>
      <c r="BM547" s="496"/>
    </row>
    <row r="548" spans="3:65">
      <c r="C548" s="42" t="s">
        <v>851</v>
      </c>
      <c r="D548" s="43">
        <v>1.6630633627141194E-4</v>
      </c>
      <c r="E548" s="44">
        <v>-1</v>
      </c>
      <c r="F548" s="17">
        <v>13</v>
      </c>
      <c r="G548" s="17">
        <v>20</v>
      </c>
      <c r="H548" s="17">
        <v>-20</v>
      </c>
      <c r="I548" s="17">
        <v>-4</v>
      </c>
      <c r="J548" s="17">
        <v>2</v>
      </c>
      <c r="K548" s="17">
        <v>20</v>
      </c>
      <c r="L548" s="17">
        <v>16</v>
      </c>
      <c r="M548" s="17">
        <v>4</v>
      </c>
      <c r="N548" s="17">
        <v>-8</v>
      </c>
      <c r="O548" s="17">
        <v>8</v>
      </c>
      <c r="P548" s="17">
        <v>38</v>
      </c>
      <c r="Q548" s="17">
        <v>12</v>
      </c>
      <c r="R548" s="17">
        <v>17</v>
      </c>
      <c r="S548" s="17">
        <v>27</v>
      </c>
      <c r="T548" s="17">
        <v>-25</v>
      </c>
      <c r="U548" s="17">
        <v>42</v>
      </c>
      <c r="V548" s="17">
        <v>11</v>
      </c>
      <c r="W548" s="17">
        <v>-28</v>
      </c>
      <c r="X548" s="17">
        <v>22</v>
      </c>
      <c r="Y548" s="17">
        <v>-19</v>
      </c>
      <c r="Z548" s="17">
        <v>-12</v>
      </c>
      <c r="AA548" s="17">
        <v>9</v>
      </c>
      <c r="AB548" s="17">
        <v>45</v>
      </c>
      <c r="AC548" s="17">
        <v>-3</v>
      </c>
      <c r="AD548" s="17">
        <v>15</v>
      </c>
      <c r="AE548" s="17">
        <v>33</v>
      </c>
      <c r="AF548" s="17">
        <v>31</v>
      </c>
      <c r="AG548" s="17">
        <v>-31</v>
      </c>
      <c r="AH548" s="17">
        <v>9</v>
      </c>
      <c r="AI548" s="17">
        <v>74</v>
      </c>
      <c r="AJ548" s="17">
        <v>16</v>
      </c>
      <c r="AK548" s="17">
        <v>36</v>
      </c>
      <c r="AL548" s="17">
        <v>-6</v>
      </c>
      <c r="AM548" s="17">
        <v>-18</v>
      </c>
      <c r="AN548" s="17">
        <v>-2</v>
      </c>
      <c r="AO548" s="17">
        <v>-36</v>
      </c>
      <c r="AP548" s="18">
        <v>47</v>
      </c>
      <c r="AR548" s="14"/>
      <c r="AS548" s="8" t="s">
        <v>851</v>
      </c>
      <c r="AT548" s="8" t="str">
        <f t="shared" si="64"/>
        <v/>
      </c>
      <c r="AU548" s="8">
        <f>IF(OR(ISBLANK('Anwendung DIAGNOSE'!E274),'Anwendung DIAGNOSE'!E274='Anwendung DIAGNOSE'!$C$1,AT548),0,$AR$5-'Anwendung DIAGNOSE'!E274)</f>
        <v>8</v>
      </c>
      <c r="AV548" s="4"/>
      <c r="AW548" s="4"/>
      <c r="AX548" s="15"/>
      <c r="AY548" s="4"/>
      <c r="AZ548" s="4">
        <f t="shared" si="62"/>
        <v>8</v>
      </c>
      <c r="BA548" s="496">
        <f t="shared" si="63"/>
        <v>8</v>
      </c>
      <c r="BB548" s="40">
        <f t="shared" si="61"/>
        <v>1.3304506901712955E-3</v>
      </c>
      <c r="BC548" s="3">
        <f t="shared" si="60"/>
        <v>0.12971894229170131</v>
      </c>
      <c r="BD548" s="4"/>
      <c r="BE548" s="4"/>
      <c r="BF548" s="4"/>
      <c r="BG548" s="11"/>
      <c r="BH548" s="492">
        <f ca="1">SUMPRODUCT(E548:AP548,Calcul_correl!E$411:AP$411)*D548</f>
        <v>-1.7955596208215538E-3</v>
      </c>
      <c r="BI548" s="493"/>
      <c r="BJ548" s="493"/>
      <c r="BK548" s="493"/>
      <c r="BL548" s="493"/>
      <c r="BM548" s="496"/>
    </row>
    <row r="549" spans="3:65">
      <c r="C549" s="42" t="s">
        <v>852</v>
      </c>
      <c r="D549" s="43">
        <v>1.6100466913540493E-4</v>
      </c>
      <c r="E549" s="44">
        <v>25</v>
      </c>
      <c r="F549" s="17">
        <v>-20</v>
      </c>
      <c r="G549" s="17">
        <v>14</v>
      </c>
      <c r="H549" s="17">
        <v>1</v>
      </c>
      <c r="I549" s="17">
        <v>-4</v>
      </c>
      <c r="J549" s="17">
        <v>4</v>
      </c>
      <c r="K549" s="17">
        <v>5</v>
      </c>
      <c r="L549" s="17">
        <v>-2</v>
      </c>
      <c r="M549" s="17">
        <v>-2</v>
      </c>
      <c r="N549" s="17">
        <v>-2</v>
      </c>
      <c r="O549" s="17">
        <v>-23</v>
      </c>
      <c r="P549" s="17">
        <v>30</v>
      </c>
      <c r="Q549" s="17">
        <v>32</v>
      </c>
      <c r="R549" s="17">
        <v>14</v>
      </c>
      <c r="S549" s="17">
        <v>-6</v>
      </c>
      <c r="T549" s="17">
        <v>2</v>
      </c>
      <c r="U549" s="17">
        <v>-7</v>
      </c>
      <c r="V549" s="17">
        <v>30</v>
      </c>
      <c r="W549" s="17">
        <v>9</v>
      </c>
      <c r="X549" s="17">
        <v>-6</v>
      </c>
      <c r="Y549" s="17">
        <v>-14</v>
      </c>
      <c r="Z549" s="17">
        <v>19</v>
      </c>
      <c r="AA549" s="17">
        <v>8</v>
      </c>
      <c r="AB549" s="17">
        <v>-1</v>
      </c>
      <c r="AC549" s="17">
        <v>15</v>
      </c>
      <c r="AD549" s="17">
        <v>11</v>
      </c>
      <c r="AE549" s="17">
        <v>-3</v>
      </c>
      <c r="AF549" s="17">
        <v>25</v>
      </c>
      <c r="AG549" s="17">
        <v>19</v>
      </c>
      <c r="AH549" s="17">
        <v>-8</v>
      </c>
      <c r="AI549" s="17">
        <v>-6</v>
      </c>
      <c r="AJ549" s="17">
        <v>7</v>
      </c>
      <c r="AK549" s="17">
        <v>-29</v>
      </c>
      <c r="AL549" s="17">
        <v>-8</v>
      </c>
      <c r="AM549" s="17">
        <v>-33</v>
      </c>
      <c r="AN549" s="17">
        <v>-4</v>
      </c>
      <c r="AO549" s="17">
        <v>-3</v>
      </c>
      <c r="AP549" s="18">
        <v>-2</v>
      </c>
      <c r="AR549" s="14"/>
      <c r="AS549" s="8" t="s">
        <v>852</v>
      </c>
      <c r="AT549" s="8" t="str">
        <f t="shared" si="64"/>
        <v/>
      </c>
      <c r="AU549" s="8">
        <f>IF(OR(ISBLANK('Anwendung DIAGNOSE'!E275),'Anwendung DIAGNOSE'!E275='Anwendung DIAGNOSE'!$C$1,AT549),0,$AR$5-'Anwendung DIAGNOSE'!E275)</f>
        <v>8</v>
      </c>
      <c r="AV549" s="4"/>
      <c r="AW549" s="4"/>
      <c r="AX549" s="15"/>
      <c r="AY549" s="4"/>
      <c r="AZ549" s="4">
        <f t="shared" si="62"/>
        <v>8</v>
      </c>
      <c r="BA549" s="496">
        <f t="shared" si="63"/>
        <v>8</v>
      </c>
      <c r="BB549" s="40">
        <f t="shared" si="61"/>
        <v>1.2880373530832394E-3</v>
      </c>
      <c r="BC549" s="3">
        <f t="shared" si="60"/>
        <v>7.2935115118338431E-2</v>
      </c>
      <c r="BD549" s="4"/>
      <c r="BE549" s="4"/>
      <c r="BF549" s="4"/>
      <c r="BG549" s="11"/>
      <c r="BH549" s="492">
        <f ca="1">SUMPRODUCT(E549:AP549,Calcul_correl!E$411:AP$411)*D549</f>
        <v>1.895057156657543E-3</v>
      </c>
      <c r="BI549" s="493"/>
      <c r="BJ549" s="493"/>
      <c r="BK549" s="493"/>
      <c r="BL549" s="493"/>
      <c r="BM549" s="496"/>
    </row>
    <row r="550" spans="3:65">
      <c r="C550" s="42" t="s">
        <v>853</v>
      </c>
      <c r="D550" s="43">
        <v>1.6244314489928524E-4</v>
      </c>
      <c r="E550" s="44">
        <v>39</v>
      </c>
      <c r="F550" s="17">
        <v>-11</v>
      </c>
      <c r="G550" s="17">
        <v>19</v>
      </c>
      <c r="H550" s="17">
        <v>13</v>
      </c>
      <c r="I550" s="17">
        <v>-3</v>
      </c>
      <c r="J550" s="17">
        <v>-2</v>
      </c>
      <c r="K550" s="17">
        <v>18</v>
      </c>
      <c r="L550" s="17">
        <v>-9</v>
      </c>
      <c r="M550" s="17">
        <v>8</v>
      </c>
      <c r="N550" s="17">
        <v>-1</v>
      </c>
      <c r="O550" s="17">
        <v>-9</v>
      </c>
      <c r="P550" s="17">
        <v>18</v>
      </c>
      <c r="Q550" s="17">
        <v>11</v>
      </c>
      <c r="R550" s="17">
        <v>12</v>
      </c>
      <c r="S550" s="17">
        <v>-4</v>
      </c>
      <c r="T550" s="17">
        <v>21</v>
      </c>
      <c r="U550" s="17">
        <v>5</v>
      </c>
      <c r="V550" s="17">
        <v>13</v>
      </c>
      <c r="W550" s="17">
        <v>3</v>
      </c>
      <c r="X550" s="17">
        <v>32</v>
      </c>
      <c r="Y550" s="17">
        <v>-5</v>
      </c>
      <c r="Z550" s="17">
        <v>3</v>
      </c>
      <c r="AA550" s="17">
        <v>3</v>
      </c>
      <c r="AB550" s="17">
        <v>4</v>
      </c>
      <c r="AC550" s="17">
        <v>28</v>
      </c>
      <c r="AD550" s="17">
        <v>9</v>
      </c>
      <c r="AE550" s="17">
        <v>-6</v>
      </c>
      <c r="AF550" s="17">
        <v>14</v>
      </c>
      <c r="AG550" s="17">
        <v>29</v>
      </c>
      <c r="AH550" s="17">
        <v>-7</v>
      </c>
      <c r="AI550" s="17">
        <v>-4</v>
      </c>
      <c r="AJ550" s="17">
        <v>4</v>
      </c>
      <c r="AK550" s="17">
        <v>-19</v>
      </c>
      <c r="AL550" s="17">
        <v>-6</v>
      </c>
      <c r="AM550" s="17">
        <v>-46</v>
      </c>
      <c r="AN550" s="17">
        <v>-34</v>
      </c>
      <c r="AO550" s="17">
        <v>-19</v>
      </c>
      <c r="AP550" s="18">
        <v>9</v>
      </c>
      <c r="AR550" s="14"/>
      <c r="AS550" s="8" t="s">
        <v>853</v>
      </c>
      <c r="AT550" s="8" t="str">
        <f t="shared" si="64"/>
        <v/>
      </c>
      <c r="AU550" s="8">
        <f>IF(OR(ISBLANK('Anwendung DIAGNOSE'!E276),'Anwendung DIAGNOSE'!E276='Anwendung DIAGNOSE'!$C$1,AT550),0,$AR$5-'Anwendung DIAGNOSE'!E276)</f>
        <v>8</v>
      </c>
      <c r="AV550" s="4"/>
      <c r="AW550" s="4"/>
      <c r="AX550" s="15"/>
      <c r="AY550" s="4"/>
      <c r="AZ550" s="4">
        <f t="shared" si="62"/>
        <v>8</v>
      </c>
      <c r="BA550" s="496">
        <f t="shared" si="63"/>
        <v>8</v>
      </c>
      <c r="BB550" s="40">
        <f t="shared" si="61"/>
        <v>1.2995451591942819E-3</v>
      </c>
      <c r="BC550" s="3">
        <f t="shared" si="60"/>
        <v>8.1221572449642621E-2</v>
      </c>
      <c r="BD550" s="4"/>
      <c r="BE550" s="4"/>
      <c r="BF550" s="4"/>
      <c r="BG550" s="11"/>
      <c r="BH550" s="492">
        <f ca="1">SUMPRODUCT(E550:AP550,Calcul_correl!E$411:AP$411)*D550</f>
        <v>4.2759909031838897E-4</v>
      </c>
      <c r="BI550" s="493"/>
      <c r="BJ550" s="493"/>
      <c r="BK550" s="493"/>
      <c r="BL550" s="493"/>
      <c r="BM550" s="496"/>
    </row>
    <row r="551" spans="3:65">
      <c r="C551" s="42" t="s">
        <v>854</v>
      </c>
      <c r="D551" s="43">
        <v>1.6792611251049538E-4</v>
      </c>
      <c r="E551" s="44">
        <v>25</v>
      </c>
      <c r="F551" s="17">
        <v>-51</v>
      </c>
      <c r="G551" s="17">
        <v>24</v>
      </c>
      <c r="H551" s="17">
        <v>16</v>
      </c>
      <c r="I551" s="17">
        <v>-22</v>
      </c>
      <c r="J551" s="17">
        <v>38</v>
      </c>
      <c r="K551" s="17">
        <v>-11</v>
      </c>
      <c r="L551" s="17">
        <v>-15</v>
      </c>
      <c r="M551" s="17">
        <v>-19</v>
      </c>
      <c r="N551" s="17">
        <v>-2</v>
      </c>
      <c r="O551" s="17">
        <v>-16</v>
      </c>
      <c r="P551" s="17">
        <v>22</v>
      </c>
      <c r="Q551" s="17">
        <v>9</v>
      </c>
      <c r="R551" s="17">
        <v>-2</v>
      </c>
      <c r="S551" s="17">
        <v>17</v>
      </c>
      <c r="T551" s="17">
        <v>11</v>
      </c>
      <c r="U551" s="17">
        <v>-2</v>
      </c>
      <c r="V551" s="17">
        <v>8</v>
      </c>
      <c r="W551" s="17">
        <v>24</v>
      </c>
      <c r="X551" s="17">
        <v>-13</v>
      </c>
      <c r="Y551" s="17">
        <v>13</v>
      </c>
      <c r="Z551" s="17">
        <v>-28</v>
      </c>
      <c r="AA551" s="17">
        <v>53</v>
      </c>
      <c r="AB551" s="17">
        <v>3</v>
      </c>
      <c r="AC551" s="17">
        <v>21</v>
      </c>
      <c r="AD551" s="17">
        <v>7</v>
      </c>
      <c r="AE551" s="17">
        <v>-28</v>
      </c>
      <c r="AF551" s="17">
        <v>-2</v>
      </c>
      <c r="AG551" s="17">
        <v>-9</v>
      </c>
      <c r="AH551" s="17">
        <v>-12</v>
      </c>
      <c r="AI551" s="17">
        <v>-36</v>
      </c>
      <c r="AJ551" s="17">
        <v>-24</v>
      </c>
      <c r="AK551" s="17">
        <v>13</v>
      </c>
      <c r="AL551" s="17">
        <v>9</v>
      </c>
      <c r="AM551" s="17">
        <v>9</v>
      </c>
      <c r="AN551" s="17">
        <v>-12</v>
      </c>
      <c r="AO551" s="17">
        <v>-16</v>
      </c>
      <c r="AP551" s="18">
        <v>-11</v>
      </c>
      <c r="AR551" s="14"/>
      <c r="AS551" s="8" t="s">
        <v>854</v>
      </c>
      <c r="AT551" s="8" t="str">
        <f t="shared" si="64"/>
        <v/>
      </c>
      <c r="AU551" s="8">
        <f>IF(OR(ISBLANK('Anwendung DIAGNOSE'!E277),'Anwendung DIAGNOSE'!E277='Anwendung DIAGNOSE'!$C$1,AT551),0,$AR$5-'Anwendung DIAGNOSE'!E277)</f>
        <v>2</v>
      </c>
      <c r="AV551" s="4"/>
      <c r="AW551" s="4"/>
      <c r="AX551" s="15"/>
      <c r="AY551" s="4"/>
      <c r="AZ551" s="4">
        <f t="shared" si="62"/>
        <v>2</v>
      </c>
      <c r="BA551" s="496">
        <f t="shared" si="63"/>
        <v>2</v>
      </c>
      <c r="BB551" s="40">
        <f t="shared" si="61"/>
        <v>3.3585222502099076E-4</v>
      </c>
      <c r="BC551" s="3">
        <f t="shared" si="60"/>
        <v>0.10965575146935348</v>
      </c>
      <c r="BD551" s="4"/>
      <c r="BE551" s="4"/>
      <c r="BF551" s="4"/>
      <c r="BG551" s="11"/>
      <c r="BH551" s="492">
        <f ca="1">SUMPRODUCT(E551:AP551,Calcul_correl!E$411:AP$411)*D551</f>
        <v>1.9625188916876572E-3</v>
      </c>
      <c r="BI551" s="493"/>
      <c r="BJ551" s="493"/>
      <c r="BK551" s="493"/>
      <c r="BL551" s="493"/>
      <c r="BM551" s="496"/>
    </row>
    <row r="552" spans="3:65">
      <c r="C552" s="42" t="s">
        <v>855</v>
      </c>
      <c r="D552" s="43">
        <v>1.6061676839061999E-4</v>
      </c>
      <c r="E552" s="44">
        <v>13</v>
      </c>
      <c r="F552" s="17">
        <v>-24</v>
      </c>
      <c r="G552" s="17">
        <v>17</v>
      </c>
      <c r="H552" s="17">
        <v>4</v>
      </c>
      <c r="I552" s="17">
        <v>-3</v>
      </c>
      <c r="J552" s="17">
        <v>11</v>
      </c>
      <c r="K552" s="17">
        <v>-8</v>
      </c>
      <c r="L552" s="17">
        <v>-2</v>
      </c>
      <c r="M552" s="17">
        <v>-13</v>
      </c>
      <c r="N552" s="17">
        <v>-5</v>
      </c>
      <c r="O552" s="17">
        <v>-23</v>
      </c>
      <c r="P552" s="17">
        <v>24</v>
      </c>
      <c r="Q552" s="17">
        <v>18</v>
      </c>
      <c r="R552" s="17">
        <v>16</v>
      </c>
      <c r="S552" s="17">
        <v>-8</v>
      </c>
      <c r="T552" s="17">
        <v>11</v>
      </c>
      <c r="U552" s="17">
        <v>5</v>
      </c>
      <c r="V552" s="17">
        <v>32</v>
      </c>
      <c r="W552" s="17">
        <v>3</v>
      </c>
      <c r="X552" s="17">
        <v>-16</v>
      </c>
      <c r="Y552" s="17">
        <v>-2</v>
      </c>
      <c r="Z552" s="17">
        <v>7</v>
      </c>
      <c r="AA552" s="17">
        <v>15</v>
      </c>
      <c r="AB552" s="17">
        <v>0</v>
      </c>
      <c r="AC552" s="17">
        <v>16</v>
      </c>
      <c r="AD552" s="17">
        <v>7</v>
      </c>
      <c r="AE552" s="17">
        <v>6</v>
      </c>
      <c r="AF552" s="17">
        <v>9</v>
      </c>
      <c r="AG552" s="17">
        <v>-9</v>
      </c>
      <c r="AH552" s="17">
        <v>9</v>
      </c>
      <c r="AI552" s="17">
        <v>-4</v>
      </c>
      <c r="AJ552" s="17">
        <v>3</v>
      </c>
      <c r="AK552" s="17">
        <v>-19</v>
      </c>
      <c r="AL552" s="17">
        <v>4</v>
      </c>
      <c r="AM552" s="17">
        <v>-6</v>
      </c>
      <c r="AN552" s="17">
        <v>7</v>
      </c>
      <c r="AO552" s="17">
        <v>-4</v>
      </c>
      <c r="AP552" s="18">
        <v>-7</v>
      </c>
      <c r="AR552" s="14"/>
      <c r="AS552" s="8" t="s">
        <v>855</v>
      </c>
      <c r="AT552" s="8" t="str">
        <f t="shared" si="64"/>
        <v/>
      </c>
      <c r="AU552" s="8">
        <f>IF(OR(ISBLANK('Anwendung DIAGNOSE'!E278),'Anwendung DIAGNOSE'!E278='Anwendung DIAGNOSE'!$C$1,AT552),0,$AR$5-'Anwendung DIAGNOSE'!E278)</f>
        <v>8</v>
      </c>
      <c r="AV552" s="4"/>
      <c r="AW552" s="4"/>
      <c r="AX552" s="15"/>
      <c r="AY552" s="4"/>
      <c r="AZ552" s="4">
        <f t="shared" si="62"/>
        <v>8</v>
      </c>
      <c r="BA552" s="496">
        <f t="shared" si="63"/>
        <v>8</v>
      </c>
      <c r="BB552" s="40">
        <f t="shared" si="61"/>
        <v>1.2849341471249599E-3</v>
      </c>
      <c r="BC552" s="3">
        <f t="shared" si="60"/>
        <v>6.2640539672341802E-2</v>
      </c>
      <c r="BD552" s="4"/>
      <c r="BE552" s="4"/>
      <c r="BF552" s="4"/>
      <c r="BG552" s="11"/>
      <c r="BH552" s="492">
        <f ca="1">SUMPRODUCT(E552:AP552,Calcul_correl!E$411:AP$411)*D552</f>
        <v>8.1954706071313852E-4</v>
      </c>
      <c r="BI552" s="493"/>
      <c r="BJ552" s="493"/>
      <c r="BK552" s="493"/>
      <c r="BL552" s="493"/>
      <c r="BM552" s="496"/>
    </row>
    <row r="553" spans="3:65">
      <c r="C553" s="42" t="s">
        <v>856</v>
      </c>
      <c r="D553" s="43">
        <v>1.6126431220770844E-4</v>
      </c>
      <c r="E553" s="44">
        <v>14</v>
      </c>
      <c r="F553" s="17">
        <v>-12</v>
      </c>
      <c r="G553" s="17">
        <v>3</v>
      </c>
      <c r="H553" s="17">
        <v>-3</v>
      </c>
      <c r="I553" s="17">
        <v>-13</v>
      </c>
      <c r="J553" s="17">
        <v>18</v>
      </c>
      <c r="K553" s="17">
        <v>-11</v>
      </c>
      <c r="L553" s="17">
        <v>-6</v>
      </c>
      <c r="M553" s="17">
        <v>-5</v>
      </c>
      <c r="N553" s="17">
        <v>-5</v>
      </c>
      <c r="O553" s="17">
        <v>-7</v>
      </c>
      <c r="P553" s="17">
        <v>-8</v>
      </c>
      <c r="Q553" s="17">
        <v>-16</v>
      </c>
      <c r="R553" s="17">
        <v>1</v>
      </c>
      <c r="S553" s="17">
        <v>13</v>
      </c>
      <c r="T553" s="17">
        <v>-2</v>
      </c>
      <c r="U553" s="17">
        <v>3</v>
      </c>
      <c r="V553" s="17">
        <v>11</v>
      </c>
      <c r="W553" s="17">
        <v>9</v>
      </c>
      <c r="X553" s="17">
        <v>8</v>
      </c>
      <c r="Y553" s="17">
        <v>7</v>
      </c>
      <c r="Z553" s="17">
        <v>-12</v>
      </c>
      <c r="AA553" s="17">
        <v>11</v>
      </c>
      <c r="AB553" s="17">
        <v>-8</v>
      </c>
      <c r="AC553" s="17">
        <v>10</v>
      </c>
      <c r="AD553" s="17">
        <v>-11</v>
      </c>
      <c r="AE553" s="17">
        <v>-5</v>
      </c>
      <c r="AF553" s="17">
        <v>-29</v>
      </c>
      <c r="AG553" s="17">
        <v>-8</v>
      </c>
      <c r="AH553" s="17">
        <v>-5</v>
      </c>
      <c r="AI553" s="17">
        <v>-18</v>
      </c>
      <c r="AJ553" s="17">
        <v>-4</v>
      </c>
      <c r="AK553" s="17">
        <v>-10</v>
      </c>
      <c r="AL553" s="17">
        <v>40</v>
      </c>
      <c r="AM553" s="17">
        <v>17</v>
      </c>
      <c r="AN553" s="17">
        <v>-8</v>
      </c>
      <c r="AO553" s="17">
        <v>13</v>
      </c>
      <c r="AP553" s="18">
        <v>-10</v>
      </c>
      <c r="AR553" s="14"/>
      <c r="AS553" s="8" t="s">
        <v>856</v>
      </c>
      <c r="AT553" s="8" t="str">
        <f t="shared" si="64"/>
        <v/>
      </c>
      <c r="AU553" s="8">
        <f>IF(OR(ISBLANK('Anwendung DIAGNOSE'!E279),'Anwendung DIAGNOSE'!E279='Anwendung DIAGNOSE'!$C$1,AT553),0,$AR$5-'Anwendung DIAGNOSE'!E279)</f>
        <v>8</v>
      </c>
      <c r="AV553" s="4"/>
      <c r="AW553" s="4"/>
      <c r="AX553" s="15"/>
      <c r="AY553" s="4"/>
      <c r="AZ553" s="4">
        <f t="shared" si="62"/>
        <v>8</v>
      </c>
      <c r="BA553" s="496">
        <f t="shared" si="63"/>
        <v>8</v>
      </c>
      <c r="BB553" s="40">
        <f t="shared" si="61"/>
        <v>1.2901144976616675E-3</v>
      </c>
      <c r="BC553" s="3">
        <f t="shared" si="60"/>
        <v>6.3538139009837125E-2</v>
      </c>
      <c r="BD553" s="4"/>
      <c r="BE553" s="4"/>
      <c r="BF553" s="4"/>
      <c r="BG553" s="11"/>
      <c r="BH553" s="492">
        <f ca="1">SUMPRODUCT(E553:AP553,Calcul_correl!E$411:AP$411)*D553</f>
        <v>-4.4916948879213038E-4</v>
      </c>
      <c r="BI553" s="493"/>
      <c r="BJ553" s="493"/>
      <c r="BK553" s="493"/>
      <c r="BL553" s="493"/>
      <c r="BM553" s="496"/>
    </row>
    <row r="554" spans="3:65">
      <c r="C554" s="42" t="s">
        <v>857</v>
      </c>
      <c r="D554" s="43">
        <v>1.6294606485253382E-4</v>
      </c>
      <c r="E554" s="44">
        <v>11</v>
      </c>
      <c r="F554" s="17">
        <v>6</v>
      </c>
      <c r="G554" s="17">
        <v>8</v>
      </c>
      <c r="H554" s="17">
        <v>-8</v>
      </c>
      <c r="I554" s="17">
        <v>13</v>
      </c>
      <c r="J554" s="17">
        <v>4</v>
      </c>
      <c r="K554" s="17">
        <v>-7</v>
      </c>
      <c r="L554" s="17">
        <v>-34</v>
      </c>
      <c r="M554" s="17">
        <v>-17</v>
      </c>
      <c r="N554" s="17">
        <v>-2</v>
      </c>
      <c r="O554" s="17">
        <v>3</v>
      </c>
      <c r="P554" s="17">
        <v>-11</v>
      </c>
      <c r="Q554" s="17">
        <v>-13</v>
      </c>
      <c r="R554" s="17">
        <v>14</v>
      </c>
      <c r="S554" s="17">
        <v>-2</v>
      </c>
      <c r="T554" s="17">
        <v>-46</v>
      </c>
      <c r="U554" s="17">
        <v>21</v>
      </c>
      <c r="V554" s="17">
        <v>1</v>
      </c>
      <c r="W554" s="17">
        <v>29</v>
      </c>
      <c r="X554" s="17">
        <v>-6</v>
      </c>
      <c r="Y554" s="17">
        <v>11</v>
      </c>
      <c r="Z554" s="17">
        <v>-11</v>
      </c>
      <c r="AA554" s="17">
        <v>10</v>
      </c>
      <c r="AB554" s="17">
        <v>5</v>
      </c>
      <c r="AC554" s="17">
        <v>12</v>
      </c>
      <c r="AD554" s="17">
        <v>6</v>
      </c>
      <c r="AE554" s="17">
        <v>4</v>
      </c>
      <c r="AF554" s="17">
        <v>14</v>
      </c>
      <c r="AG554" s="17">
        <v>-35</v>
      </c>
      <c r="AH554" s="17">
        <v>-30</v>
      </c>
      <c r="AI554" s="17">
        <v>13</v>
      </c>
      <c r="AJ554" s="17">
        <v>-8</v>
      </c>
      <c r="AK554" s="17">
        <v>-12</v>
      </c>
      <c r="AL554" s="17">
        <v>-28</v>
      </c>
      <c r="AM554" s="17">
        <v>-15</v>
      </c>
      <c r="AN554" s="17">
        <v>-16</v>
      </c>
      <c r="AO554" s="17">
        <v>-5</v>
      </c>
      <c r="AP554" s="18">
        <v>0</v>
      </c>
      <c r="AR554" s="14"/>
      <c r="AS554" s="8" t="s">
        <v>857</v>
      </c>
      <c r="AT554" s="8" t="str">
        <f t="shared" si="64"/>
        <v/>
      </c>
      <c r="AU554" s="8">
        <f>IF(OR(ISBLANK('Anwendung DIAGNOSE'!E280),'Anwendung DIAGNOSE'!E280='Anwendung DIAGNOSE'!$C$1,AT554),0,$AR$5-'Anwendung DIAGNOSE'!E280)</f>
        <v>2</v>
      </c>
      <c r="AV554" s="4"/>
      <c r="AW554" s="4"/>
      <c r="AX554" s="15"/>
      <c r="AY554" s="4"/>
      <c r="AZ554" s="4">
        <f t="shared" si="62"/>
        <v>2</v>
      </c>
      <c r="BA554" s="496">
        <f t="shared" si="63"/>
        <v>2</v>
      </c>
      <c r="BB554" s="40">
        <f t="shared" si="61"/>
        <v>3.2589212970506764E-4</v>
      </c>
      <c r="BC554" s="3">
        <f t="shared" si="60"/>
        <v>8.0006517842594105E-2</v>
      </c>
      <c r="BD554" s="4"/>
      <c r="BE554" s="4"/>
      <c r="BF554" s="4"/>
      <c r="BG554" s="11"/>
      <c r="BH554" s="492">
        <f ca="1">SUMPRODUCT(E554:AP554,Calcul_correl!E$411:AP$411)*D554</f>
        <v>-1.7906306012709795E-3</v>
      </c>
      <c r="BI554" s="493"/>
      <c r="BJ554" s="493"/>
      <c r="BK554" s="493"/>
      <c r="BL554" s="493"/>
      <c r="BM554" s="496"/>
    </row>
    <row r="555" spans="3:65">
      <c r="C555" s="42" t="s">
        <v>858</v>
      </c>
      <c r="D555" s="43">
        <v>1.5888147442008263E-4</v>
      </c>
      <c r="E555" s="44">
        <v>9</v>
      </c>
      <c r="F555" s="17">
        <v>-2</v>
      </c>
      <c r="G555" s="17">
        <v>-2</v>
      </c>
      <c r="H555" s="17">
        <v>-6</v>
      </c>
      <c r="I555" s="17">
        <v>-1</v>
      </c>
      <c r="J555" s="17">
        <v>3</v>
      </c>
      <c r="K555" s="17">
        <v>-7</v>
      </c>
      <c r="L555" s="17">
        <v>-2</v>
      </c>
      <c r="M555" s="17">
        <v>-13</v>
      </c>
      <c r="N555" s="17">
        <v>1</v>
      </c>
      <c r="O555" s="17">
        <v>-13</v>
      </c>
      <c r="P555" s="17">
        <v>-3</v>
      </c>
      <c r="Q555" s="17">
        <v>-8</v>
      </c>
      <c r="R555" s="17">
        <v>12</v>
      </c>
      <c r="S555" s="17">
        <v>-6</v>
      </c>
      <c r="T555" s="17">
        <v>-16</v>
      </c>
      <c r="U555" s="17">
        <v>-7</v>
      </c>
      <c r="V555" s="17">
        <v>6</v>
      </c>
      <c r="W555" s="17">
        <v>6</v>
      </c>
      <c r="X555" s="17">
        <v>-4</v>
      </c>
      <c r="Y555" s="17">
        <v>9</v>
      </c>
      <c r="Z555" s="17">
        <v>-4</v>
      </c>
      <c r="AA555" s="17">
        <v>-12</v>
      </c>
      <c r="AB555" s="17">
        <v>5</v>
      </c>
      <c r="AC555" s="17">
        <v>-8</v>
      </c>
      <c r="AD555" s="17">
        <v>17</v>
      </c>
      <c r="AE555" s="17">
        <v>-8</v>
      </c>
      <c r="AF555" s="17">
        <v>-4</v>
      </c>
      <c r="AG555" s="17">
        <v>0</v>
      </c>
      <c r="AH555" s="17">
        <v>-10</v>
      </c>
      <c r="AI555" s="17">
        <v>11</v>
      </c>
      <c r="AJ555" s="17">
        <v>10</v>
      </c>
      <c r="AK555" s="17">
        <v>-1</v>
      </c>
      <c r="AL555" s="17">
        <v>8</v>
      </c>
      <c r="AM555" s="17">
        <v>-6</v>
      </c>
      <c r="AN555" s="17">
        <v>11</v>
      </c>
      <c r="AO555" s="17">
        <v>18</v>
      </c>
      <c r="AP555" s="18">
        <v>15</v>
      </c>
      <c r="AR555" s="14"/>
      <c r="AS555" s="8" t="s">
        <v>858</v>
      </c>
      <c r="AT555" s="8" t="str">
        <f t="shared" si="64"/>
        <v/>
      </c>
      <c r="AU555" s="8">
        <f>IF(OR(ISBLANK('Anwendung DIAGNOSE'!E281),'Anwendung DIAGNOSE'!E281='Anwendung DIAGNOSE'!$C$1,AT555),0,$AR$5-'Anwendung DIAGNOSE'!E281)</f>
        <v>8</v>
      </c>
      <c r="AV555" s="4"/>
      <c r="AW555" s="4"/>
      <c r="AX555" s="15"/>
      <c r="AY555" s="4"/>
      <c r="AZ555" s="4">
        <f t="shared" si="62"/>
        <v>8</v>
      </c>
      <c r="BA555" s="496">
        <f t="shared" si="63"/>
        <v>8</v>
      </c>
      <c r="BB555" s="40">
        <f t="shared" si="61"/>
        <v>1.2710517953606611E-3</v>
      </c>
      <c r="BC555" s="3">
        <f t="shared" si="60"/>
        <v>4.5122338735303469E-2</v>
      </c>
      <c r="BD555" s="4"/>
      <c r="BE555" s="4"/>
      <c r="BF555" s="4"/>
      <c r="BG555" s="11"/>
      <c r="BH555" s="492">
        <f ca="1">SUMPRODUCT(E555:AP555,Calcul_correl!E$411:AP$411)*D555</f>
        <v>-7.1887511916110579E-4</v>
      </c>
      <c r="BI555" s="493"/>
      <c r="BJ555" s="493"/>
      <c r="BK555" s="493"/>
      <c r="BL555" s="493"/>
      <c r="BM555" s="496"/>
    </row>
    <row r="556" spans="3:65">
      <c r="C556" s="42" t="s">
        <v>859</v>
      </c>
      <c r="D556" s="43">
        <v>1.5713387806411063E-4</v>
      </c>
      <c r="E556" s="44">
        <v>6</v>
      </c>
      <c r="F556" s="17">
        <v>2</v>
      </c>
      <c r="G556" s="17">
        <v>0</v>
      </c>
      <c r="H556" s="17">
        <v>5</v>
      </c>
      <c r="I556" s="17">
        <v>20</v>
      </c>
      <c r="J556" s="17">
        <v>11</v>
      </c>
      <c r="K556" s="17">
        <v>-10</v>
      </c>
      <c r="L556" s="17">
        <v>-1</v>
      </c>
      <c r="M556" s="17">
        <v>3</v>
      </c>
      <c r="N556" s="17">
        <v>9</v>
      </c>
      <c r="O556" s="17">
        <v>3</v>
      </c>
      <c r="P556" s="17">
        <v>1</v>
      </c>
      <c r="Q556" s="17">
        <v>2</v>
      </c>
      <c r="R556" s="17">
        <v>11</v>
      </c>
      <c r="S556" s="17">
        <v>-8</v>
      </c>
      <c r="T556" s="17">
        <v>-18</v>
      </c>
      <c r="U556" s="17">
        <v>-8</v>
      </c>
      <c r="V556" s="17">
        <v>7</v>
      </c>
      <c r="W556" s="17">
        <v>5</v>
      </c>
      <c r="X556" s="17">
        <v>7</v>
      </c>
      <c r="Y556" s="17">
        <v>13</v>
      </c>
      <c r="Z556" s="17">
        <v>-15</v>
      </c>
      <c r="AA556" s="17">
        <v>-28</v>
      </c>
      <c r="AB556" s="17">
        <v>-1</v>
      </c>
      <c r="AC556" s="17">
        <v>-13</v>
      </c>
      <c r="AD556" s="17">
        <v>-6</v>
      </c>
      <c r="AE556" s="17">
        <v>-10</v>
      </c>
      <c r="AF556" s="17">
        <v>-2</v>
      </c>
      <c r="AG556" s="17">
        <v>-6</v>
      </c>
      <c r="AH556" s="17">
        <v>-11</v>
      </c>
      <c r="AI556" s="17">
        <v>-16</v>
      </c>
      <c r="AJ556" s="17">
        <v>9</v>
      </c>
      <c r="AK556" s="17">
        <v>-1</v>
      </c>
      <c r="AL556" s="17">
        <v>7</v>
      </c>
      <c r="AM556" s="17">
        <v>-4</v>
      </c>
      <c r="AN556" s="17">
        <v>-4</v>
      </c>
      <c r="AO556" s="17">
        <v>4</v>
      </c>
      <c r="AP556" s="18">
        <v>2</v>
      </c>
      <c r="AR556" s="14"/>
      <c r="AS556" s="8" t="s">
        <v>859</v>
      </c>
      <c r="AT556" s="8" t="str">
        <f t="shared" si="64"/>
        <v/>
      </c>
      <c r="AU556" s="8">
        <f>IF(OR(ISBLANK('Anwendung DIAGNOSE'!E282),'Anwendung DIAGNOSE'!E282='Anwendung DIAGNOSE'!$C$1,AT556),0,$AR$5-'Anwendung DIAGNOSE'!E282)</f>
        <v>8</v>
      </c>
      <c r="AV556" s="4"/>
      <c r="AW556" s="4"/>
      <c r="AX556" s="15"/>
      <c r="AY556" s="4"/>
      <c r="AZ556" s="4">
        <f t="shared" si="62"/>
        <v>8</v>
      </c>
      <c r="BA556" s="496">
        <f t="shared" si="63"/>
        <v>8</v>
      </c>
      <c r="BB556" s="40">
        <f t="shared" si="61"/>
        <v>1.257071024512885E-3</v>
      </c>
      <c r="BC556" s="3">
        <f t="shared" si="60"/>
        <v>4.5411690760527972E-2</v>
      </c>
      <c r="BD556" s="4"/>
      <c r="BE556" s="4"/>
      <c r="BF556" s="4"/>
      <c r="BG556" s="11"/>
      <c r="BH556" s="492">
        <f ca="1">SUMPRODUCT(E556:AP556,Calcul_correl!E$411:AP$411)*D556</f>
        <v>1.255185417976112E-4</v>
      </c>
      <c r="BI556" s="493"/>
      <c r="BJ556" s="493"/>
      <c r="BK556" s="493"/>
      <c r="BL556" s="493"/>
      <c r="BM556" s="496"/>
    </row>
    <row r="557" spans="3:65" ht="12.75" thickBot="1">
      <c r="C557" s="49" t="s">
        <v>860</v>
      </c>
      <c r="D557" s="50">
        <v>1.5738117721120554E-4</v>
      </c>
      <c r="E557" s="51">
        <v>7</v>
      </c>
      <c r="F557" s="19">
        <v>4</v>
      </c>
      <c r="G557" s="19">
        <v>1</v>
      </c>
      <c r="H557" s="19">
        <v>0</v>
      </c>
      <c r="I557" s="19">
        <v>9</v>
      </c>
      <c r="J557" s="19">
        <v>10</v>
      </c>
      <c r="K557" s="19">
        <v>-14</v>
      </c>
      <c r="L557" s="19">
        <v>-7</v>
      </c>
      <c r="M557" s="19">
        <v>3</v>
      </c>
      <c r="N557" s="19">
        <v>0</v>
      </c>
      <c r="O557" s="19">
        <v>1</v>
      </c>
      <c r="P557" s="19">
        <v>1</v>
      </c>
      <c r="Q557" s="19">
        <v>-4</v>
      </c>
      <c r="R557" s="19">
        <v>6</v>
      </c>
      <c r="S557" s="19">
        <v>0</v>
      </c>
      <c r="T557" s="19">
        <v>-11</v>
      </c>
      <c r="U557" s="19">
        <v>-7</v>
      </c>
      <c r="V557" s="19">
        <v>2</v>
      </c>
      <c r="W557" s="19">
        <v>3</v>
      </c>
      <c r="X557" s="19">
        <v>10</v>
      </c>
      <c r="Y557" s="19">
        <v>13</v>
      </c>
      <c r="Z557" s="19">
        <v>-15</v>
      </c>
      <c r="AA557" s="19">
        <v>-23</v>
      </c>
      <c r="AB557" s="19">
        <v>0</v>
      </c>
      <c r="AC557" s="19">
        <v>-9</v>
      </c>
      <c r="AD557" s="19">
        <v>-6</v>
      </c>
      <c r="AE557" s="19">
        <v>-4</v>
      </c>
      <c r="AF557" s="19">
        <v>-3</v>
      </c>
      <c r="AG557" s="19">
        <v>-2</v>
      </c>
      <c r="AH557" s="19">
        <v>-10</v>
      </c>
      <c r="AI557" s="19">
        <v>-4</v>
      </c>
      <c r="AJ557" s="19">
        <v>1</v>
      </c>
      <c r="AK557" s="19">
        <v>0</v>
      </c>
      <c r="AL557" s="19">
        <v>6</v>
      </c>
      <c r="AM557" s="19">
        <v>-3</v>
      </c>
      <c r="AN557" s="19">
        <v>-13</v>
      </c>
      <c r="AO557" s="19">
        <v>4</v>
      </c>
      <c r="AP557" s="20">
        <v>4</v>
      </c>
      <c r="AR557" s="16"/>
      <c r="AS557" s="9" t="s">
        <v>860</v>
      </c>
      <c r="AT557" s="9" t="str">
        <f t="shared" si="64"/>
        <v/>
      </c>
      <c r="AU557" s="9">
        <f>IF(OR(ISBLANK('Anwendung DIAGNOSE'!E283),'Anwendung DIAGNOSE'!E283='Anwendung DIAGNOSE'!$C$1,AT557),0,$AR$5-'Anwendung DIAGNOSE'!E283)</f>
        <v>8</v>
      </c>
      <c r="AV557" s="6"/>
      <c r="AW557" s="6"/>
      <c r="AX557" s="52"/>
      <c r="AY557" s="6"/>
      <c r="AZ557" s="6">
        <f t="shared" si="62"/>
        <v>8</v>
      </c>
      <c r="BA557" s="501">
        <f t="shared" si="63"/>
        <v>8</v>
      </c>
      <c r="BB557" s="40">
        <f t="shared" si="61"/>
        <v>1.2590494176896443E-3</v>
      </c>
      <c r="BC557" s="5">
        <f t="shared" si="60"/>
        <v>3.4623858986465215E-2</v>
      </c>
      <c r="BD557" s="6"/>
      <c r="BE557" s="6"/>
      <c r="BF557" s="6"/>
      <c r="BG557" s="12"/>
      <c r="BH557" s="499">
        <f ca="1">SUMPRODUCT(E557:AP557,Calcul_correl!E$411:AP$411)*D557</f>
        <v>-2.5042492917847062E-4</v>
      </c>
      <c r="BI557" s="500"/>
      <c r="BJ557" s="500"/>
      <c r="BK557" s="500"/>
      <c r="BL557" s="500"/>
      <c r="BM557" s="501"/>
    </row>
    <row r="558" spans="3:65" hidden="1"/>
    <row r="559" spans="3:65" hidden="1"/>
    <row r="560" spans="3:65" hidden="1"/>
    <row r="561" hidden="1"/>
    <row r="562" hidden="1"/>
    <row r="563" hidden="1"/>
    <row r="564" hidden="1"/>
    <row r="565" hidden="1"/>
  </sheetData>
  <pageMargins left="0.75" right="0.75" top="1" bottom="1" header="0.4921259845" footer="0.4921259845"/>
  <headerFooter alignWithMargins="0"/>
</worksheet>
</file>

<file path=xl/worksheets/sheet8.xml><?xml version="1.0" encoding="utf-8"?>
<worksheet xmlns="http://schemas.openxmlformats.org/spreadsheetml/2006/main" xmlns:r="http://schemas.openxmlformats.org/officeDocument/2006/relationships">
  <sheetPr codeName="Feuil8"/>
  <dimension ref="A1:BM411"/>
  <sheetViews>
    <sheetView topLeftCell="A27" workbookViewId="0">
      <selection activeCell="C37" sqref="C37"/>
    </sheetView>
  </sheetViews>
  <sheetFormatPr defaultColWidth="0" defaultRowHeight="12" zeroHeight="1"/>
  <cols>
    <col min="1" max="42" width="11" style="198" customWidth="1"/>
    <col min="43" max="43" width="10.7109375" style="199" customWidth="1"/>
    <col min="44" max="44" width="11" style="198" customWidth="1"/>
    <col min="45" max="45" width="21.42578125" style="198" customWidth="1"/>
    <col min="46" max="51" width="11" style="198" customWidth="1"/>
    <col min="52" max="52" width="11.42578125" style="198" bestFit="1" customWidth="1"/>
    <col min="53" max="54" width="11" style="198" customWidth="1"/>
    <col min="55" max="55" width="10.7109375" style="203" customWidth="1"/>
    <col min="56" max="65" width="11" style="198" customWidth="1"/>
    <col min="66" max="16384" width="0" style="198" hidden="1"/>
  </cols>
  <sheetData>
    <row r="1" spans="1:65" s="192" customFormat="1" ht="37.15" customHeight="1" thickBot="1">
      <c r="AQ1" s="193"/>
      <c r="AS1" s="193"/>
      <c r="AT1" s="478" t="s">
        <v>2658</v>
      </c>
      <c r="AU1" s="479"/>
      <c r="AV1" s="194"/>
      <c r="AW1" s="478" t="s">
        <v>1031</v>
      </c>
      <c r="AX1" s="480"/>
      <c r="AY1" s="480"/>
      <c r="AZ1" s="480"/>
      <c r="BA1" s="480"/>
      <c r="BB1" s="481"/>
      <c r="BC1" s="194"/>
      <c r="BD1" s="195"/>
      <c r="BE1" s="195"/>
      <c r="BF1" s="195"/>
      <c r="BG1" s="195"/>
    </row>
    <row r="2" spans="1:65" ht="96.75" thickBot="1">
      <c r="A2" s="196" t="s">
        <v>100</v>
      </c>
      <c r="B2" s="197"/>
      <c r="C2" s="197"/>
      <c r="D2" s="197"/>
      <c r="AS2" s="199"/>
      <c r="AT2" s="200" t="s">
        <v>101</v>
      </c>
      <c r="AU2" s="201" t="s">
        <v>338</v>
      </c>
      <c r="AV2" s="195"/>
      <c r="AW2" s="202" t="s">
        <v>4271</v>
      </c>
      <c r="AX2" s="195"/>
      <c r="AY2" s="203"/>
      <c r="AZ2" s="195" t="s">
        <v>2696</v>
      </c>
      <c r="BA2" s="195"/>
      <c r="BB2" s="201" t="s">
        <v>1034</v>
      </c>
      <c r="BD2" s="204"/>
      <c r="BE2" s="204"/>
      <c r="BF2" s="204"/>
      <c r="BG2" s="205" t="s">
        <v>106</v>
      </c>
      <c r="BH2" s="194" t="s">
        <v>4273</v>
      </c>
      <c r="BI2" s="206" t="s">
        <v>4274</v>
      </c>
    </row>
    <row r="3" spans="1:65">
      <c r="A3" s="207"/>
      <c r="B3" s="208"/>
      <c r="D3" s="209" t="s">
        <v>2908</v>
      </c>
      <c r="E3" s="208">
        <f ca="1">SUMPRODUCT(Calcul_Profil!E2:E557,Calcul_Profil!$BB2:$BB557)</f>
        <v>-1.0635948216470745</v>
      </c>
      <c r="F3" s="208">
        <f ca="1">SUMPRODUCT(Calcul_Profil!F2:F557,Calcul_Profil!$BB2:$BB557)</f>
        <v>3.2857342591493146</v>
      </c>
      <c r="G3" s="208">
        <f ca="1">SUMPRODUCT(Calcul_Profil!G2:G557,Calcul_Profil!$BB2:$BB557)</f>
        <v>-0.86322993475351539</v>
      </c>
      <c r="H3" s="208">
        <f ca="1">SUMPRODUCT(Calcul_Profil!H2:H557,Calcul_Profil!$BB2:$BB557)</f>
        <v>0.44984096766713944</v>
      </c>
      <c r="I3" s="208">
        <f ca="1">SUMPRODUCT(Calcul_Profil!I2:I557,Calcul_Profil!$BB2:$BB557)</f>
        <v>-2.6740036637053675</v>
      </c>
      <c r="J3" s="208">
        <f ca="1">SUMPRODUCT(Calcul_Profil!J2:J557,Calcul_Profil!$BB2:$BB557)</f>
        <v>1.513411108276919</v>
      </c>
      <c r="K3" s="208">
        <f ca="1">SUMPRODUCT(Calcul_Profil!K2:K557,Calcul_Profil!$BB2:$BB557)</f>
        <v>1.9430800286900445</v>
      </c>
      <c r="L3" s="208">
        <f ca="1">SUMPRODUCT(Calcul_Profil!L2:L557,Calcul_Profil!$BB2:$BB557)</f>
        <v>3.7603488119602164</v>
      </c>
      <c r="M3" s="208">
        <f ca="1">SUMPRODUCT(Calcul_Profil!M2:M557,Calcul_Profil!$BB2:$BB557)</f>
        <v>0.58738067671946503</v>
      </c>
      <c r="N3" s="208">
        <f ca="1">SUMPRODUCT(Calcul_Profil!N2:N557,Calcul_Profil!$BB2:$BB557)</f>
        <v>-1.269541329173733</v>
      </c>
      <c r="O3" s="208">
        <f ca="1">SUMPRODUCT(Calcul_Profil!O2:O557,Calcul_Profil!$BB2:$BB557)</f>
        <v>1.964110101829196</v>
      </c>
      <c r="P3" s="208">
        <f ca="1">SUMPRODUCT(Calcul_Profil!P2:P557,Calcul_Profil!$BB2:$BB557)</f>
        <v>-0.18739297736001095</v>
      </c>
      <c r="Q3" s="208">
        <f ca="1">SUMPRODUCT(Calcul_Profil!Q2:Q557,Calcul_Profil!$BB2:$BB557)</f>
        <v>0.40939410847963886</v>
      </c>
      <c r="R3" s="208">
        <f ca="1">SUMPRODUCT(Calcul_Profil!R2:R557,Calcul_Profil!$BB2:$BB557)</f>
        <v>0.40950669964128372</v>
      </c>
      <c r="S3" s="208">
        <f ca="1">SUMPRODUCT(Calcul_Profil!S2:S557,Calcul_Profil!$BB2:$BB557)</f>
        <v>-0.95274084188117514</v>
      </c>
      <c r="T3" s="208">
        <f ca="1">SUMPRODUCT(Calcul_Profil!T2:T557,Calcul_Profil!$BB2:$BB557)</f>
        <v>1.1768059408772309</v>
      </c>
      <c r="U3" s="208">
        <f ca="1">SUMPRODUCT(Calcul_Profil!U2:U557,Calcul_Profil!$BB2:$BB557)</f>
        <v>-0.49309960048086082</v>
      </c>
      <c r="V3" s="208">
        <f ca="1">SUMPRODUCT(Calcul_Profil!V2:V557,Calcul_Profil!$BB2:$BB557)</f>
        <v>4.9681551203601124</v>
      </c>
      <c r="W3" s="208">
        <f ca="1">SUMPRODUCT(Calcul_Profil!W2:W557,Calcul_Profil!$BB2:$BB557)</f>
        <v>-0.57086000938520332</v>
      </c>
      <c r="X3" s="208">
        <f ca="1">SUMPRODUCT(Calcul_Profil!X2:X557,Calcul_Profil!$BB2:$BB557)</f>
        <v>1.2736680398772557</v>
      </c>
      <c r="Y3" s="208">
        <f ca="1">SUMPRODUCT(Calcul_Profil!Y2:Y557,Calcul_Profil!$BB2:$BB557)</f>
        <v>-1.4556315760308103</v>
      </c>
      <c r="Z3" s="208">
        <f ca="1">SUMPRODUCT(Calcul_Profil!Z2:Z557,Calcul_Profil!$BB2:$BB557)</f>
        <v>0.68828717962801389</v>
      </c>
      <c r="AA3" s="208">
        <f ca="1">SUMPRODUCT(Calcul_Profil!AA2:AA557,Calcul_Profil!$BB2:$BB557)</f>
        <v>-4.6642645528053306E-3</v>
      </c>
      <c r="AB3" s="208">
        <f ca="1">SUMPRODUCT(Calcul_Profil!AB2:AB557,Calcul_Profil!$BB2:$BB557)</f>
        <v>-3.1319437733752516E-2</v>
      </c>
      <c r="AC3" s="208">
        <f ca="1">SUMPRODUCT(Calcul_Profil!AC2:AC557,Calcul_Profil!$BB2:$BB557)</f>
        <v>-1.4197725198370232</v>
      </c>
      <c r="AD3" s="208">
        <f ca="1">SUMPRODUCT(Calcul_Profil!AD2:AD557,Calcul_Profil!$BB2:$BB557)</f>
        <v>-0.19094727046484558</v>
      </c>
      <c r="AE3" s="208">
        <f ca="1">SUMPRODUCT(Calcul_Profil!AE2:AE557,Calcul_Profil!$BB2:$BB557)</f>
        <v>-1.4322909085034083</v>
      </c>
      <c r="AF3" s="208">
        <f ca="1">SUMPRODUCT(Calcul_Profil!AF2:AF557,Calcul_Profil!$BB2:$BB557)</f>
        <v>1.898333289327405</v>
      </c>
      <c r="AG3" s="208">
        <f ca="1">SUMPRODUCT(Calcul_Profil!AG2:AG557,Calcul_Profil!$BB2:$BB557)</f>
        <v>2.1165491616134569</v>
      </c>
      <c r="AH3" s="208">
        <f ca="1">SUMPRODUCT(Calcul_Profil!AH2:AH557,Calcul_Profil!$BB2:$BB557)</f>
        <v>0.11104844915022472</v>
      </c>
      <c r="AI3" s="208">
        <f ca="1">SUMPRODUCT(Calcul_Profil!AI2:AI557,Calcul_Profil!$BB2:$BB557)</f>
        <v>-2.2591631428567518</v>
      </c>
      <c r="AJ3" s="208">
        <f ca="1">SUMPRODUCT(Calcul_Profil!AJ2:AJ557,Calcul_Profil!$BB2:$BB557)</f>
        <v>0.23568647976217441</v>
      </c>
      <c r="AK3" s="208">
        <f ca="1">SUMPRODUCT(Calcul_Profil!AK2:AK557,Calcul_Profil!$BB2:$BB557)</f>
        <v>1.1669314260512722</v>
      </c>
      <c r="AL3" s="208">
        <f ca="1">SUMPRODUCT(Calcul_Profil!AL2:AL557,Calcul_Profil!$BB2:$BB557)</f>
        <v>-0.48248873326990682</v>
      </c>
      <c r="AM3" s="208">
        <f ca="1">SUMPRODUCT(Calcul_Profil!AM2:AM557,Calcul_Profil!$BB2:$BB557)</f>
        <v>-1.6303289555497995</v>
      </c>
      <c r="AN3" s="208">
        <f ca="1">SUMPRODUCT(Calcul_Profil!AN2:AN557,Calcul_Profil!$BB2:$BB557)</f>
        <v>0.4488044680026852</v>
      </c>
      <c r="AO3" s="208">
        <f ca="1">SUMPRODUCT(Calcul_Profil!AO2:AO557,Calcul_Profil!$BB2:$BB557)</f>
        <v>1.2415615468136068</v>
      </c>
      <c r="AP3" s="208">
        <f ca="1">SUMPRODUCT(Calcul_Profil!AP2:AP557,Calcul_Profil!$BB2:$BB557)</f>
        <v>1.1873954226517038</v>
      </c>
      <c r="AQ3" s="210"/>
      <c r="AR3" s="211" t="s">
        <v>2897</v>
      </c>
      <c r="AS3" s="212"/>
      <c r="AT3" s="213">
        <f ca="1">MAX(AT11:AT408)</f>
        <v>0.75219510248252119</v>
      </c>
      <c r="AU3" s="214">
        <f ca="1">SQRT(SUM(AU11:AU408)/(AU5-1))</f>
        <v>0.21642523025232627</v>
      </c>
      <c r="AV3" s="210"/>
      <c r="AW3" s="215">
        <v>201</v>
      </c>
      <c r="AX3" s="210"/>
      <c r="AY3" s="210"/>
      <c r="AZ3" s="210">
        <f ca="1">AU$5*2</f>
        <v>534</v>
      </c>
      <c r="BA3" s="210"/>
      <c r="BB3" s="214">
        <f ca="1">IF(SUM(BA11:BA211)&lt;2,2,SUM(BA11:BA211))</f>
        <v>6.5643806265698839</v>
      </c>
      <c r="BC3" s="210"/>
      <c r="BD3" s="216"/>
      <c r="BE3" s="216"/>
      <c r="BF3" s="216"/>
      <c r="BG3" s="217"/>
      <c r="BH3" s="210">
        <f ca="1">AU$5*2</f>
        <v>534</v>
      </c>
      <c r="BI3" s="214">
        <f ca="1">398-BH3</f>
        <v>-136</v>
      </c>
      <c r="BJ3" s="199"/>
    </row>
    <row r="4" spans="1:65" ht="72">
      <c r="A4" s="213" t="s">
        <v>2319</v>
      </c>
      <c r="B4" s="210">
        <f ca="1">AVERAGE($E3:AP3)</f>
        <v>0.3646042973511136</v>
      </c>
      <c r="D4" s="218" t="s">
        <v>2909</v>
      </c>
      <c r="E4" s="210">
        <f t="shared" ref="E4:AP4" ca="1" si="0">E3-$B$4</f>
        <v>-1.4281991189981882</v>
      </c>
      <c r="F4" s="210">
        <f t="shared" ca="1" si="0"/>
        <v>2.9211299617982012</v>
      </c>
      <c r="G4" s="210">
        <f t="shared" ca="1" si="0"/>
        <v>-1.2278342321046289</v>
      </c>
      <c r="H4" s="210">
        <f t="shared" ca="1" si="0"/>
        <v>8.5236670316025831E-2</v>
      </c>
      <c r="I4" s="210">
        <f t="shared" ca="1" si="0"/>
        <v>-3.0386079610564809</v>
      </c>
      <c r="J4" s="210">
        <f t="shared" ca="1" si="0"/>
        <v>1.1488068109258054</v>
      </c>
      <c r="K4" s="210">
        <f t="shared" ca="1" si="0"/>
        <v>1.5784757313389308</v>
      </c>
      <c r="L4" s="210">
        <f t="shared" ca="1" si="0"/>
        <v>3.395744514609103</v>
      </c>
      <c r="M4" s="210">
        <f t="shared" ca="1" si="0"/>
        <v>0.22277637936835143</v>
      </c>
      <c r="N4" s="210">
        <f t="shared" ca="1" si="0"/>
        <v>-1.6341456265248466</v>
      </c>
      <c r="O4" s="210">
        <f t="shared" ca="1" si="0"/>
        <v>1.5995058044780823</v>
      </c>
      <c r="P4" s="210">
        <f t="shared" ca="1" si="0"/>
        <v>-0.55199727471112459</v>
      </c>
      <c r="Q4" s="210">
        <f t="shared" ca="1" si="0"/>
        <v>4.4789811128525259E-2</v>
      </c>
      <c r="R4" s="210">
        <f t="shared" ca="1" si="0"/>
        <v>4.4902402290170118E-2</v>
      </c>
      <c r="S4" s="210">
        <f t="shared" ca="1" si="0"/>
        <v>-1.3173451392322888</v>
      </c>
      <c r="T4" s="210">
        <f t="shared" ca="1" si="0"/>
        <v>0.81220164352611723</v>
      </c>
      <c r="U4" s="210">
        <f t="shared" ca="1" si="0"/>
        <v>-0.85770389783197443</v>
      </c>
      <c r="V4" s="210">
        <f t="shared" ca="1" si="0"/>
        <v>4.603550823008999</v>
      </c>
      <c r="W4" s="210">
        <f t="shared" ca="1" si="0"/>
        <v>-0.93546430673631686</v>
      </c>
      <c r="X4" s="210">
        <f t="shared" ca="1" si="0"/>
        <v>0.90906374252614208</v>
      </c>
      <c r="Y4" s="210">
        <f t="shared" ca="1" si="0"/>
        <v>-1.8202358733819239</v>
      </c>
      <c r="Z4" s="210">
        <f t="shared" ca="1" si="0"/>
        <v>0.32368288227690029</v>
      </c>
      <c r="AA4" s="210">
        <f t="shared" ca="1" si="0"/>
        <v>-0.36926856190391893</v>
      </c>
      <c r="AB4" s="210">
        <f t="shared" ca="1" si="0"/>
        <v>-0.39592373508486611</v>
      </c>
      <c r="AC4" s="210">
        <f t="shared" ca="1" si="0"/>
        <v>-1.7843768171881369</v>
      </c>
      <c r="AD4" s="210">
        <f t="shared" ca="1" si="0"/>
        <v>-0.55555156781595916</v>
      </c>
      <c r="AE4" s="210">
        <f t="shared" ca="1" si="0"/>
        <v>-1.796895205854522</v>
      </c>
      <c r="AF4" s="210">
        <f t="shared" ca="1" si="0"/>
        <v>1.5337289919762913</v>
      </c>
      <c r="AG4" s="210">
        <f t="shared" ca="1" si="0"/>
        <v>1.7519448642623432</v>
      </c>
      <c r="AH4" s="210">
        <f t="shared" ca="1" si="0"/>
        <v>-0.25355584820088889</v>
      </c>
      <c r="AI4" s="210">
        <f t="shared" ca="1" si="0"/>
        <v>-2.6237674402078652</v>
      </c>
      <c r="AJ4" s="210">
        <f t="shared" ca="1" si="0"/>
        <v>-0.12891781758893919</v>
      </c>
      <c r="AK4" s="210">
        <f t="shared" ca="1" si="0"/>
        <v>0.80232712870015854</v>
      </c>
      <c r="AL4" s="210">
        <f t="shared" ca="1" si="0"/>
        <v>-0.84709303062102048</v>
      </c>
      <c r="AM4" s="210">
        <f t="shared" ca="1" si="0"/>
        <v>-1.9949332529009132</v>
      </c>
      <c r="AN4" s="210">
        <f t="shared" ca="1" si="0"/>
        <v>8.4200170651571593E-2</v>
      </c>
      <c r="AO4" s="210">
        <f t="shared" ca="1" si="0"/>
        <v>0.87695724946249309</v>
      </c>
      <c r="AP4" s="214">
        <f t="shared" ca="1" si="0"/>
        <v>0.82279112530059018</v>
      </c>
      <c r="AQ4" s="210"/>
      <c r="AR4" s="213" t="s">
        <v>2659</v>
      </c>
      <c r="AS4" s="219">
        <v>0.3989422804014327</v>
      </c>
      <c r="AT4" s="220" t="s">
        <v>2678</v>
      </c>
      <c r="AU4" s="221" t="s">
        <v>3684</v>
      </c>
      <c r="AV4" s="222"/>
      <c r="AW4" s="200" t="s">
        <v>2541</v>
      </c>
      <c r="AY4" s="223"/>
      <c r="AZ4" s="222" t="s">
        <v>1033</v>
      </c>
      <c r="BA4" s="222"/>
      <c r="BB4" s="195" t="s">
        <v>4272</v>
      </c>
      <c r="BC4" s="210"/>
      <c r="BD4" s="224"/>
      <c r="BE4" s="224"/>
      <c r="BF4" s="224"/>
      <c r="BG4" s="225"/>
      <c r="BH4" s="210" t="s">
        <v>221</v>
      </c>
      <c r="BI4" s="214" t="s">
        <v>221</v>
      </c>
      <c r="BJ4" s="199"/>
    </row>
    <row r="5" spans="1:65" ht="12.75" thickBot="1">
      <c r="A5" s="226" t="s">
        <v>2320</v>
      </c>
      <c r="B5" s="227">
        <f ca="1">SQRT(SUMPRODUCT(E4:AP4,E4:AP4))</f>
        <v>9.8938746589005575</v>
      </c>
      <c r="C5" s="198">
        <f ca="1">IF(le_module&gt;0,le_module,1)</f>
        <v>9.8938746589005575</v>
      </c>
      <c r="D5" s="228" t="s">
        <v>2664</v>
      </c>
      <c r="E5" s="227">
        <f ca="1">E4/$C$5</f>
        <v>-0.14435185084069932</v>
      </c>
      <c r="F5" s="227">
        <f t="shared" ref="F5:AP5" ca="1" si="1">F4/$C$5</f>
        <v>0.29524630769102622</v>
      </c>
      <c r="G5" s="227">
        <f t="shared" ca="1" si="1"/>
        <v>-0.124100443399095</v>
      </c>
      <c r="H5" s="227">
        <f t="shared" ca="1" si="1"/>
        <v>8.6150950213773614E-3</v>
      </c>
      <c r="I5" s="227">
        <f t="shared" ca="1" si="1"/>
        <v>-0.30712011884271656</v>
      </c>
      <c r="J5" s="227">
        <f t="shared" ca="1" si="1"/>
        <v>0.11611293356059807</v>
      </c>
      <c r="K5" s="227">
        <f t="shared" ca="1" si="1"/>
        <v>0.15954070430020353</v>
      </c>
      <c r="L5" s="227">
        <f t="shared" ca="1" si="1"/>
        <v>0.34321685200997382</v>
      </c>
      <c r="M5" s="227">
        <f t="shared" ca="1" si="1"/>
        <v>2.2516596080782283E-2</v>
      </c>
      <c r="N5" s="227">
        <f t="shared" ca="1" si="1"/>
        <v>-0.16516740739733998</v>
      </c>
      <c r="O5" s="227">
        <f t="shared" ca="1" si="1"/>
        <v>0.16166626924459393</v>
      </c>
      <c r="P5" s="227">
        <f t="shared" ca="1" si="1"/>
        <v>-5.5791820064603939E-2</v>
      </c>
      <c r="Q5" s="227">
        <f t="shared" ca="1" si="1"/>
        <v>4.5270243127885409E-3</v>
      </c>
      <c r="R5" s="227">
        <f t="shared" ca="1" si="1"/>
        <v>4.5384041983770017E-3</v>
      </c>
      <c r="S5" s="227">
        <f t="shared" ca="1" si="1"/>
        <v>-0.13314754680535612</v>
      </c>
      <c r="T5" s="227">
        <f t="shared" ca="1" si="1"/>
        <v>8.2091361729093495E-2</v>
      </c>
      <c r="U5" s="227">
        <f t="shared" ca="1" si="1"/>
        <v>-8.6690394552389194E-2</v>
      </c>
      <c r="V5" s="227">
        <f t="shared" ca="1" si="1"/>
        <v>0.46529302035048842</v>
      </c>
      <c r="W5" s="227">
        <f t="shared" ca="1" si="1"/>
        <v>-9.4549844119439147E-2</v>
      </c>
      <c r="X5" s="227">
        <f t="shared" ca="1" si="1"/>
        <v>9.188146948155905E-2</v>
      </c>
      <c r="Y5" s="227">
        <f t="shared" ca="1" si="1"/>
        <v>-0.18397603933100512</v>
      </c>
      <c r="Z5" s="227">
        <f t="shared" ca="1" si="1"/>
        <v>3.2715482400589566E-2</v>
      </c>
      <c r="AA5" s="227">
        <f t="shared" ca="1" si="1"/>
        <v>-3.7322947241071415E-2</v>
      </c>
      <c r="AB5" s="227">
        <f t="shared" ca="1" si="1"/>
        <v>-4.0017055878981848E-2</v>
      </c>
      <c r="AC5" s="227">
        <f t="shared" ca="1" si="1"/>
        <v>-0.18035166996813595</v>
      </c>
      <c r="AD5" s="227">
        <f t="shared" ca="1" si="1"/>
        <v>-5.6151061840689825E-2</v>
      </c>
      <c r="AE5" s="227">
        <f t="shared" ca="1" si="1"/>
        <v>-0.18161693651920585</v>
      </c>
      <c r="AF5" s="227">
        <f t="shared" ca="1" si="1"/>
        <v>0.15501803336436493</v>
      </c>
      <c r="AG5" s="227">
        <f t="shared" ca="1" si="1"/>
        <v>0.1770736869691682</v>
      </c>
      <c r="AH5" s="227">
        <f t="shared" ca="1" si="1"/>
        <v>-2.562755815516516E-2</v>
      </c>
      <c r="AI5" s="227">
        <f t="shared" ca="1" si="1"/>
        <v>-0.26519109354670434</v>
      </c>
      <c r="AJ5" s="227">
        <f t="shared" ca="1" si="1"/>
        <v>-1.3030063754948053E-2</v>
      </c>
      <c r="AK5" s="227">
        <f t="shared" ca="1" si="1"/>
        <v>8.1093318478457049E-2</v>
      </c>
      <c r="AL5" s="227">
        <f t="shared" ca="1" si="1"/>
        <v>-8.5617926224583127E-2</v>
      </c>
      <c r="AM5" s="227">
        <f t="shared" ca="1" si="1"/>
        <v>-0.20163316412203236</v>
      </c>
      <c r="AN5" s="227">
        <f t="shared" ca="1" si="1"/>
        <v>8.5103332672427662E-3</v>
      </c>
      <c r="AO5" s="227">
        <f t="shared" ca="1" si="1"/>
        <v>8.8636381569032696E-2</v>
      </c>
      <c r="AP5" s="227">
        <f t="shared" ca="1" si="1"/>
        <v>8.3161668574445194E-2</v>
      </c>
      <c r="AQ5" s="210"/>
      <c r="AR5" s="226" t="s">
        <v>2273</v>
      </c>
      <c r="AS5" s="229">
        <v>0.99999000000000005</v>
      </c>
      <c r="AT5" s="230">
        <f ca="1">MIN(AT11:AT408)</f>
        <v>-0.55186617887837119</v>
      </c>
      <c r="AU5" s="231">
        <f ca="1">COUNT(AU11:AU408)</f>
        <v>267</v>
      </c>
      <c r="AV5" s="210"/>
      <c r="AW5" s="213">
        <f ca="1">(max_ath-min_ath)/(nb_classes-1)</f>
        <v>6.5203064068044617E-3</v>
      </c>
      <c r="AY5" s="210"/>
      <c r="AZ5" s="203">
        <v>0</v>
      </c>
      <c r="BA5" s="210"/>
      <c r="BB5" s="210">
        <f ca="1">SUMPRODUCT(AW11:AW211,BA11:BA211)/BB3</f>
        <v>0.38883249702298495</v>
      </c>
      <c r="BC5" s="210"/>
      <c r="BD5" s="216"/>
      <c r="BE5" s="216"/>
      <c r="BF5" s="216"/>
      <c r="BG5" s="217"/>
      <c r="BH5" s="210">
        <v>0</v>
      </c>
      <c r="BI5" s="214">
        <f ca="1">BB$5</f>
        <v>0.38883249702298495</v>
      </c>
      <c r="BJ5" s="199"/>
    </row>
    <row r="6" spans="1:65" ht="48">
      <c r="A6" s="199"/>
      <c r="B6" s="199"/>
      <c r="C6" s="199"/>
      <c r="D6" s="199"/>
      <c r="E6" s="199"/>
      <c r="F6" s="199"/>
      <c r="G6" s="199"/>
      <c r="H6" s="199"/>
      <c r="I6" s="199"/>
      <c r="J6" s="199"/>
      <c r="K6" s="199"/>
      <c r="L6" s="199"/>
      <c r="M6" s="199"/>
      <c r="N6" s="199"/>
      <c r="O6" s="199"/>
      <c r="P6" s="199"/>
      <c r="Q6" s="199"/>
      <c r="R6" s="199"/>
      <c r="S6" s="199"/>
      <c r="T6" s="199"/>
      <c r="U6" s="199"/>
      <c r="V6" s="199"/>
      <c r="W6" s="199"/>
      <c r="X6" s="199"/>
      <c r="Y6" s="199"/>
      <c r="Z6" s="199"/>
      <c r="AA6" s="199"/>
      <c r="AB6" s="199"/>
      <c r="AC6" s="199"/>
      <c r="AD6" s="199"/>
      <c r="AE6" s="199"/>
      <c r="AF6" s="199"/>
      <c r="AG6" s="199"/>
      <c r="AH6" s="199"/>
      <c r="AI6" s="199"/>
      <c r="AJ6" s="199"/>
      <c r="AK6" s="199"/>
      <c r="AL6" s="199"/>
      <c r="AM6" s="199"/>
      <c r="AN6" s="199"/>
      <c r="AO6" s="199"/>
      <c r="AP6" s="199"/>
      <c r="AT6" s="213"/>
      <c r="AU6" s="214"/>
      <c r="AV6" s="210"/>
      <c r="AW6" s="222" t="s">
        <v>2697</v>
      </c>
      <c r="AX6" s="210"/>
      <c r="AY6" s="210"/>
      <c r="AZ6" s="222" t="s">
        <v>2698</v>
      </c>
      <c r="BA6" s="222"/>
      <c r="BB6" s="222" t="s">
        <v>1032</v>
      </c>
      <c r="BC6" s="210"/>
      <c r="BD6" s="216"/>
      <c r="BE6" s="216"/>
      <c r="BF6" s="216"/>
      <c r="BG6" s="217"/>
      <c r="BH6" s="210" t="s">
        <v>340</v>
      </c>
      <c r="BI6" s="214" t="s">
        <v>340</v>
      </c>
      <c r="BJ6" s="199"/>
    </row>
    <row r="7" spans="1:65" ht="12.75" thickBot="1">
      <c r="AT7" s="230"/>
      <c r="AU7" s="233"/>
      <c r="AV7" s="203"/>
      <c r="AW7" s="203">
        <f ca="1">largeur_classes/2</f>
        <v>3.2601532034022308E-3</v>
      </c>
      <c r="AX7" s="203"/>
      <c r="AY7" s="203"/>
      <c r="AZ7" s="203">
        <f ca="1">AU3</f>
        <v>0.21642523025232627</v>
      </c>
      <c r="BA7" s="214"/>
      <c r="BB7" s="214">
        <f ca="1">SQRT(SUMPRODUCT(BB11:BB211,BB11:BB211,BA11:BA211)/($BB$3-1))</f>
        <v>0.25816634921607634</v>
      </c>
      <c r="BD7" s="203"/>
      <c r="BE7" s="203"/>
      <c r="BF7" s="203"/>
      <c r="BG7" s="234"/>
      <c r="BH7" s="203">
        <f ca="1">$AZ$7</f>
        <v>0.21642523025232627</v>
      </c>
      <c r="BI7" s="219">
        <f ca="1">BB$7</f>
        <v>0.25816634921607634</v>
      </c>
    </row>
    <row r="8" spans="1:65" ht="144">
      <c r="A8" s="235" t="s">
        <v>103</v>
      </c>
      <c r="B8" s="236" t="s">
        <v>4539</v>
      </c>
      <c r="C8" s="236"/>
      <c r="D8" s="237"/>
      <c r="E8" s="238" t="s">
        <v>102</v>
      </c>
      <c r="F8" s="238"/>
      <c r="G8" s="238"/>
      <c r="H8" s="238"/>
      <c r="I8" s="238"/>
      <c r="J8" s="238"/>
      <c r="K8" s="238"/>
      <c r="L8" s="238"/>
      <c r="M8" s="238"/>
      <c r="N8" s="238"/>
      <c r="O8" s="238"/>
      <c r="P8" s="238"/>
      <c r="Q8" s="238"/>
      <c r="R8" s="238"/>
      <c r="S8" s="238"/>
      <c r="T8" s="238"/>
      <c r="U8" s="238"/>
      <c r="V8" s="236"/>
      <c r="W8" s="236"/>
      <c r="X8" s="236"/>
      <c r="Y8" s="236"/>
      <c r="Z8" s="236"/>
      <c r="AA8" s="236"/>
      <c r="AB8" s="236"/>
      <c r="AC8" s="236"/>
      <c r="AD8" s="236"/>
      <c r="AE8" s="236"/>
      <c r="AF8" s="236"/>
      <c r="AG8" s="236"/>
      <c r="AH8" s="236"/>
      <c r="AI8" s="236"/>
      <c r="AJ8" s="236"/>
      <c r="AK8" s="236"/>
      <c r="AL8" s="236"/>
      <c r="AM8" s="236"/>
      <c r="AN8" s="236"/>
      <c r="AO8" s="236"/>
      <c r="AP8" s="239"/>
      <c r="AQ8" s="210"/>
      <c r="AR8" s="240" t="s">
        <v>663</v>
      </c>
      <c r="AS8" s="239" t="s">
        <v>664</v>
      </c>
      <c r="AT8" s="241" t="s">
        <v>341</v>
      </c>
      <c r="AU8" s="242" t="s">
        <v>339</v>
      </c>
      <c r="AV8" s="195"/>
      <c r="AW8" s="241" t="s">
        <v>4267</v>
      </c>
      <c r="AX8" s="243" t="s">
        <v>2660</v>
      </c>
      <c r="AY8" s="243" t="s">
        <v>2661</v>
      </c>
      <c r="AZ8" s="243" t="s">
        <v>4268</v>
      </c>
      <c r="BA8" s="243" t="s">
        <v>4270</v>
      </c>
      <c r="BB8" s="242" t="s">
        <v>3154</v>
      </c>
      <c r="BC8" s="222"/>
      <c r="BD8" s="244" t="s">
        <v>104</v>
      </c>
      <c r="BE8" s="245"/>
      <c r="BF8" s="246"/>
      <c r="BG8" s="246"/>
      <c r="BH8" s="247"/>
      <c r="BI8" s="247"/>
      <c r="BJ8" s="248"/>
      <c r="BK8" s="249"/>
      <c r="BL8" s="249"/>
      <c r="BM8" s="250"/>
    </row>
    <row r="9" spans="1:65" ht="36">
      <c r="A9" s="232"/>
      <c r="B9" s="203"/>
      <c r="C9" s="203"/>
      <c r="D9" s="251"/>
      <c r="E9" s="252"/>
      <c r="F9" s="252"/>
      <c r="G9" s="252"/>
      <c r="H9" s="252"/>
      <c r="I9" s="252"/>
      <c r="J9" s="252"/>
      <c r="K9" s="252"/>
      <c r="L9" s="252"/>
      <c r="M9" s="252"/>
      <c r="N9" s="252"/>
      <c r="O9" s="252"/>
      <c r="P9" s="252"/>
      <c r="Q9" s="252"/>
      <c r="R9" s="252"/>
      <c r="S9" s="252"/>
      <c r="T9" s="252"/>
      <c r="U9" s="252"/>
      <c r="V9" s="203"/>
      <c r="W9" s="203"/>
      <c r="X9" s="203"/>
      <c r="Y9" s="203"/>
      <c r="Z9" s="203"/>
      <c r="AA9" s="203"/>
      <c r="AB9" s="203"/>
      <c r="AC9" s="203"/>
      <c r="AD9" s="203"/>
      <c r="AE9" s="203"/>
      <c r="AF9" s="203"/>
      <c r="AG9" s="203"/>
      <c r="AH9" s="203"/>
      <c r="AI9" s="203"/>
      <c r="AJ9" s="203"/>
      <c r="AK9" s="203"/>
      <c r="AL9" s="203"/>
      <c r="AM9" s="203"/>
      <c r="AN9" s="203"/>
      <c r="AO9" s="203"/>
      <c r="AP9" s="219"/>
      <c r="AQ9" s="210"/>
      <c r="AR9" s="220"/>
      <c r="AS9" s="219"/>
      <c r="AT9" s="220"/>
      <c r="AU9" s="201"/>
      <c r="AV9" s="195"/>
      <c r="AW9" s="253"/>
      <c r="AX9" s="254"/>
      <c r="AY9" s="254"/>
      <c r="AZ9" s="254" t="s">
        <v>4269</v>
      </c>
      <c r="BA9" s="254"/>
      <c r="BB9" s="255"/>
      <c r="BC9" s="222"/>
      <c r="BD9" s="256" t="s">
        <v>3498</v>
      </c>
      <c r="BE9" s="257" t="s">
        <v>2895</v>
      </c>
      <c r="BF9" s="258" t="s">
        <v>664</v>
      </c>
      <c r="BG9" s="258" t="s">
        <v>2896</v>
      </c>
      <c r="BH9" s="259" t="s">
        <v>1713</v>
      </c>
      <c r="BI9" s="260" t="s">
        <v>3157</v>
      </c>
      <c r="BJ9" s="259" t="s">
        <v>105</v>
      </c>
      <c r="BK9" s="257" t="s">
        <v>3966</v>
      </c>
      <c r="BL9" s="257" t="s">
        <v>1552</v>
      </c>
      <c r="BM9" s="261" t="s">
        <v>1086</v>
      </c>
    </row>
    <row r="10" spans="1:65">
      <c r="A10" s="232" t="s">
        <v>2682</v>
      </c>
      <c r="B10" s="203" t="s">
        <v>2683</v>
      </c>
      <c r="C10" s="203"/>
      <c r="D10" s="251"/>
      <c r="E10" s="252" t="e">
        <v>#N/A</v>
      </c>
      <c r="F10" s="252" t="e">
        <v>#N/A</v>
      </c>
      <c r="G10" s="252" t="e">
        <v>#N/A</v>
      </c>
      <c r="H10" s="252" t="e">
        <v>#N/A</v>
      </c>
      <c r="I10" s="252" t="e">
        <v>#N/A</v>
      </c>
      <c r="J10" s="252" t="e">
        <v>#N/A</v>
      </c>
      <c r="K10" s="252" t="e">
        <v>#N/A</v>
      </c>
      <c r="L10" s="252" t="e">
        <v>#N/A</v>
      </c>
      <c r="M10" s="252" t="e">
        <v>#N/A</v>
      </c>
      <c r="N10" s="252" t="e">
        <v>#N/A</v>
      </c>
      <c r="O10" s="252" t="e">
        <v>#N/A</v>
      </c>
      <c r="P10" s="252" t="e">
        <v>#N/A</v>
      </c>
      <c r="Q10" s="252" t="e">
        <v>#N/A</v>
      </c>
      <c r="R10" s="252" t="e">
        <v>#N/A</v>
      </c>
      <c r="S10" s="252" t="e">
        <v>#N/A</v>
      </c>
      <c r="T10" s="252" t="e">
        <v>#N/A</v>
      </c>
      <c r="U10" s="252" t="e">
        <v>#N/A</v>
      </c>
      <c r="V10" s="252" t="e">
        <v>#N/A</v>
      </c>
      <c r="W10" s="252" t="e">
        <v>#N/A</v>
      </c>
      <c r="X10" s="252" t="e">
        <v>#N/A</v>
      </c>
      <c r="Y10" s="252" t="e">
        <v>#N/A</v>
      </c>
      <c r="Z10" s="252" t="e">
        <v>#N/A</v>
      </c>
      <c r="AA10" s="252" t="e">
        <v>#N/A</v>
      </c>
      <c r="AB10" s="252" t="e">
        <v>#N/A</v>
      </c>
      <c r="AC10" s="252" t="e">
        <v>#N/A</v>
      </c>
      <c r="AD10" s="252" t="e">
        <v>#N/A</v>
      </c>
      <c r="AE10" s="252" t="e">
        <v>#N/A</v>
      </c>
      <c r="AF10" s="252" t="e">
        <v>#N/A</v>
      </c>
      <c r="AG10" s="252" t="e">
        <v>#N/A</v>
      </c>
      <c r="AH10" s="252" t="e">
        <v>#N/A</v>
      </c>
      <c r="AI10" s="252" t="e">
        <v>#N/A</v>
      </c>
      <c r="AJ10" s="252" t="e">
        <v>#N/A</v>
      </c>
      <c r="AK10" s="252" t="e">
        <v>#N/A</v>
      </c>
      <c r="AL10" s="252" t="e">
        <v>#N/A</v>
      </c>
      <c r="AM10" s="252" t="e">
        <v>#N/A</v>
      </c>
      <c r="AN10" s="252" t="e">
        <v>#N/A</v>
      </c>
      <c r="AO10" s="252" t="e">
        <v>#N/A</v>
      </c>
      <c r="AP10" s="262" t="e">
        <v>#N/A</v>
      </c>
      <c r="AQ10" s="210"/>
      <c r="AR10" s="220">
        <v>0</v>
      </c>
      <c r="AS10" s="214" t="str">
        <f>RIGHT(B10,LEN(B10)-6)</f>
        <v>????</v>
      </c>
      <c r="AT10" s="232">
        <f t="shared" ref="AT10:AT74" si="2">ATANH(MIN(AR10,max_correl))</f>
        <v>0</v>
      </c>
      <c r="AU10" s="201"/>
      <c r="AV10" s="195"/>
      <c r="AW10" s="253"/>
      <c r="AX10" s="254"/>
      <c r="AY10" s="254"/>
      <c r="AZ10" s="254">
        <f ca="1">$AZ$3*($AW$5/$AZ$7)*$AS$4</f>
        <v>6.4181733000197516</v>
      </c>
      <c r="BA10" s="254"/>
      <c r="BB10" s="255"/>
      <c r="BC10" s="222"/>
      <c r="BD10" s="232"/>
      <c r="BE10" s="263"/>
      <c r="BF10" s="264"/>
      <c r="BG10" s="203"/>
      <c r="BH10" s="203"/>
      <c r="BI10" s="203"/>
      <c r="BJ10" s="265"/>
      <c r="BK10" s="263"/>
      <c r="BL10" s="203"/>
      <c r="BM10" s="219"/>
    </row>
    <row r="11" spans="1:65">
      <c r="A11" s="232" t="s">
        <v>3073</v>
      </c>
      <c r="B11" s="252" t="s">
        <v>3186</v>
      </c>
      <c r="C11" s="252"/>
      <c r="D11" s="266"/>
      <c r="E11" s="267">
        <v>-0.21540000000000001</v>
      </c>
      <c r="F11" s="267">
        <v>0.35270000000000001</v>
      </c>
      <c r="G11" s="267">
        <v>-0.18859999999999999</v>
      </c>
      <c r="H11" s="267">
        <v>0.1467</v>
      </c>
      <c r="I11" s="267">
        <v>4.5400000000000003E-2</v>
      </c>
      <c r="J11" s="267">
        <v>-0.1215</v>
      </c>
      <c r="K11" s="267">
        <v>-0.2863</v>
      </c>
      <c r="L11" s="267">
        <v>0.13270000000000001</v>
      </c>
      <c r="M11" s="267">
        <v>4.07E-2</v>
      </c>
      <c r="N11" s="267">
        <v>5.0000000000000001E-3</v>
      </c>
      <c r="O11" s="267">
        <v>-3.6200000000000003E-2</v>
      </c>
      <c r="P11" s="267">
        <v>0.14990000000000001</v>
      </c>
      <c r="Q11" s="267">
        <v>7.9899999999999999E-2</v>
      </c>
      <c r="R11" s="267">
        <v>0.23480000000000001</v>
      </c>
      <c r="S11" s="267">
        <v>1.89E-2</v>
      </c>
      <c r="T11" s="267">
        <v>0.17219999999999999</v>
      </c>
      <c r="U11" s="267">
        <v>0.17699999999999999</v>
      </c>
      <c r="V11" s="267">
        <v>-7.9899999999999999E-2</v>
      </c>
      <c r="W11" s="267">
        <v>9.0399999999999994E-2</v>
      </c>
      <c r="X11" s="267">
        <v>-2.8500000000000001E-2</v>
      </c>
      <c r="Y11" s="267">
        <v>-8.8400000000000006E-2</v>
      </c>
      <c r="Z11" s="267">
        <v>5.1700000000000003E-2</v>
      </c>
      <c r="AA11" s="267">
        <v>-4.6100000000000002E-2</v>
      </c>
      <c r="AB11" s="267">
        <v>-0.1706</v>
      </c>
      <c r="AC11" s="267">
        <v>1.66E-2</v>
      </c>
      <c r="AD11" s="267">
        <v>6.0999999999999999E-2</v>
      </c>
      <c r="AE11" s="267">
        <v>0.15720000000000001</v>
      </c>
      <c r="AF11" s="267">
        <v>6.1800000000000001E-2</v>
      </c>
      <c r="AG11" s="267">
        <v>-0.25359999999999999</v>
      </c>
      <c r="AH11" s="267">
        <v>-0.1542</v>
      </c>
      <c r="AI11" s="267">
        <v>0.11409999999999999</v>
      </c>
      <c r="AJ11" s="267">
        <v>0.11840000000000001</v>
      </c>
      <c r="AK11" s="267">
        <v>-9.5699999999999993E-2</v>
      </c>
      <c r="AL11" s="267">
        <v>0.28599999999999998</v>
      </c>
      <c r="AM11" s="267">
        <v>-7.3800000000000004E-2</v>
      </c>
      <c r="AN11" s="267">
        <v>-5.33E-2</v>
      </c>
      <c r="AO11" s="267">
        <v>-0.3841</v>
      </c>
      <c r="AP11" s="268">
        <v>-0.23649999999999999</v>
      </c>
      <c r="AQ11" s="210"/>
      <c r="AR11" s="213">
        <f ca="1">ROUND(SUMPRODUCT(E11:AP11,E$5:AP$5),10)</f>
        <v>-7.6226987600000004E-2</v>
      </c>
      <c r="AS11" s="214" t="str">
        <f>PROPER(RIGHT(B11,LEN(B11)-6))</f>
        <v>A.D.N. (D.N.A.)</v>
      </c>
      <c r="AT11" s="232">
        <f t="shared" ca="1" si="2"/>
        <v>-7.6375144802637046E-2</v>
      </c>
      <c r="AU11" s="219">
        <f t="shared" ref="AU11:AU74" ca="1" si="3">IF(AT11&lt;0,(AT11^2),"")</f>
        <v>5.8331627436237765E-3</v>
      </c>
      <c r="AV11" s="203"/>
      <c r="AW11" s="269">
        <f ca="1">min_ath+AW7</f>
        <v>-0.54860602567496897</v>
      </c>
      <c r="AX11" s="270">
        <f ca="1">COUNTIF(AT$11:AT$408,CONCATENATE("&lt;=",AW11))</f>
        <v>1</v>
      </c>
      <c r="AY11" s="270">
        <f ca="1">AX11</f>
        <v>1</v>
      </c>
      <c r="AZ11" s="270">
        <f ca="1">$AZ$10*EXP(-(((AW11-$AW$7)/AZ$7)^2)/2)</f>
        <v>0.24860188641163769</v>
      </c>
      <c r="BA11" s="270">
        <f ca="1">IF((AW11-$AW$7)&gt;0,IF((AY11-AZ11)&gt;0,AY11-AZ11,0),0)</f>
        <v>0</v>
      </c>
      <c r="BB11" s="271">
        <f ca="1">AW11-BB$5</f>
        <v>-0.93743852269795391</v>
      </c>
      <c r="BD11" s="225">
        <v>1</v>
      </c>
      <c r="BE11" s="263">
        <f ca="1">LARGE(AR$10:AR$408,BD11)</f>
        <v>0.63645669400000005</v>
      </c>
      <c r="BF11" s="264" t="str">
        <f t="shared" ref="BF11:BF20" ca="1" si="4">VLOOKUP(BE11,AR$10:AS$408,2,FALSE)</f>
        <v>Medorrhinum</v>
      </c>
      <c r="BG11" s="272">
        <f t="shared" ref="BG11:BG20" ca="1" si="5">ATANH(MIN(BE11,max_correl))</f>
        <v>0.75219510248252119</v>
      </c>
      <c r="BH11" s="224">
        <f t="shared" ref="BH11:BH20" ca="1" si="6">BH$3*AS$4*EXP(-(((BG11-BH$5)/BH$7)^2)/2)</f>
        <v>0.5075090191138959</v>
      </c>
      <c r="BI11" s="224">
        <f t="shared" ref="BI11:BI20" ca="1" si="7">BI$3*AS$4*EXP(-(((BG11-BI$5)/BI$7)^2)/2)</f>
        <v>-20.150393847467065</v>
      </c>
      <c r="BJ11" s="440">
        <f ca="1">IF(ISNUMBER(BH11),BH11/(BH11+BI11),#N/A)</f>
        <v>-2.5836786375763969E-2</v>
      </c>
      <c r="BK11" s="273" t="str">
        <f ca="1">IF(BJ11&lt;0.00001,"&lt; 0.001 %",IF(BJ11&lt;0.0001,"&lt; 0.01 %",IF(BJ11&lt;0.001,"&lt; 0.1 %",IF(BJ11&lt;0.01,"&lt; 1 %",BJ11))))</f>
        <v>&lt; 0.001 %</v>
      </c>
      <c r="BL11" s="274">
        <f ca="1">IF($BJ11&lt;0.00001,0,IF($BJ11&lt;0.0001,1,IF($BJ11&lt;0.001,2,IF($BJ11&lt;0.01,3,IF($BJ11&lt;0.1,4,IF($BJ11&lt;0.2,5,6))))))</f>
        <v>0</v>
      </c>
      <c r="BM11" s="275" t="str">
        <f ca="1">LOOKUP(BL11,$BF$23:$BF$29,$BG$23:$BG$29)</f>
        <v>Notable</v>
      </c>
    </row>
    <row r="12" spans="1:65">
      <c r="A12" s="232" t="s">
        <v>3074</v>
      </c>
      <c r="B12" s="252" t="s">
        <v>3187</v>
      </c>
      <c r="C12" s="252"/>
      <c r="D12" s="266"/>
      <c r="E12" s="267">
        <v>1.8499999999999999E-2</v>
      </c>
      <c r="F12" s="267">
        <v>0.39119999999999999</v>
      </c>
      <c r="G12" s="267">
        <v>1.38E-2</v>
      </c>
      <c r="H12" s="267">
        <v>8.2400000000000001E-2</v>
      </c>
      <c r="I12" s="267">
        <v>-2.75E-2</v>
      </c>
      <c r="J12" s="267">
        <v>8.2100000000000006E-2</v>
      </c>
      <c r="K12" s="267">
        <v>9.06E-2</v>
      </c>
      <c r="L12" s="267">
        <v>0.17050000000000001</v>
      </c>
      <c r="M12" s="267">
        <v>-0.17910000000000001</v>
      </c>
      <c r="N12" s="267">
        <v>-0.1022</v>
      </c>
      <c r="O12" s="267">
        <v>-3.9100000000000003E-2</v>
      </c>
      <c r="P12" s="267">
        <v>-0.1741</v>
      </c>
      <c r="Q12" s="267">
        <v>-8.6300000000000002E-2</v>
      </c>
      <c r="R12" s="267">
        <v>7.7000000000000002E-3</v>
      </c>
      <c r="S12" s="267">
        <v>-2.8000000000000001E-2</v>
      </c>
      <c r="T12" s="267">
        <v>0.1186</v>
      </c>
      <c r="U12" s="267">
        <v>-5.96E-2</v>
      </c>
      <c r="V12" s="267">
        <v>0.1623</v>
      </c>
      <c r="W12" s="267">
        <v>0.3352</v>
      </c>
      <c r="X12" s="267">
        <v>-9.4899999999999998E-2</v>
      </c>
      <c r="Y12" s="267">
        <v>-0.1444</v>
      </c>
      <c r="Z12" s="267">
        <v>0.1401</v>
      </c>
      <c r="AA12" s="267">
        <v>-7.0000000000000007E-2</v>
      </c>
      <c r="AB12" s="267">
        <v>0.1118</v>
      </c>
      <c r="AC12" s="267">
        <v>-0.1532</v>
      </c>
      <c r="AD12" s="267">
        <v>0.1106</v>
      </c>
      <c r="AE12" s="267">
        <v>0.3352</v>
      </c>
      <c r="AF12" s="267">
        <v>0.2009</v>
      </c>
      <c r="AG12" s="267">
        <v>3.5900000000000001E-2</v>
      </c>
      <c r="AH12" s="267">
        <v>-1.49E-2</v>
      </c>
      <c r="AI12" s="267">
        <v>-0.1313</v>
      </c>
      <c r="AJ12" s="267">
        <v>-6.7299999999999999E-2</v>
      </c>
      <c r="AK12" s="267">
        <v>-0.28760000000000002</v>
      </c>
      <c r="AL12" s="267">
        <v>2.1100000000000001E-2</v>
      </c>
      <c r="AM12" s="267">
        <v>-0.32050000000000001</v>
      </c>
      <c r="AN12" s="267">
        <v>-0.19750000000000001</v>
      </c>
      <c r="AO12" s="267">
        <v>-0.2281</v>
      </c>
      <c r="AP12" s="268">
        <v>-2.01E-2</v>
      </c>
      <c r="AQ12" s="210"/>
      <c r="AR12" s="213">
        <f t="shared" ref="AR12:AR74" ca="1" si="8">ROUND(SUMPRODUCT(E12:AP12,E$5:AP$5),10)</f>
        <v>0.35173028360000003</v>
      </c>
      <c r="AS12" s="214" t="str">
        <f t="shared" ref="AS12:AS75" si="9">PROPER(RIGHT(B12,LEN(B12)-6))</f>
        <v>A.R.N  (R.N.A.)</v>
      </c>
      <c r="AT12" s="232">
        <f t="shared" ca="1" si="2"/>
        <v>0.36741695177860328</v>
      </c>
      <c r="AU12" s="219" t="str">
        <f t="shared" ca="1" si="3"/>
        <v/>
      </c>
      <c r="AV12" s="203"/>
      <c r="AW12" s="232">
        <f t="shared" ref="AW12:AW75" ca="1" si="10">AW11+largeur_classes</f>
        <v>-0.54208571926816451</v>
      </c>
      <c r="AX12" s="270">
        <f t="shared" ref="AX12:AX75" ca="1" si="11">COUNTIF(AT$11:AT$408,CONCATENATE("&lt;=",AW12))</f>
        <v>2</v>
      </c>
      <c r="AY12" s="203">
        <f t="shared" ref="AY12:AY75" ca="1" si="12">AX12-AX11</f>
        <v>1</v>
      </c>
      <c r="AZ12" s="270">
        <f t="shared" ref="AZ12:AZ75" ca="1" si="13">$AZ$10*EXP(-(((AW12-$AW$7)/AZ$7)^2)/2)</f>
        <v>0.26833092423380384</v>
      </c>
      <c r="BA12" s="270">
        <f t="shared" ref="BA12:BA75" ca="1" si="14">IF((AW12-$AW$7)&gt;0,IF((AY12-AZ12)&gt;0,AY12-AZ12,0),0)</f>
        <v>0</v>
      </c>
      <c r="BB12" s="271">
        <f t="shared" ref="BB12:BB75" ca="1" si="15">AW12-BB$5</f>
        <v>-0.93091821629114946</v>
      </c>
      <c r="BD12" s="225">
        <v>2</v>
      </c>
      <c r="BE12" s="263">
        <f t="shared" ref="BE12:BE20" ca="1" si="16">LARGE(AR$11:AR$408,BD12)</f>
        <v>0.47889461779999998</v>
      </c>
      <c r="BF12" s="264" t="str">
        <f t="shared" ca="1" si="4"/>
        <v>Cannabis Indica</v>
      </c>
      <c r="BG12" s="272">
        <f t="shared" ca="1" si="5"/>
        <v>0.5215489587209774</v>
      </c>
      <c r="BH12" s="224">
        <f t="shared" ca="1" si="6"/>
        <v>11.679164668491342</v>
      </c>
      <c r="BI12" s="224">
        <f t="shared" ca="1" si="7"/>
        <v>-47.540434650731733</v>
      </c>
      <c r="BJ12" s="440">
        <f t="shared" ref="BJ12:BJ20" ca="1" si="17">IF(ISNUMBER(BH12),BH12/(BH12+BI12),#N/A)</f>
        <v>-0.32567627064728122</v>
      </c>
      <c r="BK12" s="273" t="str">
        <f t="shared" ref="BK12:BK20" ca="1" si="18">IF(BJ12&lt;0.00001,"&lt; 0.001 %",IF(BJ12&lt;0.0001,"&lt; 0.01 %",IF(BJ12&lt;0.001,"&lt; 0.1 %",IF(BJ12&lt;0.01,"&lt; 1 %",BJ12))))</f>
        <v>&lt; 0.001 %</v>
      </c>
      <c r="BL12" s="274">
        <f t="shared" ref="BL12:BL20" ca="1" si="19">IF($BJ12&lt;0.00001,0,IF($BJ12&lt;0.0001,1,IF($BJ12&lt;0.001,2,IF($BJ12&lt;0.01,3,IF($BJ12&lt;0.1,4,IF($BJ12&lt;0.2,5,6))))))</f>
        <v>0</v>
      </c>
      <c r="BM12" s="275" t="str">
        <f t="shared" ref="BM12:BM20" ca="1" si="20">LOOKUP(BL12,$BF$23:$BF$29,$BG$23:$BG$29)</f>
        <v>Notable</v>
      </c>
    </row>
    <row r="13" spans="1:65">
      <c r="A13" s="232" t="s">
        <v>3075</v>
      </c>
      <c r="B13" s="252" t="s">
        <v>98</v>
      </c>
      <c r="C13" s="252"/>
      <c r="D13" s="266"/>
      <c r="E13" s="267">
        <v>0.33729999999999999</v>
      </c>
      <c r="F13" s="267">
        <v>4.5999999999999999E-2</v>
      </c>
      <c r="G13" s="267">
        <v>0.12909999999999999</v>
      </c>
      <c r="H13" s="267">
        <v>-2.7000000000000001E-3</v>
      </c>
      <c r="I13" s="267">
        <v>0.37440000000000001</v>
      </c>
      <c r="J13" s="267">
        <v>-0.1477</v>
      </c>
      <c r="K13" s="267">
        <v>0.28949999999999998</v>
      </c>
      <c r="L13" s="267">
        <v>-3.39E-2</v>
      </c>
      <c r="M13" s="267">
        <v>0.214</v>
      </c>
      <c r="N13" s="267">
        <v>0.02</v>
      </c>
      <c r="O13" s="267">
        <v>-0.1094</v>
      </c>
      <c r="P13" s="267">
        <v>-0.219</v>
      </c>
      <c r="Q13" s="267">
        <v>4.7199999999999999E-2</v>
      </c>
      <c r="R13" s="267">
        <v>2.8000000000000001E-2</v>
      </c>
      <c r="S13" s="267">
        <v>-6.1600000000000002E-2</v>
      </c>
      <c r="T13" s="267">
        <v>-0.30980000000000002</v>
      </c>
      <c r="U13" s="267">
        <v>7.3400000000000007E-2</v>
      </c>
      <c r="V13" s="267">
        <v>0.1011</v>
      </c>
      <c r="W13" s="267">
        <v>-6.5699999999999995E-2</v>
      </c>
      <c r="X13" s="267">
        <v>-0.2137</v>
      </c>
      <c r="Y13" s="267">
        <v>-5.04E-2</v>
      </c>
      <c r="Z13" s="267">
        <v>3.5999999999999997E-2</v>
      </c>
      <c r="AA13" s="267">
        <v>-8.4900000000000003E-2</v>
      </c>
      <c r="AB13" s="267">
        <v>0.2137</v>
      </c>
      <c r="AC13" s="267">
        <v>3.6900000000000002E-2</v>
      </c>
      <c r="AD13" s="267">
        <v>0.14180000000000001</v>
      </c>
      <c r="AE13" s="267">
        <v>3.8899999999999997E-2</v>
      </c>
      <c r="AF13" s="267">
        <v>-0.19689999999999999</v>
      </c>
      <c r="AG13" s="267">
        <v>0.1595</v>
      </c>
      <c r="AH13" s="267">
        <v>-0.1167</v>
      </c>
      <c r="AI13" s="267">
        <v>5.96E-2</v>
      </c>
      <c r="AJ13" s="267">
        <v>-9.1399999999999995E-2</v>
      </c>
      <c r="AK13" s="267">
        <v>1.8599999999999998E-2</v>
      </c>
      <c r="AL13" s="267">
        <v>-8.2500000000000004E-2</v>
      </c>
      <c r="AM13" s="267">
        <v>-8.5500000000000007E-2</v>
      </c>
      <c r="AN13" s="267">
        <v>-0.29330000000000001</v>
      </c>
      <c r="AO13" s="267">
        <v>7.22E-2</v>
      </c>
      <c r="AP13" s="268">
        <v>-0.26590000000000003</v>
      </c>
      <c r="AQ13" s="210"/>
      <c r="AR13" s="213">
        <f t="shared" ca="1" si="8"/>
        <v>-0.16524003249999999</v>
      </c>
      <c r="AS13" s="214" t="str">
        <f t="shared" si="9"/>
        <v>Abrotanum</v>
      </c>
      <c r="AT13" s="232">
        <f t="shared" ca="1" si="2"/>
        <v>-0.16676908090230202</v>
      </c>
      <c r="AU13" s="219">
        <f t="shared" ca="1" si="3"/>
        <v>2.7811926344998558E-2</v>
      </c>
      <c r="AV13" s="203"/>
      <c r="AW13" s="232">
        <f t="shared" ca="1" si="10"/>
        <v>-0.53556541286136006</v>
      </c>
      <c r="AX13" s="270">
        <f t="shared" ca="1" si="11"/>
        <v>2</v>
      </c>
      <c r="AY13" s="203">
        <f t="shared" ca="1" si="12"/>
        <v>0</v>
      </c>
      <c r="AZ13" s="270">
        <f t="shared" ca="1" si="13"/>
        <v>0.28936289730694553</v>
      </c>
      <c r="BA13" s="270">
        <f t="shared" ca="1" si="14"/>
        <v>0</v>
      </c>
      <c r="BB13" s="271">
        <f t="shared" ca="1" si="15"/>
        <v>-0.924397909884345</v>
      </c>
      <c r="BD13" s="225">
        <v>3</v>
      </c>
      <c r="BE13" s="263">
        <f t="shared" ca="1" si="16"/>
        <v>0.47386904870000002</v>
      </c>
      <c r="BF13" s="264" t="str">
        <f t="shared" ca="1" si="4"/>
        <v>Lachesis Mutus</v>
      </c>
      <c r="BG13" s="272">
        <f t="shared" ca="1" si="5"/>
        <v>0.5150480447160487</v>
      </c>
      <c r="BH13" s="224">
        <f t="shared" ca="1" si="6"/>
        <v>12.550257502071005</v>
      </c>
      <c r="BI13" s="224">
        <f t="shared" ca="1" si="7"/>
        <v>-48.144576674724128</v>
      </c>
      <c r="BJ13" s="440">
        <f t="shared" ca="1" si="17"/>
        <v>-0.35259158747200547</v>
      </c>
      <c r="BK13" s="273" t="str">
        <f t="shared" ca="1" si="18"/>
        <v>&lt; 0.001 %</v>
      </c>
      <c r="BL13" s="274">
        <f t="shared" ca="1" si="19"/>
        <v>0</v>
      </c>
      <c r="BM13" s="275" t="str">
        <f t="shared" ca="1" si="20"/>
        <v>Notable</v>
      </c>
    </row>
    <row r="14" spans="1:65">
      <c r="A14" s="232" t="s">
        <v>3076</v>
      </c>
      <c r="B14" s="252" t="s">
        <v>673</v>
      </c>
      <c r="C14" s="252"/>
      <c r="D14" s="266"/>
      <c r="E14" s="267">
        <v>-0.123</v>
      </c>
      <c r="F14" s="267">
        <v>-0.25040000000000001</v>
      </c>
      <c r="G14" s="267">
        <v>6.2100000000000002E-2</v>
      </c>
      <c r="H14" s="267">
        <v>0.23960000000000001</v>
      </c>
      <c r="I14" s="267">
        <v>0.313</v>
      </c>
      <c r="J14" s="267">
        <v>-0.18079999999999999</v>
      </c>
      <c r="K14" s="267">
        <v>0.16009999999999999</v>
      </c>
      <c r="L14" s="267">
        <v>0.1532</v>
      </c>
      <c r="M14" s="267">
        <v>-4.2599999999999999E-2</v>
      </c>
      <c r="N14" s="267">
        <v>-0.18729999999999999</v>
      </c>
      <c r="O14" s="267">
        <v>-0.2266</v>
      </c>
      <c r="P14" s="267">
        <v>-0.3135</v>
      </c>
      <c r="Q14" s="267">
        <v>4.3E-3</v>
      </c>
      <c r="R14" s="267">
        <v>8.1600000000000006E-2</v>
      </c>
      <c r="S14" s="267">
        <v>1E-3</v>
      </c>
      <c r="T14" s="267">
        <v>5.1000000000000004E-3</v>
      </c>
      <c r="U14" s="267">
        <v>1.1299999999999999E-2</v>
      </c>
      <c r="V14" s="267">
        <v>0.105</v>
      </c>
      <c r="W14" s="267">
        <v>-7.1499999999999994E-2</v>
      </c>
      <c r="X14" s="267">
        <v>5.9200000000000003E-2</v>
      </c>
      <c r="Y14" s="267">
        <v>4.36E-2</v>
      </c>
      <c r="Z14" s="267">
        <v>4.7999999999999996E-3</v>
      </c>
      <c r="AA14" s="267">
        <v>0.32679999999999998</v>
      </c>
      <c r="AB14" s="267">
        <v>-6.7000000000000002E-3</v>
      </c>
      <c r="AC14" s="267">
        <v>-6.5000000000000002E-2</v>
      </c>
      <c r="AD14" s="267">
        <v>0.26419999999999999</v>
      </c>
      <c r="AE14" s="267">
        <v>-5.0099999999999999E-2</v>
      </c>
      <c r="AF14" s="267">
        <v>-0.12809999999999999</v>
      </c>
      <c r="AG14" s="267">
        <v>0.18729999999999999</v>
      </c>
      <c r="AH14" s="267">
        <v>-0.3034</v>
      </c>
      <c r="AI14" s="267">
        <v>-0.24679999999999999</v>
      </c>
      <c r="AJ14" s="267">
        <v>-4.5999999999999999E-3</v>
      </c>
      <c r="AK14" s="267">
        <v>1.54E-2</v>
      </c>
      <c r="AL14" s="267">
        <v>-0.1358</v>
      </c>
      <c r="AM14" s="267">
        <v>3.5900000000000001E-2</v>
      </c>
      <c r="AN14" s="267">
        <v>0.1782</v>
      </c>
      <c r="AO14" s="267">
        <v>0.15049999999999999</v>
      </c>
      <c r="AP14" s="268">
        <v>-6.2399999999999997E-2</v>
      </c>
      <c r="AQ14" s="210"/>
      <c r="AR14" s="213">
        <f t="shared" ca="1" si="8"/>
        <v>5.8859755700000002E-2</v>
      </c>
      <c r="AS14" s="214" t="str">
        <f t="shared" si="9"/>
        <v>Aceticum Acidum</v>
      </c>
      <c r="AT14" s="232">
        <f t="shared" ca="1" si="2"/>
        <v>5.8927869979899954E-2</v>
      </c>
      <c r="AU14" s="219" t="str">
        <f t="shared" ca="1" si="3"/>
        <v/>
      </c>
      <c r="AV14" s="203"/>
      <c r="AW14" s="232">
        <f t="shared" ca="1" si="10"/>
        <v>-0.5290451064545556</v>
      </c>
      <c r="AX14" s="270">
        <f t="shared" ca="1" si="11"/>
        <v>2</v>
      </c>
      <c r="AY14" s="203">
        <f t="shared" ca="1" si="12"/>
        <v>0</v>
      </c>
      <c r="AZ14" s="270">
        <f t="shared" ca="1" si="13"/>
        <v>0.31176027287514629</v>
      </c>
      <c r="BA14" s="270">
        <f t="shared" ca="1" si="14"/>
        <v>0</v>
      </c>
      <c r="BB14" s="271">
        <f t="shared" ca="1" si="15"/>
        <v>-0.91787760347754055</v>
      </c>
      <c r="BD14" s="225">
        <v>4</v>
      </c>
      <c r="BE14" s="263">
        <f t="shared" ca="1" si="16"/>
        <v>0.45176805949999999</v>
      </c>
      <c r="BF14" s="264" t="str">
        <f t="shared" ca="1" si="4"/>
        <v>Haloperidol</v>
      </c>
      <c r="BG14" s="272">
        <f t="shared" ca="1" si="5"/>
        <v>0.48691949874891283</v>
      </c>
      <c r="BH14" s="224">
        <f t="shared" ca="1" si="6"/>
        <v>16.955542138803427</v>
      </c>
      <c r="BI14" s="224">
        <f t="shared" ca="1" si="7"/>
        <v>-50.47813195016343</v>
      </c>
      <c r="BJ14" s="440">
        <f t="shared" ca="1" si="17"/>
        <v>-0.50579451749451643</v>
      </c>
      <c r="BK14" s="273" t="str">
        <f t="shared" ca="1" si="18"/>
        <v>&lt; 0.001 %</v>
      </c>
      <c r="BL14" s="274">
        <f t="shared" ca="1" si="19"/>
        <v>0</v>
      </c>
      <c r="BM14" s="275" t="str">
        <f t="shared" ca="1" si="20"/>
        <v>Notable</v>
      </c>
    </row>
    <row r="15" spans="1:65">
      <c r="A15" s="232" t="s">
        <v>3077</v>
      </c>
      <c r="B15" s="252" t="s">
        <v>739</v>
      </c>
      <c r="C15" s="252"/>
      <c r="D15" s="266"/>
      <c r="E15" s="267">
        <v>0.15609999999999999</v>
      </c>
      <c r="F15" s="267">
        <v>-0.1416</v>
      </c>
      <c r="G15" s="267">
        <v>0.14430000000000001</v>
      </c>
      <c r="H15" s="267">
        <v>0.15909999999999999</v>
      </c>
      <c r="I15" s="267">
        <v>5.8900000000000001E-2</v>
      </c>
      <c r="J15" s="267">
        <v>-1.9599999999999999E-2</v>
      </c>
      <c r="K15" s="267">
        <v>-0.13719999999999999</v>
      </c>
      <c r="L15" s="267">
        <v>-0.1323</v>
      </c>
      <c r="M15" s="267">
        <v>-6.08E-2</v>
      </c>
      <c r="N15" s="267">
        <v>3.44E-2</v>
      </c>
      <c r="O15" s="267">
        <v>-6.25E-2</v>
      </c>
      <c r="P15" s="267">
        <v>-0.18279999999999999</v>
      </c>
      <c r="Q15" s="267">
        <v>-1.3899999999999999E-2</v>
      </c>
      <c r="R15" s="267">
        <v>-0.1236</v>
      </c>
      <c r="S15" s="267">
        <v>-0.1462</v>
      </c>
      <c r="T15" s="267">
        <v>0.24579999999999999</v>
      </c>
      <c r="U15" s="267">
        <v>-0.40429999999999999</v>
      </c>
      <c r="V15" s="267">
        <v>-1.17E-2</v>
      </c>
      <c r="W15" s="267">
        <v>0.19209999999999999</v>
      </c>
      <c r="X15" s="267">
        <v>-8.2400000000000001E-2</v>
      </c>
      <c r="Y15" s="267">
        <v>0.20349999999999999</v>
      </c>
      <c r="Z15" s="267">
        <v>0.27829999999999999</v>
      </c>
      <c r="AA15" s="267">
        <v>4.0899999999999999E-2</v>
      </c>
      <c r="AB15" s="267">
        <v>-3.3599999999999998E-2</v>
      </c>
      <c r="AC15" s="267">
        <v>0.14319999999999999</v>
      </c>
      <c r="AD15" s="267">
        <v>-8.1000000000000003E-2</v>
      </c>
      <c r="AE15" s="267">
        <v>-6.93E-2</v>
      </c>
      <c r="AF15" s="267">
        <v>-0.1091</v>
      </c>
      <c r="AG15" s="267">
        <v>0.221</v>
      </c>
      <c r="AH15" s="267">
        <v>-2.2100000000000002E-2</v>
      </c>
      <c r="AI15" s="267">
        <v>-0.2412</v>
      </c>
      <c r="AJ15" s="267">
        <v>6.4100000000000004E-2</v>
      </c>
      <c r="AK15" s="267">
        <v>-0.20130000000000001</v>
      </c>
      <c r="AL15" s="267">
        <v>-2.1600000000000001E-2</v>
      </c>
      <c r="AM15" s="267">
        <v>0.24060000000000001</v>
      </c>
      <c r="AN15" s="267">
        <v>0.114</v>
      </c>
      <c r="AO15" s="267">
        <v>0.25919999999999999</v>
      </c>
      <c r="AP15" s="268">
        <v>-0.25750000000000001</v>
      </c>
      <c r="AQ15" s="210"/>
      <c r="AR15" s="213">
        <f t="shared" ca="1" si="8"/>
        <v>-0.1443533031</v>
      </c>
      <c r="AS15" s="214" t="str">
        <f t="shared" si="9"/>
        <v>Achillea Millefolium</v>
      </c>
      <c r="AT15" s="232">
        <f t="shared" ca="1" si="2"/>
        <v>-0.14536870098317489</v>
      </c>
      <c r="AU15" s="219">
        <f t="shared" ca="1" si="3"/>
        <v>2.1132059225535713E-2</v>
      </c>
      <c r="AV15" s="203"/>
      <c r="AW15" s="232">
        <f t="shared" ca="1" si="10"/>
        <v>-0.52252480004775115</v>
      </c>
      <c r="AX15" s="270">
        <f t="shared" ca="1" si="11"/>
        <v>2</v>
      </c>
      <c r="AY15" s="203">
        <f t="shared" ca="1" si="12"/>
        <v>0</v>
      </c>
      <c r="AZ15" s="270">
        <f t="shared" ca="1" si="13"/>
        <v>0.33558652385063381</v>
      </c>
      <c r="BA15" s="270">
        <f t="shared" ca="1" si="14"/>
        <v>0</v>
      </c>
      <c r="BB15" s="271">
        <f t="shared" ca="1" si="15"/>
        <v>-0.91135729707073609</v>
      </c>
      <c r="BD15" s="225">
        <v>5</v>
      </c>
      <c r="BE15" s="263">
        <f t="shared" ca="1" si="16"/>
        <v>0.4171695976</v>
      </c>
      <c r="BF15" s="264" t="str">
        <f t="shared" ca="1" si="4"/>
        <v>Asarum Europaeum</v>
      </c>
      <c r="BG15" s="272">
        <f t="shared" ca="1" si="5"/>
        <v>0.4442603406323074</v>
      </c>
      <c r="BH15" s="224">
        <f t="shared" ca="1" si="6"/>
        <v>25.909978292572308</v>
      </c>
      <c r="BI15" s="224">
        <f t="shared" ca="1" si="7"/>
        <v>-53.019973428527145</v>
      </c>
      <c r="BJ15" s="440">
        <f t="shared" ca="1" si="17"/>
        <v>-0.95573526157549926</v>
      </c>
      <c r="BK15" s="273" t="str">
        <f t="shared" ca="1" si="18"/>
        <v>&lt; 0.001 %</v>
      </c>
      <c r="BL15" s="274">
        <f t="shared" ca="1" si="19"/>
        <v>0</v>
      </c>
      <c r="BM15" s="275" t="str">
        <f t="shared" ca="1" si="20"/>
        <v>Notable</v>
      </c>
    </row>
    <row r="16" spans="1:65">
      <c r="A16" s="232" t="s">
        <v>3078</v>
      </c>
      <c r="B16" s="252" t="s">
        <v>1509</v>
      </c>
      <c r="C16" s="252"/>
      <c r="D16" s="266"/>
      <c r="E16" s="267">
        <v>-0.20449999999999999</v>
      </c>
      <c r="F16" s="267">
        <v>-0.38109999999999999</v>
      </c>
      <c r="G16" s="267">
        <v>-6.83E-2</v>
      </c>
      <c r="H16" s="267">
        <v>-0.2056</v>
      </c>
      <c r="I16" s="267">
        <v>-0.1588</v>
      </c>
      <c r="J16" s="267">
        <v>-3.39E-2</v>
      </c>
      <c r="K16" s="267">
        <v>-0.11940000000000001</v>
      </c>
      <c r="L16" s="267">
        <v>0.1731</v>
      </c>
      <c r="M16" s="267">
        <v>0.14779999999999999</v>
      </c>
      <c r="N16" s="267">
        <v>0.19009999999999999</v>
      </c>
      <c r="O16" s="267">
        <v>-1.7999999999999999E-2</v>
      </c>
      <c r="P16" s="267">
        <v>-0.2099</v>
      </c>
      <c r="Q16" s="267">
        <v>0.1333</v>
      </c>
      <c r="R16" s="267">
        <v>6.6699999999999995E-2</v>
      </c>
      <c r="S16" s="267">
        <v>0.31</v>
      </c>
      <c r="T16" s="267">
        <v>-0.2883</v>
      </c>
      <c r="U16" s="267">
        <v>4.0300000000000002E-2</v>
      </c>
      <c r="V16" s="267">
        <v>3.5099999999999999E-2</v>
      </c>
      <c r="W16" s="267">
        <v>8.1100000000000005E-2</v>
      </c>
      <c r="X16" s="267">
        <v>-0.18390000000000001</v>
      </c>
      <c r="Y16" s="267">
        <v>-0.1326</v>
      </c>
      <c r="Z16" s="267">
        <v>0.14499999999999999</v>
      </c>
      <c r="AA16" s="267">
        <v>0.1704</v>
      </c>
      <c r="AB16" s="267">
        <v>-9.4799999999999995E-2</v>
      </c>
      <c r="AC16" s="267">
        <v>-0.25259999999999999</v>
      </c>
      <c r="AD16" s="267">
        <v>3.2000000000000001E-2</v>
      </c>
      <c r="AE16" s="267">
        <v>-8.6499999999999994E-2</v>
      </c>
      <c r="AF16" s="267">
        <v>0.26819999999999999</v>
      </c>
      <c r="AG16" s="267">
        <v>-0.1036</v>
      </c>
      <c r="AH16" s="267">
        <v>3.9800000000000002E-2</v>
      </c>
      <c r="AI16" s="267">
        <v>6.5799999999999997E-2</v>
      </c>
      <c r="AJ16" s="267">
        <v>0.18490000000000001</v>
      </c>
      <c r="AK16" s="267">
        <v>3.5999999999999997E-2</v>
      </c>
      <c r="AL16" s="267">
        <v>-2.35E-2</v>
      </c>
      <c r="AM16" s="267">
        <v>0.15290000000000001</v>
      </c>
      <c r="AN16" s="267">
        <v>0.1636</v>
      </c>
      <c r="AO16" s="267">
        <v>0.15459999999999999</v>
      </c>
      <c r="AP16" s="268">
        <v>-2.76E-2</v>
      </c>
      <c r="AQ16" s="210"/>
      <c r="AR16" s="213">
        <f t="shared" ca="1" si="8"/>
        <v>-1.0833809599999999E-2</v>
      </c>
      <c r="AS16" s="214" t="str">
        <f t="shared" si="9"/>
        <v>Aconitum Napellus</v>
      </c>
      <c r="AT16" s="232">
        <f t="shared" ca="1" si="2"/>
        <v>-1.0834233489761954E-2</v>
      </c>
      <c r="AU16" s="219">
        <f t="shared" ca="1" si="3"/>
        <v>1.1738061531067947E-4</v>
      </c>
      <c r="AV16" s="203"/>
      <c r="AW16" s="232">
        <f t="shared" ca="1" si="10"/>
        <v>-0.51600449364094669</v>
      </c>
      <c r="AX16" s="270">
        <f t="shared" ca="1" si="11"/>
        <v>2</v>
      </c>
      <c r="AY16" s="203">
        <f t="shared" ca="1" si="12"/>
        <v>0</v>
      </c>
      <c r="AZ16" s="270">
        <f t="shared" ca="1" si="13"/>
        <v>0.36090596754251225</v>
      </c>
      <c r="BA16" s="270">
        <f t="shared" ca="1" si="14"/>
        <v>0</v>
      </c>
      <c r="BB16" s="271">
        <f t="shared" ca="1" si="15"/>
        <v>-0.90483699066393164</v>
      </c>
      <c r="BD16" s="225">
        <v>6</v>
      </c>
      <c r="BE16" s="263">
        <f t="shared" ca="1" si="16"/>
        <v>0.41278504490000001</v>
      </c>
      <c r="BF16" s="264" t="str">
        <f t="shared" ca="1" si="4"/>
        <v>Luesinum(Syphilinum)</v>
      </c>
      <c r="BG16" s="272">
        <f t="shared" ca="1" si="5"/>
        <v>0.43896364944497385</v>
      </c>
      <c r="BH16" s="224">
        <f t="shared" ca="1" si="6"/>
        <v>27.236718150152072</v>
      </c>
      <c r="BI16" s="224">
        <f t="shared" ca="1" si="7"/>
        <v>-53.242827857613783</v>
      </c>
      <c r="BJ16" s="440">
        <f t="shared" ca="1" si="17"/>
        <v>-1.047319974288091</v>
      </c>
      <c r="BK16" s="273" t="str">
        <f t="shared" ca="1" si="18"/>
        <v>&lt; 0.001 %</v>
      </c>
      <c r="BL16" s="274">
        <f t="shared" ca="1" si="19"/>
        <v>0</v>
      </c>
      <c r="BM16" s="275" t="str">
        <f t="shared" ca="1" si="20"/>
        <v>Notable</v>
      </c>
    </row>
    <row r="17" spans="1:65">
      <c r="A17" s="232" t="s">
        <v>665</v>
      </c>
      <c r="B17" s="252" t="s">
        <v>674</v>
      </c>
      <c r="C17" s="252"/>
      <c r="D17" s="266"/>
      <c r="E17" s="267">
        <v>-0.41310000000000002</v>
      </c>
      <c r="F17" s="267">
        <v>0.123</v>
      </c>
      <c r="G17" s="267">
        <v>7.1300000000000002E-2</v>
      </c>
      <c r="H17" s="267">
        <v>-0.16170000000000001</v>
      </c>
      <c r="I17" s="267">
        <v>-0.3705</v>
      </c>
      <c r="J17" s="267">
        <v>8.3500000000000005E-2</v>
      </c>
      <c r="K17" s="267">
        <v>-2.5700000000000001E-2</v>
      </c>
      <c r="L17" s="267">
        <v>-0.2472</v>
      </c>
      <c r="M17" s="267">
        <v>8.9899999999999994E-2</v>
      </c>
      <c r="N17" s="267">
        <v>0.2979</v>
      </c>
      <c r="O17" s="267">
        <v>-2.9100000000000001E-2</v>
      </c>
      <c r="P17" s="267">
        <v>0.16550000000000001</v>
      </c>
      <c r="Q17" s="267">
        <v>-7.4000000000000003E-3</v>
      </c>
      <c r="R17" s="267">
        <v>0.2626</v>
      </c>
      <c r="S17" s="267">
        <v>-0.1008</v>
      </c>
      <c r="T17" s="267">
        <v>3.39E-2</v>
      </c>
      <c r="U17" s="267">
        <v>3.4099999999999998E-2</v>
      </c>
      <c r="V17" s="267">
        <v>0.16259999999999999</v>
      </c>
      <c r="W17" s="267">
        <v>-6.3899999999999998E-2</v>
      </c>
      <c r="X17" s="267">
        <v>0.114</v>
      </c>
      <c r="Y17" s="267">
        <v>4.19E-2</v>
      </c>
      <c r="Z17" s="267">
        <v>-0.39269999999999999</v>
      </c>
      <c r="AA17" s="267">
        <v>-0.1111</v>
      </c>
      <c r="AB17" s="267">
        <v>8.3400000000000002E-2</v>
      </c>
      <c r="AC17" s="267">
        <v>-0.1196</v>
      </c>
      <c r="AD17" s="267">
        <v>7.6100000000000001E-2</v>
      </c>
      <c r="AE17" s="267">
        <v>-9.8299999999999998E-2</v>
      </c>
      <c r="AF17" s="267">
        <v>-8.5599999999999996E-2</v>
      </c>
      <c r="AG17" s="267">
        <v>-4.1000000000000002E-2</v>
      </c>
      <c r="AH17" s="267">
        <v>0.1628</v>
      </c>
      <c r="AI17" s="267">
        <v>0.123</v>
      </c>
      <c r="AJ17" s="267">
        <v>0.104</v>
      </c>
      <c r="AK17" s="267">
        <v>9.2799999999999994E-2</v>
      </c>
      <c r="AL17" s="267">
        <v>0.2107</v>
      </c>
      <c r="AM17" s="267">
        <v>-8.3099999999999993E-2</v>
      </c>
      <c r="AN17" s="267">
        <v>-0.01</v>
      </c>
      <c r="AO17" s="267">
        <v>1.9599999999999999E-2</v>
      </c>
      <c r="AP17" s="268">
        <v>5.4000000000000003E-3</v>
      </c>
      <c r="AQ17" s="210"/>
      <c r="AR17" s="213">
        <f t="shared" ca="1" si="8"/>
        <v>0.13077813069999999</v>
      </c>
      <c r="AS17" s="214" t="str">
        <f t="shared" si="9"/>
        <v>Actaea Racemosa</v>
      </c>
      <c r="AT17" s="232">
        <f t="shared" ca="1" si="2"/>
        <v>0.13153143881666066</v>
      </c>
      <c r="AU17" s="219" t="str">
        <f t="shared" ca="1" si="3"/>
        <v/>
      </c>
      <c r="AV17" s="203"/>
      <c r="AW17" s="232">
        <f t="shared" ca="1" si="10"/>
        <v>-0.50948418723414224</v>
      </c>
      <c r="AX17" s="270">
        <f t="shared" ca="1" si="11"/>
        <v>2</v>
      </c>
      <c r="AY17" s="203">
        <f t="shared" ca="1" si="12"/>
        <v>0</v>
      </c>
      <c r="AZ17" s="270">
        <f t="shared" ca="1" si="13"/>
        <v>0.38778358801213131</v>
      </c>
      <c r="BA17" s="270">
        <f t="shared" ca="1" si="14"/>
        <v>0</v>
      </c>
      <c r="BB17" s="271">
        <f t="shared" ca="1" si="15"/>
        <v>-0.89831668425712718</v>
      </c>
      <c r="BD17" s="225">
        <v>7</v>
      </c>
      <c r="BE17" s="263">
        <f t="shared" ca="1" si="16"/>
        <v>0.38268402419999997</v>
      </c>
      <c r="BF17" s="264" t="str">
        <f t="shared" ca="1" si="4"/>
        <v>Levomepromazine</v>
      </c>
      <c r="BG17" s="272">
        <f t="shared" ca="1" si="5"/>
        <v>0.40320041253942296</v>
      </c>
      <c r="BH17" s="224">
        <f t="shared" ca="1" si="6"/>
        <v>37.564934053640513</v>
      </c>
      <c r="BI17" s="224">
        <f t="shared" ca="1" si="7"/>
        <v>-54.172190411490362</v>
      </c>
      <c r="BJ17" s="440">
        <f t="shared" ca="1" si="17"/>
        <v>-2.2619590644112915</v>
      </c>
      <c r="BK17" s="273" t="str">
        <f t="shared" ca="1" si="18"/>
        <v>&lt; 0.001 %</v>
      </c>
      <c r="BL17" s="274">
        <f t="shared" ca="1" si="19"/>
        <v>0</v>
      </c>
      <c r="BM17" s="275" t="str">
        <f t="shared" ca="1" si="20"/>
        <v>Notable</v>
      </c>
    </row>
    <row r="18" spans="1:65">
      <c r="A18" s="232" t="s">
        <v>666</v>
      </c>
      <c r="B18" s="252" t="s">
        <v>99</v>
      </c>
      <c r="C18" s="252"/>
      <c r="D18" s="266"/>
      <c r="E18" s="267">
        <v>0.44090000000000001</v>
      </c>
      <c r="F18" s="267">
        <v>-0.32450000000000001</v>
      </c>
      <c r="G18" s="267">
        <v>0.2165</v>
      </c>
      <c r="H18" s="267">
        <v>-5.5100000000000003E-2</v>
      </c>
      <c r="I18" s="267">
        <v>0.14280000000000001</v>
      </c>
      <c r="J18" s="267">
        <v>-0.1535</v>
      </c>
      <c r="K18" s="267">
        <v>-0.20469999999999999</v>
      </c>
      <c r="L18" s="267">
        <v>-0.15629999999999999</v>
      </c>
      <c r="M18" s="267">
        <v>4.4400000000000002E-2</v>
      </c>
      <c r="N18" s="267">
        <v>0.29520000000000002</v>
      </c>
      <c r="O18" s="267">
        <v>1.35E-2</v>
      </c>
      <c r="P18" s="267">
        <v>-5.0599999999999999E-2</v>
      </c>
      <c r="Q18" s="267">
        <v>-4.8899999999999999E-2</v>
      </c>
      <c r="R18" s="267">
        <v>-8.72E-2</v>
      </c>
      <c r="S18" s="267">
        <v>5.1700000000000003E-2</v>
      </c>
      <c r="T18" s="267">
        <v>-0.10009999999999999</v>
      </c>
      <c r="U18" s="267">
        <v>-0.17829999999999999</v>
      </c>
      <c r="V18" s="267">
        <v>0.2379</v>
      </c>
      <c r="W18" s="267">
        <v>-1.35E-2</v>
      </c>
      <c r="X18" s="267">
        <v>-8.3999999999999995E-3</v>
      </c>
      <c r="Y18" s="267">
        <v>7.9799999999999996E-2</v>
      </c>
      <c r="Z18" s="267">
        <v>0.2137</v>
      </c>
      <c r="AA18" s="267">
        <v>3.8800000000000001E-2</v>
      </c>
      <c r="AB18" s="267">
        <v>0.16869999999999999</v>
      </c>
      <c r="AC18" s="267">
        <v>0.2671</v>
      </c>
      <c r="AD18" s="267">
        <v>-0.1479</v>
      </c>
      <c r="AE18" s="267">
        <v>-1.29E-2</v>
      </c>
      <c r="AF18" s="267">
        <v>-8.2100000000000006E-2</v>
      </c>
      <c r="AG18" s="267">
        <v>2.0199999999999999E-2</v>
      </c>
      <c r="AH18" s="267">
        <v>-0.13500000000000001</v>
      </c>
      <c r="AI18" s="267">
        <v>7.3000000000000001E-3</v>
      </c>
      <c r="AJ18" s="267">
        <v>-1.6299999999999999E-2</v>
      </c>
      <c r="AK18" s="267">
        <v>-6.2399999999999997E-2</v>
      </c>
      <c r="AL18" s="267">
        <v>-0.311</v>
      </c>
      <c r="AM18" s="267">
        <v>-4.1599999999999998E-2</v>
      </c>
      <c r="AN18" s="267">
        <v>4.5499999999999999E-2</v>
      </c>
      <c r="AO18" s="267">
        <v>-0.15690000000000001</v>
      </c>
      <c r="AP18" s="268">
        <v>8.3199999999999996E-2</v>
      </c>
      <c r="AQ18" s="210"/>
      <c r="AR18" s="213">
        <f t="shared" ca="1" si="8"/>
        <v>-0.30406613929999998</v>
      </c>
      <c r="AS18" s="214" t="str">
        <f t="shared" si="9"/>
        <v>Actaea Spicata</v>
      </c>
      <c r="AT18" s="232">
        <f t="shared" ca="1" si="2"/>
        <v>-0.3139939167166691</v>
      </c>
      <c r="AU18" s="219">
        <f t="shared" ca="1" si="3"/>
        <v>9.8592179735074531E-2</v>
      </c>
      <c r="AV18" s="203"/>
      <c r="AW18" s="232">
        <f t="shared" ca="1" si="10"/>
        <v>-0.50296388082733778</v>
      </c>
      <c r="AX18" s="270">
        <f t="shared" ca="1" si="11"/>
        <v>2</v>
      </c>
      <c r="AY18" s="203">
        <f t="shared" ca="1" si="12"/>
        <v>0</v>
      </c>
      <c r="AZ18" s="270">
        <f t="shared" ca="1" si="13"/>
        <v>0.41628484180729242</v>
      </c>
      <c r="BA18" s="270">
        <f t="shared" ca="1" si="14"/>
        <v>0</v>
      </c>
      <c r="BB18" s="271">
        <f t="shared" ca="1" si="15"/>
        <v>-0.89179637785032273</v>
      </c>
      <c r="BD18" s="225">
        <v>8</v>
      </c>
      <c r="BE18" s="263">
        <f t="shared" ca="1" si="16"/>
        <v>0.38036846000000002</v>
      </c>
      <c r="BF18" s="264" t="str">
        <f t="shared" ca="1" si="4"/>
        <v>Carcinosinum</v>
      </c>
      <c r="BG18" s="272">
        <f t="shared" ca="1" si="5"/>
        <v>0.40049036572851321</v>
      </c>
      <c r="BH18" s="224">
        <f t="shared" ca="1" si="6"/>
        <v>38.448544938250734</v>
      </c>
      <c r="BI18" s="224">
        <f t="shared" ca="1" si="7"/>
        <v>-54.20086139906536</v>
      </c>
      <c r="BJ18" s="440">
        <f t="shared" ca="1" si="17"/>
        <v>-2.4408184684389194</v>
      </c>
      <c r="BK18" s="273" t="str">
        <f t="shared" ca="1" si="18"/>
        <v>&lt; 0.001 %</v>
      </c>
      <c r="BL18" s="274">
        <f t="shared" ca="1" si="19"/>
        <v>0</v>
      </c>
      <c r="BM18" s="275" t="str">
        <f t="shared" ca="1" si="20"/>
        <v>Notable</v>
      </c>
    </row>
    <row r="19" spans="1:65">
      <c r="A19" s="232" t="s">
        <v>3080</v>
      </c>
      <c r="B19" s="252" t="s">
        <v>4078</v>
      </c>
      <c r="C19" s="252"/>
      <c r="D19" s="266"/>
      <c r="E19" s="267">
        <v>0.36870000000000003</v>
      </c>
      <c r="F19" s="267">
        <v>-8.7800000000000003E-2</v>
      </c>
      <c r="G19" s="267">
        <v>0.2056</v>
      </c>
      <c r="H19" s="267">
        <v>0.24909999999999999</v>
      </c>
      <c r="I19" s="267">
        <v>-0.17369999999999999</v>
      </c>
      <c r="J19" s="267">
        <v>2.9999999999999997E-4</v>
      </c>
      <c r="K19" s="267">
        <v>-0.30470000000000003</v>
      </c>
      <c r="L19" s="267">
        <v>0.1653</v>
      </c>
      <c r="M19" s="267">
        <v>1.5800000000000002E-2</v>
      </c>
      <c r="N19" s="267">
        <v>3.3399999999999999E-2</v>
      </c>
      <c r="O19" s="267">
        <v>-5.79E-2</v>
      </c>
      <c r="P19" s="267">
        <v>0.21659999999999999</v>
      </c>
      <c r="Q19" s="267">
        <v>0.23960000000000001</v>
      </c>
      <c r="R19" s="267">
        <v>-9.4500000000000001E-2</v>
      </c>
      <c r="S19" s="267">
        <v>-0.30499999999999999</v>
      </c>
      <c r="T19" s="267">
        <v>-1.7299999999999999E-2</v>
      </c>
      <c r="U19" s="267">
        <v>6.4500000000000002E-2</v>
      </c>
      <c r="V19" s="267">
        <v>-0.29409999999999997</v>
      </c>
      <c r="W19" s="267">
        <v>5.4100000000000002E-2</v>
      </c>
      <c r="X19" s="267">
        <v>7.0300000000000001E-2</v>
      </c>
      <c r="Y19" s="267">
        <v>-8.3999999999999995E-3</v>
      </c>
      <c r="Z19" s="267">
        <v>0.10630000000000001</v>
      </c>
      <c r="AA19" s="267">
        <v>-0.15809999999999999</v>
      </c>
      <c r="AB19" s="267">
        <v>0</v>
      </c>
      <c r="AC19" s="267">
        <v>6.7100000000000007E-2</v>
      </c>
      <c r="AD19" s="267">
        <v>0.11840000000000001</v>
      </c>
      <c r="AE19" s="267">
        <v>9.9400000000000002E-2</v>
      </c>
      <c r="AF19" s="267">
        <v>6.88E-2</v>
      </c>
      <c r="AG19" s="267">
        <v>-0.28720000000000001</v>
      </c>
      <c r="AH19" s="267">
        <v>-0.1077</v>
      </c>
      <c r="AI19" s="267">
        <v>-0.13020000000000001</v>
      </c>
      <c r="AJ19" s="267">
        <v>8.3799999999999999E-2</v>
      </c>
      <c r="AK19" s="267">
        <v>4.1799999999999997E-2</v>
      </c>
      <c r="AL19" s="267">
        <v>-1.4999999999999999E-2</v>
      </c>
      <c r="AM19" s="267">
        <v>0.13739999999999999</v>
      </c>
      <c r="AN19" s="267">
        <v>-0.25779999999999997</v>
      </c>
      <c r="AO19" s="267">
        <v>-0.1273</v>
      </c>
      <c r="AP19" s="268">
        <v>2.8500000000000001E-2</v>
      </c>
      <c r="AQ19" s="210"/>
      <c r="AR19" s="213">
        <f t="shared" ca="1" si="8"/>
        <v>-0.23287193880000001</v>
      </c>
      <c r="AS19" s="214" t="str">
        <f t="shared" si="9"/>
        <v>Aesculus Hippocasta.</v>
      </c>
      <c r="AT19" s="232">
        <f t="shared" ca="1" si="2"/>
        <v>-0.23722394255452212</v>
      </c>
      <c r="AU19" s="219">
        <f t="shared" ca="1" si="3"/>
        <v>5.6275198921111207E-2</v>
      </c>
      <c r="AV19" s="203"/>
      <c r="AW19" s="232">
        <f t="shared" ca="1" si="10"/>
        <v>-0.49644357442053333</v>
      </c>
      <c r="AX19" s="270">
        <f t="shared" ca="1" si="11"/>
        <v>2</v>
      </c>
      <c r="AY19" s="203">
        <f t="shared" ca="1" si="12"/>
        <v>0</v>
      </c>
      <c r="AZ19" s="270">
        <f t="shared" ca="1" si="13"/>
        <v>0.44647544691813995</v>
      </c>
      <c r="BA19" s="270">
        <f t="shared" ca="1" si="14"/>
        <v>0</v>
      </c>
      <c r="BB19" s="271">
        <f t="shared" ca="1" si="15"/>
        <v>-0.88527607144351828</v>
      </c>
      <c r="BD19" s="225">
        <v>9</v>
      </c>
      <c r="BE19" s="263">
        <f t="shared" ca="1" si="16"/>
        <v>0.37028557029999998</v>
      </c>
      <c r="BF19" s="264" t="str">
        <f t="shared" ca="1" si="4"/>
        <v>Hyosciamus Niger</v>
      </c>
      <c r="BG19" s="272">
        <f t="shared" ca="1" si="5"/>
        <v>0.38875400607251132</v>
      </c>
      <c r="BH19" s="224">
        <f t="shared" ca="1" si="6"/>
        <v>42.444558941859356</v>
      </c>
      <c r="BI19" s="224">
        <f t="shared" ca="1" si="7"/>
        <v>-54.256147626991286</v>
      </c>
      <c r="BJ19" s="440">
        <f t="shared" ca="1" si="17"/>
        <v>-3.5934674050483388</v>
      </c>
      <c r="BK19" s="273" t="str">
        <f t="shared" ca="1" si="18"/>
        <v>&lt; 0.001 %</v>
      </c>
      <c r="BL19" s="274">
        <f t="shared" ca="1" si="19"/>
        <v>0</v>
      </c>
      <c r="BM19" s="275" t="str">
        <f t="shared" ca="1" si="20"/>
        <v>Notable</v>
      </c>
    </row>
    <row r="20" spans="1:65" ht="12.75" thickBot="1">
      <c r="A20" s="232" t="s">
        <v>3081</v>
      </c>
      <c r="B20" s="252" t="s">
        <v>3309</v>
      </c>
      <c r="C20" s="252"/>
      <c r="D20" s="266"/>
      <c r="E20" s="267">
        <v>-0.1351</v>
      </c>
      <c r="F20" s="267">
        <v>0.18790000000000001</v>
      </c>
      <c r="G20" s="267">
        <v>1.9099999999999999E-2</v>
      </c>
      <c r="H20" s="267">
        <v>5.3999999999999999E-2</v>
      </c>
      <c r="I20" s="267">
        <v>0.34670000000000001</v>
      </c>
      <c r="J20" s="267">
        <v>9.7999999999999997E-3</v>
      </c>
      <c r="K20" s="267">
        <v>9.4600000000000004E-2</v>
      </c>
      <c r="L20" s="267">
        <v>0.26769999999999999</v>
      </c>
      <c r="M20" s="267">
        <v>-0.25290000000000001</v>
      </c>
      <c r="N20" s="267">
        <v>-4.7899999999999998E-2</v>
      </c>
      <c r="O20" s="267">
        <v>-3.6200000000000003E-2</v>
      </c>
      <c r="P20" s="267">
        <v>-6.59E-2</v>
      </c>
      <c r="Q20" s="267">
        <v>-6.7000000000000004E-2</v>
      </c>
      <c r="R20" s="267">
        <v>8.14E-2</v>
      </c>
      <c r="S20" s="267">
        <v>3.3E-3</v>
      </c>
      <c r="T20" s="267">
        <v>-0.12909999999999999</v>
      </c>
      <c r="U20" s="267">
        <v>0.4415</v>
      </c>
      <c r="V20" s="267">
        <v>0.21190000000000001</v>
      </c>
      <c r="W20" s="267">
        <v>-0.1263</v>
      </c>
      <c r="X20" s="267">
        <v>-0.15570000000000001</v>
      </c>
      <c r="Y20" s="267">
        <v>-2.6200000000000001E-2</v>
      </c>
      <c r="Z20" s="267">
        <v>6.1600000000000002E-2</v>
      </c>
      <c r="AA20" s="267">
        <v>-0.3206</v>
      </c>
      <c r="AB20" s="267">
        <v>-0.2462</v>
      </c>
      <c r="AC20" s="267">
        <v>0.16309999999999999</v>
      </c>
      <c r="AD20" s="267">
        <v>-0.13469999999999999</v>
      </c>
      <c r="AE20" s="267">
        <v>-0.1603</v>
      </c>
      <c r="AF20" s="267">
        <v>7.5899999999999995E-2</v>
      </c>
      <c r="AG20" s="267">
        <v>-8.7900000000000006E-2</v>
      </c>
      <c r="AH20" s="267">
        <v>0.2336</v>
      </c>
      <c r="AI20" s="267">
        <v>8.0000000000000002E-3</v>
      </c>
      <c r="AJ20" s="267">
        <v>-9.8500000000000004E-2</v>
      </c>
      <c r="AK20" s="267">
        <v>0.11890000000000001</v>
      </c>
      <c r="AL20" s="267">
        <v>-0.1191</v>
      </c>
      <c r="AM20" s="267">
        <v>-0.108</v>
      </c>
      <c r="AN20" s="267">
        <v>-4.7100000000000003E-2</v>
      </c>
      <c r="AO20" s="267">
        <v>3.9699999999999999E-2</v>
      </c>
      <c r="AP20" s="268">
        <v>-5.1400000000000001E-2</v>
      </c>
      <c r="AQ20" s="210"/>
      <c r="AR20" s="213">
        <f t="shared" ca="1" si="8"/>
        <v>0.1874825105</v>
      </c>
      <c r="AS20" s="214" t="str">
        <f t="shared" si="9"/>
        <v>Aethusa Cynapium</v>
      </c>
      <c r="AT20" s="232">
        <f t="shared" ca="1" si="2"/>
        <v>0.18972668414482755</v>
      </c>
      <c r="AU20" s="219" t="str">
        <f t="shared" ca="1" si="3"/>
        <v/>
      </c>
      <c r="AV20" s="203"/>
      <c r="AW20" s="232">
        <f t="shared" ca="1" si="10"/>
        <v>-0.48992326801372887</v>
      </c>
      <c r="AX20" s="270">
        <f t="shared" ca="1" si="11"/>
        <v>2</v>
      </c>
      <c r="AY20" s="203">
        <f t="shared" ca="1" si="12"/>
        <v>0</v>
      </c>
      <c r="AZ20" s="270">
        <f t="shared" ca="1" si="13"/>
        <v>0.47842115489621617</v>
      </c>
      <c r="BA20" s="270">
        <f t="shared" ca="1" si="14"/>
        <v>0</v>
      </c>
      <c r="BB20" s="271">
        <f t="shared" ca="1" si="15"/>
        <v>-0.87875576503671382</v>
      </c>
      <c r="BD20" s="276">
        <v>10</v>
      </c>
      <c r="BE20" s="277">
        <f t="shared" ca="1" si="16"/>
        <v>0.36260625060000001</v>
      </c>
      <c r="BF20" s="278" t="str">
        <f t="shared" ca="1" si="4"/>
        <v>Nux Vomica</v>
      </c>
      <c r="BG20" s="279">
        <f t="shared" ca="1" si="5"/>
        <v>0.37988345502727411</v>
      </c>
      <c r="BH20" s="280">
        <f t="shared" ca="1" si="6"/>
        <v>45.648973895535896</v>
      </c>
      <c r="BI20" s="280">
        <f t="shared" ca="1" si="7"/>
        <v>-54.223563286931871</v>
      </c>
      <c r="BJ20" s="440">
        <f t="shared" ca="1" si="17"/>
        <v>-5.3237504225382013</v>
      </c>
      <c r="BK20" s="273" t="str">
        <f t="shared" ca="1" si="18"/>
        <v>&lt; 0.001 %</v>
      </c>
      <c r="BL20" s="281">
        <f t="shared" ca="1" si="19"/>
        <v>0</v>
      </c>
      <c r="BM20" s="282" t="str">
        <f t="shared" ca="1" si="20"/>
        <v>Notable</v>
      </c>
    </row>
    <row r="21" spans="1:65">
      <c r="A21" s="232" t="s">
        <v>2283</v>
      </c>
      <c r="B21" s="252" t="s">
        <v>3055</v>
      </c>
      <c r="C21" s="252"/>
      <c r="D21" s="266"/>
      <c r="E21" s="267">
        <v>-0.43419999999999997</v>
      </c>
      <c r="F21" s="267">
        <v>0.2296</v>
      </c>
      <c r="G21" s="267">
        <v>-0.34200000000000003</v>
      </c>
      <c r="H21" s="267">
        <v>7.3000000000000001E-3</v>
      </c>
      <c r="I21" s="267">
        <v>1.0800000000000001E-2</v>
      </c>
      <c r="J21" s="267">
        <v>-0.22040000000000001</v>
      </c>
      <c r="K21" s="267">
        <v>-9.06E-2</v>
      </c>
      <c r="L21" s="267">
        <v>0.25669999999999998</v>
      </c>
      <c r="M21" s="267">
        <v>-9.2799999999999994E-2</v>
      </c>
      <c r="N21" s="267">
        <v>8.2400000000000001E-2</v>
      </c>
      <c r="O21" s="267">
        <v>-8.2199999999999995E-2</v>
      </c>
      <c r="P21" s="267">
        <v>0.18940000000000001</v>
      </c>
      <c r="Q21" s="267">
        <v>0.29849999999999999</v>
      </c>
      <c r="R21" s="267">
        <v>-6.4999999999999997E-3</v>
      </c>
      <c r="S21" s="267">
        <v>-0.17469999999999999</v>
      </c>
      <c r="T21" s="267">
        <v>0.27629999999999999</v>
      </c>
      <c r="U21" s="267">
        <v>1.78E-2</v>
      </c>
      <c r="V21" s="267">
        <v>-1.8E-3</v>
      </c>
      <c r="W21" s="267">
        <v>-6.3E-3</v>
      </c>
      <c r="X21" s="267">
        <v>-1.2E-2</v>
      </c>
      <c r="Y21" s="267">
        <v>-6.1400000000000003E-2</v>
      </c>
      <c r="Z21" s="267">
        <v>-1.6500000000000001E-2</v>
      </c>
      <c r="AA21" s="267">
        <v>-0.1865</v>
      </c>
      <c r="AB21" s="267">
        <v>-2.9399999999999999E-2</v>
      </c>
      <c r="AC21" s="267">
        <v>-0.1298</v>
      </c>
      <c r="AD21" s="267">
        <v>2.41E-2</v>
      </c>
      <c r="AE21" s="267">
        <v>3.8199999999999998E-2</v>
      </c>
      <c r="AF21" s="267">
        <v>-5.2900000000000003E-2</v>
      </c>
      <c r="AG21" s="267">
        <v>3.8399999999999997E-2</v>
      </c>
      <c r="AH21" s="267">
        <v>0.32890000000000003</v>
      </c>
      <c r="AI21" s="267">
        <v>7.7499999999999999E-2</v>
      </c>
      <c r="AJ21" s="267">
        <v>0.15140000000000001</v>
      </c>
      <c r="AK21" s="267">
        <v>-0.17879999999999999</v>
      </c>
      <c r="AL21" s="267">
        <v>6.9000000000000006E-2</v>
      </c>
      <c r="AM21" s="267">
        <v>0.12330000000000001</v>
      </c>
      <c r="AN21" s="267">
        <v>4.41E-2</v>
      </c>
      <c r="AO21" s="267">
        <v>-7.4499999999999997E-2</v>
      </c>
      <c r="AP21" s="268">
        <v>-7.0400000000000004E-2</v>
      </c>
      <c r="AQ21" s="210"/>
      <c r="AR21" s="213">
        <f t="shared" ca="1" si="8"/>
        <v>0.16684051859999999</v>
      </c>
      <c r="AS21" s="214" t="str">
        <f t="shared" si="9"/>
        <v>Agaricus Muscarius</v>
      </c>
      <c r="AT21" s="232">
        <f t="shared" ca="1" si="2"/>
        <v>0.16841494277348024</v>
      </c>
      <c r="AU21" s="219" t="str">
        <f t="shared" ca="1" si="3"/>
        <v/>
      </c>
      <c r="AV21" s="203"/>
      <c r="AW21" s="232">
        <f t="shared" ca="1" si="10"/>
        <v>-0.48340296160692442</v>
      </c>
      <c r="AX21" s="270">
        <f t="shared" ca="1" si="11"/>
        <v>2</v>
      </c>
      <c r="AY21" s="203">
        <f t="shared" ca="1" si="12"/>
        <v>0</v>
      </c>
      <c r="AZ21" s="270">
        <f t="shared" ca="1" si="13"/>
        <v>0.51218750618459574</v>
      </c>
      <c r="BA21" s="270">
        <f t="shared" ca="1" si="14"/>
        <v>0</v>
      </c>
      <c r="BB21" s="271">
        <f t="shared" ca="1" si="15"/>
        <v>-0.87223545862990937</v>
      </c>
    </row>
    <row r="22" spans="1:65" ht="12.75" thickBot="1">
      <c r="A22" s="232" t="s">
        <v>1166</v>
      </c>
      <c r="B22" s="252" t="s">
        <v>759</v>
      </c>
      <c r="C22" s="252"/>
      <c r="D22" s="266"/>
      <c r="E22" s="267">
        <v>-3.5000000000000003E-2</v>
      </c>
      <c r="F22" s="267">
        <v>0.29299999999999998</v>
      </c>
      <c r="G22" s="267">
        <v>-0.20100000000000001</v>
      </c>
      <c r="H22" s="267">
        <v>0.17760000000000001</v>
      </c>
      <c r="I22" s="267">
        <v>0.2311</v>
      </c>
      <c r="J22" s="267">
        <v>9.0399999999999994E-2</v>
      </c>
      <c r="K22" s="267">
        <v>-0.17299999999999999</v>
      </c>
      <c r="L22" s="267">
        <v>-9.3100000000000002E-2</v>
      </c>
      <c r="M22" s="267">
        <v>0.2021</v>
      </c>
      <c r="N22" s="267">
        <v>4.3E-3</v>
      </c>
      <c r="O22" s="267">
        <v>0.109</v>
      </c>
      <c r="P22" s="267">
        <v>0.18459999999999999</v>
      </c>
      <c r="Q22" s="267">
        <v>-7.1599999999999997E-2</v>
      </c>
      <c r="R22" s="267">
        <v>0.21820000000000001</v>
      </c>
      <c r="S22" s="267">
        <v>4.5999999999999999E-3</v>
      </c>
      <c r="T22" s="267">
        <v>0.1022</v>
      </c>
      <c r="U22" s="267">
        <v>4.1399999999999999E-2</v>
      </c>
      <c r="V22" s="267">
        <v>-0.28760000000000002</v>
      </c>
      <c r="W22" s="267">
        <v>0.1464</v>
      </c>
      <c r="X22" s="267">
        <v>-3.4700000000000002E-2</v>
      </c>
      <c r="Y22" s="267">
        <v>-0.12939999999999999</v>
      </c>
      <c r="Z22" s="267">
        <v>9.4200000000000006E-2</v>
      </c>
      <c r="AA22" s="267">
        <v>0.22570000000000001</v>
      </c>
      <c r="AB22" s="267">
        <v>-0.21709999999999999</v>
      </c>
      <c r="AC22" s="267">
        <v>1.24E-2</v>
      </c>
      <c r="AD22" s="267">
        <v>-0.1232</v>
      </c>
      <c r="AE22" s="267">
        <v>-0.1195</v>
      </c>
      <c r="AF22" s="267">
        <v>0.27260000000000001</v>
      </c>
      <c r="AG22" s="267">
        <v>6.4799999999999996E-2</v>
      </c>
      <c r="AH22" s="267">
        <v>-0.25019999999999998</v>
      </c>
      <c r="AI22" s="267">
        <v>9.4000000000000004E-3</v>
      </c>
      <c r="AJ22" s="267">
        <v>0.1138</v>
      </c>
      <c r="AK22" s="267">
        <v>-0.2707</v>
      </c>
      <c r="AL22" s="267">
        <v>-0.10440000000000001</v>
      </c>
      <c r="AM22" s="267">
        <v>-8.3000000000000001E-3</v>
      </c>
      <c r="AN22" s="267">
        <v>-5.1400000000000001E-2</v>
      </c>
      <c r="AO22" s="267">
        <v>-0.2341</v>
      </c>
      <c r="AP22" s="268">
        <v>-0.18590000000000001</v>
      </c>
      <c r="AQ22" s="210"/>
      <c r="AR22" s="213">
        <f t="shared" ca="1" si="8"/>
        <v>-7.5111849199999997E-2</v>
      </c>
      <c r="AS22" s="214" t="str">
        <f t="shared" si="9"/>
        <v>Agnus Castus</v>
      </c>
      <c r="AT22" s="232">
        <f t="shared" ca="1" si="2"/>
        <v>-7.5253584384812902E-2</v>
      </c>
      <c r="AU22" s="219">
        <f t="shared" ca="1" si="3"/>
        <v>5.6631019627621558E-3</v>
      </c>
      <c r="AV22" s="203"/>
      <c r="AW22" s="232">
        <f t="shared" ca="1" si="10"/>
        <v>-0.47688265520011996</v>
      </c>
      <c r="AX22" s="270">
        <f t="shared" ca="1" si="11"/>
        <v>2</v>
      </c>
      <c r="AY22" s="203">
        <f t="shared" ca="1" si="12"/>
        <v>0</v>
      </c>
      <c r="AZ22" s="270">
        <f t="shared" ca="1" si="13"/>
        <v>0.54783956882090623</v>
      </c>
      <c r="BA22" s="270">
        <f t="shared" ca="1" si="14"/>
        <v>0</v>
      </c>
      <c r="BB22" s="271">
        <f t="shared" ca="1" si="15"/>
        <v>-0.86571515222310491</v>
      </c>
    </row>
    <row r="23" spans="1:65">
      <c r="A23" s="232" t="s">
        <v>1167</v>
      </c>
      <c r="B23" s="252" t="s">
        <v>4079</v>
      </c>
      <c r="C23" s="252"/>
      <c r="D23" s="266"/>
      <c r="E23" s="267">
        <v>1.7500000000000002E-2</v>
      </c>
      <c r="F23" s="267">
        <v>-0.34439999999999998</v>
      </c>
      <c r="G23" s="267">
        <v>-0.1817</v>
      </c>
      <c r="H23" s="267">
        <v>4.0899999999999999E-2</v>
      </c>
      <c r="I23" s="267">
        <v>0.45939999999999998</v>
      </c>
      <c r="J23" s="267">
        <v>-3.7600000000000001E-2</v>
      </c>
      <c r="K23" s="267">
        <v>-0.15670000000000001</v>
      </c>
      <c r="L23" s="267">
        <v>0.2339</v>
      </c>
      <c r="M23" s="267">
        <v>-0.27579999999999999</v>
      </c>
      <c r="N23" s="267">
        <v>-0.11940000000000001</v>
      </c>
      <c r="O23" s="267">
        <v>-8.3900000000000002E-2</v>
      </c>
      <c r="P23" s="267">
        <v>2.2599999999999999E-2</v>
      </c>
      <c r="Q23" s="267">
        <v>-0.15110000000000001</v>
      </c>
      <c r="R23" s="267">
        <v>0.31609999999999999</v>
      </c>
      <c r="S23" s="267">
        <v>6.13E-2</v>
      </c>
      <c r="T23" s="267">
        <v>0.23250000000000001</v>
      </c>
      <c r="U23" s="267">
        <v>0.26800000000000002</v>
      </c>
      <c r="V23" s="267">
        <v>-4.2500000000000003E-2</v>
      </c>
      <c r="W23" s="267">
        <v>-9.4000000000000004E-3</v>
      </c>
      <c r="X23" s="267">
        <v>0.17369999999999999</v>
      </c>
      <c r="Y23" s="267">
        <v>6.9400000000000003E-2</v>
      </c>
      <c r="Z23" s="267">
        <v>-4.6800000000000001E-2</v>
      </c>
      <c r="AA23" s="267">
        <v>-0.1177</v>
      </c>
      <c r="AB23" s="267">
        <v>0.2185</v>
      </c>
      <c r="AC23" s="267">
        <v>-5.67E-2</v>
      </c>
      <c r="AD23" s="267">
        <v>-3.4700000000000002E-2</v>
      </c>
      <c r="AE23" s="267">
        <v>-0.17879999999999999</v>
      </c>
      <c r="AF23" s="267">
        <v>0.1148</v>
      </c>
      <c r="AG23" s="267">
        <v>-3.8E-3</v>
      </c>
      <c r="AH23" s="267">
        <v>-6.6900000000000001E-2</v>
      </c>
      <c r="AI23" s="267">
        <v>-0.15909999999999999</v>
      </c>
      <c r="AJ23" s="267">
        <v>-3.2000000000000002E-3</v>
      </c>
      <c r="AK23" s="267">
        <v>-7.3700000000000002E-2</v>
      </c>
      <c r="AL23" s="267">
        <v>-0.13250000000000001</v>
      </c>
      <c r="AM23" s="267">
        <v>3.1199999999999999E-2</v>
      </c>
      <c r="AN23" s="267">
        <v>1.7999999999999999E-2</v>
      </c>
      <c r="AO23" s="267">
        <v>6.7000000000000002E-3</v>
      </c>
      <c r="AP23" s="268">
        <v>-4.7999999999999996E-3</v>
      </c>
      <c r="AQ23" s="210"/>
      <c r="AR23" s="213">
        <f t="shared" ca="1" si="8"/>
        <v>-0.1007907014</v>
      </c>
      <c r="AS23" s="214" t="str">
        <f t="shared" si="9"/>
        <v>Ailanthus Glandulosa</v>
      </c>
      <c r="AT23" s="232">
        <f t="shared" ca="1" si="2"/>
        <v>-0.10113409997916575</v>
      </c>
      <c r="AU23" s="219">
        <f t="shared" ca="1" si="3"/>
        <v>1.0228106178595894E-2</v>
      </c>
      <c r="AV23" s="203"/>
      <c r="AW23" s="232">
        <f t="shared" ca="1" si="10"/>
        <v>-0.47036234879331551</v>
      </c>
      <c r="AX23" s="270">
        <f t="shared" ca="1" si="11"/>
        <v>3</v>
      </c>
      <c r="AY23" s="203">
        <f t="shared" ca="1" si="12"/>
        <v>1</v>
      </c>
      <c r="AZ23" s="270">
        <f t="shared" ca="1" si="13"/>
        <v>0.58544166079596172</v>
      </c>
      <c r="BA23" s="270">
        <f t="shared" ca="1" si="14"/>
        <v>0</v>
      </c>
      <c r="BB23" s="271">
        <f t="shared" ca="1" si="15"/>
        <v>-0.85919484581630046</v>
      </c>
      <c r="BF23" s="283">
        <v>0</v>
      </c>
      <c r="BG23" s="284" t="str">
        <f>LOOKUP(MAIN!$A$5,texte_fragen!$C$2:$I$2,texte_fragen!$C482:$I482)</f>
        <v>Notable</v>
      </c>
    </row>
    <row r="24" spans="1:65">
      <c r="A24" s="232" t="s">
        <v>929</v>
      </c>
      <c r="B24" s="252" t="s">
        <v>2797</v>
      </c>
      <c r="C24" s="252"/>
      <c r="D24" s="266"/>
      <c r="E24" s="267">
        <v>0.28889999999999999</v>
      </c>
      <c r="F24" s="267">
        <v>-0.37740000000000001</v>
      </c>
      <c r="G24" s="267">
        <v>0.17419999999999999</v>
      </c>
      <c r="H24" s="267">
        <v>-0.19339999999999999</v>
      </c>
      <c r="I24" s="267">
        <v>-0.1053</v>
      </c>
      <c r="J24" s="267">
        <v>5.16E-2</v>
      </c>
      <c r="K24" s="267">
        <v>-0.32919999999999999</v>
      </c>
      <c r="L24" s="267">
        <v>8.5000000000000006E-2</v>
      </c>
      <c r="M24" s="267">
        <v>-5.16E-2</v>
      </c>
      <c r="N24" s="267">
        <v>-5.3400000000000003E-2</v>
      </c>
      <c r="O24" s="267">
        <v>-4.1599999999999998E-2</v>
      </c>
      <c r="P24" s="267">
        <v>-1.6000000000000001E-3</v>
      </c>
      <c r="Q24" s="267">
        <v>0.11260000000000001</v>
      </c>
      <c r="R24" s="267">
        <v>-0.2205</v>
      </c>
      <c r="S24" s="267">
        <v>-0.13550000000000001</v>
      </c>
      <c r="T24" s="267">
        <v>-6.6600000000000006E-2</v>
      </c>
      <c r="U24" s="267">
        <v>0.13739999999999999</v>
      </c>
      <c r="V24" s="267">
        <v>-4.6800000000000001E-2</v>
      </c>
      <c r="W24" s="267">
        <v>-4.4999999999999998E-2</v>
      </c>
      <c r="X24" s="267">
        <v>-1.1599999999999999E-2</v>
      </c>
      <c r="Y24" s="267">
        <v>1.4200000000000001E-2</v>
      </c>
      <c r="Z24" s="267">
        <v>6.9500000000000006E-2</v>
      </c>
      <c r="AA24" s="267">
        <v>0.1032</v>
      </c>
      <c r="AB24" s="267">
        <v>-0.2492</v>
      </c>
      <c r="AC24" s="267">
        <v>0.29389999999999999</v>
      </c>
      <c r="AD24" s="267">
        <v>-5.45E-2</v>
      </c>
      <c r="AE24" s="267">
        <v>-6.5000000000000002E-2</v>
      </c>
      <c r="AF24" s="267">
        <v>-0.25969999999999999</v>
      </c>
      <c r="AG24" s="267">
        <v>2.3999999999999998E-3</v>
      </c>
      <c r="AH24" s="267">
        <v>5.5800000000000002E-2</v>
      </c>
      <c r="AI24" s="267">
        <v>9.3399999999999997E-2</v>
      </c>
      <c r="AJ24" s="267">
        <v>0.36530000000000001</v>
      </c>
      <c r="AK24" s="267">
        <v>-7.6799999999999993E-2</v>
      </c>
      <c r="AL24" s="267">
        <v>7.5300000000000006E-2</v>
      </c>
      <c r="AM24" s="267">
        <v>0.18870000000000001</v>
      </c>
      <c r="AN24" s="267">
        <v>6.5000000000000002E-2</v>
      </c>
      <c r="AO24" s="267">
        <v>5.1299999999999998E-2</v>
      </c>
      <c r="AP24" s="268">
        <v>0.156</v>
      </c>
      <c r="AQ24" s="210"/>
      <c r="AR24" s="213">
        <f t="shared" ca="1" si="8"/>
        <v>-0.31462256859999999</v>
      </c>
      <c r="AS24" s="214" t="str">
        <f t="shared" si="9"/>
        <v>Allium Cepa</v>
      </c>
      <c r="AT24" s="232">
        <f t="shared" ca="1" si="2"/>
        <v>-0.32566760103639525</v>
      </c>
      <c r="AU24" s="219">
        <f t="shared" ca="1" si="3"/>
        <v>0.10605938636480071</v>
      </c>
      <c r="AV24" s="203"/>
      <c r="AW24" s="232">
        <f t="shared" ca="1" si="10"/>
        <v>-0.46384204238651106</v>
      </c>
      <c r="AX24" s="270">
        <f t="shared" ca="1" si="11"/>
        <v>3</v>
      </c>
      <c r="AY24" s="203">
        <f t="shared" ca="1" si="12"/>
        <v>0</v>
      </c>
      <c r="AZ24" s="270">
        <f t="shared" ca="1" si="13"/>
        <v>0.62505705647818288</v>
      </c>
      <c r="BA24" s="270">
        <f t="shared" ca="1" si="14"/>
        <v>0</v>
      </c>
      <c r="BB24" s="271">
        <f t="shared" ca="1" si="15"/>
        <v>-0.852674539409496</v>
      </c>
      <c r="BF24" s="232">
        <v>1</v>
      </c>
      <c r="BG24" s="285" t="str">
        <f>LOOKUP(MAIN!$A$5,texte_fragen!$C$2:$I$2,texte_fragen!$C483:$I483)</f>
        <v>Muy fuerte</v>
      </c>
    </row>
    <row r="25" spans="1:65">
      <c r="A25" s="232" t="s">
        <v>930</v>
      </c>
      <c r="B25" s="252" t="s">
        <v>2798</v>
      </c>
      <c r="C25" s="252"/>
      <c r="D25" s="266"/>
      <c r="E25" s="267">
        <v>0.28139999999999998</v>
      </c>
      <c r="F25" s="267">
        <v>8.8700000000000001E-2</v>
      </c>
      <c r="G25" s="267">
        <v>0.1376</v>
      </c>
      <c r="H25" s="267">
        <v>-0.10920000000000001</v>
      </c>
      <c r="I25" s="267">
        <v>4.8899999999999999E-2</v>
      </c>
      <c r="J25" s="267">
        <v>-0.1081</v>
      </c>
      <c r="K25" s="267">
        <v>0.15640000000000001</v>
      </c>
      <c r="L25" s="267">
        <v>-1.77E-2</v>
      </c>
      <c r="M25" s="267">
        <v>5.8299999999999998E-2</v>
      </c>
      <c r="N25" s="267">
        <v>-3.2199999999999999E-2</v>
      </c>
      <c r="O25" s="267">
        <v>-6.7500000000000004E-2</v>
      </c>
      <c r="P25" s="267">
        <v>-0.17979999999999999</v>
      </c>
      <c r="Q25" s="267">
        <v>3.2000000000000001E-2</v>
      </c>
      <c r="R25" s="267">
        <v>-0.111</v>
      </c>
      <c r="S25" s="267">
        <v>-0.05</v>
      </c>
      <c r="T25" s="267">
        <v>-0.3049</v>
      </c>
      <c r="U25" s="267">
        <v>0.12709999999999999</v>
      </c>
      <c r="V25" s="267">
        <v>6.4699999999999994E-2</v>
      </c>
      <c r="W25" s="267">
        <v>-0.14319999999999999</v>
      </c>
      <c r="X25" s="267">
        <v>0.29709999999999998</v>
      </c>
      <c r="Y25" s="267">
        <v>5.45E-2</v>
      </c>
      <c r="Z25" s="267">
        <v>-5.5999999999999999E-3</v>
      </c>
      <c r="AA25" s="267">
        <v>-3.2000000000000002E-3</v>
      </c>
      <c r="AB25" s="267">
        <v>0.1371</v>
      </c>
      <c r="AC25" s="267">
        <v>0.32840000000000003</v>
      </c>
      <c r="AD25" s="267">
        <v>-0.14860000000000001</v>
      </c>
      <c r="AE25" s="267">
        <v>-0.24779999999999999</v>
      </c>
      <c r="AF25" s="267">
        <v>4.8599999999999997E-2</v>
      </c>
      <c r="AG25" s="267">
        <v>-0.12770000000000001</v>
      </c>
      <c r="AH25" s="267">
        <v>0.1167</v>
      </c>
      <c r="AI25" s="267">
        <v>0.16880000000000001</v>
      </c>
      <c r="AJ25" s="267">
        <v>-9.0899999999999995E-2</v>
      </c>
      <c r="AK25" s="267">
        <v>-0.23599999999999999</v>
      </c>
      <c r="AL25" s="267">
        <v>0.3256</v>
      </c>
      <c r="AM25" s="267">
        <v>-4.1399999999999999E-2</v>
      </c>
      <c r="AN25" s="267">
        <v>-2.93E-2</v>
      </c>
      <c r="AO25" s="267">
        <v>-8.8999999999999996E-2</v>
      </c>
      <c r="AP25" s="268">
        <v>-0.33110000000000001</v>
      </c>
      <c r="AQ25" s="210"/>
      <c r="AR25" s="213">
        <f t="shared" ca="1" si="8"/>
        <v>-0.15164453689999999</v>
      </c>
      <c r="AS25" s="214" t="str">
        <f t="shared" si="9"/>
        <v>Allium Sativum</v>
      </c>
      <c r="AT25" s="232">
        <f t="shared" ca="1" si="2"/>
        <v>-0.1528232528884452</v>
      </c>
      <c r="AU25" s="219">
        <f t="shared" ca="1" si="3"/>
        <v>2.3354946623405672E-2</v>
      </c>
      <c r="AV25" s="203"/>
      <c r="AW25" s="232">
        <f t="shared" ca="1" si="10"/>
        <v>-0.4573217359797066</v>
      </c>
      <c r="AX25" s="270">
        <f t="shared" ca="1" si="11"/>
        <v>3</v>
      </c>
      <c r="AY25" s="203">
        <f t="shared" ca="1" si="12"/>
        <v>0</v>
      </c>
      <c r="AZ25" s="270">
        <f t="shared" ca="1" si="13"/>
        <v>0.66674767764735265</v>
      </c>
      <c r="BA25" s="270">
        <f t="shared" ca="1" si="14"/>
        <v>0</v>
      </c>
      <c r="BB25" s="271">
        <f t="shared" ca="1" si="15"/>
        <v>-0.84615423300269155</v>
      </c>
      <c r="BF25" s="232">
        <v>2</v>
      </c>
      <c r="BG25" s="285" t="str">
        <f>LOOKUP(MAIN!$A$5,texte_fragen!$C$2:$I$2,texte_fragen!$C484:$I484)</f>
        <v>Fuerte</v>
      </c>
    </row>
    <row r="26" spans="1:65">
      <c r="A26" s="232" t="s">
        <v>3056</v>
      </c>
      <c r="B26" s="252" t="s">
        <v>1162</v>
      </c>
      <c r="C26" s="252"/>
      <c r="D26" s="266"/>
      <c r="E26" s="267">
        <v>0.22220000000000001</v>
      </c>
      <c r="F26" s="267">
        <v>7.4099999999999999E-2</v>
      </c>
      <c r="G26" s="267">
        <v>0.27850000000000003</v>
      </c>
      <c r="H26" s="267">
        <v>0.15240000000000001</v>
      </c>
      <c r="I26" s="267">
        <v>-5.0900000000000001E-2</v>
      </c>
      <c r="J26" s="267">
        <v>-0.14530000000000001</v>
      </c>
      <c r="K26" s="267">
        <v>4.41E-2</v>
      </c>
      <c r="L26" s="267">
        <v>0.31069999999999998</v>
      </c>
      <c r="M26" s="267">
        <v>3.9199999999999999E-2</v>
      </c>
      <c r="N26" s="267">
        <v>-0.1096</v>
      </c>
      <c r="O26" s="267">
        <v>-0.30659999999999998</v>
      </c>
      <c r="P26" s="267">
        <v>-0.1004</v>
      </c>
      <c r="Q26" s="267">
        <v>0.1326</v>
      </c>
      <c r="R26" s="267">
        <v>-0.158</v>
      </c>
      <c r="S26" s="267">
        <v>-6.7699999999999996E-2</v>
      </c>
      <c r="T26" s="267">
        <v>4.1399999999999999E-2</v>
      </c>
      <c r="U26" s="267">
        <v>0.1797</v>
      </c>
      <c r="V26" s="267">
        <v>-4.1399999999999999E-2</v>
      </c>
      <c r="W26" s="267">
        <v>-0.28789999999999999</v>
      </c>
      <c r="X26" s="267">
        <v>0.22950000000000001</v>
      </c>
      <c r="Y26" s="267">
        <v>-5.33E-2</v>
      </c>
      <c r="Z26" s="267">
        <v>7.85E-2</v>
      </c>
      <c r="AA26" s="267">
        <v>-0.2344</v>
      </c>
      <c r="AB26" s="267">
        <v>-0.36149999999999999</v>
      </c>
      <c r="AC26" s="267">
        <v>0.16700000000000001</v>
      </c>
      <c r="AD26" s="267">
        <v>0.22409999999999999</v>
      </c>
      <c r="AE26" s="267">
        <v>-8.0999999999999996E-3</v>
      </c>
      <c r="AF26" s="267">
        <v>-0.12989999999999999</v>
      </c>
      <c r="AG26" s="267">
        <v>7.7700000000000005E-2</v>
      </c>
      <c r="AH26" s="267">
        <v>-2.76E-2</v>
      </c>
      <c r="AI26" s="267">
        <v>-6.4100000000000004E-2</v>
      </c>
      <c r="AJ26" s="267">
        <v>-1.7299999999999999E-2</v>
      </c>
      <c r="AK26" s="267">
        <v>-1.2999999999999999E-2</v>
      </c>
      <c r="AL26" s="267">
        <v>-0.1865</v>
      </c>
      <c r="AM26" s="267">
        <v>0.19650000000000001</v>
      </c>
      <c r="AN26" s="267">
        <v>3.7100000000000001E-2</v>
      </c>
      <c r="AO26" s="267">
        <v>-2.1600000000000001E-2</v>
      </c>
      <c r="AP26" s="268">
        <v>-9.9599999999999994E-2</v>
      </c>
      <c r="AQ26" s="210"/>
      <c r="AR26" s="213">
        <f t="shared" ca="1" si="8"/>
        <v>4.1091810800000003E-2</v>
      </c>
      <c r="AS26" s="214" t="str">
        <f t="shared" si="9"/>
        <v>Aloe (Aloes Du Cap)</v>
      </c>
      <c r="AT26" s="232">
        <f t="shared" ca="1" si="2"/>
        <v>4.1114962606615978E-2</v>
      </c>
      <c r="AU26" s="219" t="str">
        <f t="shared" ca="1" si="3"/>
        <v/>
      </c>
      <c r="AV26" s="203"/>
      <c r="AW26" s="232">
        <f t="shared" ca="1" si="10"/>
        <v>-0.45080142957290215</v>
      </c>
      <c r="AX26" s="270">
        <f t="shared" ca="1" si="11"/>
        <v>4</v>
      </c>
      <c r="AY26" s="203">
        <f t="shared" ca="1" si="12"/>
        <v>1</v>
      </c>
      <c r="AZ26" s="270">
        <f t="shared" ca="1" si="13"/>
        <v>0.71057376981980436</v>
      </c>
      <c r="BA26" s="270">
        <f t="shared" ca="1" si="14"/>
        <v>0</v>
      </c>
      <c r="BB26" s="271">
        <f t="shared" ca="1" si="15"/>
        <v>-0.83963392659588709</v>
      </c>
      <c r="BF26" s="232">
        <v>3</v>
      </c>
      <c r="BG26" s="285" t="str">
        <f>LOOKUP(MAIN!$A$5,texte_fragen!$C$2:$I$2,texte_fragen!$C485:$I485)</f>
        <v>Muy posible</v>
      </c>
    </row>
    <row r="27" spans="1:65">
      <c r="A27" s="232" t="s">
        <v>3057</v>
      </c>
      <c r="B27" s="252" t="s">
        <v>2799</v>
      </c>
      <c r="C27" s="252"/>
      <c r="D27" s="266"/>
      <c r="E27" s="267">
        <v>0.3604</v>
      </c>
      <c r="F27" s="267">
        <v>-2.1499999999999998E-2</v>
      </c>
      <c r="G27" s="267">
        <v>0.1981</v>
      </c>
      <c r="H27" s="267">
        <v>-0.1668</v>
      </c>
      <c r="I27" s="267">
        <v>0.39839999999999998</v>
      </c>
      <c r="J27" s="267">
        <v>-9.9599999999999994E-2</v>
      </c>
      <c r="K27" s="267">
        <v>0.26950000000000002</v>
      </c>
      <c r="L27" s="267">
        <v>-0.1135</v>
      </c>
      <c r="M27" s="267">
        <v>0.13669999999999999</v>
      </c>
      <c r="N27" s="267">
        <v>-0.1479</v>
      </c>
      <c r="O27" s="267">
        <v>5.6399999999999999E-2</v>
      </c>
      <c r="P27" s="267">
        <v>8.9800000000000005E-2</v>
      </c>
      <c r="Q27" s="267">
        <v>0.2477</v>
      </c>
      <c r="R27" s="267">
        <v>0.1827</v>
      </c>
      <c r="S27" s="267">
        <v>0.10349999999999999</v>
      </c>
      <c r="T27" s="267">
        <v>-0.27839999999999998</v>
      </c>
      <c r="U27" s="267">
        <v>-0.21340000000000001</v>
      </c>
      <c r="V27" s="267">
        <v>-0.1024</v>
      </c>
      <c r="W27" s="267">
        <v>-0.1983</v>
      </c>
      <c r="X27" s="267">
        <v>-0.108</v>
      </c>
      <c r="Y27" s="267">
        <v>-0.1699</v>
      </c>
      <c r="Z27" s="267">
        <v>-9.8500000000000004E-2</v>
      </c>
      <c r="AA27" s="267">
        <v>-2.7099999999999999E-2</v>
      </c>
      <c r="AB27" s="267">
        <v>8.0000000000000004E-4</v>
      </c>
      <c r="AC27" s="267">
        <v>-4.4600000000000001E-2</v>
      </c>
      <c r="AD27" s="267">
        <v>0.16070000000000001</v>
      </c>
      <c r="AE27" s="267">
        <v>-9.3200000000000005E-2</v>
      </c>
      <c r="AF27" s="267">
        <v>-0.14649999999999999</v>
      </c>
      <c r="AG27" s="267">
        <v>0.1241</v>
      </c>
      <c r="AH27" s="267">
        <v>-0.14280000000000001</v>
      </c>
      <c r="AI27" s="267">
        <v>-0.12189999999999999</v>
      </c>
      <c r="AJ27" s="267">
        <v>-5.4699999999999999E-2</v>
      </c>
      <c r="AK27" s="267">
        <v>0.16880000000000001</v>
      </c>
      <c r="AL27" s="267">
        <v>-2.4299999999999999E-2</v>
      </c>
      <c r="AM27" s="267">
        <v>5.3600000000000002E-2</v>
      </c>
      <c r="AN27" s="267">
        <v>-0.10100000000000001</v>
      </c>
      <c r="AO27" s="267">
        <v>3.49E-2</v>
      </c>
      <c r="AP27" s="268">
        <v>-0.1113</v>
      </c>
      <c r="AQ27" s="210"/>
      <c r="AR27" s="213">
        <f t="shared" ca="1" si="8"/>
        <v>-0.158799721</v>
      </c>
      <c r="AS27" s="214" t="str">
        <f t="shared" si="9"/>
        <v>Alumen Crudum</v>
      </c>
      <c r="AT27" s="232">
        <f t="shared" ca="1" si="2"/>
        <v>-0.16015512481566127</v>
      </c>
      <c r="AU27" s="219">
        <f t="shared" ca="1" si="3"/>
        <v>2.5649664004720039E-2</v>
      </c>
      <c r="AV27" s="203"/>
      <c r="AW27" s="232">
        <f t="shared" ca="1" si="10"/>
        <v>-0.44428112316609769</v>
      </c>
      <c r="AX27" s="270">
        <f t="shared" ca="1" si="11"/>
        <v>4</v>
      </c>
      <c r="AY27" s="203">
        <f t="shared" ca="1" si="12"/>
        <v>0</v>
      </c>
      <c r="AZ27" s="270">
        <f t="shared" ca="1" si="13"/>
        <v>0.75659356469009187</v>
      </c>
      <c r="BA27" s="270">
        <f t="shared" ca="1" si="14"/>
        <v>0</v>
      </c>
      <c r="BB27" s="271">
        <f t="shared" ca="1" si="15"/>
        <v>-0.83311362018908264</v>
      </c>
      <c r="BF27" s="232">
        <v>4</v>
      </c>
      <c r="BG27" s="285" t="str">
        <f>LOOKUP(MAIN!$A$5,texte_fragen!$C$2:$I$2,texte_fragen!$C486:$I486)</f>
        <v>Posible</v>
      </c>
    </row>
    <row r="28" spans="1:65">
      <c r="A28" s="232" t="s">
        <v>3058</v>
      </c>
      <c r="B28" s="252" t="s">
        <v>3011</v>
      </c>
      <c r="C28" s="252"/>
      <c r="D28" s="266"/>
      <c r="E28" s="267">
        <v>4.6600000000000003E-2</v>
      </c>
      <c r="F28" s="267">
        <v>0.2092</v>
      </c>
      <c r="G28" s="267">
        <v>-8.5800000000000001E-2</v>
      </c>
      <c r="H28" s="267">
        <v>-0.10580000000000001</v>
      </c>
      <c r="I28" s="267">
        <v>-1.8599999999999998E-2</v>
      </c>
      <c r="J28" s="267">
        <v>0.13039999999999999</v>
      </c>
      <c r="K28" s="267">
        <v>7.0099999999999996E-2</v>
      </c>
      <c r="L28" s="267">
        <v>7.2599999999999998E-2</v>
      </c>
      <c r="M28" s="267">
        <v>3.6700000000000003E-2</v>
      </c>
      <c r="N28" s="267">
        <v>1.67E-2</v>
      </c>
      <c r="O28" s="267">
        <v>0.20610000000000001</v>
      </c>
      <c r="P28" s="267">
        <v>0.1671</v>
      </c>
      <c r="Q28" s="267">
        <v>0.4027</v>
      </c>
      <c r="R28" s="267">
        <v>0.26119999999999999</v>
      </c>
      <c r="S28" s="267">
        <v>5.4699999999999999E-2</v>
      </c>
      <c r="T28" s="267">
        <v>-0.1042</v>
      </c>
      <c r="U28" s="267">
        <v>9.7000000000000003E-2</v>
      </c>
      <c r="V28" s="267">
        <v>1.9E-2</v>
      </c>
      <c r="W28" s="267">
        <v>-0.13389999999999999</v>
      </c>
      <c r="X28" s="267">
        <v>-0.18049999999999999</v>
      </c>
      <c r="Y28" s="267">
        <v>-5.4000000000000003E-3</v>
      </c>
      <c r="Z28" s="267">
        <v>2.46E-2</v>
      </c>
      <c r="AA28" s="267">
        <v>0.21249999999999999</v>
      </c>
      <c r="AB28" s="267">
        <v>-4.5199999999999997E-2</v>
      </c>
      <c r="AC28" s="267">
        <v>-0.13900000000000001</v>
      </c>
      <c r="AD28" s="267">
        <v>0.1865</v>
      </c>
      <c r="AE28" s="267">
        <v>-0.49299999999999999</v>
      </c>
      <c r="AF28" s="267">
        <v>-0.19120000000000001</v>
      </c>
      <c r="AG28" s="267">
        <v>-4.5199999999999997E-2</v>
      </c>
      <c r="AH28" s="267">
        <v>-0.222</v>
      </c>
      <c r="AI28" s="267">
        <v>-0.1628</v>
      </c>
      <c r="AJ28" s="267">
        <v>3.09E-2</v>
      </c>
      <c r="AK28" s="267">
        <v>8.4000000000000005E-2</v>
      </c>
      <c r="AL28" s="267">
        <v>-0.1547</v>
      </c>
      <c r="AM28" s="267">
        <v>-0.158</v>
      </c>
      <c r="AN28" s="267">
        <v>-0.1011</v>
      </c>
      <c r="AO28" s="267">
        <v>5.9200000000000003E-2</v>
      </c>
      <c r="AP28" s="268">
        <v>-3.5499999999999997E-2</v>
      </c>
      <c r="AQ28" s="210"/>
      <c r="AR28" s="213">
        <f t="shared" ca="1" si="8"/>
        <v>0.29144924639999997</v>
      </c>
      <c r="AS28" s="214" t="str">
        <f t="shared" si="9"/>
        <v>Alumina (Diaspore)</v>
      </c>
      <c r="AT28" s="232">
        <f t="shared" ca="1" si="2"/>
        <v>0.30014931086621272</v>
      </c>
      <c r="AU28" s="219" t="str">
        <f t="shared" ca="1" si="3"/>
        <v/>
      </c>
      <c r="AV28" s="203"/>
      <c r="AW28" s="232">
        <f t="shared" ca="1" si="10"/>
        <v>-0.43776081675929324</v>
      </c>
      <c r="AX28" s="270">
        <f t="shared" ca="1" si="11"/>
        <v>6</v>
      </c>
      <c r="AY28" s="203">
        <f t="shared" ca="1" si="12"/>
        <v>2</v>
      </c>
      <c r="AZ28" s="270">
        <f t="shared" ca="1" si="13"/>
        <v>0.80486292966063788</v>
      </c>
      <c r="BA28" s="270">
        <f t="shared" ca="1" si="14"/>
        <v>0</v>
      </c>
      <c r="BB28" s="271">
        <f t="shared" ca="1" si="15"/>
        <v>-0.82659331378227818</v>
      </c>
      <c r="BF28" s="232">
        <v>5</v>
      </c>
      <c r="BG28" s="285" t="str">
        <f>LOOKUP(MAIN!$A$5,texte_fragen!$C$2:$I$2,texte_fragen!$C487:$I487)</f>
        <v>Escasa</v>
      </c>
    </row>
    <row r="29" spans="1:65" ht="12.75" thickBot="1">
      <c r="A29" s="232" t="s">
        <v>3896</v>
      </c>
      <c r="B29" s="252" t="s">
        <v>2800</v>
      </c>
      <c r="C29" s="252"/>
      <c r="D29" s="266"/>
      <c r="E29" s="267">
        <v>-0.4385</v>
      </c>
      <c r="F29" s="267">
        <v>0.57620000000000005</v>
      </c>
      <c r="G29" s="267">
        <v>-0.2137</v>
      </c>
      <c r="H29" s="267">
        <v>-0.12720000000000001</v>
      </c>
      <c r="I29" s="267">
        <v>-2E-3</v>
      </c>
      <c r="J29" s="267">
        <v>0.1007</v>
      </c>
      <c r="K29" s="267">
        <v>6.88E-2</v>
      </c>
      <c r="L29" s="267">
        <v>0.10539999999999999</v>
      </c>
      <c r="M29" s="267">
        <v>0.19489999999999999</v>
      </c>
      <c r="N29" s="267">
        <v>-0.17660000000000001</v>
      </c>
      <c r="O29" s="267">
        <v>0.1898</v>
      </c>
      <c r="P29" s="267">
        <v>-5.6800000000000003E-2</v>
      </c>
      <c r="Q29" s="267">
        <v>-0.1381</v>
      </c>
      <c r="R29" s="267">
        <v>2.4500000000000001E-2</v>
      </c>
      <c r="S29" s="267">
        <v>-2.7099999999999999E-2</v>
      </c>
      <c r="T29" s="267">
        <v>1.6000000000000001E-3</v>
      </c>
      <c r="U29" s="267">
        <v>5.8599999999999999E-2</v>
      </c>
      <c r="V29" s="267">
        <v>-0.1852</v>
      </c>
      <c r="W29" s="267">
        <v>0.11799999999999999</v>
      </c>
      <c r="X29" s="267">
        <v>1.4E-3</v>
      </c>
      <c r="Y29" s="267">
        <v>6.5000000000000002E-2</v>
      </c>
      <c r="Z29" s="267">
        <v>-9.8500000000000004E-2</v>
      </c>
      <c r="AA29" s="267">
        <v>-7.22E-2</v>
      </c>
      <c r="AB29" s="267">
        <v>-2.23E-2</v>
      </c>
      <c r="AC29" s="267">
        <v>-0.1152</v>
      </c>
      <c r="AD29" s="267">
        <v>0.183</v>
      </c>
      <c r="AE29" s="267">
        <v>6.7000000000000004E-2</v>
      </c>
      <c r="AF29" s="267">
        <v>-8.7900000000000006E-2</v>
      </c>
      <c r="AG29" s="267">
        <v>-0.18740000000000001</v>
      </c>
      <c r="AH29" s="267">
        <v>-0.1082</v>
      </c>
      <c r="AI29" s="267">
        <v>0.1603</v>
      </c>
      <c r="AJ29" s="267">
        <v>4.0099999999999997E-2</v>
      </c>
      <c r="AK29" s="267">
        <v>1.32E-2</v>
      </c>
      <c r="AL29" s="267">
        <v>-0.1212</v>
      </c>
      <c r="AM29" s="267">
        <v>-2.3099999999999999E-2</v>
      </c>
      <c r="AN29" s="267">
        <v>-3.7900000000000003E-2</v>
      </c>
      <c r="AO29" s="267">
        <v>0.15390000000000001</v>
      </c>
      <c r="AP29" s="268">
        <v>0.1186</v>
      </c>
      <c r="AQ29" s="210"/>
      <c r="AR29" s="213">
        <f t="shared" ca="1" si="8"/>
        <v>0.2256131713</v>
      </c>
      <c r="AS29" s="214" t="str">
        <f t="shared" si="9"/>
        <v>Ambra Grisea</v>
      </c>
      <c r="AT29" s="232">
        <f t="shared" ca="1" si="2"/>
        <v>0.22956250916116874</v>
      </c>
      <c r="AU29" s="219" t="str">
        <f t="shared" ca="1" si="3"/>
        <v/>
      </c>
      <c r="AV29" s="203"/>
      <c r="AW29" s="232">
        <f t="shared" ca="1" si="10"/>
        <v>-0.43124051035248878</v>
      </c>
      <c r="AX29" s="270">
        <f t="shared" ca="1" si="11"/>
        <v>7</v>
      </c>
      <c r="AY29" s="203">
        <f t="shared" ca="1" si="12"/>
        <v>1</v>
      </c>
      <c r="AZ29" s="270">
        <f t="shared" ca="1" si="13"/>
        <v>0.85543500557976671</v>
      </c>
      <c r="BA29" s="270">
        <f t="shared" ca="1" si="14"/>
        <v>0</v>
      </c>
      <c r="BB29" s="271">
        <f t="shared" ca="1" si="15"/>
        <v>-0.82007300737547373</v>
      </c>
      <c r="BF29" s="286">
        <v>6</v>
      </c>
      <c r="BG29" s="287" t="str">
        <f>LOOKUP(MAIN!$A$5,texte_fragen!$C$2:$I$2,texte_fragen!$C488:$I488)</f>
        <v>Muy escasa</v>
      </c>
    </row>
    <row r="30" spans="1:65">
      <c r="A30" s="232" t="s">
        <v>4432</v>
      </c>
      <c r="B30" s="252" t="s">
        <v>3012</v>
      </c>
      <c r="C30" s="252"/>
      <c r="D30" s="266"/>
      <c r="E30" s="267">
        <v>0.41499999999999998</v>
      </c>
      <c r="F30" s="267">
        <v>-0.34429999999999999</v>
      </c>
      <c r="G30" s="267">
        <v>9.3799999999999994E-2</v>
      </c>
      <c r="H30" s="267">
        <v>-0.38769999999999999</v>
      </c>
      <c r="I30" s="267">
        <v>0.36030000000000001</v>
      </c>
      <c r="J30" s="267">
        <v>-6.9900000000000004E-2</v>
      </c>
      <c r="K30" s="267">
        <v>5.6399999999999999E-2</v>
      </c>
      <c r="L30" s="267">
        <v>-0.15060000000000001</v>
      </c>
      <c r="M30" s="267">
        <v>-7.1199999999999999E-2</v>
      </c>
      <c r="N30" s="267">
        <v>-0.21579999999999999</v>
      </c>
      <c r="O30" s="267">
        <v>0.26350000000000001</v>
      </c>
      <c r="P30" s="267">
        <v>0.1085</v>
      </c>
      <c r="Q30" s="267">
        <v>6.7699999999999996E-2</v>
      </c>
      <c r="R30" s="267">
        <v>-0.1081</v>
      </c>
      <c r="S30" s="267">
        <v>0.14069999999999999</v>
      </c>
      <c r="T30" s="267">
        <v>-4.2999999999999997E-2</v>
      </c>
      <c r="U30" s="267">
        <v>-0.32519999999999999</v>
      </c>
      <c r="V30" s="267">
        <v>0.1255</v>
      </c>
      <c r="W30" s="267">
        <v>4.4299999999999999E-2</v>
      </c>
      <c r="X30" s="267">
        <v>7.6399999999999996E-2</v>
      </c>
      <c r="Y30" s="267">
        <v>5.5999999999999999E-3</v>
      </c>
      <c r="Z30" s="267">
        <v>2.3E-2</v>
      </c>
      <c r="AA30" s="267">
        <v>5.9900000000000002E-2</v>
      </c>
      <c r="AB30" s="267">
        <v>-6.2899999999999998E-2</v>
      </c>
      <c r="AC30" s="267">
        <v>9.5899999999999999E-2</v>
      </c>
      <c r="AD30" s="267">
        <v>-0.1341</v>
      </c>
      <c r="AE30" s="267">
        <v>-1.5599999999999999E-2</v>
      </c>
      <c r="AF30" s="267">
        <v>2.47E-2</v>
      </c>
      <c r="AG30" s="267">
        <v>-1.9099999999999999E-2</v>
      </c>
      <c r="AH30" s="267">
        <v>-7.6399999999999996E-2</v>
      </c>
      <c r="AI30" s="267">
        <v>-2.87E-2</v>
      </c>
      <c r="AJ30" s="267">
        <v>-2.3E-2</v>
      </c>
      <c r="AK30" s="267">
        <v>-5.7700000000000001E-2</v>
      </c>
      <c r="AL30" s="267">
        <v>6.6000000000000003E-2</v>
      </c>
      <c r="AM30" s="267">
        <v>0.13539999999999999</v>
      </c>
      <c r="AN30" s="267">
        <v>7.1599999999999997E-2</v>
      </c>
      <c r="AO30" s="267">
        <v>-0.1168</v>
      </c>
      <c r="AP30" s="268">
        <v>3.1699999999999999E-2</v>
      </c>
      <c r="AQ30" s="210"/>
      <c r="AR30" s="213">
        <f t="shared" ca="1" si="8"/>
        <v>-0.2417989186</v>
      </c>
      <c r="AS30" s="214" t="str">
        <f t="shared" si="9"/>
        <v>Ammoniacum (Gummi)</v>
      </c>
      <c r="AT30" s="232">
        <f t="shared" ca="1" si="2"/>
        <v>-0.24668385937189125</v>
      </c>
      <c r="AU30" s="219">
        <f t="shared" ca="1" si="3"/>
        <v>6.0852926474611019E-2</v>
      </c>
      <c r="AV30" s="203"/>
      <c r="AW30" s="232">
        <f t="shared" ca="1" si="10"/>
        <v>-0.42472020394568433</v>
      </c>
      <c r="AX30" s="270">
        <f t="shared" ca="1" si="11"/>
        <v>8</v>
      </c>
      <c r="AY30" s="203">
        <f t="shared" ca="1" si="12"/>
        <v>1</v>
      </c>
      <c r="AZ30" s="270">
        <f t="shared" ca="1" si="13"/>
        <v>0.9083598339588308</v>
      </c>
      <c r="BA30" s="270">
        <f t="shared" ca="1" si="14"/>
        <v>0</v>
      </c>
      <c r="BB30" s="271">
        <f t="shared" ca="1" si="15"/>
        <v>-0.81355270096866927</v>
      </c>
    </row>
    <row r="31" spans="1:65">
      <c r="A31" s="232" t="s">
        <v>4433</v>
      </c>
      <c r="B31" s="252" t="s">
        <v>1510</v>
      </c>
      <c r="C31" s="252"/>
      <c r="D31" s="266"/>
      <c r="E31" s="267">
        <v>0.51559999999999995</v>
      </c>
      <c r="F31" s="267">
        <v>-0.36080000000000001</v>
      </c>
      <c r="G31" s="267">
        <v>0.1517</v>
      </c>
      <c r="H31" s="267">
        <v>-0.34449999999999997</v>
      </c>
      <c r="I31" s="267">
        <v>0.2792</v>
      </c>
      <c r="J31" s="267">
        <v>-0.1426</v>
      </c>
      <c r="K31" s="267">
        <v>-7.1900000000000006E-2</v>
      </c>
      <c r="L31" s="267">
        <v>-0.1263</v>
      </c>
      <c r="M31" s="267">
        <v>3.6299999999999999E-2</v>
      </c>
      <c r="N31" s="267">
        <v>-0.12089999999999999</v>
      </c>
      <c r="O31" s="267">
        <v>0.1946</v>
      </c>
      <c r="P31" s="267">
        <v>4.7100000000000003E-2</v>
      </c>
      <c r="Q31" s="267">
        <v>5.2600000000000001E-2</v>
      </c>
      <c r="R31" s="267">
        <v>-6.83E-2</v>
      </c>
      <c r="S31" s="267">
        <v>-0.18679999999999999</v>
      </c>
      <c r="T31" s="267">
        <v>-0.1263</v>
      </c>
      <c r="U31" s="267">
        <v>-0.13719999999999999</v>
      </c>
      <c r="V31" s="267">
        <v>-1.4500000000000001E-2</v>
      </c>
      <c r="W31" s="267">
        <v>3.6299999999999999E-2</v>
      </c>
      <c r="X31" s="267">
        <v>-5.0200000000000002E-2</v>
      </c>
      <c r="Y31" s="267">
        <v>0.10580000000000001</v>
      </c>
      <c r="Z31" s="267">
        <v>0.2019</v>
      </c>
      <c r="AA31" s="267">
        <v>6.7100000000000007E-2</v>
      </c>
      <c r="AB31" s="267">
        <v>0.12509999999999999</v>
      </c>
      <c r="AC31" s="267">
        <v>0.1094</v>
      </c>
      <c r="AD31" s="267">
        <v>-0.188</v>
      </c>
      <c r="AE31" s="267">
        <v>-8.7599999999999997E-2</v>
      </c>
      <c r="AF31" s="267">
        <v>0.1148</v>
      </c>
      <c r="AG31" s="267">
        <v>3.2000000000000001E-2</v>
      </c>
      <c r="AH31" s="267">
        <v>-7.9200000000000007E-2</v>
      </c>
      <c r="AI31" s="267">
        <v>1.7500000000000002E-2</v>
      </c>
      <c r="AJ31" s="267">
        <v>6.9500000000000006E-2</v>
      </c>
      <c r="AK31" s="267">
        <v>0.12870000000000001</v>
      </c>
      <c r="AL31" s="267">
        <v>-0.13780000000000001</v>
      </c>
      <c r="AM31" s="267">
        <v>-0.11</v>
      </c>
      <c r="AN31" s="267">
        <v>2.06E-2</v>
      </c>
      <c r="AO31" s="267">
        <v>-1.5699999999999999E-2</v>
      </c>
      <c r="AP31" s="268">
        <v>6.7699999999999996E-2</v>
      </c>
      <c r="AQ31" s="210"/>
      <c r="AR31" s="213">
        <f t="shared" ca="1" si="8"/>
        <v>-0.24357880709999999</v>
      </c>
      <c r="AS31" s="214" t="str">
        <f t="shared" si="9"/>
        <v>Ammonium Bromatum</v>
      </c>
      <c r="AT31" s="232">
        <f t="shared" ca="1" si="2"/>
        <v>-0.248575140981312</v>
      </c>
      <c r="AU31" s="219">
        <f t="shared" ca="1" si="3"/>
        <v>6.1789600713879136E-2</v>
      </c>
      <c r="AV31" s="203"/>
      <c r="AW31" s="232">
        <f t="shared" ca="1" si="10"/>
        <v>-0.41819989753887987</v>
      </c>
      <c r="AX31" s="270">
        <f t="shared" ca="1" si="11"/>
        <v>9</v>
      </c>
      <c r="AY31" s="203">
        <f t="shared" ca="1" si="12"/>
        <v>1</v>
      </c>
      <c r="AZ31" s="270">
        <f t="shared" ca="1" si="13"/>
        <v>0.96368397508969905</v>
      </c>
      <c r="BA31" s="270">
        <f t="shared" ca="1" si="14"/>
        <v>0</v>
      </c>
      <c r="BB31" s="271">
        <f t="shared" ca="1" si="15"/>
        <v>-0.80703239456186482</v>
      </c>
    </row>
    <row r="32" spans="1:65">
      <c r="A32" s="232" t="s">
        <v>4434</v>
      </c>
      <c r="B32" s="252" t="s">
        <v>1164</v>
      </c>
      <c r="C32" s="252"/>
      <c r="D32" s="266"/>
      <c r="E32" s="267">
        <v>6.4100000000000004E-2</v>
      </c>
      <c r="F32" s="267">
        <v>-0.2064</v>
      </c>
      <c r="G32" s="267">
        <v>0.20619999999999999</v>
      </c>
      <c r="H32" s="267">
        <v>-0.1043</v>
      </c>
      <c r="I32" s="267">
        <v>0.48299999999999998</v>
      </c>
      <c r="J32" s="267">
        <v>0.1138</v>
      </c>
      <c r="K32" s="267">
        <v>0.21890000000000001</v>
      </c>
      <c r="L32" s="267">
        <v>-8.4699999999999998E-2</v>
      </c>
      <c r="M32" s="267">
        <v>0.1673</v>
      </c>
      <c r="N32" s="267">
        <v>-0.13900000000000001</v>
      </c>
      <c r="O32" s="267">
        <v>0.10829999999999999</v>
      </c>
      <c r="P32" s="267">
        <v>-8.4699999999999998E-2</v>
      </c>
      <c r="Q32" s="267">
        <v>-1.01E-2</v>
      </c>
      <c r="R32" s="267">
        <v>8.9499999999999996E-2</v>
      </c>
      <c r="S32" s="267">
        <v>-7.2800000000000004E-2</v>
      </c>
      <c r="T32" s="267">
        <v>0.21909999999999999</v>
      </c>
      <c r="U32" s="267">
        <v>3.5200000000000002E-2</v>
      </c>
      <c r="V32" s="267">
        <v>-0.1855</v>
      </c>
      <c r="W32" s="267">
        <v>7.3599999999999999E-2</v>
      </c>
      <c r="X32" s="267">
        <v>-0.14499999999999999</v>
      </c>
      <c r="Y32" s="267">
        <v>3.8600000000000002E-2</v>
      </c>
      <c r="Z32" s="267">
        <v>-0.2414</v>
      </c>
      <c r="AA32" s="267">
        <v>4.1799999999999997E-2</v>
      </c>
      <c r="AB32" s="267">
        <v>0.1027</v>
      </c>
      <c r="AC32" s="267">
        <v>7.5700000000000003E-2</v>
      </c>
      <c r="AD32" s="267">
        <v>3.6299999999999999E-2</v>
      </c>
      <c r="AE32" s="267">
        <v>-0.1641</v>
      </c>
      <c r="AF32" s="267">
        <v>1.2999999999999999E-3</v>
      </c>
      <c r="AG32" s="267">
        <v>-0.1779</v>
      </c>
      <c r="AH32" s="267">
        <v>-1.9900000000000001E-2</v>
      </c>
      <c r="AI32" s="267">
        <v>-6.5100000000000005E-2</v>
      </c>
      <c r="AJ32" s="267">
        <v>-4.3099999999999999E-2</v>
      </c>
      <c r="AK32" s="267">
        <v>-0.31969999999999998</v>
      </c>
      <c r="AL32" s="267">
        <v>-0.31069999999999998</v>
      </c>
      <c r="AM32" s="267">
        <v>-1.2999999999999999E-2</v>
      </c>
      <c r="AN32" s="267">
        <v>0.18740000000000001</v>
      </c>
      <c r="AO32" s="267">
        <v>-4.3700000000000003E-2</v>
      </c>
      <c r="AP32" s="268">
        <v>0.1694</v>
      </c>
      <c r="AQ32" s="210"/>
      <c r="AR32" s="213">
        <f t="shared" ca="1" si="8"/>
        <v>-0.26301269570000002</v>
      </c>
      <c r="AS32" s="214" t="str">
        <f t="shared" si="9"/>
        <v>Ammonium Carbonicum</v>
      </c>
      <c r="AT32" s="232">
        <f t="shared" ca="1" si="2"/>
        <v>-0.26934225423262692</v>
      </c>
      <c r="AU32" s="219">
        <f t="shared" ca="1" si="3"/>
        <v>7.2545249915113033E-2</v>
      </c>
      <c r="AV32" s="203"/>
      <c r="AW32" s="232">
        <f t="shared" ca="1" si="10"/>
        <v>-0.41167959113207542</v>
      </c>
      <c r="AX32" s="270">
        <f t="shared" ca="1" si="11"/>
        <v>11</v>
      </c>
      <c r="AY32" s="203">
        <f t="shared" ca="1" si="12"/>
        <v>2</v>
      </c>
      <c r="AZ32" s="270">
        <f t="shared" ca="1" si="13"/>
        <v>1.021450118633342</v>
      </c>
      <c r="BA32" s="270">
        <f t="shared" ca="1" si="14"/>
        <v>0</v>
      </c>
      <c r="BB32" s="271">
        <f t="shared" ca="1" si="15"/>
        <v>-0.80051208815506036</v>
      </c>
    </row>
    <row r="33" spans="1:54">
      <c r="A33" s="232" t="s">
        <v>4435</v>
      </c>
      <c r="B33" s="252" t="s">
        <v>1165</v>
      </c>
      <c r="C33" s="252"/>
      <c r="D33" s="266"/>
      <c r="E33" s="267">
        <v>0.38100000000000001</v>
      </c>
      <c r="F33" s="267">
        <v>-2.9399999999999999E-2</v>
      </c>
      <c r="G33" s="267">
        <v>0.33410000000000001</v>
      </c>
      <c r="H33" s="267">
        <v>-0.21640000000000001</v>
      </c>
      <c r="I33" s="267">
        <v>-0.14649999999999999</v>
      </c>
      <c r="J33" s="267">
        <v>-0.31819999999999998</v>
      </c>
      <c r="K33" s="267">
        <v>0.10050000000000001</v>
      </c>
      <c r="L33" s="267">
        <v>-0.2167</v>
      </c>
      <c r="M33" s="267">
        <v>-7.6300000000000007E-2</v>
      </c>
      <c r="N33" s="267">
        <v>-4.87E-2</v>
      </c>
      <c r="O33" s="267">
        <v>5.1200000000000002E-2</v>
      </c>
      <c r="P33" s="267">
        <v>0.1186</v>
      </c>
      <c r="Q33" s="267">
        <v>0.22750000000000001</v>
      </c>
      <c r="R33" s="267">
        <v>-9.9299999999999999E-2</v>
      </c>
      <c r="S33" s="267">
        <v>-0.13550000000000001</v>
      </c>
      <c r="T33" s="267">
        <v>5.1499999999999997E-2</v>
      </c>
      <c r="U33" s="267">
        <v>-2.2700000000000001E-2</v>
      </c>
      <c r="V33" s="267">
        <v>-0.15140000000000001</v>
      </c>
      <c r="W33" s="267">
        <v>0.1143</v>
      </c>
      <c r="X33" s="267">
        <v>-2.1499999999999998E-2</v>
      </c>
      <c r="Y33" s="267">
        <v>-6.5000000000000002E-2</v>
      </c>
      <c r="Z33" s="267">
        <v>-7.5999999999999998E-2</v>
      </c>
      <c r="AA33" s="267">
        <v>-1.35E-2</v>
      </c>
      <c r="AB33" s="267">
        <v>6.6199999999999995E-2</v>
      </c>
      <c r="AC33" s="267">
        <v>2.76E-2</v>
      </c>
      <c r="AD33" s="267">
        <v>0.23139999999999999</v>
      </c>
      <c r="AE33" s="267">
        <v>4.5999999999999999E-3</v>
      </c>
      <c r="AF33" s="267">
        <v>-7.1999999999999995E-2</v>
      </c>
      <c r="AG33" s="267">
        <v>-0.19159999999999999</v>
      </c>
      <c r="AH33" s="267">
        <v>-8.0000000000000002E-3</v>
      </c>
      <c r="AI33" s="267">
        <v>-3.3099999999999997E-2</v>
      </c>
      <c r="AJ33" s="267">
        <v>7.7600000000000002E-2</v>
      </c>
      <c r="AK33" s="267">
        <v>-0.16339999999999999</v>
      </c>
      <c r="AL33" s="267">
        <v>-1.9900000000000001E-2</v>
      </c>
      <c r="AM33" s="267">
        <v>0.44819999999999999</v>
      </c>
      <c r="AN33" s="267">
        <v>-0.14990000000000001</v>
      </c>
      <c r="AO33" s="267">
        <v>-3.7000000000000002E-3</v>
      </c>
      <c r="AP33" s="268">
        <v>5.21E-2</v>
      </c>
      <c r="AQ33" s="210"/>
      <c r="AR33" s="213">
        <f t="shared" ca="1" si="8"/>
        <v>-0.35551174229999999</v>
      </c>
      <c r="AS33" s="214" t="str">
        <f t="shared" si="9"/>
        <v>Ammonium Muriaticum</v>
      </c>
      <c r="AT33" s="232">
        <f t="shared" ca="1" si="2"/>
        <v>-0.37173886431756914</v>
      </c>
      <c r="AU33" s="219">
        <f t="shared" ca="1" si="3"/>
        <v>0.13818978324411607</v>
      </c>
      <c r="AV33" s="203"/>
      <c r="AW33" s="232">
        <f t="shared" ca="1" si="10"/>
        <v>-0.40515928472527096</v>
      </c>
      <c r="AX33" s="270">
        <f t="shared" ca="1" si="11"/>
        <v>12</v>
      </c>
      <c r="AY33" s="203">
        <f t="shared" ca="1" si="12"/>
        <v>1</v>
      </c>
      <c r="AZ33" s="270">
        <f t="shared" ca="1" si="13"/>
        <v>1.081696688397402</v>
      </c>
      <c r="BA33" s="270">
        <f t="shared" ca="1" si="14"/>
        <v>0</v>
      </c>
      <c r="BB33" s="271">
        <f t="shared" ca="1" si="15"/>
        <v>-0.79399178174825591</v>
      </c>
    </row>
    <row r="34" spans="1:54">
      <c r="A34" s="232" t="s">
        <v>4436</v>
      </c>
      <c r="B34" s="252" t="s">
        <v>3203</v>
      </c>
      <c r="C34" s="252"/>
      <c r="D34" s="266"/>
      <c r="E34" s="267">
        <v>0.3972</v>
      </c>
      <c r="F34" s="267">
        <v>-0.432</v>
      </c>
      <c r="G34" s="267">
        <v>-0.12</v>
      </c>
      <c r="H34" s="267">
        <v>-0.1812</v>
      </c>
      <c r="I34" s="267">
        <v>0.14219999999999999</v>
      </c>
      <c r="J34" s="267">
        <v>-2.18E-2</v>
      </c>
      <c r="K34" s="267">
        <v>-0.1124</v>
      </c>
      <c r="L34" s="267">
        <v>3.9800000000000002E-2</v>
      </c>
      <c r="M34" s="267">
        <v>-0.13800000000000001</v>
      </c>
      <c r="N34" s="267">
        <v>-0.1472</v>
      </c>
      <c r="O34" s="267">
        <v>2.35E-2</v>
      </c>
      <c r="P34" s="267">
        <v>0.21099999999999999</v>
      </c>
      <c r="Q34" s="267">
        <v>-0.16109999999999999</v>
      </c>
      <c r="R34" s="267">
        <v>0.13250000000000001</v>
      </c>
      <c r="S34" s="267">
        <v>0.1699</v>
      </c>
      <c r="T34" s="267">
        <v>-0.06</v>
      </c>
      <c r="U34" s="267">
        <v>5.0000000000000001E-3</v>
      </c>
      <c r="V34" s="267">
        <v>-7.1000000000000004E-3</v>
      </c>
      <c r="W34" s="267">
        <v>-4.1099999999999998E-2</v>
      </c>
      <c r="X34" s="267">
        <v>0.21010000000000001</v>
      </c>
      <c r="Y34" s="267">
        <v>-8.72E-2</v>
      </c>
      <c r="Z34" s="267">
        <v>0.1439</v>
      </c>
      <c r="AA34" s="267">
        <v>-0.1527</v>
      </c>
      <c r="AB34" s="267">
        <v>0.30199999999999999</v>
      </c>
      <c r="AC34" s="267">
        <v>7.8399999999999997E-2</v>
      </c>
      <c r="AD34" s="267">
        <v>-0.18290000000000001</v>
      </c>
      <c r="AE34" s="267">
        <v>-4.6600000000000003E-2</v>
      </c>
      <c r="AF34" s="267">
        <v>0.1208</v>
      </c>
      <c r="AG34" s="267">
        <v>-4.7800000000000002E-2</v>
      </c>
      <c r="AH34" s="267">
        <v>-0.20849999999999999</v>
      </c>
      <c r="AI34" s="267">
        <v>-0.1812</v>
      </c>
      <c r="AJ34" s="267">
        <v>0.1116</v>
      </c>
      <c r="AK34" s="267">
        <v>2.06E-2</v>
      </c>
      <c r="AL34" s="267">
        <v>-0.13170000000000001</v>
      </c>
      <c r="AM34" s="267">
        <v>0.22570000000000001</v>
      </c>
      <c r="AN34" s="267">
        <v>6.08E-2</v>
      </c>
      <c r="AO34" s="267">
        <v>4.9099999999999998E-2</v>
      </c>
      <c r="AP34" s="268">
        <v>2.8500000000000001E-2</v>
      </c>
      <c r="AQ34" s="210"/>
      <c r="AR34" s="213">
        <f t="shared" ca="1" si="8"/>
        <v>-0.16117797340000001</v>
      </c>
      <c r="AS34" s="214" t="str">
        <f t="shared" si="9"/>
        <v>Amygdalus Com. Amara</v>
      </c>
      <c r="AT34" s="232">
        <f t="shared" ca="1" si="2"/>
        <v>-0.16259585240278646</v>
      </c>
      <c r="AU34" s="219">
        <f t="shared" ca="1" si="3"/>
        <v>2.6437411218588718E-2</v>
      </c>
      <c r="AV34" s="203"/>
      <c r="AW34" s="232">
        <f t="shared" ca="1" si="10"/>
        <v>-0.39863897831846651</v>
      </c>
      <c r="AX34" s="270">
        <f t="shared" ca="1" si="11"/>
        <v>12</v>
      </c>
      <c r="AY34" s="203">
        <f t="shared" ca="1" si="12"/>
        <v>0</v>
      </c>
      <c r="AZ34" s="270">
        <f t="shared" ca="1" si="13"/>
        <v>1.144457443164038</v>
      </c>
      <c r="BA34" s="270">
        <f t="shared" ca="1" si="14"/>
        <v>0</v>
      </c>
      <c r="BB34" s="271">
        <f t="shared" ca="1" si="15"/>
        <v>-0.78747147534145145</v>
      </c>
    </row>
    <row r="35" spans="1:54">
      <c r="A35" s="232" t="s">
        <v>1359</v>
      </c>
      <c r="B35" s="252" t="s">
        <v>3559</v>
      </c>
      <c r="C35" s="252"/>
      <c r="D35" s="266"/>
      <c r="E35" s="267">
        <v>-0.15329999999999999</v>
      </c>
      <c r="F35" s="267">
        <v>-0.4042</v>
      </c>
      <c r="G35" s="267">
        <v>0.30049999999999999</v>
      </c>
      <c r="H35" s="267">
        <v>-0.19289999999999999</v>
      </c>
      <c r="I35" s="267">
        <v>8.9599999999999999E-2</v>
      </c>
      <c r="J35" s="267">
        <v>0.36070000000000002</v>
      </c>
      <c r="K35" s="267">
        <v>-0.20669999999999999</v>
      </c>
      <c r="L35" s="267">
        <v>5.8799999999999998E-2</v>
      </c>
      <c r="M35" s="267">
        <v>0.31890000000000002</v>
      </c>
      <c r="N35" s="267">
        <v>1.8100000000000002E-2</v>
      </c>
      <c r="O35" s="267">
        <v>-0.25659999999999999</v>
      </c>
      <c r="P35" s="267">
        <v>-2.8000000000000001E-2</v>
      </c>
      <c r="Q35" s="267">
        <v>6.2700000000000006E-2</v>
      </c>
      <c r="R35" s="267">
        <v>-0.1918</v>
      </c>
      <c r="S35" s="267">
        <v>0.24529999999999999</v>
      </c>
      <c r="T35" s="267">
        <v>-5.1299999999999998E-2</v>
      </c>
      <c r="U35" s="267">
        <v>-0.17699999999999999</v>
      </c>
      <c r="V35" s="267">
        <v>3.2899999999999999E-2</v>
      </c>
      <c r="W35" s="267">
        <v>-6.4000000000000003E-3</v>
      </c>
      <c r="X35" s="267">
        <v>-1.7000000000000001E-2</v>
      </c>
      <c r="Y35" s="267">
        <v>0.1865</v>
      </c>
      <c r="Z35" s="267">
        <v>0.1076</v>
      </c>
      <c r="AA35" s="267">
        <v>-9.6600000000000005E-2</v>
      </c>
      <c r="AB35" s="267">
        <v>-2.0199999999999999E-2</v>
      </c>
      <c r="AC35" s="267">
        <v>2.87E-2</v>
      </c>
      <c r="AD35" s="267">
        <v>-0.21490000000000001</v>
      </c>
      <c r="AE35" s="267">
        <v>-6.1899999999999997E-2</v>
      </c>
      <c r="AF35" s="267">
        <v>0.14760000000000001</v>
      </c>
      <c r="AG35" s="267">
        <v>-5.0599999999999999E-2</v>
      </c>
      <c r="AH35" s="267">
        <v>-0.11360000000000001</v>
      </c>
      <c r="AI35" s="267">
        <v>0.13059999999999999</v>
      </c>
      <c r="AJ35" s="267">
        <v>0.12740000000000001</v>
      </c>
      <c r="AK35" s="267">
        <v>1.38E-2</v>
      </c>
      <c r="AL35" s="267">
        <v>-7.3300000000000004E-2</v>
      </c>
      <c r="AM35" s="267">
        <v>-4.3200000000000002E-2</v>
      </c>
      <c r="AN35" s="267">
        <v>-5.3E-3</v>
      </c>
      <c r="AO35" s="267">
        <v>9.2700000000000005E-2</v>
      </c>
      <c r="AP35" s="268">
        <v>5.3100000000000001E-2</v>
      </c>
      <c r="AQ35" s="210"/>
      <c r="AR35" s="213">
        <f t="shared" ca="1" si="8"/>
        <v>-0.17710320460000001</v>
      </c>
      <c r="AS35" s="214" t="str">
        <f t="shared" si="9"/>
        <v>Amylium Nitrosum</v>
      </c>
      <c r="AT35" s="232">
        <f t="shared" ca="1" si="2"/>
        <v>-0.17899049777023596</v>
      </c>
      <c r="AU35" s="219">
        <f t="shared" ca="1" si="3"/>
        <v>3.203759829203684E-2</v>
      </c>
      <c r="AV35" s="203"/>
      <c r="AW35" s="232">
        <f t="shared" ca="1" si="10"/>
        <v>-0.39211867191166205</v>
      </c>
      <c r="AX35" s="270">
        <f t="shared" ca="1" si="11"/>
        <v>13</v>
      </c>
      <c r="AY35" s="203">
        <f t="shared" ca="1" si="12"/>
        <v>1</v>
      </c>
      <c r="AZ35" s="270">
        <f t="shared" ca="1" si="13"/>
        <v>1.2097610755675459</v>
      </c>
      <c r="BA35" s="270">
        <f t="shared" ca="1" si="14"/>
        <v>0</v>
      </c>
      <c r="BB35" s="271">
        <f t="shared" ca="1" si="15"/>
        <v>-0.780951168934647</v>
      </c>
    </row>
    <row r="36" spans="1:54">
      <c r="A36" s="232" t="s">
        <v>1360</v>
      </c>
      <c r="B36" s="252" t="s">
        <v>3204</v>
      </c>
      <c r="C36" s="252"/>
      <c r="D36" s="266"/>
      <c r="E36" s="267">
        <v>-0.18310000000000001</v>
      </c>
      <c r="F36" s="267">
        <v>0.49780000000000002</v>
      </c>
      <c r="G36" s="267">
        <v>-0.3755</v>
      </c>
      <c r="H36" s="267">
        <v>2.1600000000000001E-2</v>
      </c>
      <c r="I36" s="267">
        <v>4.9500000000000002E-2</v>
      </c>
      <c r="J36" s="267">
        <v>-8.7499999999999994E-2</v>
      </c>
      <c r="K36" s="267">
        <v>1.1900000000000001E-2</v>
      </c>
      <c r="L36" s="267">
        <v>0.18740000000000001</v>
      </c>
      <c r="M36" s="267">
        <v>3.3399999999999999E-2</v>
      </c>
      <c r="N36" s="267">
        <v>6.8900000000000003E-2</v>
      </c>
      <c r="O36" s="267">
        <v>7.0099999999999996E-2</v>
      </c>
      <c r="P36" s="267">
        <v>0.1168</v>
      </c>
      <c r="Q36" s="267">
        <v>-5.6099999999999997E-2</v>
      </c>
      <c r="R36" s="267">
        <v>5.0200000000000002E-2</v>
      </c>
      <c r="S36" s="267">
        <v>6.6400000000000001E-2</v>
      </c>
      <c r="T36" s="267">
        <v>8.2900000000000001E-2</v>
      </c>
      <c r="U36" s="267">
        <v>8.3799999999999999E-2</v>
      </c>
      <c r="V36" s="267">
        <v>2.1499999999999998E-2</v>
      </c>
      <c r="W36" s="267">
        <v>0.1691</v>
      </c>
      <c r="X36" s="267">
        <v>-2.2499999999999999E-2</v>
      </c>
      <c r="Y36" s="267">
        <v>-1.67E-2</v>
      </c>
      <c r="Z36" s="267">
        <v>-8.1100000000000005E-2</v>
      </c>
      <c r="AA36" s="267">
        <v>-0.25390000000000001</v>
      </c>
      <c r="AB36" s="267">
        <v>1.9199999999999998E-2</v>
      </c>
      <c r="AC36" s="267">
        <v>-0.17180000000000001</v>
      </c>
      <c r="AD36" s="267">
        <v>0.18459999999999999</v>
      </c>
      <c r="AE36" s="267">
        <v>0.14729999999999999</v>
      </c>
      <c r="AF36" s="267">
        <v>-7.3300000000000004E-2</v>
      </c>
      <c r="AG36" s="267">
        <v>-3.44E-2</v>
      </c>
      <c r="AH36" s="267">
        <v>-7.0099999999999996E-2</v>
      </c>
      <c r="AI36" s="267">
        <v>0.2046</v>
      </c>
      <c r="AJ36" s="267">
        <v>0.1157</v>
      </c>
      <c r="AK36" s="267">
        <v>-0.20039999999999999</v>
      </c>
      <c r="AL36" s="267">
        <v>2.5399999999999999E-2</v>
      </c>
      <c r="AM36" s="267">
        <v>-0.40139999999999998</v>
      </c>
      <c r="AN36" s="267">
        <v>-0.1668</v>
      </c>
      <c r="AO36" s="267">
        <v>-1.17E-2</v>
      </c>
      <c r="AP36" s="268">
        <v>-1.8599999999999998E-2</v>
      </c>
      <c r="AQ36" s="210"/>
      <c r="AR36" s="213">
        <f t="shared" ca="1" si="8"/>
        <v>0.22793223360000001</v>
      </c>
      <c r="AS36" s="214" t="str">
        <f t="shared" si="9"/>
        <v>Anacardium Orientale</v>
      </c>
      <c r="AT36" s="232">
        <f t="shared" ca="1" si="2"/>
        <v>0.2320072981681815</v>
      </c>
      <c r="AU36" s="219" t="str">
        <f t="shared" ca="1" si="3"/>
        <v/>
      </c>
      <c r="AV36" s="203"/>
      <c r="AW36" s="232">
        <f t="shared" ca="1" si="10"/>
        <v>-0.3855983655048576</v>
      </c>
      <c r="AX36" s="270">
        <f t="shared" ca="1" si="11"/>
        <v>13</v>
      </c>
      <c r="AY36" s="203">
        <f t="shared" ca="1" si="12"/>
        <v>0</v>
      </c>
      <c r="AZ36" s="270">
        <f t="shared" ca="1" si="13"/>
        <v>1.2776308111528303</v>
      </c>
      <c r="BA36" s="270">
        <f t="shared" ca="1" si="14"/>
        <v>0</v>
      </c>
      <c r="BB36" s="271">
        <f t="shared" ca="1" si="15"/>
        <v>-0.77443086252784255</v>
      </c>
    </row>
    <row r="37" spans="1:54">
      <c r="A37" s="232" t="s">
        <v>1361</v>
      </c>
      <c r="B37" s="252" t="s">
        <v>2168</v>
      </c>
      <c r="C37" s="252"/>
      <c r="D37" s="266"/>
      <c r="E37" s="267">
        <v>0.57479999999999998</v>
      </c>
      <c r="F37" s="267">
        <v>-0.20660000000000001</v>
      </c>
      <c r="G37" s="267">
        <v>-0.29060000000000002</v>
      </c>
      <c r="H37" s="267">
        <v>0.1772</v>
      </c>
      <c r="I37" s="267">
        <v>0.08</v>
      </c>
      <c r="J37" s="267">
        <v>4.6100000000000002E-2</v>
      </c>
      <c r="K37" s="267">
        <v>-9.7699999999999995E-2</v>
      </c>
      <c r="L37" s="267">
        <v>-4.4000000000000003E-3</v>
      </c>
      <c r="M37" s="267">
        <v>-0.1242</v>
      </c>
      <c r="N37" s="267">
        <v>0.17330000000000001</v>
      </c>
      <c r="O37" s="267">
        <v>-0.18410000000000001</v>
      </c>
      <c r="P37" s="267">
        <v>-6.4000000000000003E-3</v>
      </c>
      <c r="Q37" s="267">
        <v>0.23799999999999999</v>
      </c>
      <c r="R37" s="267">
        <v>-0.32540000000000002</v>
      </c>
      <c r="S37" s="267">
        <v>5.3999999999999999E-2</v>
      </c>
      <c r="T37" s="267">
        <v>-0.16489999999999999</v>
      </c>
      <c r="U37" s="267">
        <v>-0.24199999999999999</v>
      </c>
      <c r="V37" s="267">
        <v>-9.2999999999999992E-3</v>
      </c>
      <c r="W37" s="267">
        <v>0.1615</v>
      </c>
      <c r="X37" s="267">
        <v>-6.1800000000000001E-2</v>
      </c>
      <c r="Y37" s="267">
        <v>0.1065</v>
      </c>
      <c r="Z37" s="267">
        <v>3.44E-2</v>
      </c>
      <c r="AA37" s="267">
        <v>-2.75E-2</v>
      </c>
      <c r="AB37" s="267">
        <v>6.1800000000000001E-2</v>
      </c>
      <c r="AC37" s="267">
        <v>5.8900000000000001E-2</v>
      </c>
      <c r="AD37" s="267">
        <v>-0.14630000000000001</v>
      </c>
      <c r="AE37" s="267">
        <v>-4.8599999999999997E-2</v>
      </c>
      <c r="AF37" s="267">
        <v>8.1500000000000003E-2</v>
      </c>
      <c r="AG37" s="267">
        <v>-9.7999999999999997E-3</v>
      </c>
      <c r="AH37" s="267">
        <v>0.12759999999999999</v>
      </c>
      <c r="AI37" s="267">
        <v>6.6299999999999998E-2</v>
      </c>
      <c r="AJ37" s="267">
        <v>-0.1119</v>
      </c>
      <c r="AK37" s="267">
        <v>-2E-3</v>
      </c>
      <c r="AL37" s="267">
        <v>-0.1222</v>
      </c>
      <c r="AM37" s="267">
        <v>-1.03E-2</v>
      </c>
      <c r="AN37" s="267">
        <v>1.77E-2</v>
      </c>
      <c r="AO37" s="267">
        <v>0.1777</v>
      </c>
      <c r="AP37" s="268">
        <v>-3.5799999999999998E-2</v>
      </c>
      <c r="AQ37" s="210"/>
      <c r="AR37" s="213">
        <f t="shared" ca="1" si="8"/>
        <v>-0.22563361630000001</v>
      </c>
      <c r="AS37" s="214" t="str">
        <f t="shared" si="9"/>
        <v>Anagallis Arvensis</v>
      </c>
      <c r="AT37" s="232">
        <f t="shared" ca="1" si="2"/>
        <v>-0.22958405075577135</v>
      </c>
      <c r="AU37" s="219">
        <f t="shared" ca="1" si="3"/>
        <v>5.270883636142859E-2</v>
      </c>
      <c r="AV37" s="203"/>
      <c r="AW37" s="232">
        <f t="shared" ca="1" si="10"/>
        <v>-0.37907805909805314</v>
      </c>
      <c r="AX37" s="270">
        <f t="shared" ca="1" si="11"/>
        <v>13</v>
      </c>
      <c r="AY37" s="203">
        <f t="shared" ca="1" si="12"/>
        <v>0</v>
      </c>
      <c r="AZ37" s="270">
        <f t="shared" ca="1" si="13"/>
        <v>1.3480840098692275</v>
      </c>
      <c r="BA37" s="270">
        <f t="shared" ca="1" si="14"/>
        <v>0</v>
      </c>
      <c r="BB37" s="271">
        <f t="shared" ca="1" si="15"/>
        <v>-0.76791055612103809</v>
      </c>
    </row>
    <row r="38" spans="1:54">
      <c r="A38" s="232" t="s">
        <v>1362</v>
      </c>
      <c r="B38" s="252" t="s">
        <v>4076</v>
      </c>
      <c r="C38" s="252"/>
      <c r="D38" s="266"/>
      <c r="E38" s="267">
        <v>0.25850000000000001</v>
      </c>
      <c r="F38" s="267">
        <v>6.0000000000000001E-3</v>
      </c>
      <c r="G38" s="267">
        <v>-0.36899999999999999</v>
      </c>
      <c r="H38" s="267">
        <v>-9.5999999999999992E-3</v>
      </c>
      <c r="I38" s="267">
        <v>1.09E-2</v>
      </c>
      <c r="J38" s="267">
        <v>0.2419</v>
      </c>
      <c r="K38" s="267">
        <v>8.0100000000000005E-2</v>
      </c>
      <c r="L38" s="267">
        <v>-2.7099999999999999E-2</v>
      </c>
      <c r="M38" s="267">
        <v>-4.53E-2</v>
      </c>
      <c r="N38" s="267">
        <v>-6.9199999999999998E-2</v>
      </c>
      <c r="O38" s="267">
        <v>-0.1618</v>
      </c>
      <c r="P38" s="267">
        <v>0.1052</v>
      </c>
      <c r="Q38" s="267">
        <v>-0.1704</v>
      </c>
      <c r="R38" s="267">
        <v>-1.9199999999999998E-2</v>
      </c>
      <c r="S38" s="267">
        <v>4.0399999999999998E-2</v>
      </c>
      <c r="T38" s="267">
        <v>4.1000000000000002E-2</v>
      </c>
      <c r="U38" s="267">
        <v>-0.29549999999999998</v>
      </c>
      <c r="V38" s="267">
        <v>0.13009999999999999</v>
      </c>
      <c r="W38" s="267">
        <v>0.14860000000000001</v>
      </c>
      <c r="X38" s="267">
        <v>0.21410000000000001</v>
      </c>
      <c r="Y38" s="267">
        <v>-8.9399999999999993E-2</v>
      </c>
      <c r="Z38" s="267">
        <v>0.13439999999999999</v>
      </c>
      <c r="AA38" s="267">
        <v>0.16980000000000001</v>
      </c>
      <c r="AB38" s="267">
        <v>-8.6699999999999999E-2</v>
      </c>
      <c r="AC38" s="267">
        <v>-5.3900000000000003E-2</v>
      </c>
      <c r="AD38" s="267">
        <v>-0.28499999999999998</v>
      </c>
      <c r="AE38" s="267">
        <v>-4.1399999999999999E-2</v>
      </c>
      <c r="AF38" s="267">
        <v>3.5700000000000003E-2</v>
      </c>
      <c r="AG38" s="267">
        <v>5.5599999999999997E-2</v>
      </c>
      <c r="AH38" s="267">
        <v>5.0599999999999999E-2</v>
      </c>
      <c r="AI38" s="267">
        <v>0.24690000000000001</v>
      </c>
      <c r="AJ38" s="267">
        <v>-0.1056</v>
      </c>
      <c r="AK38" s="267">
        <v>-0.25580000000000003</v>
      </c>
      <c r="AL38" s="267">
        <v>0.23200000000000001</v>
      </c>
      <c r="AM38" s="267">
        <v>5.9200000000000003E-2</v>
      </c>
      <c r="AN38" s="267">
        <v>-9.9900000000000003E-2</v>
      </c>
      <c r="AO38" s="267">
        <v>-0.2863</v>
      </c>
      <c r="AP38" s="268">
        <v>0.20019999999999999</v>
      </c>
      <c r="AQ38" s="210"/>
      <c r="AR38" s="213">
        <f t="shared" ca="1" si="8"/>
        <v>4.4749963699999999E-2</v>
      </c>
      <c r="AS38" s="214" t="str">
        <f t="shared" si="9"/>
        <v>Anantherum Muricatum</v>
      </c>
      <c r="AT38" s="232">
        <f t="shared" ca="1" si="2"/>
        <v>4.4779871127668805E-2</v>
      </c>
      <c r="AU38" s="219" t="str">
        <f t="shared" ca="1" si="3"/>
        <v/>
      </c>
      <c r="AV38" s="203"/>
      <c r="AW38" s="232">
        <f t="shared" ca="1" si="10"/>
        <v>-0.37255775269124869</v>
      </c>
      <c r="AX38" s="270">
        <f t="shared" ca="1" si="11"/>
        <v>13</v>
      </c>
      <c r="AY38" s="203">
        <f t="shared" ca="1" si="12"/>
        <v>0</v>
      </c>
      <c r="AZ38" s="270">
        <f t="shared" ca="1" si="13"/>
        <v>1.4211317723679369</v>
      </c>
      <c r="BA38" s="270">
        <f t="shared" ca="1" si="14"/>
        <v>0</v>
      </c>
      <c r="BB38" s="271">
        <f t="shared" ca="1" si="15"/>
        <v>-0.76139024971423364</v>
      </c>
    </row>
    <row r="39" spans="1:54">
      <c r="A39" s="232" t="s">
        <v>1363</v>
      </c>
      <c r="B39" s="252" t="s">
        <v>2801</v>
      </c>
      <c r="C39" s="252"/>
      <c r="D39" s="266"/>
      <c r="E39" s="267">
        <v>-8.1500000000000003E-2</v>
      </c>
      <c r="F39" s="267">
        <v>8.8000000000000005E-3</v>
      </c>
      <c r="G39" s="267">
        <v>0.18859999999999999</v>
      </c>
      <c r="H39" s="267">
        <v>-9.0899999999999995E-2</v>
      </c>
      <c r="I39" s="267">
        <v>-0.28339999999999999</v>
      </c>
      <c r="J39" s="267">
        <v>-0.3427</v>
      </c>
      <c r="K39" s="267">
        <v>0.22650000000000001</v>
      </c>
      <c r="L39" s="267">
        <v>-0.15590000000000001</v>
      </c>
      <c r="M39" s="267">
        <v>-0.19139999999999999</v>
      </c>
      <c r="N39" s="267">
        <v>5.7200000000000001E-2</v>
      </c>
      <c r="O39" s="267">
        <v>-9.7299999999999998E-2</v>
      </c>
      <c r="P39" s="267">
        <v>0.22470000000000001</v>
      </c>
      <c r="Q39" s="267">
        <v>1.6500000000000001E-2</v>
      </c>
      <c r="R39" s="267">
        <v>-0.38840000000000002</v>
      </c>
      <c r="S39" s="267">
        <v>-0.1004</v>
      </c>
      <c r="T39" s="267">
        <v>0.23530000000000001</v>
      </c>
      <c r="U39" s="267">
        <v>-2.4899999999999999E-2</v>
      </c>
      <c r="V39" s="267">
        <v>0.11269999999999999</v>
      </c>
      <c r="W39" s="267">
        <v>-1.37E-2</v>
      </c>
      <c r="X39" s="267">
        <v>-5.1999999999999998E-2</v>
      </c>
      <c r="Y39" s="267">
        <v>-0.1963</v>
      </c>
      <c r="Z39" s="267">
        <v>0.18079999999999999</v>
      </c>
      <c r="AA39" s="267">
        <v>0.1124</v>
      </c>
      <c r="AB39" s="267">
        <v>-6.7100000000000007E-2</v>
      </c>
      <c r="AC39" s="267">
        <v>0.28549999999999998</v>
      </c>
      <c r="AD39" s="267">
        <v>0.1348</v>
      </c>
      <c r="AE39" s="267">
        <v>9.06E-2</v>
      </c>
      <c r="AF39" s="267">
        <v>7.0599999999999996E-2</v>
      </c>
      <c r="AG39" s="267">
        <v>0.21879999999999999</v>
      </c>
      <c r="AH39" s="267">
        <v>-0.1004</v>
      </c>
      <c r="AI39" s="267">
        <v>-1.37E-2</v>
      </c>
      <c r="AJ39" s="267">
        <v>-2.0999999999999999E-3</v>
      </c>
      <c r="AK39" s="267">
        <v>0.1331</v>
      </c>
      <c r="AL39" s="267">
        <v>-0.15629999999999999</v>
      </c>
      <c r="AM39" s="267">
        <v>-1.5800000000000002E-2</v>
      </c>
      <c r="AN39" s="267">
        <v>-0.1229</v>
      </c>
      <c r="AO39" s="267">
        <v>0.15870000000000001</v>
      </c>
      <c r="AP39" s="268">
        <v>3.8600000000000002E-2</v>
      </c>
      <c r="AQ39" s="210"/>
      <c r="AR39" s="213">
        <f t="shared" ca="1" si="8"/>
        <v>0.12465473470000001</v>
      </c>
      <c r="AS39" s="214" t="str">
        <f t="shared" si="9"/>
        <v>Angustura Vera</v>
      </c>
      <c r="AT39" s="232">
        <f t="shared" ca="1" si="2"/>
        <v>0.12530648380162862</v>
      </c>
      <c r="AU39" s="219" t="str">
        <f t="shared" ca="1" si="3"/>
        <v/>
      </c>
      <c r="AV39" s="203"/>
      <c r="AW39" s="232">
        <f t="shared" ca="1" si="10"/>
        <v>-0.36603744628444423</v>
      </c>
      <c r="AX39" s="270">
        <f t="shared" ca="1" si="11"/>
        <v>14</v>
      </c>
      <c r="AY39" s="203">
        <f t="shared" ca="1" si="12"/>
        <v>1</v>
      </c>
      <c r="AZ39" s="270">
        <f t="shared" ca="1" si="13"/>
        <v>1.4967785535739004</v>
      </c>
      <c r="BA39" s="270">
        <f t="shared" ca="1" si="14"/>
        <v>0</v>
      </c>
      <c r="BB39" s="271">
        <f t="shared" ca="1" si="15"/>
        <v>-0.75486994330742918</v>
      </c>
    </row>
    <row r="40" spans="1:54">
      <c r="A40" s="232" t="s">
        <v>1364</v>
      </c>
      <c r="B40" s="252" t="s">
        <v>2115</v>
      </c>
      <c r="C40" s="252"/>
      <c r="D40" s="266"/>
      <c r="E40" s="267">
        <v>0.43659999999999999</v>
      </c>
      <c r="F40" s="267">
        <v>-0.35339999999999999</v>
      </c>
      <c r="G40" s="267">
        <v>-0.28249999999999997</v>
      </c>
      <c r="H40" s="267">
        <v>0.25090000000000001</v>
      </c>
      <c r="I40" s="267">
        <v>0.35560000000000003</v>
      </c>
      <c r="J40" s="267">
        <v>0.13159999999999999</v>
      </c>
      <c r="K40" s="267">
        <v>0.06</v>
      </c>
      <c r="L40" s="267">
        <v>0.1</v>
      </c>
      <c r="M40" s="267">
        <v>-0.19739999999999999</v>
      </c>
      <c r="N40" s="267">
        <v>6.3600000000000004E-2</v>
      </c>
      <c r="O40" s="267">
        <v>-0.2472</v>
      </c>
      <c r="P40" s="267">
        <v>-6.1100000000000002E-2</v>
      </c>
      <c r="Q40" s="267">
        <v>4.8399999999999999E-2</v>
      </c>
      <c r="R40" s="267">
        <v>1.49E-2</v>
      </c>
      <c r="S40" s="267">
        <v>-7.9600000000000004E-2</v>
      </c>
      <c r="T40" s="267">
        <v>3.1300000000000001E-2</v>
      </c>
      <c r="U40" s="267">
        <v>-0.1283</v>
      </c>
      <c r="V40" s="267">
        <v>-0.1036</v>
      </c>
      <c r="W40" s="267">
        <v>2.1100000000000001E-2</v>
      </c>
      <c r="X40" s="267">
        <v>3.0499999999999999E-2</v>
      </c>
      <c r="Y40" s="267">
        <v>6.9400000000000003E-2</v>
      </c>
      <c r="Z40" s="267">
        <v>6.8699999999999997E-2</v>
      </c>
      <c r="AA40" s="267">
        <v>-3.8899999999999997E-2</v>
      </c>
      <c r="AB40" s="267">
        <v>-7.7799999999999994E-2</v>
      </c>
      <c r="AC40" s="267">
        <v>-0.152</v>
      </c>
      <c r="AD40" s="267">
        <v>-0.11310000000000001</v>
      </c>
      <c r="AE40" s="267">
        <v>4.4699999999999997E-2</v>
      </c>
      <c r="AF40" s="267">
        <v>-3.8199999999999998E-2</v>
      </c>
      <c r="AG40" s="267">
        <v>-1.8200000000000001E-2</v>
      </c>
      <c r="AH40" s="267">
        <v>1.6E-2</v>
      </c>
      <c r="AI40" s="267">
        <v>-0.1222</v>
      </c>
      <c r="AJ40" s="267">
        <v>-0.17119999999999999</v>
      </c>
      <c r="AK40" s="267">
        <v>5.2400000000000002E-2</v>
      </c>
      <c r="AL40" s="267">
        <v>6.0699999999999997E-2</v>
      </c>
      <c r="AM40" s="267">
        <v>-0.1636</v>
      </c>
      <c r="AN40" s="267">
        <v>0.21199999999999999</v>
      </c>
      <c r="AO40" s="267">
        <v>0.2389</v>
      </c>
      <c r="AP40" s="268">
        <v>3.9600000000000003E-2</v>
      </c>
      <c r="AQ40" s="210"/>
      <c r="AR40" s="213">
        <f t="shared" ca="1" si="8"/>
        <v>-0.15142040440000001</v>
      </c>
      <c r="AS40" s="214" t="str">
        <f t="shared" si="9"/>
        <v>Anthracinum</v>
      </c>
      <c r="AT40" s="232">
        <f t="shared" ca="1" si="2"/>
        <v>-0.15259385288392247</v>
      </c>
      <c r="AU40" s="219">
        <f t="shared" ca="1" si="3"/>
        <v>2.3284883937960174E-2</v>
      </c>
      <c r="AV40" s="203"/>
      <c r="AW40" s="232">
        <f t="shared" ca="1" si="10"/>
        <v>-0.35951713987763978</v>
      </c>
      <c r="AX40" s="270">
        <f t="shared" ca="1" si="11"/>
        <v>15</v>
      </c>
      <c r="AY40" s="203">
        <f t="shared" ca="1" si="12"/>
        <v>1</v>
      </c>
      <c r="AZ40" s="270">
        <f t="shared" ca="1" si="13"/>
        <v>1.575021786092893</v>
      </c>
      <c r="BA40" s="270">
        <f t="shared" ca="1" si="14"/>
        <v>0</v>
      </c>
      <c r="BB40" s="271">
        <f t="shared" ca="1" si="15"/>
        <v>-0.74834963690062473</v>
      </c>
    </row>
    <row r="41" spans="1:54">
      <c r="A41" s="232" t="s">
        <v>1365</v>
      </c>
      <c r="B41" s="252" t="s">
        <v>2116</v>
      </c>
      <c r="C41" s="252"/>
      <c r="D41" s="266"/>
      <c r="E41" s="267">
        <v>0.5403</v>
      </c>
      <c r="F41" s="267">
        <v>-0.22500000000000001</v>
      </c>
      <c r="G41" s="267">
        <v>-5.8500000000000003E-2</v>
      </c>
      <c r="H41" s="267">
        <v>7.0499999999999993E-2</v>
      </c>
      <c r="I41" s="267">
        <v>0.17849999999999999</v>
      </c>
      <c r="J41" s="267">
        <v>-5.0099999999999999E-2</v>
      </c>
      <c r="K41" s="267">
        <v>-8.8999999999999999E-3</v>
      </c>
      <c r="L41" s="267">
        <v>8.5599999999999996E-2</v>
      </c>
      <c r="M41" s="267">
        <v>-0.21659999999999999</v>
      </c>
      <c r="N41" s="267">
        <v>0.12479999999999999</v>
      </c>
      <c r="O41" s="267">
        <v>-0.17849999999999999</v>
      </c>
      <c r="P41" s="267">
        <v>0.1472</v>
      </c>
      <c r="Q41" s="267">
        <v>-1.5699999999999999E-2</v>
      </c>
      <c r="R41" s="267">
        <v>-0.35909999999999997</v>
      </c>
      <c r="S41" s="267">
        <v>0.106</v>
      </c>
      <c r="T41" s="267">
        <v>-0.23330000000000001</v>
      </c>
      <c r="U41" s="267">
        <v>-0.2114</v>
      </c>
      <c r="V41" s="267">
        <v>-2.8199999999999999E-2</v>
      </c>
      <c r="W41" s="267">
        <v>0.18529999999999999</v>
      </c>
      <c r="X41" s="267">
        <v>5.9499999999999997E-2</v>
      </c>
      <c r="Y41" s="267">
        <v>0.1096</v>
      </c>
      <c r="Z41" s="267">
        <v>6.6799999999999998E-2</v>
      </c>
      <c r="AA41" s="267">
        <v>-4.7000000000000002E-3</v>
      </c>
      <c r="AB41" s="267">
        <v>-5.1700000000000003E-2</v>
      </c>
      <c r="AC41" s="267">
        <v>3.5499999999999997E-2</v>
      </c>
      <c r="AD41" s="267">
        <v>-0.27410000000000001</v>
      </c>
      <c r="AE41" s="267">
        <v>-5.0599999999999999E-2</v>
      </c>
      <c r="AF41" s="267">
        <v>1.2500000000000001E-2</v>
      </c>
      <c r="AG41" s="267">
        <v>1.5100000000000001E-2</v>
      </c>
      <c r="AH41" s="267">
        <v>5.1200000000000002E-2</v>
      </c>
      <c r="AI41" s="267">
        <v>0.22339999999999999</v>
      </c>
      <c r="AJ41" s="267">
        <v>-0.153</v>
      </c>
      <c r="AK41" s="267">
        <v>-6.7900000000000002E-2</v>
      </c>
      <c r="AL41" s="267">
        <v>-1.77E-2</v>
      </c>
      <c r="AM41" s="267">
        <v>-6.3700000000000007E-2</v>
      </c>
      <c r="AN41" s="267">
        <v>0.13</v>
      </c>
      <c r="AO41" s="267">
        <v>0.11070000000000001</v>
      </c>
      <c r="AP41" s="268">
        <v>2.0899999999999998E-2</v>
      </c>
      <c r="AQ41" s="210"/>
      <c r="AR41" s="213">
        <f t="shared" ca="1" si="8"/>
        <v>-0.303606349</v>
      </c>
      <c r="AS41" s="214" t="str">
        <f t="shared" si="9"/>
        <v>Anthrakokali</v>
      </c>
      <c r="AT41" s="232">
        <f t="shared" ca="1" si="2"/>
        <v>-0.31348736317246195</v>
      </c>
      <c r="AU41" s="219">
        <f t="shared" ca="1" si="3"/>
        <v>9.827432686882305E-2</v>
      </c>
      <c r="AV41" s="203"/>
      <c r="AW41" s="232">
        <f t="shared" ca="1" si="10"/>
        <v>-0.35299683347083533</v>
      </c>
      <c r="AX41" s="270">
        <f t="shared" ca="1" si="11"/>
        <v>15</v>
      </c>
      <c r="AY41" s="203">
        <f t="shared" ca="1" si="12"/>
        <v>0</v>
      </c>
      <c r="AZ41" s="270">
        <f t="shared" ca="1" si="13"/>
        <v>1.6558515160903957</v>
      </c>
      <c r="BA41" s="270">
        <f t="shared" ca="1" si="14"/>
        <v>0</v>
      </c>
      <c r="BB41" s="271">
        <f t="shared" ca="1" si="15"/>
        <v>-0.74182933049382027</v>
      </c>
    </row>
    <row r="42" spans="1:54">
      <c r="A42" s="232" t="s">
        <v>1546</v>
      </c>
      <c r="B42" s="252" t="s">
        <v>1511</v>
      </c>
      <c r="C42" s="252"/>
      <c r="D42" s="266"/>
      <c r="E42" s="267">
        <v>0.26219999999999999</v>
      </c>
      <c r="F42" s="267">
        <v>0.39179999999999998</v>
      </c>
      <c r="G42" s="267">
        <v>0.1021</v>
      </c>
      <c r="H42" s="267">
        <v>-6.88E-2</v>
      </c>
      <c r="I42" s="267">
        <v>-0.13</v>
      </c>
      <c r="J42" s="267">
        <v>5.5100000000000003E-2</v>
      </c>
      <c r="K42" s="267">
        <v>0.12889999999999999</v>
      </c>
      <c r="L42" s="267">
        <v>0.20899999999999999</v>
      </c>
      <c r="M42" s="267">
        <v>3.5999999999999997E-2</v>
      </c>
      <c r="N42" s="267">
        <v>-6.5500000000000003E-2</v>
      </c>
      <c r="O42" s="267">
        <v>0.11459999999999999</v>
      </c>
      <c r="P42" s="267">
        <v>-0.16819999999999999</v>
      </c>
      <c r="Q42" s="267">
        <v>-0.27639999999999998</v>
      </c>
      <c r="R42" s="267">
        <v>-0.37659999999999999</v>
      </c>
      <c r="S42" s="267">
        <v>0.29759999999999998</v>
      </c>
      <c r="T42" s="267">
        <v>-8.1100000000000005E-2</v>
      </c>
      <c r="U42" s="267">
        <v>7.7600000000000002E-2</v>
      </c>
      <c r="V42" s="267">
        <v>-0.1424</v>
      </c>
      <c r="W42" s="267">
        <v>0.13700000000000001</v>
      </c>
      <c r="X42" s="267">
        <v>0.1079</v>
      </c>
      <c r="Y42" s="267">
        <v>2.9100000000000001E-2</v>
      </c>
      <c r="Z42" s="267">
        <v>-0.11020000000000001</v>
      </c>
      <c r="AA42" s="267">
        <v>-0.11269999999999999</v>
      </c>
      <c r="AB42" s="267">
        <v>-8.4400000000000003E-2</v>
      </c>
      <c r="AC42" s="267">
        <v>2.8500000000000001E-2</v>
      </c>
      <c r="AD42" s="267">
        <v>7.0900000000000005E-2</v>
      </c>
      <c r="AE42" s="267">
        <v>-5.16E-2</v>
      </c>
      <c r="AF42" s="267">
        <v>-3.49E-2</v>
      </c>
      <c r="AG42" s="267">
        <v>0.1963</v>
      </c>
      <c r="AH42" s="267">
        <v>0.1797</v>
      </c>
      <c r="AI42" s="267">
        <v>-0.20130000000000001</v>
      </c>
      <c r="AJ42" s="267">
        <v>-0.2223</v>
      </c>
      <c r="AK42" s="267">
        <v>9.9599999999999994E-2</v>
      </c>
      <c r="AL42" s="267">
        <v>-7.7000000000000002E-3</v>
      </c>
      <c r="AM42" s="267">
        <v>-0.1031</v>
      </c>
      <c r="AN42" s="267">
        <v>-0.1797</v>
      </c>
      <c r="AO42" s="267">
        <v>-2.1000000000000001E-2</v>
      </c>
      <c r="AP42" s="268">
        <v>-9.3399999999999997E-2</v>
      </c>
      <c r="AQ42" s="210"/>
      <c r="AR42" s="213">
        <f t="shared" ca="1" si="8"/>
        <v>0.2157242241</v>
      </c>
      <c r="AS42" s="214" t="str">
        <f t="shared" si="9"/>
        <v>Antimonium Crudum</v>
      </c>
      <c r="AT42" s="232">
        <f t="shared" ca="1" si="2"/>
        <v>0.21916726697022079</v>
      </c>
      <c r="AU42" s="219" t="str">
        <f t="shared" ca="1" si="3"/>
        <v/>
      </c>
      <c r="AV42" s="203"/>
      <c r="AW42" s="232">
        <f t="shared" ca="1" si="10"/>
        <v>-0.34647652706403087</v>
      </c>
      <c r="AX42" s="270">
        <f t="shared" ca="1" si="11"/>
        <v>18</v>
      </c>
      <c r="AY42" s="203">
        <f t="shared" ca="1" si="12"/>
        <v>3</v>
      </c>
      <c r="AZ42" s="270">
        <f t="shared" ca="1" si="13"/>
        <v>1.7392500543390788</v>
      </c>
      <c r="BA42" s="270">
        <f t="shared" ca="1" si="14"/>
        <v>0</v>
      </c>
      <c r="BB42" s="271">
        <f t="shared" ca="1" si="15"/>
        <v>-0.73530902408701582</v>
      </c>
    </row>
    <row r="43" spans="1:54">
      <c r="A43" s="232" t="s">
        <v>1547</v>
      </c>
      <c r="B43" s="252" t="s">
        <v>1904</v>
      </c>
      <c r="C43" s="252"/>
      <c r="D43" s="266"/>
      <c r="E43" s="267">
        <v>-2.18E-2</v>
      </c>
      <c r="F43" s="267">
        <v>-0.21199999999999999</v>
      </c>
      <c r="G43" s="267">
        <v>0.20469999999999999</v>
      </c>
      <c r="H43" s="267">
        <v>-0.04</v>
      </c>
      <c r="I43" s="267">
        <v>0.49569999999999997</v>
      </c>
      <c r="J43" s="267">
        <v>0.1305</v>
      </c>
      <c r="K43" s="267">
        <v>0.23430000000000001</v>
      </c>
      <c r="L43" s="267">
        <v>9.8500000000000004E-2</v>
      </c>
      <c r="M43" s="267">
        <v>-0.24809999999999999</v>
      </c>
      <c r="N43" s="267">
        <v>-0.14360000000000001</v>
      </c>
      <c r="O43" s="267">
        <v>0.1691</v>
      </c>
      <c r="P43" s="267">
        <v>-0.14560000000000001</v>
      </c>
      <c r="Q43" s="267">
        <v>4.8999999999999998E-3</v>
      </c>
      <c r="R43" s="267">
        <v>-4.2000000000000003E-2</v>
      </c>
      <c r="S43" s="267">
        <v>-2.3300000000000001E-2</v>
      </c>
      <c r="T43" s="267">
        <v>7.5300000000000006E-2</v>
      </c>
      <c r="U43" s="267">
        <v>7.3599999999999999E-2</v>
      </c>
      <c r="V43" s="267">
        <v>0.1414</v>
      </c>
      <c r="W43" s="267">
        <v>-0.1167</v>
      </c>
      <c r="X43" s="267">
        <v>-3.4000000000000002E-2</v>
      </c>
      <c r="Y43" s="267">
        <v>-0.10489999999999999</v>
      </c>
      <c r="Z43" s="267">
        <v>-0.12759999999999999</v>
      </c>
      <c r="AA43" s="267">
        <v>9.1999999999999998E-2</v>
      </c>
      <c r="AB43" s="267">
        <v>-0.3261</v>
      </c>
      <c r="AC43" s="267">
        <v>0.128</v>
      </c>
      <c r="AD43" s="267">
        <v>-0.1527</v>
      </c>
      <c r="AE43" s="267">
        <v>-0.16309999999999999</v>
      </c>
      <c r="AF43" s="267">
        <v>0.15559999999999999</v>
      </c>
      <c r="AG43" s="267">
        <v>-1.3599999999999999E-2</v>
      </c>
      <c r="AH43" s="267">
        <v>0.10489999999999999</v>
      </c>
      <c r="AI43" s="267">
        <v>-0.1454</v>
      </c>
      <c r="AJ43" s="267">
        <v>-0.25919999999999999</v>
      </c>
      <c r="AK43" s="267">
        <v>0.10199999999999999</v>
      </c>
      <c r="AL43" s="267">
        <v>3.5099999999999999E-2</v>
      </c>
      <c r="AM43" s="267">
        <v>-3.1300000000000001E-2</v>
      </c>
      <c r="AN43" s="267">
        <v>8.14E-2</v>
      </c>
      <c r="AO43" s="267">
        <v>-0.14510000000000001</v>
      </c>
      <c r="AP43" s="268">
        <v>0.1767</v>
      </c>
      <c r="AQ43" s="210"/>
      <c r="AR43" s="213">
        <f t="shared" ca="1" si="8"/>
        <v>9.3852945800000004E-2</v>
      </c>
      <c r="AS43" s="214" t="str">
        <f t="shared" si="9"/>
        <v>Antimonium Tartaric.</v>
      </c>
      <c r="AT43" s="232">
        <f t="shared" ca="1" si="2"/>
        <v>9.4129975382999498E-2</v>
      </c>
      <c r="AU43" s="219" t="str">
        <f t="shared" ca="1" si="3"/>
        <v/>
      </c>
      <c r="AV43" s="203"/>
      <c r="AW43" s="232">
        <f t="shared" ca="1" si="10"/>
        <v>-0.33995622065722642</v>
      </c>
      <c r="AX43" s="270">
        <f t="shared" ca="1" si="11"/>
        <v>21</v>
      </c>
      <c r="AY43" s="203">
        <f t="shared" ca="1" si="12"/>
        <v>3</v>
      </c>
      <c r="AZ43" s="270">
        <f t="shared" ca="1" si="13"/>
        <v>1.8251916451751382</v>
      </c>
      <c r="BA43" s="270">
        <f t="shared" ca="1" si="14"/>
        <v>0</v>
      </c>
      <c r="BB43" s="271">
        <f t="shared" ca="1" si="15"/>
        <v>-0.72878871768021136</v>
      </c>
    </row>
    <row r="44" spans="1:54">
      <c r="A44" s="232" t="s">
        <v>1548</v>
      </c>
      <c r="B44" s="252" t="s">
        <v>2117</v>
      </c>
      <c r="C44" s="252"/>
      <c r="D44" s="266"/>
      <c r="E44" s="267">
        <v>4.7699999999999999E-2</v>
      </c>
      <c r="F44" s="267">
        <v>-0.17169999999999999</v>
      </c>
      <c r="G44" s="267">
        <v>-0.15590000000000001</v>
      </c>
      <c r="H44" s="267">
        <v>0.152</v>
      </c>
      <c r="I44" s="267">
        <v>-0.105</v>
      </c>
      <c r="J44" s="267">
        <v>0.43380000000000002</v>
      </c>
      <c r="K44" s="267">
        <v>-0.1812</v>
      </c>
      <c r="L44" s="267">
        <v>0.12620000000000001</v>
      </c>
      <c r="M44" s="267">
        <v>-0.25969999999999999</v>
      </c>
      <c r="N44" s="267">
        <v>5.7500000000000002E-2</v>
      </c>
      <c r="O44" s="267">
        <v>0.20910000000000001</v>
      </c>
      <c r="P44" s="267">
        <v>-0.1573</v>
      </c>
      <c r="Q44" s="267">
        <v>1.3100000000000001E-2</v>
      </c>
      <c r="R44" s="267">
        <v>-8.0100000000000005E-2</v>
      </c>
      <c r="S44" s="267">
        <v>-4.6100000000000002E-2</v>
      </c>
      <c r="T44" s="267">
        <v>-0.1694</v>
      </c>
      <c r="U44" s="267">
        <v>0.22220000000000001</v>
      </c>
      <c r="V44" s="267">
        <v>-0.12230000000000001</v>
      </c>
      <c r="W44" s="267">
        <v>-0.1048</v>
      </c>
      <c r="X44" s="267">
        <v>-7.6E-3</v>
      </c>
      <c r="Y44" s="267">
        <v>8.2600000000000007E-2</v>
      </c>
      <c r="Z44" s="267">
        <v>0.14729999999999999</v>
      </c>
      <c r="AA44" s="267">
        <v>-0.21410000000000001</v>
      </c>
      <c r="AB44" s="267">
        <v>4.9700000000000001E-2</v>
      </c>
      <c r="AC44" s="267">
        <v>-1.77E-2</v>
      </c>
      <c r="AD44" s="267">
        <v>5.8000000000000003E-2</v>
      </c>
      <c r="AE44" s="267">
        <v>0.11</v>
      </c>
      <c r="AF44" s="267">
        <v>-0.20699999999999999</v>
      </c>
      <c r="AG44" s="267">
        <v>-0.19020000000000001</v>
      </c>
      <c r="AH44" s="267">
        <v>0.3987</v>
      </c>
      <c r="AI44" s="267">
        <v>-0.11899999999999999</v>
      </c>
      <c r="AJ44" s="267">
        <v>8.9599999999999999E-2</v>
      </c>
      <c r="AK44" s="267">
        <v>0.1103</v>
      </c>
      <c r="AL44" s="267">
        <v>-1.5599999999999999E-2</v>
      </c>
      <c r="AM44" s="267">
        <v>0.1153</v>
      </c>
      <c r="AN44" s="267">
        <v>0.123</v>
      </c>
      <c r="AO44" s="267">
        <v>-0.14729999999999999</v>
      </c>
      <c r="AP44" s="268">
        <v>-7.4300000000000005E-2</v>
      </c>
      <c r="AQ44" s="210"/>
      <c r="AR44" s="213">
        <f t="shared" ca="1" si="8"/>
        <v>-8.8863852100000001E-2</v>
      </c>
      <c r="AS44" s="214" t="str">
        <f t="shared" si="9"/>
        <v>Apis Mellifica</v>
      </c>
      <c r="AT44" s="232">
        <f t="shared" ca="1" si="2"/>
        <v>-8.9098879573850764E-2</v>
      </c>
      <c r="AU44" s="219">
        <f t="shared" ca="1" si="3"/>
        <v>7.9386103413155613E-3</v>
      </c>
      <c r="AV44" s="203"/>
      <c r="AW44" s="232">
        <f t="shared" ca="1" si="10"/>
        <v>-0.33343591425042196</v>
      </c>
      <c r="AX44" s="270">
        <f t="shared" ca="1" si="11"/>
        <v>22</v>
      </c>
      <c r="AY44" s="203">
        <f t="shared" ca="1" si="12"/>
        <v>1</v>
      </c>
      <c r="AZ44" s="270">
        <f t="shared" ca="1" si="13"/>
        <v>1.9136421561290091</v>
      </c>
      <c r="BA44" s="270">
        <f t="shared" ca="1" si="14"/>
        <v>0</v>
      </c>
      <c r="BB44" s="271">
        <f t="shared" ca="1" si="15"/>
        <v>-0.72226841127340691</v>
      </c>
    </row>
    <row r="45" spans="1:54">
      <c r="A45" s="232" t="s">
        <v>4628</v>
      </c>
      <c r="B45" s="252" t="s">
        <v>1163</v>
      </c>
      <c r="C45" s="252"/>
      <c r="D45" s="266"/>
      <c r="E45" s="267">
        <v>-8.0999999999999996E-3</v>
      </c>
      <c r="F45" s="267">
        <v>-0.4924</v>
      </c>
      <c r="G45" s="267">
        <v>-4.7899999999999998E-2</v>
      </c>
      <c r="H45" s="267">
        <v>0.23910000000000001</v>
      </c>
      <c r="I45" s="267">
        <v>0.37190000000000001</v>
      </c>
      <c r="J45" s="267">
        <v>-0.2266</v>
      </c>
      <c r="K45" s="267">
        <v>0.1784</v>
      </c>
      <c r="L45" s="267">
        <v>6.5299999999999997E-2</v>
      </c>
      <c r="M45" s="267">
        <v>-6.7000000000000002E-3</v>
      </c>
      <c r="N45" s="267">
        <v>0.1166</v>
      </c>
      <c r="O45" s="267">
        <v>7.0800000000000002E-2</v>
      </c>
      <c r="P45" s="267">
        <v>-0.23469999999999999</v>
      </c>
      <c r="Q45" s="267">
        <v>5.2200000000000003E-2</v>
      </c>
      <c r="R45" s="267">
        <v>4.8999999999999998E-3</v>
      </c>
      <c r="S45" s="267">
        <v>0.31040000000000001</v>
      </c>
      <c r="T45" s="267">
        <v>-0.1668</v>
      </c>
      <c r="U45" s="267">
        <v>-2.6700000000000002E-2</v>
      </c>
      <c r="V45" s="267">
        <v>2.52E-2</v>
      </c>
      <c r="W45" s="267">
        <v>-8.6199999999999999E-2</v>
      </c>
      <c r="X45" s="267">
        <v>2.5999999999999999E-3</v>
      </c>
      <c r="Y45" s="267">
        <v>-6.9599999999999995E-2</v>
      </c>
      <c r="Z45" s="267">
        <v>6.5000000000000002E-2</v>
      </c>
      <c r="AA45" s="267">
        <v>0.20569999999999999</v>
      </c>
      <c r="AB45" s="267">
        <v>1.1900000000000001E-2</v>
      </c>
      <c r="AC45" s="267">
        <v>-8.9099999999999999E-2</v>
      </c>
      <c r="AD45" s="267">
        <v>0.21640000000000001</v>
      </c>
      <c r="AE45" s="267">
        <v>-0.19670000000000001</v>
      </c>
      <c r="AF45" s="267">
        <v>-9.6600000000000005E-2</v>
      </c>
      <c r="AG45" s="267">
        <v>9.3700000000000006E-2</v>
      </c>
      <c r="AH45" s="267">
        <v>-0.17760000000000001</v>
      </c>
      <c r="AI45" s="267">
        <v>-0.20430000000000001</v>
      </c>
      <c r="AJ45" s="267">
        <v>-4.7600000000000003E-2</v>
      </c>
      <c r="AK45" s="267">
        <v>2.0899999999999998E-2</v>
      </c>
      <c r="AL45" s="267">
        <v>-3.3099999999999997E-2</v>
      </c>
      <c r="AM45" s="267">
        <v>0.1285</v>
      </c>
      <c r="AN45" s="267">
        <v>-3.2800000000000003E-2</v>
      </c>
      <c r="AO45" s="267">
        <v>7.1099999999999997E-2</v>
      </c>
      <c r="AP45" s="268">
        <v>-2.5999999999999999E-3</v>
      </c>
      <c r="AQ45" s="210"/>
      <c r="AR45" s="213">
        <f t="shared" ca="1" si="8"/>
        <v>-0.16125112529999999</v>
      </c>
      <c r="AS45" s="214" t="str">
        <f t="shared" si="9"/>
        <v>Apocynum Cannabinum</v>
      </c>
      <c r="AT45" s="232">
        <f t="shared" ca="1" si="2"/>
        <v>-0.16267095626195599</v>
      </c>
      <c r="AU45" s="219">
        <f t="shared" ca="1" si="3"/>
        <v>2.64618400111792E-2</v>
      </c>
      <c r="AV45" s="203"/>
      <c r="AW45" s="232">
        <f t="shared" ca="1" si="10"/>
        <v>-0.32691560784361751</v>
      </c>
      <c r="AX45" s="270">
        <f t="shared" ca="1" si="11"/>
        <v>24</v>
      </c>
      <c r="AY45" s="203">
        <f t="shared" ca="1" si="12"/>
        <v>2</v>
      </c>
      <c r="AZ45" s="270">
        <f t="shared" ca="1" si="13"/>
        <v>2.0045587910020117</v>
      </c>
      <c r="BA45" s="270">
        <f t="shared" ca="1" si="14"/>
        <v>0</v>
      </c>
      <c r="BB45" s="271">
        <f t="shared" ca="1" si="15"/>
        <v>-0.71574810486660245</v>
      </c>
    </row>
    <row r="46" spans="1:54">
      <c r="A46" s="232" t="s">
        <v>4629</v>
      </c>
      <c r="B46" s="252" t="s">
        <v>2118</v>
      </c>
      <c r="C46" s="252"/>
      <c r="D46" s="266"/>
      <c r="E46" s="267">
        <v>0.1018</v>
      </c>
      <c r="F46" s="267">
        <v>-0.11990000000000001</v>
      </c>
      <c r="G46" s="267">
        <v>0.27329999999999999</v>
      </c>
      <c r="H46" s="267">
        <v>-6.7900000000000002E-2</v>
      </c>
      <c r="I46" s="267">
        <v>6.1000000000000004E-3</v>
      </c>
      <c r="J46" s="267">
        <v>-0.18540000000000001</v>
      </c>
      <c r="K46" s="267">
        <v>1.2999999999999999E-3</v>
      </c>
      <c r="L46" s="267">
        <v>-0.18809999999999999</v>
      </c>
      <c r="M46" s="267">
        <v>-4.9000000000000002E-2</v>
      </c>
      <c r="N46" s="267">
        <v>0.39</v>
      </c>
      <c r="O46" s="267">
        <v>-4.58E-2</v>
      </c>
      <c r="P46" s="267">
        <v>-0.14649999999999999</v>
      </c>
      <c r="Q46" s="267">
        <v>-4.6100000000000002E-2</v>
      </c>
      <c r="R46" s="267">
        <v>0.19439999999999999</v>
      </c>
      <c r="S46" s="267">
        <v>-0.1484</v>
      </c>
      <c r="T46" s="267">
        <v>7.4300000000000005E-2</v>
      </c>
      <c r="U46" s="267">
        <v>0.2253</v>
      </c>
      <c r="V46" s="267">
        <v>4.7100000000000003E-2</v>
      </c>
      <c r="W46" s="267">
        <v>-0.1502</v>
      </c>
      <c r="X46" s="267">
        <v>-0.2437</v>
      </c>
      <c r="Y46" s="267">
        <v>4.4499999999999998E-2</v>
      </c>
      <c r="Z46" s="267">
        <v>-0.2387</v>
      </c>
      <c r="AA46" s="267">
        <v>0.12759999999999999</v>
      </c>
      <c r="AB46" s="267">
        <v>6.2100000000000002E-2</v>
      </c>
      <c r="AC46" s="267">
        <v>6.6100000000000006E-2</v>
      </c>
      <c r="AD46" s="267">
        <v>-7.6399999999999996E-2</v>
      </c>
      <c r="AE46" s="267">
        <v>-0.25169999999999998</v>
      </c>
      <c r="AF46" s="267">
        <v>-0.28339999999999999</v>
      </c>
      <c r="AG46" s="267">
        <v>-0.15559999999999999</v>
      </c>
      <c r="AH46" s="267">
        <v>0.18779999999999999</v>
      </c>
      <c r="AI46" s="267">
        <v>0.12839999999999999</v>
      </c>
      <c r="AJ46" s="267">
        <v>0.159</v>
      </c>
      <c r="AK46" s="267">
        <v>-0.1215</v>
      </c>
      <c r="AL46" s="267">
        <v>-4.0500000000000001E-2</v>
      </c>
      <c r="AM46" s="267">
        <v>-1.04E-2</v>
      </c>
      <c r="AN46" s="267">
        <v>0.1244</v>
      </c>
      <c r="AO46" s="267">
        <v>0.27060000000000001</v>
      </c>
      <c r="AP46" s="268">
        <v>7.9600000000000004E-2</v>
      </c>
      <c r="AQ46" s="210"/>
      <c r="AR46" s="213">
        <f t="shared" ca="1" si="8"/>
        <v>-0.28657948249999998</v>
      </c>
      <c r="AS46" s="214" t="str">
        <f t="shared" si="9"/>
        <v>Aranea Diadema</v>
      </c>
      <c r="AT46" s="232">
        <f t="shared" ca="1" si="2"/>
        <v>-0.29483568955306033</v>
      </c>
      <c r="AU46" s="219">
        <f t="shared" ca="1" si="3"/>
        <v>8.6928083834228564E-2</v>
      </c>
      <c r="AV46" s="203"/>
      <c r="AW46" s="232">
        <f t="shared" ca="1" si="10"/>
        <v>-0.32039530143681305</v>
      </c>
      <c r="AX46" s="270">
        <f t="shared" ca="1" si="11"/>
        <v>27</v>
      </c>
      <c r="AY46" s="203">
        <f t="shared" ca="1" si="12"/>
        <v>3</v>
      </c>
      <c r="AZ46" s="270">
        <f t="shared" ca="1" si="13"/>
        <v>2.0978898291461685</v>
      </c>
      <c r="BA46" s="270">
        <f t="shared" ca="1" si="14"/>
        <v>0</v>
      </c>
      <c r="BB46" s="271">
        <f t="shared" ca="1" si="15"/>
        <v>-0.709227798459798</v>
      </c>
    </row>
    <row r="47" spans="1:54">
      <c r="A47" s="232" t="s">
        <v>4630</v>
      </c>
      <c r="B47" s="252" t="s">
        <v>963</v>
      </c>
      <c r="C47" s="252"/>
      <c r="D47" s="266"/>
      <c r="E47" s="267">
        <v>9.0899999999999995E-2</v>
      </c>
      <c r="F47" s="267">
        <v>0.11020000000000001</v>
      </c>
      <c r="G47" s="267">
        <v>-4.4999999999999997E-3</v>
      </c>
      <c r="H47" s="267">
        <v>-0.1789</v>
      </c>
      <c r="I47" s="267">
        <v>1.9900000000000001E-2</v>
      </c>
      <c r="J47" s="267">
        <v>6.2700000000000006E-2</v>
      </c>
      <c r="K47" s="267">
        <v>-0.1079</v>
      </c>
      <c r="L47" s="267">
        <v>-0.29799999999999999</v>
      </c>
      <c r="M47" s="267">
        <v>0.1643</v>
      </c>
      <c r="N47" s="267">
        <v>-0.14319999999999999</v>
      </c>
      <c r="O47" s="267">
        <v>0.17150000000000001</v>
      </c>
      <c r="P47" s="267">
        <v>0.28110000000000002</v>
      </c>
      <c r="Q47" s="267">
        <v>-4.87E-2</v>
      </c>
      <c r="R47" s="267">
        <v>0.4531</v>
      </c>
      <c r="S47" s="267">
        <v>-0.3916</v>
      </c>
      <c r="T47" s="267">
        <v>-0.1313</v>
      </c>
      <c r="U47" s="267">
        <v>3.7400000000000003E-2</v>
      </c>
      <c r="V47" s="267">
        <v>-0.19109999999999999</v>
      </c>
      <c r="W47" s="267">
        <v>-3.0599999999999999E-2</v>
      </c>
      <c r="X47" s="267">
        <v>1.8100000000000002E-2</v>
      </c>
      <c r="Y47" s="267">
        <v>-3.5400000000000001E-2</v>
      </c>
      <c r="Z47" s="267">
        <v>0.33339999999999997</v>
      </c>
      <c r="AA47" s="267">
        <v>-1.9900000000000001E-2</v>
      </c>
      <c r="AB47" s="267">
        <v>-3.95E-2</v>
      </c>
      <c r="AC47" s="267">
        <v>-0.13039999999999999</v>
      </c>
      <c r="AD47" s="267">
        <v>-0.1628</v>
      </c>
      <c r="AE47" s="267">
        <v>0.12570000000000001</v>
      </c>
      <c r="AF47" s="267">
        <v>-6.4799999999999996E-2</v>
      </c>
      <c r="AG47" s="267">
        <v>0.1477</v>
      </c>
      <c r="AH47" s="267">
        <v>5.4399999999999997E-2</v>
      </c>
      <c r="AI47" s="267">
        <v>-1.9599999999999999E-2</v>
      </c>
      <c r="AJ47" s="267">
        <v>1.9599999999999999E-2</v>
      </c>
      <c r="AK47" s="267">
        <v>0.10730000000000001</v>
      </c>
      <c r="AL47" s="267">
        <v>-9.1200000000000003E-2</v>
      </c>
      <c r="AM47" s="267">
        <v>-1.9300000000000001E-2</v>
      </c>
      <c r="AN47" s="267">
        <v>5.5599999999999997E-2</v>
      </c>
      <c r="AO47" s="267">
        <v>6.0600000000000001E-2</v>
      </c>
      <c r="AP47" s="268">
        <v>-0.1973</v>
      </c>
      <c r="AQ47" s="210"/>
      <c r="AR47" s="213">
        <f t="shared" ca="1" si="8"/>
        <v>-4.5835878900000002E-2</v>
      </c>
      <c r="AS47" s="214" t="str">
        <f t="shared" si="9"/>
        <v>Argentum Metallicum</v>
      </c>
      <c r="AT47" s="232">
        <f t="shared" ca="1" si="2"/>
        <v>-4.5868018714451744E-2</v>
      </c>
      <c r="AU47" s="219">
        <f t="shared" ca="1" si="3"/>
        <v>2.1038751407892954E-3</v>
      </c>
      <c r="AV47" s="203"/>
      <c r="AW47" s="232">
        <f t="shared" ca="1" si="10"/>
        <v>-0.3138749950300086</v>
      </c>
      <c r="AX47" s="270">
        <f t="shared" ca="1" si="11"/>
        <v>33</v>
      </c>
      <c r="AY47" s="203">
        <f t="shared" ca="1" si="12"/>
        <v>6</v>
      </c>
      <c r="AZ47" s="270">
        <f t="shared" ca="1" si="13"/>
        <v>2.1935743936690044</v>
      </c>
      <c r="BA47" s="270">
        <f t="shared" ca="1" si="14"/>
        <v>0</v>
      </c>
      <c r="BB47" s="271">
        <f t="shared" ca="1" si="15"/>
        <v>-0.70270749205299354</v>
      </c>
    </row>
    <row r="48" spans="1:54">
      <c r="A48" s="232" t="s">
        <v>4631</v>
      </c>
      <c r="B48" s="252" t="s">
        <v>1185</v>
      </c>
      <c r="C48" s="252"/>
      <c r="D48" s="266"/>
      <c r="E48" s="267">
        <v>-0.16769999999999999</v>
      </c>
      <c r="F48" s="267">
        <v>0.18529999999999999</v>
      </c>
      <c r="G48" s="267">
        <v>-0.1018</v>
      </c>
      <c r="H48" s="267">
        <v>-0.17549999999999999</v>
      </c>
      <c r="I48" s="267">
        <v>-0.19500000000000001</v>
      </c>
      <c r="J48" s="267">
        <v>0.19769999999999999</v>
      </c>
      <c r="K48" s="267">
        <v>6.4600000000000005E-2</v>
      </c>
      <c r="L48" s="267">
        <v>-5.1400000000000001E-2</v>
      </c>
      <c r="M48" s="267">
        <v>0.18959999999999999</v>
      </c>
      <c r="N48" s="267">
        <v>-0.22070000000000001</v>
      </c>
      <c r="O48" s="267">
        <v>5.8400000000000001E-2</v>
      </c>
      <c r="P48" s="267">
        <v>0.2089</v>
      </c>
      <c r="Q48" s="267">
        <v>0.1474</v>
      </c>
      <c r="R48" s="267">
        <v>0.16389999999999999</v>
      </c>
      <c r="S48" s="267">
        <v>-0.2258</v>
      </c>
      <c r="T48" s="267">
        <v>-0.18340000000000001</v>
      </c>
      <c r="U48" s="267">
        <v>0.23480000000000001</v>
      </c>
      <c r="V48" s="267">
        <v>0.16350000000000001</v>
      </c>
      <c r="W48" s="267">
        <v>7.1199999999999999E-2</v>
      </c>
      <c r="X48" s="267">
        <v>-6.9699999999999998E-2</v>
      </c>
      <c r="Y48" s="267">
        <v>0.32840000000000003</v>
      </c>
      <c r="Z48" s="267">
        <v>0.37659999999999999</v>
      </c>
      <c r="AA48" s="267">
        <v>-0.15490000000000001</v>
      </c>
      <c r="AB48" s="267">
        <v>-4.7899999999999998E-2</v>
      </c>
      <c r="AC48" s="267">
        <v>-0.1404</v>
      </c>
      <c r="AD48" s="267">
        <v>-9.4399999999999998E-2</v>
      </c>
      <c r="AE48" s="267">
        <v>1.61E-2</v>
      </c>
      <c r="AF48" s="267">
        <v>-0.16900000000000001</v>
      </c>
      <c r="AG48" s="267">
        <v>-0.18049999999999999</v>
      </c>
      <c r="AH48" s="267">
        <v>-8.5300000000000001E-2</v>
      </c>
      <c r="AI48" s="267">
        <v>-0.14530000000000001</v>
      </c>
      <c r="AJ48" s="267">
        <v>5.7599999999999998E-2</v>
      </c>
      <c r="AK48" s="267">
        <v>2.1899999999999999E-2</v>
      </c>
      <c r="AL48" s="267">
        <v>-7.5399999999999995E-2</v>
      </c>
      <c r="AM48" s="267">
        <v>-0.126</v>
      </c>
      <c r="AN48" s="267">
        <v>-6.93E-2</v>
      </c>
      <c r="AO48" s="267">
        <v>0.17560000000000001</v>
      </c>
      <c r="AP48" s="268">
        <v>2.1399999999999999E-2</v>
      </c>
      <c r="AQ48" s="210"/>
      <c r="AR48" s="213">
        <f t="shared" ca="1" si="8"/>
        <v>0.28255878890000002</v>
      </c>
      <c r="AS48" s="214" t="str">
        <f t="shared" si="9"/>
        <v>Argentum Nitricum</v>
      </c>
      <c r="AT48" s="232">
        <f t="shared" ca="1" si="2"/>
        <v>0.29046070338242574</v>
      </c>
      <c r="AU48" s="219" t="str">
        <f t="shared" ca="1" si="3"/>
        <v/>
      </c>
      <c r="AV48" s="203"/>
      <c r="AW48" s="232">
        <f t="shared" ca="1" si="10"/>
        <v>-0.30735468862320414</v>
      </c>
      <c r="AX48" s="270">
        <f t="shared" ca="1" si="11"/>
        <v>38</v>
      </c>
      <c r="AY48" s="203">
        <f t="shared" ca="1" si="12"/>
        <v>5</v>
      </c>
      <c r="AZ48" s="270">
        <f t="shared" ca="1" si="13"/>
        <v>2.2915422512277179</v>
      </c>
      <c r="BA48" s="270">
        <f t="shared" ca="1" si="14"/>
        <v>0</v>
      </c>
      <c r="BB48" s="271">
        <f t="shared" ca="1" si="15"/>
        <v>-0.69618718564618909</v>
      </c>
    </row>
    <row r="49" spans="1:54">
      <c r="A49" s="232" t="s">
        <v>4632</v>
      </c>
      <c r="B49" s="252" t="s">
        <v>2119</v>
      </c>
      <c r="C49" s="252"/>
      <c r="D49" s="266"/>
      <c r="E49" s="267">
        <v>-0.20630000000000001</v>
      </c>
      <c r="F49" s="267">
        <v>0.1129</v>
      </c>
      <c r="G49" s="267">
        <v>-4.5999999999999999E-3</v>
      </c>
      <c r="H49" s="267">
        <v>0.25590000000000002</v>
      </c>
      <c r="I49" s="267">
        <v>0.2432</v>
      </c>
      <c r="J49" s="267">
        <v>8.8700000000000001E-2</v>
      </c>
      <c r="K49" s="267">
        <v>-0.23419999999999999</v>
      </c>
      <c r="L49" s="267">
        <v>-6.7500000000000004E-2</v>
      </c>
      <c r="M49" s="267">
        <v>2.2700000000000001E-2</v>
      </c>
      <c r="N49" s="267">
        <v>4.0899999999999999E-2</v>
      </c>
      <c r="O49" s="267">
        <v>2.5700000000000001E-2</v>
      </c>
      <c r="P49" s="267">
        <v>-0.25240000000000001</v>
      </c>
      <c r="Q49" s="267">
        <v>-0.13930000000000001</v>
      </c>
      <c r="R49" s="267">
        <v>9.2399999999999996E-2</v>
      </c>
      <c r="S49" s="267">
        <v>-0.1197</v>
      </c>
      <c r="T49" s="267">
        <v>0.27939999999999998</v>
      </c>
      <c r="U49" s="267">
        <v>-0.1052</v>
      </c>
      <c r="V49" s="267">
        <v>-0.1188</v>
      </c>
      <c r="W49" s="267">
        <v>0.28339999999999999</v>
      </c>
      <c r="X49" s="267">
        <v>-0.2394</v>
      </c>
      <c r="Y49" s="267">
        <v>9.2299999999999993E-2</v>
      </c>
      <c r="Z49" s="267">
        <v>-5.8500000000000003E-2</v>
      </c>
      <c r="AA49" s="267">
        <v>1.0200000000000001E-2</v>
      </c>
      <c r="AB49" s="267">
        <v>-0.1908</v>
      </c>
      <c r="AC49" s="267">
        <v>-6.5500000000000003E-2</v>
      </c>
      <c r="AD49" s="267">
        <v>7.3200000000000001E-2</v>
      </c>
      <c r="AE49" s="267">
        <v>1.37E-2</v>
      </c>
      <c r="AF49" s="267">
        <v>-1.6400000000000001E-2</v>
      </c>
      <c r="AG49" s="267">
        <v>-1.52E-2</v>
      </c>
      <c r="AH49" s="267">
        <v>-6.2399999999999997E-2</v>
      </c>
      <c r="AI49" s="267">
        <v>-0.24740000000000001</v>
      </c>
      <c r="AJ49" s="267">
        <v>-0.19170000000000001</v>
      </c>
      <c r="AK49" s="267">
        <v>1.6000000000000001E-3</v>
      </c>
      <c r="AL49" s="267">
        <v>0.186</v>
      </c>
      <c r="AM49" s="267">
        <v>9.2100000000000001E-2</v>
      </c>
      <c r="AN49" s="267">
        <v>0.15570000000000001</v>
      </c>
      <c r="AO49" s="267">
        <v>0.39700000000000002</v>
      </c>
      <c r="AP49" s="268">
        <v>-0.13170000000000001</v>
      </c>
      <c r="AQ49" s="210"/>
      <c r="AR49" s="213">
        <f t="shared" ca="1" si="8"/>
        <v>-5.4087421599999998E-2</v>
      </c>
      <c r="AS49" s="214" t="str">
        <f t="shared" si="9"/>
        <v>Arnica Montana</v>
      </c>
      <c r="AT49" s="232">
        <f t="shared" ca="1" si="2"/>
        <v>-5.414025770696599E-2</v>
      </c>
      <c r="AU49" s="219">
        <f t="shared" ca="1" si="3"/>
        <v>2.9311675045766905E-3</v>
      </c>
      <c r="AV49" s="203"/>
      <c r="AW49" s="232">
        <f t="shared" ca="1" si="10"/>
        <v>-0.30083438221639969</v>
      </c>
      <c r="AX49" s="270">
        <f t="shared" ca="1" si="11"/>
        <v>43</v>
      </c>
      <c r="AY49" s="203">
        <f t="shared" ca="1" si="12"/>
        <v>5</v>
      </c>
      <c r="AZ49" s="270">
        <f t="shared" ca="1" si="13"/>
        <v>2.3917136459971959</v>
      </c>
      <c r="BA49" s="270">
        <f t="shared" ca="1" si="14"/>
        <v>0</v>
      </c>
      <c r="BB49" s="271">
        <f t="shared" ca="1" si="15"/>
        <v>-0.68966687923938463</v>
      </c>
    </row>
    <row r="50" spans="1:54">
      <c r="A50" s="232" t="s">
        <v>4633</v>
      </c>
      <c r="B50" s="252" t="s">
        <v>925</v>
      </c>
      <c r="C50" s="252"/>
      <c r="D50" s="266"/>
      <c r="E50" s="267">
        <v>-5.9400000000000001E-2</v>
      </c>
      <c r="F50" s="267">
        <v>-0.4133</v>
      </c>
      <c r="G50" s="267">
        <v>-0.16320000000000001</v>
      </c>
      <c r="H50" s="267">
        <v>8.0299999999999996E-2</v>
      </c>
      <c r="I50" s="267">
        <v>-0.1027</v>
      </c>
      <c r="J50" s="267">
        <v>6.54E-2</v>
      </c>
      <c r="K50" s="267">
        <v>0.65410000000000001</v>
      </c>
      <c r="L50" s="267">
        <v>5.7999999999999996E-3</v>
      </c>
      <c r="M50" s="267">
        <v>2.7799999999999998E-2</v>
      </c>
      <c r="N50" s="267">
        <v>0.35220000000000001</v>
      </c>
      <c r="O50" s="267">
        <v>0.23269999999999999</v>
      </c>
      <c r="P50" s="267">
        <v>-8.5099999999999995E-2</v>
      </c>
      <c r="Q50" s="267">
        <v>2.6700000000000002E-2</v>
      </c>
      <c r="R50" s="267">
        <v>9.5500000000000002E-2</v>
      </c>
      <c r="S50" s="267">
        <v>-7.3499999999999996E-2</v>
      </c>
      <c r="T50" s="267">
        <v>6.7400000000000002E-2</v>
      </c>
      <c r="U50" s="267">
        <v>-0.1048</v>
      </c>
      <c r="V50" s="267">
        <v>-0.1226</v>
      </c>
      <c r="W50" s="267">
        <v>-1.9300000000000001E-2</v>
      </c>
      <c r="X50" s="267">
        <v>2.4E-2</v>
      </c>
      <c r="Y50" s="267">
        <v>-0.1431</v>
      </c>
      <c r="Z50" s="267">
        <v>7.5800000000000006E-2</v>
      </c>
      <c r="AA50" s="267">
        <v>-3.9699999999999999E-2</v>
      </c>
      <c r="AB50" s="267">
        <v>-8.3099999999999993E-2</v>
      </c>
      <c r="AC50" s="267">
        <v>0.16689999999999999</v>
      </c>
      <c r="AD50" s="267">
        <v>-7.3599999999999999E-2</v>
      </c>
      <c r="AE50" s="267">
        <v>-7.1199999999999999E-2</v>
      </c>
      <c r="AF50" s="267">
        <v>-8.3000000000000004E-2</v>
      </c>
      <c r="AG50" s="267">
        <v>-4.9700000000000001E-2</v>
      </c>
      <c r="AH50" s="267">
        <v>9.1000000000000004E-3</v>
      </c>
      <c r="AI50" s="267">
        <v>-2.0199999999999999E-2</v>
      </c>
      <c r="AJ50" s="267">
        <v>-5.57E-2</v>
      </c>
      <c r="AK50" s="267">
        <v>0.1163</v>
      </c>
      <c r="AL50" s="267">
        <v>-1.7000000000000001E-2</v>
      </c>
      <c r="AM50" s="267">
        <v>-5.96E-2</v>
      </c>
      <c r="AN50" s="267">
        <v>-1.7899999999999999E-2</v>
      </c>
      <c r="AO50" s="267">
        <v>-2.86E-2</v>
      </c>
      <c r="AP50" s="268">
        <v>-0.1116</v>
      </c>
      <c r="AQ50" s="210"/>
      <c r="AR50" s="213">
        <f t="shared" ca="1" si="8"/>
        <v>2.5436127999999999E-2</v>
      </c>
      <c r="AS50" s="214" t="str">
        <f t="shared" si="9"/>
        <v>Arsenicum Album</v>
      </c>
      <c r="AT50" s="232">
        <f t="shared" ca="1" si="2"/>
        <v>2.5441615826696466E-2</v>
      </c>
      <c r="AU50" s="219" t="str">
        <f t="shared" ca="1" si="3"/>
        <v/>
      </c>
      <c r="AV50" s="203"/>
      <c r="AW50" s="232">
        <f t="shared" ca="1" si="10"/>
        <v>-0.29431407580959523</v>
      </c>
      <c r="AX50" s="270">
        <f t="shared" ca="1" si="11"/>
        <v>47</v>
      </c>
      <c r="AY50" s="203">
        <f t="shared" ca="1" si="12"/>
        <v>4</v>
      </c>
      <c r="AZ50" s="270">
        <f t="shared" ca="1" si="13"/>
        <v>2.4939991702935753</v>
      </c>
      <c r="BA50" s="270">
        <f t="shared" ca="1" si="14"/>
        <v>0</v>
      </c>
      <c r="BB50" s="271">
        <f t="shared" ca="1" si="15"/>
        <v>-0.68314657283258018</v>
      </c>
    </row>
    <row r="51" spans="1:54">
      <c r="A51" s="232" t="s">
        <v>1888</v>
      </c>
      <c r="B51" s="252" t="s">
        <v>1905</v>
      </c>
      <c r="C51" s="252"/>
      <c r="D51" s="266"/>
      <c r="E51" s="267">
        <v>-0.31830000000000003</v>
      </c>
      <c r="F51" s="267">
        <v>-0.2445</v>
      </c>
      <c r="G51" s="267">
        <v>0.1221</v>
      </c>
      <c r="H51" s="267">
        <v>0.40039999999999998</v>
      </c>
      <c r="I51" s="267">
        <v>0.30909999999999999</v>
      </c>
      <c r="J51" s="267">
        <v>-0.22869999999999999</v>
      </c>
      <c r="K51" s="267">
        <v>-0.21529999999999999</v>
      </c>
      <c r="L51" s="267">
        <v>0.1169</v>
      </c>
      <c r="M51" s="267">
        <v>-0.1012</v>
      </c>
      <c r="N51" s="267">
        <v>1.7999999999999999E-2</v>
      </c>
      <c r="O51" s="267">
        <v>3.6999999999999998E-2</v>
      </c>
      <c r="P51" s="267">
        <v>8.0500000000000002E-2</v>
      </c>
      <c r="Q51" s="267">
        <v>9.9000000000000008E-3</v>
      </c>
      <c r="R51" s="267">
        <v>0.15540000000000001</v>
      </c>
      <c r="S51" s="267">
        <v>-0.1201</v>
      </c>
      <c r="T51" s="267">
        <v>4.9599999999999998E-2</v>
      </c>
      <c r="U51" s="267">
        <v>9.5299999999999996E-2</v>
      </c>
      <c r="V51" s="267">
        <v>4.2599999999999999E-2</v>
      </c>
      <c r="W51" s="267">
        <v>-5.0799999999999998E-2</v>
      </c>
      <c r="X51" s="267">
        <v>-5.0900000000000001E-2</v>
      </c>
      <c r="Y51" s="267">
        <v>7.3000000000000001E-3</v>
      </c>
      <c r="Z51" s="267">
        <v>-0.23619999999999999</v>
      </c>
      <c r="AA51" s="267">
        <v>9.2399999999999996E-2</v>
      </c>
      <c r="AB51" s="267">
        <v>0.1575</v>
      </c>
      <c r="AC51" s="267">
        <v>-5.2900000000000003E-2</v>
      </c>
      <c r="AD51" s="267">
        <v>-9.8900000000000002E-2</v>
      </c>
      <c r="AE51" s="267">
        <v>-0.14779999999999999</v>
      </c>
      <c r="AF51" s="267">
        <v>-0.14280000000000001</v>
      </c>
      <c r="AG51" s="267">
        <v>-0.2301</v>
      </c>
      <c r="AH51" s="267">
        <v>0.2868</v>
      </c>
      <c r="AI51" s="267">
        <v>0.14910000000000001</v>
      </c>
      <c r="AJ51" s="267">
        <v>0.1409</v>
      </c>
      <c r="AK51" s="267">
        <v>0.1124</v>
      </c>
      <c r="AL51" s="267">
        <v>0.1106</v>
      </c>
      <c r="AM51" s="267">
        <v>-2.7400000000000001E-2</v>
      </c>
      <c r="AN51" s="267">
        <v>-0.1749</v>
      </c>
      <c r="AO51" s="267">
        <v>2.5999999999999999E-3</v>
      </c>
      <c r="AP51" s="268">
        <v>-5.2299999999999999E-2</v>
      </c>
      <c r="AQ51" s="210"/>
      <c r="AR51" s="213">
        <f t="shared" ca="1" si="8"/>
        <v>-0.2138478473</v>
      </c>
      <c r="AS51" s="214" t="str">
        <f t="shared" si="9"/>
        <v>Arsenicum Hydrogeno.</v>
      </c>
      <c r="AT51" s="232">
        <f t="shared" ca="1" si="2"/>
        <v>-0.21720013992869483</v>
      </c>
      <c r="AU51" s="219">
        <f t="shared" ca="1" si="3"/>
        <v>4.7175900785044612E-2</v>
      </c>
      <c r="AV51" s="203"/>
      <c r="AW51" s="232">
        <f t="shared" ca="1" si="10"/>
        <v>-0.28779376940279078</v>
      </c>
      <c r="AX51" s="270">
        <f t="shared" ca="1" si="11"/>
        <v>50</v>
      </c>
      <c r="AY51" s="203">
        <f t="shared" ca="1" si="12"/>
        <v>3</v>
      </c>
      <c r="AZ51" s="270">
        <f t="shared" ca="1" si="13"/>
        <v>2.5982996742091546</v>
      </c>
      <c r="BA51" s="270">
        <f t="shared" ca="1" si="14"/>
        <v>0</v>
      </c>
      <c r="BB51" s="271">
        <f t="shared" ca="1" si="15"/>
        <v>-0.67662626642577572</v>
      </c>
    </row>
    <row r="52" spans="1:54">
      <c r="A52" s="232" t="s">
        <v>1889</v>
      </c>
      <c r="B52" s="252" t="s">
        <v>2900</v>
      </c>
      <c r="C52" s="252"/>
      <c r="D52" s="266"/>
      <c r="E52" s="267">
        <v>0.30509999999999998</v>
      </c>
      <c r="F52" s="267">
        <v>-0.441</v>
      </c>
      <c r="G52" s="267">
        <v>-2.3099999999999999E-2</v>
      </c>
      <c r="H52" s="267">
        <v>-0.1439</v>
      </c>
      <c r="I52" s="267">
        <v>0.38169999999999998</v>
      </c>
      <c r="J52" s="267">
        <v>-4.0099999999999997E-2</v>
      </c>
      <c r="K52" s="267">
        <v>0.2208</v>
      </c>
      <c r="L52" s="267">
        <v>8.8499999999999995E-2</v>
      </c>
      <c r="M52" s="267">
        <v>0.2404</v>
      </c>
      <c r="N52" s="267">
        <v>1.6E-2</v>
      </c>
      <c r="O52" s="267">
        <v>-0.1333</v>
      </c>
      <c r="P52" s="267">
        <v>-0.1535</v>
      </c>
      <c r="Q52" s="267">
        <v>0.158</v>
      </c>
      <c r="R52" s="267">
        <v>0.12790000000000001</v>
      </c>
      <c r="S52" s="267">
        <v>5.1900000000000002E-2</v>
      </c>
      <c r="T52" s="267">
        <v>-0.31759999999999999</v>
      </c>
      <c r="U52" s="267">
        <v>7.4700000000000003E-2</v>
      </c>
      <c r="V52" s="267">
        <v>-3.5000000000000001E-3</v>
      </c>
      <c r="W52" s="267">
        <v>-0.1449</v>
      </c>
      <c r="X52" s="267">
        <v>3.3700000000000001E-2</v>
      </c>
      <c r="Y52" s="267">
        <v>-0.14199999999999999</v>
      </c>
      <c r="Z52" s="267">
        <v>0.1542</v>
      </c>
      <c r="AA52" s="267">
        <v>7.5999999999999998E-2</v>
      </c>
      <c r="AB52" s="267">
        <v>-9.8699999999999996E-2</v>
      </c>
      <c r="AC52" s="267">
        <v>-0.159</v>
      </c>
      <c r="AD52" s="267">
        <v>0.1051</v>
      </c>
      <c r="AE52" s="267">
        <v>0.1343</v>
      </c>
      <c r="AF52" s="267">
        <v>-0.15479999999999999</v>
      </c>
      <c r="AG52" s="267">
        <v>7.1800000000000003E-2</v>
      </c>
      <c r="AH52" s="267">
        <v>-6.4699999999999994E-2</v>
      </c>
      <c r="AI52" s="267">
        <v>-2.2000000000000001E-3</v>
      </c>
      <c r="AJ52" s="267">
        <v>-8.7800000000000003E-2</v>
      </c>
      <c r="AK52" s="267">
        <v>5.5800000000000002E-2</v>
      </c>
      <c r="AL52" s="267">
        <v>5.16E-2</v>
      </c>
      <c r="AM52" s="267">
        <v>-0.14419999999999999</v>
      </c>
      <c r="AN52" s="267">
        <v>-0.17280000000000001</v>
      </c>
      <c r="AO52" s="267">
        <v>4.2299999999999997E-2</v>
      </c>
      <c r="AP52" s="268">
        <v>4.7100000000000003E-2</v>
      </c>
      <c r="AQ52" s="210"/>
      <c r="AR52" s="213">
        <f t="shared" ca="1" si="8"/>
        <v>-0.2039644998</v>
      </c>
      <c r="AS52" s="214" t="str">
        <f t="shared" si="9"/>
        <v>Arsenicum Iodatum</v>
      </c>
      <c r="AT52" s="232">
        <f t="shared" ca="1" si="2"/>
        <v>-0.20686567856350246</v>
      </c>
      <c r="AU52" s="219">
        <f t="shared" ca="1" si="3"/>
        <v>4.2793408967538325E-2</v>
      </c>
      <c r="AV52" s="203"/>
      <c r="AW52" s="232">
        <f t="shared" ca="1" si="10"/>
        <v>-0.28127346299598632</v>
      </c>
      <c r="AX52" s="270">
        <f t="shared" ca="1" si="11"/>
        <v>55</v>
      </c>
      <c r="AY52" s="203">
        <f t="shared" ca="1" si="12"/>
        <v>5</v>
      </c>
      <c r="AZ52" s="270">
        <f t="shared" ca="1" si="13"/>
        <v>2.7045062164654778</v>
      </c>
      <c r="BA52" s="270">
        <f t="shared" ca="1" si="14"/>
        <v>0</v>
      </c>
      <c r="BB52" s="271">
        <f t="shared" ca="1" si="15"/>
        <v>-0.67010596001897127</v>
      </c>
    </row>
    <row r="53" spans="1:54">
      <c r="A53" s="232" t="s">
        <v>1153</v>
      </c>
      <c r="B53" s="252" t="s">
        <v>4085</v>
      </c>
      <c r="C53" s="252"/>
      <c r="D53" s="266"/>
      <c r="E53" s="267">
        <v>0.2235</v>
      </c>
      <c r="F53" s="267">
        <v>-0.1142</v>
      </c>
      <c r="G53" s="267">
        <v>-1.7399999999999999E-2</v>
      </c>
      <c r="H53" s="267">
        <v>0.152</v>
      </c>
      <c r="I53" s="267">
        <v>-0.14829999999999999</v>
      </c>
      <c r="J53" s="267">
        <v>6.2199999999999998E-2</v>
      </c>
      <c r="K53" s="267">
        <v>0.14510000000000001</v>
      </c>
      <c r="L53" s="267">
        <v>5.1499999999999997E-2</v>
      </c>
      <c r="M53" s="267">
        <v>2.7400000000000001E-2</v>
      </c>
      <c r="N53" s="267">
        <v>-2.5499999999999998E-2</v>
      </c>
      <c r="O53" s="267">
        <v>-0.25969999999999999</v>
      </c>
      <c r="P53" s="267">
        <v>9.0999999999999998E-2</v>
      </c>
      <c r="Q53" s="267">
        <v>-0.1555</v>
      </c>
      <c r="R53" s="267">
        <v>0.35439999999999999</v>
      </c>
      <c r="S53" s="267">
        <v>-0.13719999999999999</v>
      </c>
      <c r="T53" s="267">
        <v>-4.0399999999999998E-2</v>
      </c>
      <c r="U53" s="267">
        <v>-0.17519999999999999</v>
      </c>
      <c r="V53" s="267">
        <v>-0.17799999999999999</v>
      </c>
      <c r="W53" s="267">
        <v>-0.10489999999999999</v>
      </c>
      <c r="X53" s="267">
        <v>4.48E-2</v>
      </c>
      <c r="Y53" s="267">
        <v>0.19800000000000001</v>
      </c>
      <c r="Z53" s="267">
        <v>-7.1499999999999994E-2</v>
      </c>
      <c r="AA53" s="267">
        <v>7.4000000000000003E-3</v>
      </c>
      <c r="AB53" s="267">
        <v>-3.9E-2</v>
      </c>
      <c r="AC53" s="267">
        <v>-2.69E-2</v>
      </c>
      <c r="AD53" s="267">
        <v>-0.12189999999999999</v>
      </c>
      <c r="AE53" s="267">
        <v>0.2117</v>
      </c>
      <c r="AF53" s="267">
        <v>6.7799999999999999E-2</v>
      </c>
      <c r="AG53" s="267">
        <v>-0.24210000000000001</v>
      </c>
      <c r="AH53" s="267">
        <v>0.13719999999999999</v>
      </c>
      <c r="AI53" s="267">
        <v>-3.7000000000000002E-3</v>
      </c>
      <c r="AJ53" s="267">
        <v>-8.3299999999999999E-2</v>
      </c>
      <c r="AK53" s="267">
        <v>-0.28360000000000002</v>
      </c>
      <c r="AL53" s="267">
        <v>-0.31569999999999998</v>
      </c>
      <c r="AM53" s="267">
        <v>0.28499999999999998</v>
      </c>
      <c r="AN53" s="267">
        <v>0.20100000000000001</v>
      </c>
      <c r="AO53" s="267">
        <v>0.12</v>
      </c>
      <c r="AP53" s="268">
        <v>0.17249999999999999</v>
      </c>
      <c r="AQ53" s="210"/>
      <c r="AR53" s="213">
        <f t="shared" ca="1" si="8"/>
        <v>-0.1736788283</v>
      </c>
      <c r="AS53" s="214" t="str">
        <f t="shared" si="9"/>
        <v>Arsenicum Metallicum</v>
      </c>
      <c r="AT53" s="232">
        <f t="shared" ca="1" si="2"/>
        <v>-0.17545743342342637</v>
      </c>
      <c r="AU53" s="219">
        <f t="shared" ca="1" si="3"/>
        <v>3.07853109435361E-2</v>
      </c>
      <c r="AV53" s="203"/>
      <c r="AW53" s="232">
        <f t="shared" ca="1" si="10"/>
        <v>-0.27475315658918187</v>
      </c>
      <c r="AX53" s="270">
        <f t="shared" ca="1" si="11"/>
        <v>57</v>
      </c>
      <c r="AY53" s="203">
        <f t="shared" ca="1" si="12"/>
        <v>2</v>
      </c>
      <c r="AZ53" s="270">
        <f t="shared" ca="1" si="13"/>
        <v>2.8125000585196132</v>
      </c>
      <c r="BA53" s="270">
        <f t="shared" ca="1" si="14"/>
        <v>0</v>
      </c>
      <c r="BB53" s="271">
        <f t="shared" ca="1" si="15"/>
        <v>-0.66358565361216681</v>
      </c>
    </row>
    <row r="54" spans="1:54">
      <c r="A54" s="232" t="s">
        <v>3304</v>
      </c>
      <c r="B54" s="252" t="s">
        <v>4086</v>
      </c>
      <c r="C54" s="252"/>
      <c r="D54" s="266"/>
      <c r="E54" s="267">
        <v>-0.1178</v>
      </c>
      <c r="F54" s="267">
        <v>-0.4798</v>
      </c>
      <c r="G54" s="267">
        <v>0.1913</v>
      </c>
      <c r="H54" s="267">
        <v>0.2009</v>
      </c>
      <c r="I54" s="267">
        <v>0.39290000000000003</v>
      </c>
      <c r="J54" s="267">
        <v>-0.2747</v>
      </c>
      <c r="K54" s="267">
        <v>-7.6999999999999999E-2</v>
      </c>
      <c r="L54" s="267">
        <v>-3.9699999999999999E-2</v>
      </c>
      <c r="M54" s="267">
        <v>-0.1203</v>
      </c>
      <c r="N54" s="267">
        <v>-3.8300000000000001E-2</v>
      </c>
      <c r="O54" s="267">
        <v>-0.1033</v>
      </c>
      <c r="P54" s="267">
        <v>0.2374</v>
      </c>
      <c r="Q54" s="267">
        <v>0.21829999999999999</v>
      </c>
      <c r="R54" s="267">
        <v>-0.21679999999999999</v>
      </c>
      <c r="S54" s="267">
        <v>-0.15690000000000001</v>
      </c>
      <c r="T54" s="267">
        <v>-8.9099999999999999E-2</v>
      </c>
      <c r="U54" s="267">
        <v>-0.1111</v>
      </c>
      <c r="V54" s="267">
        <v>0.13239999999999999</v>
      </c>
      <c r="W54" s="267">
        <v>2.52E-2</v>
      </c>
      <c r="X54" s="267">
        <v>0.14940000000000001</v>
      </c>
      <c r="Y54" s="267">
        <v>0.10539999999999999</v>
      </c>
      <c r="Z54" s="267">
        <v>0.1114</v>
      </c>
      <c r="AA54" s="267">
        <v>0.1114</v>
      </c>
      <c r="AB54" s="267">
        <v>-1.46E-2</v>
      </c>
      <c r="AC54" s="267">
        <v>-8.9399999999999993E-2</v>
      </c>
      <c r="AD54" s="267">
        <v>-0.19869999999999999</v>
      </c>
      <c r="AE54" s="267">
        <v>2.8E-3</v>
      </c>
      <c r="AF54" s="267">
        <v>2.0199999999999999E-2</v>
      </c>
      <c r="AG54" s="267">
        <v>0.1331</v>
      </c>
      <c r="AH54" s="267">
        <v>-2.8000000000000001E-2</v>
      </c>
      <c r="AI54" s="267">
        <v>1.8499999999999999E-2</v>
      </c>
      <c r="AJ54" s="267">
        <v>-0.14660000000000001</v>
      </c>
      <c r="AK54" s="267">
        <v>0.17030000000000001</v>
      </c>
      <c r="AL54" s="267">
        <v>6.1400000000000003E-2</v>
      </c>
      <c r="AM54" s="267">
        <v>0.1072</v>
      </c>
      <c r="AN54" s="267">
        <v>-9.69E-2</v>
      </c>
      <c r="AO54" s="267">
        <v>-1.49E-2</v>
      </c>
      <c r="AP54" s="268">
        <v>1.95E-2</v>
      </c>
      <c r="AQ54" s="210"/>
      <c r="AR54" s="213">
        <f t="shared" ca="1" si="8"/>
        <v>-0.23701666269999999</v>
      </c>
      <c r="AS54" s="214" t="str">
        <f t="shared" si="9"/>
        <v>Arsenicum Sul. Flav.</v>
      </c>
      <c r="AT54" s="232">
        <f t="shared" ca="1" si="2"/>
        <v>-0.24161082495371197</v>
      </c>
      <c r="AU54" s="219">
        <f t="shared" ca="1" si="3"/>
        <v>5.8375790734813249E-2</v>
      </c>
      <c r="AV54" s="203"/>
      <c r="AW54" s="232">
        <f t="shared" ca="1" si="10"/>
        <v>-0.26823285018237741</v>
      </c>
      <c r="AX54" s="270">
        <f t="shared" ca="1" si="11"/>
        <v>63</v>
      </c>
      <c r="AY54" s="203">
        <f t="shared" ca="1" si="12"/>
        <v>6</v>
      </c>
      <c r="AZ54" s="270">
        <f t="shared" ca="1" si="13"/>
        <v>2.9221527037643829</v>
      </c>
      <c r="BA54" s="270">
        <f t="shared" ca="1" si="14"/>
        <v>0</v>
      </c>
      <c r="BB54" s="271">
        <f t="shared" ca="1" si="15"/>
        <v>-0.65706534720536236</v>
      </c>
    </row>
    <row r="55" spans="1:54">
      <c r="A55" s="232" t="s">
        <v>3305</v>
      </c>
      <c r="B55" s="252" t="s">
        <v>4080</v>
      </c>
      <c r="C55" s="252"/>
      <c r="D55" s="266"/>
      <c r="E55" s="267">
        <v>0.32290000000000002</v>
      </c>
      <c r="F55" s="267">
        <v>-0.2641</v>
      </c>
      <c r="G55" s="267">
        <v>8.1699999999999995E-2</v>
      </c>
      <c r="H55" s="267">
        <v>-7.6E-3</v>
      </c>
      <c r="I55" s="267">
        <v>0.26490000000000002</v>
      </c>
      <c r="J55" s="267">
        <v>-0.44350000000000001</v>
      </c>
      <c r="K55" s="267">
        <v>-2.3E-3</v>
      </c>
      <c r="L55" s="267">
        <v>-0.27939999999999998</v>
      </c>
      <c r="M55" s="267">
        <v>-0.16489999999999999</v>
      </c>
      <c r="N55" s="267">
        <v>0.13739999999999999</v>
      </c>
      <c r="O55" s="267">
        <v>9.3899999999999997E-2</v>
      </c>
      <c r="P55" s="267">
        <v>0.25569999999999998</v>
      </c>
      <c r="Q55" s="267">
        <v>5.3400000000000003E-2</v>
      </c>
      <c r="R55" s="267">
        <v>-0.1206</v>
      </c>
      <c r="S55" s="267">
        <v>-1.5E-3</v>
      </c>
      <c r="T55" s="267">
        <v>0.27789999999999998</v>
      </c>
      <c r="U55" s="267">
        <v>8.0199999999999994E-2</v>
      </c>
      <c r="V55" s="267">
        <v>5.8799999999999998E-2</v>
      </c>
      <c r="W55" s="267">
        <v>-7.8600000000000003E-2</v>
      </c>
      <c r="X55" s="267">
        <v>-0.1565</v>
      </c>
      <c r="Y55" s="267">
        <v>-3.2099999999999997E-2</v>
      </c>
      <c r="Z55" s="267">
        <v>0.1588</v>
      </c>
      <c r="AA55" s="267">
        <v>-1.15E-2</v>
      </c>
      <c r="AB55" s="267">
        <v>8.8499999999999995E-2</v>
      </c>
      <c r="AC55" s="267">
        <v>-0.15190000000000001</v>
      </c>
      <c r="AD55" s="267">
        <v>0.16869999999999999</v>
      </c>
      <c r="AE55" s="267">
        <v>0.1183</v>
      </c>
      <c r="AF55" s="267">
        <v>-0.1198</v>
      </c>
      <c r="AG55" s="267">
        <v>-0.10920000000000001</v>
      </c>
      <c r="AH55" s="267">
        <v>-1.37E-2</v>
      </c>
      <c r="AI55" s="267">
        <v>-8.8499999999999995E-2</v>
      </c>
      <c r="AJ55" s="267">
        <v>-3.0499999999999999E-2</v>
      </c>
      <c r="AK55" s="267">
        <v>-3.44E-2</v>
      </c>
      <c r="AL55" s="267">
        <v>0.19470000000000001</v>
      </c>
      <c r="AM55" s="267">
        <v>4.8099999999999997E-2</v>
      </c>
      <c r="AN55" s="267">
        <v>-0.19389999999999999</v>
      </c>
      <c r="AO55" s="267">
        <v>-5.04E-2</v>
      </c>
      <c r="AP55" s="268">
        <v>-4.8899999999999999E-2</v>
      </c>
      <c r="AQ55" s="210"/>
      <c r="AR55" s="213">
        <f t="shared" ca="1" si="8"/>
        <v>-0.40183620949999999</v>
      </c>
      <c r="AS55" s="214" t="str">
        <f t="shared" si="9"/>
        <v>Arsenicum Sul. Rubr.</v>
      </c>
      <c r="AT55" s="232">
        <f t="shared" ca="1" si="2"/>
        <v>-0.42583681042271099</v>
      </c>
      <c r="AU55" s="219">
        <f t="shared" ca="1" si="3"/>
        <v>0.18133698911098789</v>
      </c>
      <c r="AV55" s="203"/>
      <c r="AW55" s="232">
        <f t="shared" ca="1" si="10"/>
        <v>-0.26171254377557296</v>
      </c>
      <c r="AX55" s="270">
        <f t="shared" ca="1" si="11"/>
        <v>67</v>
      </c>
      <c r="AY55" s="203">
        <f t="shared" ca="1" si="12"/>
        <v>4</v>
      </c>
      <c r="AZ55" s="270">
        <f t="shared" ca="1" si="13"/>
        <v>3.0333259834473356</v>
      </c>
      <c r="BA55" s="270">
        <f t="shared" ca="1" si="14"/>
        <v>0</v>
      </c>
      <c r="BB55" s="271">
        <f t="shared" ca="1" si="15"/>
        <v>-0.65054504079855791</v>
      </c>
    </row>
    <row r="56" spans="1:54">
      <c r="A56" s="232" t="s">
        <v>4685</v>
      </c>
      <c r="B56" s="252" t="s">
        <v>2169</v>
      </c>
      <c r="C56" s="252"/>
      <c r="D56" s="266"/>
      <c r="E56" s="267">
        <v>-0.34499999999999997</v>
      </c>
      <c r="F56" s="267">
        <v>0.1124</v>
      </c>
      <c r="G56" s="267">
        <v>-0.24340000000000001</v>
      </c>
      <c r="H56" s="267">
        <v>-3.6799999999999999E-2</v>
      </c>
      <c r="I56" s="267">
        <v>0.17380000000000001</v>
      </c>
      <c r="J56" s="267">
        <v>-2.58E-2</v>
      </c>
      <c r="K56" s="267">
        <v>-8.3000000000000001E-3</v>
      </c>
      <c r="L56" s="267">
        <v>-3.49E-2</v>
      </c>
      <c r="M56" s="267">
        <v>-0.18709999999999999</v>
      </c>
      <c r="N56" s="267">
        <v>9.7000000000000003E-2</v>
      </c>
      <c r="O56" s="267">
        <v>9.9000000000000008E-3</v>
      </c>
      <c r="P56" s="267">
        <v>2.8199999999999999E-2</v>
      </c>
      <c r="Q56" s="267">
        <v>-5.5E-2</v>
      </c>
      <c r="R56" s="267">
        <v>1.8200000000000001E-2</v>
      </c>
      <c r="S56" s="267">
        <v>1.1599999999999999E-2</v>
      </c>
      <c r="T56" s="267">
        <v>-0.23980000000000001</v>
      </c>
      <c r="U56" s="267">
        <v>-0.19489999999999999</v>
      </c>
      <c r="V56" s="267">
        <v>0.1232</v>
      </c>
      <c r="W56" s="267">
        <v>0.1351</v>
      </c>
      <c r="X56" s="267">
        <v>-0.2671</v>
      </c>
      <c r="Y56" s="267">
        <v>0.17699999999999999</v>
      </c>
      <c r="Z56" s="267">
        <v>0.18329999999999999</v>
      </c>
      <c r="AA56" s="267">
        <v>-3.85E-2</v>
      </c>
      <c r="AB56" s="267">
        <v>-0.1145</v>
      </c>
      <c r="AC56" s="267">
        <v>4.4900000000000002E-2</v>
      </c>
      <c r="AD56" s="267">
        <v>-0.13569999999999999</v>
      </c>
      <c r="AE56" s="267">
        <v>0.12870000000000001</v>
      </c>
      <c r="AF56" s="267">
        <v>-4.7E-2</v>
      </c>
      <c r="AG56" s="267">
        <v>-8.9099999999999999E-2</v>
      </c>
      <c r="AH56" s="267">
        <v>-3.9E-2</v>
      </c>
      <c r="AI56" s="267">
        <v>-0.18079999999999999</v>
      </c>
      <c r="AJ56" s="267">
        <v>-3.5099999999999999E-2</v>
      </c>
      <c r="AK56" s="267">
        <v>6.9900000000000004E-2</v>
      </c>
      <c r="AL56" s="267">
        <v>0.15809999999999999</v>
      </c>
      <c r="AM56" s="267">
        <v>0.39140000000000003</v>
      </c>
      <c r="AN56" s="267">
        <v>0.35980000000000001</v>
      </c>
      <c r="AO56" s="267">
        <v>0.20130000000000001</v>
      </c>
      <c r="AP56" s="268">
        <v>-0.1069</v>
      </c>
      <c r="AQ56" s="210"/>
      <c r="AR56" s="213">
        <f t="shared" ca="1" si="8"/>
        <v>-5.4330562300000003E-2</v>
      </c>
      <c r="AS56" s="214" t="str">
        <f t="shared" si="9"/>
        <v>Artemisia Vulgaris</v>
      </c>
      <c r="AT56" s="232">
        <f t="shared" ca="1" si="2"/>
        <v>-5.4384115010865909E-2</v>
      </c>
      <c r="AU56" s="219">
        <f t="shared" ca="1" si="3"/>
        <v>2.9576319655150907E-3</v>
      </c>
      <c r="AV56" s="203"/>
      <c r="AW56" s="232">
        <f t="shared" ca="1" si="10"/>
        <v>-0.2551922373687685</v>
      </c>
      <c r="AX56" s="270">
        <f t="shared" ca="1" si="11"/>
        <v>75</v>
      </c>
      <c r="AY56" s="203">
        <f t="shared" ca="1" si="12"/>
        <v>8</v>
      </c>
      <c r="AZ56" s="270">
        <f t="shared" ca="1" si="13"/>
        <v>3.1458721906964011</v>
      </c>
      <c r="BA56" s="270">
        <f t="shared" ca="1" si="14"/>
        <v>0</v>
      </c>
      <c r="BB56" s="271">
        <f t="shared" ca="1" si="15"/>
        <v>-0.64402473439175345</v>
      </c>
    </row>
    <row r="57" spans="1:54">
      <c r="A57" s="232" t="s">
        <v>3535</v>
      </c>
      <c r="B57" s="252" t="s">
        <v>967</v>
      </c>
      <c r="C57" s="252"/>
      <c r="D57" s="266"/>
      <c r="E57" s="267">
        <v>0.27310000000000001</v>
      </c>
      <c r="F57" s="267">
        <v>-0.47299999999999998</v>
      </c>
      <c r="G57" s="267">
        <v>-3.0000000000000001E-3</v>
      </c>
      <c r="H57" s="267">
        <v>-0.39179999999999998</v>
      </c>
      <c r="I57" s="267">
        <v>0.17780000000000001</v>
      </c>
      <c r="J57" s="267">
        <v>-5.45E-2</v>
      </c>
      <c r="K57" s="267">
        <v>-0.2571</v>
      </c>
      <c r="L57" s="267">
        <v>-8.1199999999999994E-2</v>
      </c>
      <c r="M57" s="267">
        <v>-5.8900000000000001E-2</v>
      </c>
      <c r="N57" s="267">
        <v>-0.28439999999999999</v>
      </c>
      <c r="O57" s="267">
        <v>0.22020000000000001</v>
      </c>
      <c r="P57" s="267">
        <v>0.17369999999999999</v>
      </c>
      <c r="Q57" s="267">
        <v>0.16020000000000001</v>
      </c>
      <c r="R57" s="267">
        <v>2.3400000000000001E-2</v>
      </c>
      <c r="S57" s="267">
        <v>4.7000000000000002E-3</v>
      </c>
      <c r="T57" s="267">
        <v>1.7600000000000001E-2</v>
      </c>
      <c r="U57" s="267">
        <v>0.1792</v>
      </c>
      <c r="V57" s="267">
        <v>-0.1641</v>
      </c>
      <c r="W57" s="267">
        <v>5.1799999999999999E-2</v>
      </c>
      <c r="X57" s="267">
        <v>0.13569999999999999</v>
      </c>
      <c r="Y57" s="267">
        <v>-6.9400000000000003E-2</v>
      </c>
      <c r="Z57" s="267">
        <v>0.12470000000000001</v>
      </c>
      <c r="AA57" s="267">
        <v>0.1192</v>
      </c>
      <c r="AB57" s="267">
        <v>6.7199999999999996E-2</v>
      </c>
      <c r="AC57" s="267">
        <v>-1.46E-2</v>
      </c>
      <c r="AD57" s="267">
        <v>-0.18090000000000001</v>
      </c>
      <c r="AE57" s="267">
        <v>-3.6900000000000002E-2</v>
      </c>
      <c r="AF57" s="267">
        <v>0.16489999999999999</v>
      </c>
      <c r="AG57" s="267">
        <v>-0.1363</v>
      </c>
      <c r="AH57" s="267">
        <v>-5.2299999999999999E-2</v>
      </c>
      <c r="AI57" s="267">
        <v>-4.0500000000000001E-2</v>
      </c>
      <c r="AJ57" s="267">
        <v>0.1154</v>
      </c>
      <c r="AK57" s="267">
        <v>-1.43E-2</v>
      </c>
      <c r="AL57" s="267">
        <v>-1.0999999999999999E-2</v>
      </c>
      <c r="AM57" s="267">
        <v>0.14480000000000001</v>
      </c>
      <c r="AN57" s="267">
        <v>1.38E-2</v>
      </c>
      <c r="AO57" s="267">
        <v>6.3E-2</v>
      </c>
      <c r="AP57" s="268">
        <v>9.4399999999999998E-2</v>
      </c>
      <c r="AQ57" s="210"/>
      <c r="AR57" s="213">
        <f t="shared" ca="1" si="8"/>
        <v>-0.29766755239999998</v>
      </c>
      <c r="AS57" s="214" t="str">
        <f t="shared" si="9"/>
        <v>Arum Dracunculus</v>
      </c>
      <c r="AT57" s="232">
        <f t="shared" ca="1" si="2"/>
        <v>-0.30695843874741763</v>
      </c>
      <c r="AU57" s="219">
        <f t="shared" ca="1" si="3"/>
        <v>9.4223483118252141E-2</v>
      </c>
      <c r="AV57" s="203"/>
      <c r="AW57" s="232">
        <f t="shared" ca="1" si="10"/>
        <v>-0.24867193096196405</v>
      </c>
      <c r="AX57" s="270">
        <f t="shared" ca="1" si="11"/>
        <v>79</v>
      </c>
      <c r="AY57" s="203">
        <f t="shared" ca="1" si="12"/>
        <v>4</v>
      </c>
      <c r="AZ57" s="270">
        <f t="shared" ca="1" si="13"/>
        <v>3.2596342637836342</v>
      </c>
      <c r="BA57" s="270">
        <f t="shared" ca="1" si="14"/>
        <v>0</v>
      </c>
      <c r="BB57" s="271">
        <f t="shared" ca="1" si="15"/>
        <v>-0.637504427984949</v>
      </c>
    </row>
    <row r="58" spans="1:54">
      <c r="A58" s="232" t="s">
        <v>3536</v>
      </c>
      <c r="B58" s="252" t="s">
        <v>2120</v>
      </c>
      <c r="C58" s="252"/>
      <c r="D58" s="266"/>
      <c r="E58" s="267">
        <v>0.26400000000000001</v>
      </c>
      <c r="F58" s="267">
        <v>-0.33329999999999999</v>
      </c>
      <c r="G58" s="267">
        <v>5.6899999999999999E-2</v>
      </c>
      <c r="H58" s="267">
        <v>-0.21840000000000001</v>
      </c>
      <c r="I58" s="267">
        <v>0.35149999999999998</v>
      </c>
      <c r="J58" s="267">
        <v>-3.0599999999999999E-2</v>
      </c>
      <c r="K58" s="267">
        <v>-2.0999999999999999E-3</v>
      </c>
      <c r="L58" s="267">
        <v>-0.13519999999999999</v>
      </c>
      <c r="M58" s="267">
        <v>2.41E-2</v>
      </c>
      <c r="N58" s="267">
        <v>-0.2281</v>
      </c>
      <c r="O58" s="267">
        <v>-2.0400000000000001E-2</v>
      </c>
      <c r="P58" s="267">
        <v>5.21E-2</v>
      </c>
      <c r="Q58" s="267">
        <v>5.8000000000000003E-2</v>
      </c>
      <c r="R58" s="267">
        <v>-0.11650000000000001</v>
      </c>
      <c r="S58" s="267">
        <v>-6.8699999999999997E-2</v>
      </c>
      <c r="T58" s="267">
        <v>-1.6000000000000001E-3</v>
      </c>
      <c r="U58" s="267">
        <v>-8.48E-2</v>
      </c>
      <c r="V58" s="267">
        <v>-0.2034</v>
      </c>
      <c r="W58" s="267">
        <v>0.11749999999999999</v>
      </c>
      <c r="X58" s="267">
        <v>0.15559999999999999</v>
      </c>
      <c r="Y58" s="267">
        <v>0.31069999999999998</v>
      </c>
      <c r="Z58" s="267">
        <v>-3.2000000000000002E-3</v>
      </c>
      <c r="AA58" s="267">
        <v>2.0999999999999999E-3</v>
      </c>
      <c r="AB58" s="267">
        <v>4.9399999999999999E-2</v>
      </c>
      <c r="AC58" s="267">
        <v>6.1699999999999998E-2</v>
      </c>
      <c r="AD58" s="267">
        <v>-6.6500000000000004E-2</v>
      </c>
      <c r="AE58" s="267">
        <v>0.18509999999999999</v>
      </c>
      <c r="AF58" s="267">
        <v>6.0100000000000001E-2</v>
      </c>
      <c r="AG58" s="267">
        <v>-0.1057</v>
      </c>
      <c r="AH58" s="267">
        <v>-3.0599999999999999E-2</v>
      </c>
      <c r="AI58" s="267">
        <v>7.0000000000000001E-3</v>
      </c>
      <c r="AJ58" s="267">
        <v>-2.0400000000000001E-2</v>
      </c>
      <c r="AK58" s="267">
        <v>0.33110000000000001</v>
      </c>
      <c r="AL58" s="267">
        <v>-0.32250000000000001</v>
      </c>
      <c r="AM58" s="267">
        <v>0.1111</v>
      </c>
      <c r="AN58" s="267">
        <v>-1.1000000000000001E-3</v>
      </c>
      <c r="AO58" s="267">
        <v>5.6899999999999999E-2</v>
      </c>
      <c r="AP58" s="268">
        <v>-0.2732</v>
      </c>
      <c r="AQ58" s="210"/>
      <c r="AR58" s="213">
        <f t="shared" ca="1" si="8"/>
        <v>-0.44320487159999999</v>
      </c>
      <c r="AS58" s="214" t="str">
        <f t="shared" si="9"/>
        <v>Arum Maculatum</v>
      </c>
      <c r="AT58" s="232">
        <f t="shared" ca="1" si="2"/>
        <v>-0.47621208257833009</v>
      </c>
      <c r="AU58" s="219">
        <f t="shared" ca="1" si="3"/>
        <v>0.22677794759359027</v>
      </c>
      <c r="AV58" s="203"/>
      <c r="AW58" s="232">
        <f t="shared" ca="1" si="10"/>
        <v>-0.24215162455515959</v>
      </c>
      <c r="AX58" s="270">
        <f t="shared" ca="1" si="11"/>
        <v>82</v>
      </c>
      <c r="AY58" s="203">
        <f t="shared" ca="1" si="12"/>
        <v>3</v>
      </c>
      <c r="AZ58" s="270">
        <f t="shared" ca="1" si="13"/>
        <v>3.3744460194835506</v>
      </c>
      <c r="BA58" s="270">
        <f t="shared" ca="1" si="14"/>
        <v>0</v>
      </c>
      <c r="BB58" s="271">
        <f t="shared" ca="1" si="15"/>
        <v>-0.63098412157814454</v>
      </c>
    </row>
    <row r="59" spans="1:54">
      <c r="A59" s="232" t="s">
        <v>1160</v>
      </c>
      <c r="B59" s="252" t="s">
        <v>2167</v>
      </c>
      <c r="C59" s="252"/>
      <c r="D59" s="266"/>
      <c r="E59" s="267">
        <v>0.2135</v>
      </c>
      <c r="F59" s="267">
        <v>-0.55630000000000002</v>
      </c>
      <c r="G59" s="267">
        <v>-0.2767</v>
      </c>
      <c r="H59" s="267">
        <v>-0.1082</v>
      </c>
      <c r="I59" s="267">
        <v>9.6199999999999994E-2</v>
      </c>
      <c r="J59" s="267">
        <v>7.3000000000000001E-3</v>
      </c>
      <c r="K59" s="267">
        <v>2.7799999999999998E-2</v>
      </c>
      <c r="L59" s="267">
        <v>0.14219999999999999</v>
      </c>
      <c r="M59" s="267">
        <v>-0.17499999999999999</v>
      </c>
      <c r="N59" s="267">
        <v>-0.11890000000000001</v>
      </c>
      <c r="O59" s="267">
        <v>-6.2199999999999998E-2</v>
      </c>
      <c r="P59" s="267">
        <v>9.7199999999999995E-2</v>
      </c>
      <c r="Q59" s="267">
        <v>8.0799999999999997E-2</v>
      </c>
      <c r="R59" s="267">
        <v>0.191</v>
      </c>
      <c r="S59" s="267">
        <v>-7.8399999999999997E-2</v>
      </c>
      <c r="T59" s="267">
        <v>4.5400000000000003E-2</v>
      </c>
      <c r="U59" s="267">
        <v>0.23580000000000001</v>
      </c>
      <c r="V59" s="267">
        <v>-0.32329999999999998</v>
      </c>
      <c r="W59" s="267">
        <v>3.5400000000000001E-2</v>
      </c>
      <c r="X59" s="267">
        <v>0.1183</v>
      </c>
      <c r="Y59" s="267">
        <v>-2.1700000000000001E-2</v>
      </c>
      <c r="Z59" s="267">
        <v>0.1031</v>
      </c>
      <c r="AA59" s="267">
        <v>-2.7300000000000001E-2</v>
      </c>
      <c r="AB59" s="267">
        <v>0.28060000000000002</v>
      </c>
      <c r="AC59" s="267">
        <v>5.1700000000000003E-2</v>
      </c>
      <c r="AD59" s="267">
        <v>-5.5500000000000001E-2</v>
      </c>
      <c r="AE59" s="267">
        <v>2.2700000000000001E-2</v>
      </c>
      <c r="AF59" s="267">
        <v>0.1479</v>
      </c>
      <c r="AG59" s="267">
        <v>-0.24510000000000001</v>
      </c>
      <c r="AH59" s="267">
        <v>9.3200000000000005E-2</v>
      </c>
      <c r="AI59" s="267">
        <v>-7.6999999999999999E-2</v>
      </c>
      <c r="AJ59" s="267">
        <v>-7.3000000000000001E-3</v>
      </c>
      <c r="AK59" s="267">
        <v>0.19570000000000001</v>
      </c>
      <c r="AL59" s="267">
        <v>2.4899999999999999E-2</v>
      </c>
      <c r="AM59" s="267">
        <v>5.3900000000000003E-2</v>
      </c>
      <c r="AN59" s="267">
        <v>-3.73E-2</v>
      </c>
      <c r="AO59" s="267">
        <v>-3.4200000000000001E-2</v>
      </c>
      <c r="AP59" s="268">
        <v>-6.2199999999999998E-2</v>
      </c>
      <c r="AQ59" s="210"/>
      <c r="AR59" s="213">
        <f t="shared" ca="1" si="8"/>
        <v>-0.30601923240000001</v>
      </c>
      <c r="AS59" s="214" t="str">
        <f t="shared" si="9"/>
        <v>Arum Triphyllum</v>
      </c>
      <c r="AT59" s="232">
        <f t="shared" ca="1" si="2"/>
        <v>-0.31614739409194936</v>
      </c>
      <c r="AU59" s="219">
        <f t="shared" ca="1" si="3"/>
        <v>9.9949174791130344E-2</v>
      </c>
      <c r="AV59" s="203"/>
      <c r="AW59" s="232">
        <f t="shared" ca="1" si="10"/>
        <v>-0.23563131814835514</v>
      </c>
      <c r="AX59" s="270">
        <f t="shared" ca="1" si="11"/>
        <v>87</v>
      </c>
      <c r="AY59" s="203">
        <f t="shared" ca="1" si="12"/>
        <v>5</v>
      </c>
      <c r="AZ59" s="270">
        <f t="shared" ca="1" si="13"/>
        <v>3.490132437090864</v>
      </c>
      <c r="BA59" s="270">
        <f t="shared" ca="1" si="14"/>
        <v>0</v>
      </c>
      <c r="BB59" s="271">
        <f t="shared" ca="1" si="15"/>
        <v>-0.62446381517134009</v>
      </c>
    </row>
    <row r="60" spans="1:54">
      <c r="A60" s="232" t="s">
        <v>3306</v>
      </c>
      <c r="B60" s="252" t="s">
        <v>2170</v>
      </c>
      <c r="C60" s="252"/>
      <c r="D60" s="266"/>
      <c r="E60" s="267">
        <v>0.35580000000000001</v>
      </c>
      <c r="F60" s="267">
        <v>-0.27989999999999998</v>
      </c>
      <c r="G60" s="267">
        <v>-1.29E-2</v>
      </c>
      <c r="H60" s="267">
        <v>0.13300000000000001</v>
      </c>
      <c r="I60" s="267">
        <v>-4.4999999999999997E-3</v>
      </c>
      <c r="J60" s="267">
        <v>0.1409</v>
      </c>
      <c r="K60" s="267">
        <v>-0.1305</v>
      </c>
      <c r="L60" s="267">
        <v>-0.24909999999999999</v>
      </c>
      <c r="M60" s="267">
        <v>-8.3400000000000002E-2</v>
      </c>
      <c r="N60" s="267">
        <v>-0.2064</v>
      </c>
      <c r="O60" s="267">
        <v>-0.25459999999999999</v>
      </c>
      <c r="P60" s="267">
        <v>0.18010000000000001</v>
      </c>
      <c r="Q60" s="267">
        <v>8.0399999999999999E-2</v>
      </c>
      <c r="R60" s="267">
        <v>7.9399999999999998E-2</v>
      </c>
      <c r="S60" s="267">
        <v>2.0799999999999999E-2</v>
      </c>
      <c r="T60" s="267">
        <v>-6.2E-2</v>
      </c>
      <c r="U60" s="267">
        <v>-8.8999999999999999E-3</v>
      </c>
      <c r="V60" s="267">
        <v>-9.4799999999999995E-2</v>
      </c>
      <c r="W60" s="267">
        <v>3.5700000000000003E-2</v>
      </c>
      <c r="X60" s="267">
        <v>0.18759999999999999</v>
      </c>
      <c r="Y60" s="267">
        <v>0.1245</v>
      </c>
      <c r="Z60" s="267">
        <v>-1.29E-2</v>
      </c>
      <c r="AA60" s="267">
        <v>6.7500000000000004E-2</v>
      </c>
      <c r="AB60" s="267">
        <v>-0.16470000000000001</v>
      </c>
      <c r="AC60" s="267">
        <v>0.1573</v>
      </c>
      <c r="AD60" s="267">
        <v>-0.18110000000000001</v>
      </c>
      <c r="AE60" s="267">
        <v>2.4299999999999999E-2</v>
      </c>
      <c r="AF60" s="267">
        <v>1.5900000000000001E-2</v>
      </c>
      <c r="AG60" s="267">
        <v>-5.6599999999999998E-2</v>
      </c>
      <c r="AH60" s="267">
        <v>7.1499999999999994E-2</v>
      </c>
      <c r="AI60" s="267">
        <v>0.1905</v>
      </c>
      <c r="AJ60" s="267">
        <v>8.8800000000000004E-2</v>
      </c>
      <c r="AK60" s="267">
        <v>-0.16969999999999999</v>
      </c>
      <c r="AL60" s="267">
        <v>3.2300000000000002E-2</v>
      </c>
      <c r="AM60" s="267">
        <v>0.37019999999999997</v>
      </c>
      <c r="AN60" s="267">
        <v>-6.7500000000000004E-2</v>
      </c>
      <c r="AO60" s="267">
        <v>-0.36870000000000003</v>
      </c>
      <c r="AP60" s="268">
        <v>5.7599999999999998E-2</v>
      </c>
      <c r="AQ60" s="210"/>
      <c r="AR60" s="213">
        <f t="shared" ca="1" si="8"/>
        <v>-0.49800461219999997</v>
      </c>
      <c r="AS60" s="214" t="str">
        <f t="shared" si="9"/>
        <v>Arundo Mauritanica</v>
      </c>
      <c r="AT60" s="232">
        <f t="shared" ca="1" si="2"/>
        <v>-0.54664915548875581</v>
      </c>
      <c r="AU60" s="219">
        <f t="shared" ca="1" si="3"/>
        <v>0.29882529919656992</v>
      </c>
      <c r="AV60" s="203"/>
      <c r="AW60" s="232">
        <f t="shared" ca="1" si="10"/>
        <v>-0.22911101174155069</v>
      </c>
      <c r="AX60" s="270">
        <f t="shared" ca="1" si="11"/>
        <v>89</v>
      </c>
      <c r="AY60" s="203">
        <f t="shared" ca="1" si="12"/>
        <v>2</v>
      </c>
      <c r="AZ60" s="270">
        <f t="shared" ca="1" si="13"/>
        <v>3.6065099933557412</v>
      </c>
      <c r="BA60" s="270">
        <f t="shared" ca="1" si="14"/>
        <v>0</v>
      </c>
      <c r="BB60" s="271">
        <f t="shared" ca="1" si="15"/>
        <v>-0.61794350876453563</v>
      </c>
    </row>
    <row r="61" spans="1:54">
      <c r="A61" s="232" t="s">
        <v>3307</v>
      </c>
      <c r="B61" s="252" t="s">
        <v>2802</v>
      </c>
      <c r="C61" s="252"/>
      <c r="D61" s="266"/>
      <c r="E61" s="267">
        <v>-7.46E-2</v>
      </c>
      <c r="F61" s="267">
        <v>-0.1545</v>
      </c>
      <c r="G61" s="267">
        <v>0.10970000000000001</v>
      </c>
      <c r="H61" s="267">
        <v>-0.24160000000000001</v>
      </c>
      <c r="I61" s="267">
        <v>-0.2399</v>
      </c>
      <c r="J61" s="267">
        <v>0.23139999999999999</v>
      </c>
      <c r="K61" s="267">
        <v>0.1211</v>
      </c>
      <c r="L61" s="267">
        <v>-0.1368</v>
      </c>
      <c r="M61" s="267">
        <v>-5.5E-2</v>
      </c>
      <c r="N61" s="267">
        <v>-4.8999999999999998E-3</v>
      </c>
      <c r="O61" s="267">
        <v>-8.09E-2</v>
      </c>
      <c r="P61" s="267">
        <v>0.28970000000000001</v>
      </c>
      <c r="Q61" s="267">
        <v>2.9100000000000001E-2</v>
      </c>
      <c r="R61" s="267">
        <v>-0.37419999999999998</v>
      </c>
      <c r="S61" s="267">
        <v>-0.31330000000000002</v>
      </c>
      <c r="T61" s="267">
        <v>0.13420000000000001</v>
      </c>
      <c r="U61" s="267">
        <v>-2.29E-2</v>
      </c>
      <c r="V61" s="267">
        <v>7.7899999999999997E-2</v>
      </c>
      <c r="W61" s="267">
        <v>1.7000000000000001E-2</v>
      </c>
      <c r="X61" s="267">
        <v>-1.9599999999999999E-2</v>
      </c>
      <c r="Y61" s="267">
        <v>0.21929999999999999</v>
      </c>
      <c r="Z61" s="267">
        <v>-5.3699999999999998E-2</v>
      </c>
      <c r="AA61" s="267">
        <v>-6.0900000000000003E-2</v>
      </c>
      <c r="AB61" s="267">
        <v>3.2099999999999997E-2</v>
      </c>
      <c r="AC61" s="267">
        <v>6.5500000000000003E-2</v>
      </c>
      <c r="AD61" s="267">
        <v>-8.8000000000000005E-3</v>
      </c>
      <c r="AE61" s="267">
        <v>-1.9599999999999999E-2</v>
      </c>
      <c r="AF61" s="267">
        <v>0.14860000000000001</v>
      </c>
      <c r="AG61" s="267">
        <v>5.8900000000000001E-2</v>
      </c>
      <c r="AH61" s="267">
        <v>-0.32700000000000001</v>
      </c>
      <c r="AI61" s="267">
        <v>0.2442</v>
      </c>
      <c r="AJ61" s="267">
        <v>-0.11360000000000001</v>
      </c>
      <c r="AK61" s="267">
        <v>4.0899999999999999E-2</v>
      </c>
      <c r="AL61" s="267">
        <v>0.22</v>
      </c>
      <c r="AM61" s="267">
        <v>0.10150000000000001</v>
      </c>
      <c r="AN61" s="267">
        <v>-5.1700000000000003E-2</v>
      </c>
      <c r="AO61" s="267">
        <v>-5.0700000000000002E-2</v>
      </c>
      <c r="AP61" s="268">
        <v>0.25829999999999997</v>
      </c>
      <c r="AQ61" s="210"/>
      <c r="AR61" s="213">
        <f t="shared" ca="1" si="8"/>
        <v>-1.10550491E-2</v>
      </c>
      <c r="AS61" s="214" t="str">
        <f t="shared" si="9"/>
        <v>Asa Foetida</v>
      </c>
      <c r="AT61" s="232">
        <f t="shared" ca="1" si="2"/>
        <v>-1.105549949402505E-2</v>
      </c>
      <c r="AU61" s="219">
        <f t="shared" ca="1" si="3"/>
        <v>1.2222406906238815E-4</v>
      </c>
      <c r="AV61" s="203"/>
      <c r="AW61" s="232">
        <f t="shared" ca="1" si="10"/>
        <v>-0.22259070533474623</v>
      </c>
      <c r="AX61" s="270">
        <f t="shared" ca="1" si="11"/>
        <v>94</v>
      </c>
      <c r="AY61" s="203">
        <f t="shared" ca="1" si="12"/>
        <v>5</v>
      </c>
      <c r="AZ61" s="270">
        <f t="shared" ca="1" si="13"/>
        <v>3.7233870482750877</v>
      </c>
      <c r="BA61" s="270">
        <f t="shared" ca="1" si="14"/>
        <v>0</v>
      </c>
      <c r="BB61" s="271">
        <f t="shared" ca="1" si="15"/>
        <v>-0.61142320235773118</v>
      </c>
    </row>
    <row r="62" spans="1:54">
      <c r="A62" s="232" t="s">
        <v>1161</v>
      </c>
      <c r="B62" s="252" t="s">
        <v>968</v>
      </c>
      <c r="C62" s="252"/>
      <c r="D62" s="266"/>
      <c r="E62" s="267">
        <v>-0.1787</v>
      </c>
      <c r="F62" s="267">
        <v>-4.5900000000000003E-2</v>
      </c>
      <c r="G62" s="267">
        <v>-2.4799999999999999E-2</v>
      </c>
      <c r="H62" s="267">
        <v>4.48E-2</v>
      </c>
      <c r="I62" s="267">
        <v>-0.20380000000000001</v>
      </c>
      <c r="J62" s="267">
        <v>-0.214</v>
      </c>
      <c r="K62" s="267">
        <v>-3.9E-2</v>
      </c>
      <c r="L62" s="267">
        <v>0.33839999999999998</v>
      </c>
      <c r="M62" s="267">
        <v>9.7000000000000003E-2</v>
      </c>
      <c r="N62" s="267">
        <v>-5.2200000000000003E-2</v>
      </c>
      <c r="O62" s="267">
        <v>-6.7100000000000007E-2</v>
      </c>
      <c r="P62" s="267">
        <v>0.1079</v>
      </c>
      <c r="Q62" s="267">
        <v>0.22420000000000001</v>
      </c>
      <c r="R62" s="267">
        <v>-2.58E-2</v>
      </c>
      <c r="S62" s="267">
        <v>7.22E-2</v>
      </c>
      <c r="T62" s="267">
        <v>0.502</v>
      </c>
      <c r="U62" s="267">
        <v>-0.1583</v>
      </c>
      <c r="V62" s="267">
        <v>5.5500000000000001E-2</v>
      </c>
      <c r="W62" s="267">
        <v>-0.24690000000000001</v>
      </c>
      <c r="X62" s="267">
        <v>1.11E-2</v>
      </c>
      <c r="Y62" s="267">
        <v>-5.3600000000000002E-2</v>
      </c>
      <c r="Z62" s="267">
        <v>0.11840000000000001</v>
      </c>
      <c r="AA62" s="267">
        <v>-7.4999999999999997E-2</v>
      </c>
      <c r="AB62" s="267">
        <v>-0.14849999999999999</v>
      </c>
      <c r="AC62" s="267">
        <v>-0.19700000000000001</v>
      </c>
      <c r="AD62" s="267">
        <v>-0.15529999999999999</v>
      </c>
      <c r="AE62" s="267">
        <v>-0.11119999999999999</v>
      </c>
      <c r="AF62" s="267">
        <v>2.4400000000000002E-2</v>
      </c>
      <c r="AG62" s="267">
        <v>0.26269999999999999</v>
      </c>
      <c r="AH62" s="267">
        <v>8.3299999999999999E-2</v>
      </c>
      <c r="AI62" s="267">
        <v>-0.22370000000000001</v>
      </c>
      <c r="AJ62" s="267">
        <v>1.14E-2</v>
      </c>
      <c r="AK62" s="267">
        <v>0.13370000000000001</v>
      </c>
      <c r="AL62" s="267">
        <v>0.2142</v>
      </c>
      <c r="AM62" s="267">
        <v>8.2600000000000007E-2</v>
      </c>
      <c r="AN62" s="267">
        <v>-8.7499999999999994E-2</v>
      </c>
      <c r="AO62" s="267">
        <v>2.3E-2</v>
      </c>
      <c r="AP62" s="268">
        <v>-9.5600000000000004E-2</v>
      </c>
      <c r="AQ62" s="210"/>
      <c r="AR62" s="213">
        <f t="shared" ca="1" si="8"/>
        <v>0.4171695976</v>
      </c>
      <c r="AS62" s="214" t="str">
        <f t="shared" si="9"/>
        <v>Asarum Europaeum</v>
      </c>
      <c r="AT62" s="232">
        <f t="shared" ca="1" si="2"/>
        <v>0.4442603406323074</v>
      </c>
      <c r="AU62" s="219" t="str">
        <f t="shared" ca="1" si="3"/>
        <v/>
      </c>
      <c r="AV62" s="203"/>
      <c r="AW62" s="232">
        <f t="shared" ca="1" si="10"/>
        <v>-0.21607039892794178</v>
      </c>
      <c r="AX62" s="270">
        <f t="shared" ca="1" si="11"/>
        <v>96</v>
      </c>
      <c r="AY62" s="203">
        <f t="shared" ca="1" si="12"/>
        <v>2</v>
      </c>
      <c r="AZ62" s="270">
        <f t="shared" ca="1" si="13"/>
        <v>3.8405642813478291</v>
      </c>
      <c r="BA62" s="270">
        <f t="shared" ca="1" si="14"/>
        <v>0</v>
      </c>
      <c r="BB62" s="271">
        <f t="shared" ca="1" si="15"/>
        <v>-0.60490289595092672</v>
      </c>
    </row>
    <row r="63" spans="1:54">
      <c r="A63" s="232" t="s">
        <v>3302</v>
      </c>
      <c r="B63" s="252" t="s">
        <v>3949</v>
      </c>
      <c r="C63" s="252"/>
      <c r="D63" s="266"/>
      <c r="E63" s="267">
        <v>0.10539999999999999</v>
      </c>
      <c r="F63" s="267">
        <v>-0.4471</v>
      </c>
      <c r="G63" s="267">
        <v>0.29670000000000002</v>
      </c>
      <c r="H63" s="267">
        <v>0.17910000000000001</v>
      </c>
      <c r="I63" s="267">
        <v>0.13489999999999999</v>
      </c>
      <c r="J63" s="267">
        <v>-0.20119999999999999</v>
      </c>
      <c r="K63" s="267">
        <v>-0.3543</v>
      </c>
      <c r="L63" s="267">
        <v>-0.29820000000000002</v>
      </c>
      <c r="M63" s="267">
        <v>-0.1898</v>
      </c>
      <c r="N63" s="267">
        <v>5.8799999999999998E-2</v>
      </c>
      <c r="O63" s="267">
        <v>3.6400000000000002E-2</v>
      </c>
      <c r="P63" s="267">
        <v>-0.1128</v>
      </c>
      <c r="Q63" s="267">
        <v>1.46E-2</v>
      </c>
      <c r="R63" s="267">
        <v>-6.3E-2</v>
      </c>
      <c r="S63" s="267">
        <v>-8.9800000000000005E-2</v>
      </c>
      <c r="T63" s="267">
        <v>2.3900000000000001E-2</v>
      </c>
      <c r="U63" s="267">
        <v>5.9700000000000003E-2</v>
      </c>
      <c r="V63" s="267">
        <v>6.4500000000000002E-2</v>
      </c>
      <c r="W63" s="267">
        <v>3.6700000000000003E-2</v>
      </c>
      <c r="X63" s="267">
        <v>0.14810000000000001</v>
      </c>
      <c r="Y63" s="267">
        <v>3.0099999999999998E-2</v>
      </c>
      <c r="Z63" s="267">
        <v>-0.18659999999999999</v>
      </c>
      <c r="AA63" s="267">
        <v>0.1409</v>
      </c>
      <c r="AB63" s="267">
        <v>4.87E-2</v>
      </c>
      <c r="AC63" s="267">
        <v>0.1961</v>
      </c>
      <c r="AD63" s="267">
        <v>2.93E-2</v>
      </c>
      <c r="AE63" s="267">
        <v>-1.4E-2</v>
      </c>
      <c r="AF63" s="267">
        <v>8.9999999999999998E-4</v>
      </c>
      <c r="AG63" s="267">
        <v>0.12720000000000001</v>
      </c>
      <c r="AH63" s="267">
        <v>6.0000000000000001E-3</v>
      </c>
      <c r="AI63" s="267">
        <v>-0.1036</v>
      </c>
      <c r="AJ63" s="267">
        <v>4.5400000000000003E-2</v>
      </c>
      <c r="AK63" s="267">
        <v>0.20630000000000001</v>
      </c>
      <c r="AL63" s="267">
        <v>0.1794</v>
      </c>
      <c r="AM63" s="267">
        <v>0.19789999999999999</v>
      </c>
      <c r="AN63" s="267">
        <v>-0.14660000000000001</v>
      </c>
      <c r="AO63" s="267">
        <v>-0.18779999999999999</v>
      </c>
      <c r="AP63" s="268">
        <v>3.5799999999999998E-2</v>
      </c>
      <c r="AQ63" s="210"/>
      <c r="AR63" s="213">
        <f t="shared" ca="1" si="8"/>
        <v>-0.41667464040000002</v>
      </c>
      <c r="AS63" s="214" t="str">
        <f t="shared" si="9"/>
        <v>Asclepias Cornuti</v>
      </c>
      <c r="AT63" s="232">
        <f t="shared" ca="1" si="2"/>
        <v>-0.44366124642663896</v>
      </c>
      <c r="AU63" s="219">
        <f t="shared" ca="1" si="3"/>
        <v>0.19683530158083887</v>
      </c>
      <c r="AV63" s="203"/>
      <c r="AW63" s="232">
        <f t="shared" ca="1" si="10"/>
        <v>-0.20955009252113732</v>
      </c>
      <c r="AX63" s="270">
        <f t="shared" ca="1" si="11"/>
        <v>101</v>
      </c>
      <c r="AY63" s="203">
        <f t="shared" ca="1" si="12"/>
        <v>5</v>
      </c>
      <c r="AZ63" s="270">
        <f t="shared" ca="1" si="13"/>
        <v>3.9578351775633402</v>
      </c>
      <c r="BA63" s="270">
        <f t="shared" ca="1" si="14"/>
        <v>0</v>
      </c>
      <c r="BB63" s="271">
        <f t="shared" ca="1" si="15"/>
        <v>-0.59838258954412227</v>
      </c>
    </row>
    <row r="64" spans="1:54">
      <c r="A64" s="232" t="s">
        <v>4259</v>
      </c>
      <c r="B64" s="252" t="s">
        <v>3169</v>
      </c>
      <c r="C64" s="252"/>
      <c r="D64" s="266"/>
      <c r="E64" s="267">
        <v>0.23699999999999999</v>
      </c>
      <c r="F64" s="267">
        <v>-0.33629999999999999</v>
      </c>
      <c r="G64" s="267">
        <v>0.28799999999999998</v>
      </c>
      <c r="H64" s="267">
        <v>-4.6699999999999998E-2</v>
      </c>
      <c r="I64" s="267">
        <v>0.21129999999999999</v>
      </c>
      <c r="J64" s="267">
        <v>-0.19539999999999999</v>
      </c>
      <c r="K64" s="267">
        <v>-0.1575</v>
      </c>
      <c r="L64" s="267">
        <v>-0.1883</v>
      </c>
      <c r="M64" s="267">
        <v>0.2445</v>
      </c>
      <c r="N64" s="267">
        <v>7.4399999999999994E-2</v>
      </c>
      <c r="O64" s="267">
        <v>-3.6400000000000002E-2</v>
      </c>
      <c r="P64" s="267">
        <v>-7.1000000000000004E-3</v>
      </c>
      <c r="Q64" s="267">
        <v>0.1772</v>
      </c>
      <c r="R64" s="267">
        <v>-0.19980000000000001</v>
      </c>
      <c r="S64" s="267">
        <v>-0.1507</v>
      </c>
      <c r="T64" s="267">
        <v>0.1472</v>
      </c>
      <c r="U64" s="267">
        <v>0.2006</v>
      </c>
      <c r="V64" s="267">
        <v>0.11550000000000001</v>
      </c>
      <c r="W64" s="267">
        <v>-1.9E-2</v>
      </c>
      <c r="X64" s="267">
        <v>0.23180000000000001</v>
      </c>
      <c r="Y64" s="267">
        <v>6.88E-2</v>
      </c>
      <c r="Z64" s="267">
        <v>-7.0000000000000007E-2</v>
      </c>
      <c r="AA64" s="267">
        <v>9.4999999999999998E-3</v>
      </c>
      <c r="AB64" s="267">
        <v>-0.13930000000000001</v>
      </c>
      <c r="AC64" s="267">
        <v>5.3800000000000001E-2</v>
      </c>
      <c r="AD64" s="267">
        <v>-1.4200000000000001E-2</v>
      </c>
      <c r="AE64" s="267">
        <v>5.1000000000000004E-3</v>
      </c>
      <c r="AF64" s="267">
        <v>-8.3099999999999993E-2</v>
      </c>
      <c r="AG64" s="267">
        <v>-0.1139</v>
      </c>
      <c r="AH64" s="267">
        <v>8.8200000000000001E-2</v>
      </c>
      <c r="AI64" s="267">
        <v>0.2041</v>
      </c>
      <c r="AJ64" s="267">
        <v>1.5800000000000002E-2</v>
      </c>
      <c r="AK64" s="267">
        <v>-4.4699999999999997E-2</v>
      </c>
      <c r="AL64" s="267">
        <v>-0.129</v>
      </c>
      <c r="AM64" s="267">
        <v>4.3499999999999997E-2</v>
      </c>
      <c r="AN64" s="267">
        <v>7.3200000000000001E-2</v>
      </c>
      <c r="AO64" s="267">
        <v>-0.17169999999999999</v>
      </c>
      <c r="AP64" s="268">
        <v>-0.39400000000000002</v>
      </c>
      <c r="AQ64" s="210"/>
      <c r="AR64" s="213">
        <f t="shared" ca="1" si="8"/>
        <v>-0.4256804501</v>
      </c>
      <c r="AS64" s="214" t="str">
        <f t="shared" si="9"/>
        <v>Asclepias Tuberosa</v>
      </c>
      <c r="AT64" s="232">
        <f t="shared" ca="1" si="2"/>
        <v>-0.45460926950764946</v>
      </c>
      <c r="AU64" s="219">
        <f t="shared" ca="1" si="3"/>
        <v>0.20666958792227866</v>
      </c>
      <c r="AV64" s="203"/>
      <c r="AW64" s="232">
        <f t="shared" ca="1" si="10"/>
        <v>-0.20302978611433287</v>
      </c>
      <c r="AX64" s="270">
        <f t="shared" ca="1" si="11"/>
        <v>107</v>
      </c>
      <c r="AY64" s="203">
        <f t="shared" ca="1" si="12"/>
        <v>6</v>
      </c>
      <c r="AZ64" s="270">
        <f t="shared" ca="1" si="13"/>
        <v>4.0749865620473242</v>
      </c>
      <c r="BA64" s="270">
        <f t="shared" ca="1" si="14"/>
        <v>0</v>
      </c>
      <c r="BB64" s="271">
        <f t="shared" ca="1" si="15"/>
        <v>-0.59186228313731781</v>
      </c>
    </row>
    <row r="65" spans="1:54">
      <c r="A65" s="232" t="s">
        <v>4260</v>
      </c>
      <c r="B65" s="252" t="s">
        <v>3176</v>
      </c>
      <c r="C65" s="252"/>
      <c r="D65" s="266"/>
      <c r="E65" s="267">
        <v>0.26040000000000002</v>
      </c>
      <c r="F65" s="267">
        <v>-0.51819999999999999</v>
      </c>
      <c r="G65" s="267">
        <v>-0.18160000000000001</v>
      </c>
      <c r="H65" s="267">
        <v>-9.1899999999999996E-2</v>
      </c>
      <c r="I65" s="267">
        <v>0.17949999999999999</v>
      </c>
      <c r="J65" s="267">
        <v>-8.4900000000000003E-2</v>
      </c>
      <c r="K65" s="267">
        <v>-7.9699999999999993E-2</v>
      </c>
      <c r="L65" s="267">
        <v>5.16E-2</v>
      </c>
      <c r="M65" s="267">
        <v>-0.31430000000000002</v>
      </c>
      <c r="N65" s="267">
        <v>-7.22E-2</v>
      </c>
      <c r="O65" s="267">
        <v>-5.6500000000000002E-2</v>
      </c>
      <c r="P65" s="267">
        <v>3.4099999999999998E-2</v>
      </c>
      <c r="Q65" s="267">
        <v>-7.8299999999999995E-2</v>
      </c>
      <c r="R65" s="267">
        <v>-0.10680000000000001</v>
      </c>
      <c r="S65" s="267">
        <v>1.7100000000000001E-2</v>
      </c>
      <c r="T65" s="267">
        <v>-0.1598</v>
      </c>
      <c r="U65" s="267">
        <v>4.2900000000000001E-2</v>
      </c>
      <c r="V65" s="267">
        <v>3.8999999999999998E-3</v>
      </c>
      <c r="W65" s="267">
        <v>9.5899999999999999E-2</v>
      </c>
      <c r="X65" s="267">
        <v>0.29239999999999999</v>
      </c>
      <c r="Y65" s="267">
        <v>-7.5700000000000003E-2</v>
      </c>
      <c r="Z65" s="267">
        <v>-6.2600000000000003E-2</v>
      </c>
      <c r="AA65" s="267">
        <v>2.41E-2</v>
      </c>
      <c r="AB65" s="267">
        <v>0.13789999999999999</v>
      </c>
      <c r="AC65" s="267">
        <v>-8.9300000000000004E-2</v>
      </c>
      <c r="AD65" s="267">
        <v>3.9399999999999998E-2</v>
      </c>
      <c r="AE65" s="267">
        <v>0.12820000000000001</v>
      </c>
      <c r="AF65" s="267">
        <v>0.14710000000000001</v>
      </c>
      <c r="AG65" s="267">
        <v>0.11119999999999999</v>
      </c>
      <c r="AH65" s="267">
        <v>-0.2145</v>
      </c>
      <c r="AI65" s="267">
        <v>1.18E-2</v>
      </c>
      <c r="AJ65" s="267">
        <v>6.4299999999999996E-2</v>
      </c>
      <c r="AK65" s="267">
        <v>0.2823</v>
      </c>
      <c r="AL65" s="267">
        <v>-0.21490000000000001</v>
      </c>
      <c r="AM65" s="267">
        <v>0.12870000000000001</v>
      </c>
      <c r="AN65" s="267">
        <v>0.15670000000000001</v>
      </c>
      <c r="AO65" s="267">
        <v>0.10199999999999999</v>
      </c>
      <c r="AP65" s="268">
        <v>9.3200000000000005E-2</v>
      </c>
      <c r="AQ65" s="210"/>
      <c r="AR65" s="213">
        <f t="shared" ca="1" si="8"/>
        <v>-0.1617990892</v>
      </c>
      <c r="AS65" s="214" t="str">
        <f t="shared" si="9"/>
        <v>Asimina Triloba</v>
      </c>
      <c r="AT65" s="232">
        <f t="shared" ca="1" si="2"/>
        <v>-0.16323359974882024</v>
      </c>
      <c r="AU65" s="219">
        <f t="shared" ca="1" si="3"/>
        <v>2.6645208086958045E-2</v>
      </c>
      <c r="AV65" s="203"/>
      <c r="AW65" s="232">
        <f t="shared" ca="1" si="10"/>
        <v>-0.19650947970752841</v>
      </c>
      <c r="AX65" s="270">
        <f t="shared" ca="1" si="11"/>
        <v>111</v>
      </c>
      <c r="AY65" s="203">
        <f t="shared" ca="1" si="12"/>
        <v>4</v>
      </c>
      <c r="AZ65" s="270">
        <f t="shared" ca="1" si="13"/>
        <v>4.1917991819414295</v>
      </c>
      <c r="BA65" s="270">
        <f t="shared" ca="1" si="14"/>
        <v>0</v>
      </c>
      <c r="BB65" s="271">
        <f t="shared" ca="1" si="15"/>
        <v>-0.58534197673051336</v>
      </c>
    </row>
    <row r="66" spans="1:54">
      <c r="A66" s="232" t="s">
        <v>1892</v>
      </c>
      <c r="B66" s="252" t="s">
        <v>788</v>
      </c>
      <c r="C66" s="252"/>
      <c r="D66" s="266"/>
      <c r="E66" s="267">
        <v>-0.2823</v>
      </c>
      <c r="F66" s="267">
        <v>-0.39290000000000003</v>
      </c>
      <c r="G66" s="267">
        <v>7.0000000000000001E-3</v>
      </c>
      <c r="H66" s="267">
        <v>0.28199999999999997</v>
      </c>
      <c r="I66" s="267">
        <v>0.22070000000000001</v>
      </c>
      <c r="J66" s="267">
        <v>0.13730000000000001</v>
      </c>
      <c r="K66" s="267">
        <v>-0.21879999999999999</v>
      </c>
      <c r="L66" s="267">
        <v>-0.34129999999999999</v>
      </c>
      <c r="M66" s="267">
        <v>0.42930000000000001</v>
      </c>
      <c r="N66" s="267">
        <v>3.1300000000000001E-2</v>
      </c>
      <c r="O66" s="267">
        <v>5.96E-2</v>
      </c>
      <c r="P66" s="267">
        <v>6.0699999999999997E-2</v>
      </c>
      <c r="Q66" s="267">
        <v>6.2600000000000003E-2</v>
      </c>
      <c r="R66" s="267">
        <v>-0.1487</v>
      </c>
      <c r="S66" s="267">
        <v>1.89E-2</v>
      </c>
      <c r="T66" s="267">
        <v>-9.0700000000000003E-2</v>
      </c>
      <c r="U66" s="267">
        <v>0.15190000000000001</v>
      </c>
      <c r="V66" s="267">
        <v>0.16350000000000001</v>
      </c>
      <c r="W66" s="267">
        <v>3.32E-2</v>
      </c>
      <c r="X66" s="267">
        <v>-2.29E-2</v>
      </c>
      <c r="Y66" s="267">
        <v>-5.4000000000000003E-3</v>
      </c>
      <c r="Z66" s="267">
        <v>8.4500000000000006E-2</v>
      </c>
      <c r="AA66" s="267">
        <v>8.6900000000000005E-2</v>
      </c>
      <c r="AB66" s="267">
        <v>0.13109999999999999</v>
      </c>
      <c r="AC66" s="267">
        <v>-2.1600000000000001E-2</v>
      </c>
      <c r="AD66" s="267">
        <v>-1.4E-2</v>
      </c>
      <c r="AE66" s="267">
        <v>-5.4000000000000003E-3</v>
      </c>
      <c r="AF66" s="267">
        <v>0.1077</v>
      </c>
      <c r="AG66" s="267">
        <v>-0.2823</v>
      </c>
      <c r="AH66" s="267">
        <v>-1.7299999999999999E-2</v>
      </c>
      <c r="AI66" s="267">
        <v>-1.67E-2</v>
      </c>
      <c r="AJ66" s="267">
        <v>-0.1147</v>
      </c>
      <c r="AK66" s="267">
        <v>2.9399999999999999E-2</v>
      </c>
      <c r="AL66" s="267">
        <v>6.1800000000000001E-2</v>
      </c>
      <c r="AM66" s="267">
        <v>5.8999999999999999E-3</v>
      </c>
      <c r="AN66" s="267">
        <v>-6.2300000000000001E-2</v>
      </c>
      <c r="AO66" s="267">
        <v>-0.1668</v>
      </c>
      <c r="AP66" s="268">
        <v>4.2900000000000001E-2</v>
      </c>
      <c r="AQ66" s="210"/>
      <c r="AR66" s="213">
        <f t="shared" ca="1" si="8"/>
        <v>-0.2613606597</v>
      </c>
      <c r="AS66" s="214" t="str">
        <f t="shared" si="9"/>
        <v>Asparagus Officinal.</v>
      </c>
      <c r="AT66" s="232">
        <f t="shared" ca="1" si="2"/>
        <v>-0.26756827079996998</v>
      </c>
      <c r="AU66" s="219">
        <f t="shared" ca="1" si="3"/>
        <v>7.159277953888607E-2</v>
      </c>
      <c r="AV66" s="203"/>
      <c r="AW66" s="232">
        <f t="shared" ca="1" si="10"/>
        <v>-0.18998917330072396</v>
      </c>
      <c r="AX66" s="270">
        <f t="shared" ca="1" si="11"/>
        <v>118</v>
      </c>
      <c r="AY66" s="203">
        <f t="shared" ca="1" si="12"/>
        <v>7</v>
      </c>
      <c r="AZ66" s="270">
        <f t="shared" ca="1" si="13"/>
        <v>4.3080483337443818</v>
      </c>
      <c r="BA66" s="270">
        <f t="shared" ca="1" si="14"/>
        <v>0</v>
      </c>
      <c r="BB66" s="271">
        <f t="shared" ca="1" si="15"/>
        <v>-0.5788216703237089</v>
      </c>
    </row>
    <row r="67" spans="1:54">
      <c r="A67" s="232" t="s">
        <v>1893</v>
      </c>
      <c r="B67" s="252" t="s">
        <v>964</v>
      </c>
      <c r="C67" s="252"/>
      <c r="D67" s="266"/>
      <c r="E67" s="267">
        <v>0.36</v>
      </c>
      <c r="F67" s="267">
        <v>-0.42930000000000001</v>
      </c>
      <c r="G67" s="267">
        <v>-0.17280000000000001</v>
      </c>
      <c r="H67" s="267">
        <v>0.18590000000000001</v>
      </c>
      <c r="I67" s="267">
        <v>0.1056</v>
      </c>
      <c r="J67" s="267">
        <v>-0.22689999999999999</v>
      </c>
      <c r="K67" s="267">
        <v>-0.1547</v>
      </c>
      <c r="L67" s="267">
        <v>0.18160000000000001</v>
      </c>
      <c r="M67" s="267">
        <v>-0.20430000000000001</v>
      </c>
      <c r="N67" s="267">
        <v>1.7899999999999999E-2</v>
      </c>
      <c r="O67" s="267">
        <v>-9.6799999999999997E-2</v>
      </c>
      <c r="P67" s="267">
        <v>0.1075</v>
      </c>
      <c r="Q67" s="267">
        <v>-4.7999999999999996E-3</v>
      </c>
      <c r="R67" s="267">
        <v>-0.2213</v>
      </c>
      <c r="S67" s="267">
        <v>8.6400000000000005E-2</v>
      </c>
      <c r="T67" s="267">
        <v>0.20799999999999999</v>
      </c>
      <c r="U67" s="267">
        <v>-0.12989999999999999</v>
      </c>
      <c r="V67" s="267">
        <v>-3.8100000000000002E-2</v>
      </c>
      <c r="W67" s="267">
        <v>2.29E-2</v>
      </c>
      <c r="X67" s="267">
        <v>-1.9199999999999998E-2</v>
      </c>
      <c r="Y67" s="267">
        <v>4.3E-3</v>
      </c>
      <c r="Z67" s="267">
        <v>-1.52E-2</v>
      </c>
      <c r="AA67" s="267">
        <v>-7.3099999999999998E-2</v>
      </c>
      <c r="AB67" s="267">
        <v>0.2283</v>
      </c>
      <c r="AC67" s="267">
        <v>-9.8100000000000007E-2</v>
      </c>
      <c r="AD67" s="267">
        <v>-0.17810000000000001</v>
      </c>
      <c r="AE67" s="267">
        <v>2.4500000000000001E-2</v>
      </c>
      <c r="AF67" s="267">
        <v>2.3699999999999999E-2</v>
      </c>
      <c r="AG67" s="267">
        <v>3.2500000000000001E-2</v>
      </c>
      <c r="AH67" s="267">
        <v>0.43409999999999999</v>
      </c>
      <c r="AI67" s="267">
        <v>3.9699999999999999E-2</v>
      </c>
      <c r="AJ67" s="267">
        <v>5.6300000000000003E-2</v>
      </c>
      <c r="AK67" s="267">
        <v>-2.4E-2</v>
      </c>
      <c r="AL67" s="267">
        <v>6.7500000000000004E-2</v>
      </c>
      <c r="AM67" s="267">
        <v>-5.3600000000000002E-2</v>
      </c>
      <c r="AN67" s="267">
        <v>-6.4299999999999996E-2</v>
      </c>
      <c r="AO67" s="267">
        <v>9.1700000000000004E-2</v>
      </c>
      <c r="AP67" s="268">
        <v>-7.2800000000000004E-2</v>
      </c>
      <c r="AQ67" s="210"/>
      <c r="AR67" s="213">
        <f t="shared" ca="1" si="8"/>
        <v>-0.204656643</v>
      </c>
      <c r="AS67" s="214" t="str">
        <f t="shared" si="9"/>
        <v>Astacus Fluviatilis</v>
      </c>
      <c r="AT67" s="232">
        <f t="shared" ca="1" si="2"/>
        <v>-0.20758797237020016</v>
      </c>
      <c r="AU67" s="219">
        <f t="shared" ca="1" si="3"/>
        <v>4.3092766272770984E-2</v>
      </c>
      <c r="AV67" s="203"/>
      <c r="AW67" s="232">
        <f t="shared" ca="1" si="10"/>
        <v>-0.1834688668939195</v>
      </c>
      <c r="AX67" s="270">
        <f t="shared" ca="1" si="11"/>
        <v>122</v>
      </c>
      <c r="AY67" s="203">
        <f t="shared" ca="1" si="12"/>
        <v>4</v>
      </c>
      <c r="AZ67" s="270">
        <f t="shared" ca="1" si="13"/>
        <v>4.4235045339963399</v>
      </c>
      <c r="BA67" s="270">
        <f t="shared" ca="1" si="14"/>
        <v>0</v>
      </c>
      <c r="BB67" s="271">
        <f t="shared" ca="1" si="15"/>
        <v>-0.57230136391690445</v>
      </c>
    </row>
    <row r="68" spans="1:54">
      <c r="A68" s="232" t="s">
        <v>1894</v>
      </c>
      <c r="B68" s="252" t="s">
        <v>3177</v>
      </c>
      <c r="C68" s="252"/>
      <c r="D68" s="266"/>
      <c r="E68" s="267">
        <v>-0.14990000000000001</v>
      </c>
      <c r="F68" s="267">
        <v>7.1599999999999997E-2</v>
      </c>
      <c r="G68" s="267">
        <v>-3.0099999999999998E-2</v>
      </c>
      <c r="H68" s="267">
        <v>-9.6100000000000005E-2</v>
      </c>
      <c r="I68" s="267">
        <v>-0.35189999999999999</v>
      </c>
      <c r="J68" s="267">
        <v>5.7700000000000001E-2</v>
      </c>
      <c r="K68" s="267">
        <v>-0.1013</v>
      </c>
      <c r="L68" s="267">
        <v>3.9800000000000002E-2</v>
      </c>
      <c r="M68" s="267">
        <v>4.6800000000000001E-2</v>
      </c>
      <c r="N68" s="267">
        <v>-9.6799999999999997E-2</v>
      </c>
      <c r="O68" s="267">
        <v>-0.37080000000000002</v>
      </c>
      <c r="P68" s="267">
        <v>0.1321</v>
      </c>
      <c r="Q68" s="267">
        <v>2.9000000000000001E-2</v>
      </c>
      <c r="R68" s="267">
        <v>5.1999999999999998E-3</v>
      </c>
      <c r="S68" s="267">
        <v>8.4900000000000003E-2</v>
      </c>
      <c r="T68" s="267">
        <v>0.24390000000000001</v>
      </c>
      <c r="U68" s="267">
        <v>-0.10059999999999999</v>
      </c>
      <c r="V68" s="267">
        <v>-3.0800000000000001E-2</v>
      </c>
      <c r="W68" s="267">
        <v>9.6799999999999997E-2</v>
      </c>
      <c r="X68" s="267">
        <v>9.8900000000000002E-2</v>
      </c>
      <c r="Y68" s="267">
        <v>-9.9900000000000003E-2</v>
      </c>
      <c r="Z68" s="267">
        <v>0.15379999999999999</v>
      </c>
      <c r="AA68" s="267">
        <v>0.2656</v>
      </c>
      <c r="AB68" s="267">
        <v>-7.2999999999999995E-2</v>
      </c>
      <c r="AC68" s="267">
        <v>0.1663</v>
      </c>
      <c r="AD68" s="267">
        <v>0.05</v>
      </c>
      <c r="AE68" s="267">
        <v>-7.7200000000000005E-2</v>
      </c>
      <c r="AF68" s="267">
        <v>0.1933</v>
      </c>
      <c r="AG68" s="267">
        <v>9.5799999999999996E-2</v>
      </c>
      <c r="AH68" s="267">
        <v>0.2341</v>
      </c>
      <c r="AI68" s="267">
        <v>0.17960000000000001</v>
      </c>
      <c r="AJ68" s="267">
        <v>-0.17019999999999999</v>
      </c>
      <c r="AK68" s="267">
        <v>-1.7500000000000002E-2</v>
      </c>
      <c r="AL68" s="267">
        <v>0.16769999999999999</v>
      </c>
      <c r="AM68" s="267">
        <v>-0.19850000000000001</v>
      </c>
      <c r="AN68" s="267">
        <v>2.06E-2</v>
      </c>
      <c r="AO68" s="267">
        <v>-0.42420000000000002</v>
      </c>
      <c r="AP68" s="268">
        <v>-0.05</v>
      </c>
      <c r="AQ68" s="210"/>
      <c r="AR68" s="213">
        <f t="shared" ca="1" si="8"/>
        <v>8.6705924599999998E-2</v>
      </c>
      <c r="AS68" s="214" t="str">
        <f t="shared" si="9"/>
        <v>Asterias Rubens</v>
      </c>
      <c r="AT68" s="232">
        <f t="shared" ca="1" si="2"/>
        <v>8.6924192660539287E-2</v>
      </c>
      <c r="AU68" s="219" t="str">
        <f t="shared" ca="1" si="3"/>
        <v/>
      </c>
      <c r="AV68" s="203"/>
      <c r="AW68" s="232">
        <f t="shared" ca="1" si="10"/>
        <v>-0.17694856048711505</v>
      </c>
      <c r="AX68" s="270">
        <f t="shared" ca="1" si="11"/>
        <v>128</v>
      </c>
      <c r="AY68" s="203">
        <f t="shared" ca="1" si="12"/>
        <v>6</v>
      </c>
      <c r="AZ68" s="270">
        <f t="shared" ca="1" si="13"/>
        <v>4.5379342308474131</v>
      </c>
      <c r="BA68" s="270">
        <f t="shared" ca="1" si="14"/>
        <v>0</v>
      </c>
      <c r="BB68" s="271">
        <f t="shared" ca="1" si="15"/>
        <v>-0.56578105751009999</v>
      </c>
    </row>
    <row r="69" spans="1:54">
      <c r="A69" s="232" t="s">
        <v>1895</v>
      </c>
      <c r="B69" s="252" t="s">
        <v>2803</v>
      </c>
      <c r="C69" s="252"/>
      <c r="D69" s="266"/>
      <c r="E69" s="267">
        <v>-0.17</v>
      </c>
      <c r="F69" s="267">
        <v>-0.3468</v>
      </c>
      <c r="G69" s="267">
        <v>-8.0299999999999996E-2</v>
      </c>
      <c r="H69" s="267">
        <v>-2.23E-2</v>
      </c>
      <c r="I69" s="267">
        <v>-4.2000000000000003E-2</v>
      </c>
      <c r="J69" s="267">
        <v>-0.1195</v>
      </c>
      <c r="K69" s="267">
        <v>-0.25869999999999999</v>
      </c>
      <c r="L69" s="267">
        <v>-0.1231</v>
      </c>
      <c r="M69" s="267">
        <v>-0.20630000000000001</v>
      </c>
      <c r="N69" s="267">
        <v>0.26640000000000003</v>
      </c>
      <c r="O69" s="267">
        <v>-0.1089</v>
      </c>
      <c r="P69" s="267">
        <v>0.2467</v>
      </c>
      <c r="Q69" s="267">
        <v>-2.5999999999999999E-3</v>
      </c>
      <c r="R69" s="267">
        <v>-4.2799999999999998E-2</v>
      </c>
      <c r="S69" s="267">
        <v>-2.3800000000000002E-2</v>
      </c>
      <c r="T69" s="267">
        <v>-2.75E-2</v>
      </c>
      <c r="U69" s="267">
        <v>-0.1052</v>
      </c>
      <c r="V69" s="267">
        <v>0.20760000000000001</v>
      </c>
      <c r="W69" s="267">
        <v>6.8199999999999997E-2</v>
      </c>
      <c r="X69" s="267">
        <v>6.3799999999999996E-2</v>
      </c>
      <c r="Y69" s="267">
        <v>0.27889999999999998</v>
      </c>
      <c r="Z69" s="267">
        <v>0.15079999999999999</v>
      </c>
      <c r="AA69" s="267">
        <v>-0.26440000000000002</v>
      </c>
      <c r="AB69" s="267">
        <v>7.0999999999999994E-2</v>
      </c>
      <c r="AC69" s="267">
        <v>0.42059999999999997</v>
      </c>
      <c r="AD69" s="267">
        <v>4.3299999999999998E-2</v>
      </c>
      <c r="AE69" s="267">
        <v>-1.17E-2</v>
      </c>
      <c r="AF69" s="267">
        <v>-0.1285</v>
      </c>
      <c r="AG69" s="267">
        <v>5.8299999999999998E-2</v>
      </c>
      <c r="AH69" s="267">
        <v>-6.1400000000000003E-2</v>
      </c>
      <c r="AI69" s="267">
        <v>-3.5000000000000003E-2</v>
      </c>
      <c r="AJ69" s="267">
        <v>7.6499999999999999E-2</v>
      </c>
      <c r="AK69" s="267">
        <v>-9.4100000000000003E-2</v>
      </c>
      <c r="AL69" s="267">
        <v>4.5900000000000003E-2</v>
      </c>
      <c r="AM69" s="267">
        <v>6.5799999999999997E-2</v>
      </c>
      <c r="AN69" s="267">
        <v>3.1899999999999998E-2</v>
      </c>
      <c r="AO69" s="267">
        <v>-0.11070000000000001</v>
      </c>
      <c r="AP69" s="268">
        <v>0.28249999999999997</v>
      </c>
      <c r="AQ69" s="210"/>
      <c r="AR69" s="213">
        <f t="shared" ca="1" si="8"/>
        <v>-0.25288575200000002</v>
      </c>
      <c r="AS69" s="214" t="str">
        <f t="shared" si="9"/>
        <v>Atropinum</v>
      </c>
      <c r="AT69" s="232">
        <f t="shared" ca="1" si="2"/>
        <v>-0.25849332764759853</v>
      </c>
      <c r="AU69" s="219">
        <f t="shared" ca="1" si="3"/>
        <v>6.6818800438328718E-2</v>
      </c>
      <c r="AV69" s="203"/>
      <c r="AW69" s="232">
        <f t="shared" ca="1" si="10"/>
        <v>-0.17042825408031059</v>
      </c>
      <c r="AX69" s="270">
        <f t="shared" ca="1" si="11"/>
        <v>134</v>
      </c>
      <c r="AY69" s="203">
        <f t="shared" ca="1" si="12"/>
        <v>6</v>
      </c>
      <c r="AZ69" s="270">
        <f t="shared" ca="1" si="13"/>
        <v>4.651100553718905</v>
      </c>
      <c r="BA69" s="270">
        <f t="shared" ca="1" si="14"/>
        <v>0</v>
      </c>
      <c r="BB69" s="271">
        <f t="shared" ca="1" si="15"/>
        <v>-0.55926075110329554</v>
      </c>
    </row>
    <row r="70" spans="1:54">
      <c r="A70" s="232" t="s">
        <v>1896</v>
      </c>
      <c r="B70" s="252" t="s">
        <v>4261</v>
      </c>
      <c r="C70" s="252"/>
      <c r="D70" s="266"/>
      <c r="E70" s="267">
        <v>-0.51090000000000002</v>
      </c>
      <c r="F70" s="267">
        <v>-8.3799999999999999E-2</v>
      </c>
      <c r="G70" s="267">
        <v>-0.1605</v>
      </c>
      <c r="H70" s="267">
        <v>0.19670000000000001</v>
      </c>
      <c r="I70" s="267">
        <v>3.5200000000000002E-2</v>
      </c>
      <c r="J70" s="267">
        <v>2.7900000000000001E-2</v>
      </c>
      <c r="K70" s="267">
        <v>-0.14899999999999999</v>
      </c>
      <c r="L70" s="267">
        <v>9.06E-2</v>
      </c>
      <c r="M70" s="267">
        <v>-3.7600000000000001E-2</v>
      </c>
      <c r="N70" s="267">
        <v>0.10879999999999999</v>
      </c>
      <c r="O70" s="267">
        <v>1.15E-2</v>
      </c>
      <c r="P70" s="267">
        <v>-8.6E-3</v>
      </c>
      <c r="Q70" s="267">
        <v>6.1100000000000002E-2</v>
      </c>
      <c r="R70" s="267">
        <v>0.27150000000000002</v>
      </c>
      <c r="S70" s="267">
        <v>5.45E-2</v>
      </c>
      <c r="T70" s="267">
        <v>-2.3400000000000001E-2</v>
      </c>
      <c r="U70" s="267">
        <v>1.15E-2</v>
      </c>
      <c r="V70" s="267">
        <v>2.5000000000000001E-2</v>
      </c>
      <c r="W70" s="267">
        <v>0.29049999999999998</v>
      </c>
      <c r="X70" s="267">
        <v>-2.12E-2</v>
      </c>
      <c r="Y70" s="267">
        <v>6.9900000000000004E-2</v>
      </c>
      <c r="Z70" s="267">
        <v>-6.2899999999999998E-2</v>
      </c>
      <c r="AA70" s="267">
        <v>2.0500000000000001E-2</v>
      </c>
      <c r="AB70" s="267">
        <v>0.12620000000000001</v>
      </c>
      <c r="AC70" s="267">
        <v>0.35849999999999999</v>
      </c>
      <c r="AD70" s="267">
        <v>0.16900000000000001</v>
      </c>
      <c r="AE70" s="267">
        <v>-0.1399</v>
      </c>
      <c r="AF70" s="267">
        <v>-0.16289999999999999</v>
      </c>
      <c r="AG70" s="267">
        <v>5.0299999999999997E-2</v>
      </c>
      <c r="AH70" s="267">
        <v>-0.28120000000000001</v>
      </c>
      <c r="AI70" s="267">
        <v>-0.17280000000000001</v>
      </c>
      <c r="AJ70" s="267">
        <v>-0.26140000000000002</v>
      </c>
      <c r="AK70" s="267">
        <v>1.6E-2</v>
      </c>
      <c r="AL70" s="267">
        <v>0.15029999999999999</v>
      </c>
      <c r="AM70" s="267">
        <v>3.9199999999999999E-2</v>
      </c>
      <c r="AN70" s="267">
        <v>1.1900000000000001E-2</v>
      </c>
      <c r="AO70" s="267">
        <v>2.2499999999999999E-2</v>
      </c>
      <c r="AP70" s="268">
        <v>-0.14760000000000001</v>
      </c>
      <c r="AQ70" s="210"/>
      <c r="AR70" s="213">
        <f t="shared" ca="1" si="8"/>
        <v>-3.1585013199999998E-2</v>
      </c>
      <c r="AS70" s="214" t="str">
        <f t="shared" si="9"/>
        <v>Atropinum Sulfuricum</v>
      </c>
      <c r="AT70" s="232">
        <f t="shared" ca="1" si="2"/>
        <v>-3.1595522698576066E-2</v>
      </c>
      <c r="AU70" s="219">
        <f t="shared" ca="1" si="3"/>
        <v>9.9827705459623541E-4</v>
      </c>
      <c r="AV70" s="203"/>
      <c r="AW70" s="232">
        <f t="shared" ca="1" si="10"/>
        <v>-0.16390794767350614</v>
      </c>
      <c r="AX70" s="270">
        <f t="shared" ca="1" si="11"/>
        <v>138</v>
      </c>
      <c r="AY70" s="203">
        <f t="shared" ca="1" si="12"/>
        <v>4</v>
      </c>
      <c r="AZ70" s="270">
        <f t="shared" ca="1" si="13"/>
        <v>4.7627640979447268</v>
      </c>
      <c r="BA70" s="270">
        <f t="shared" ca="1" si="14"/>
        <v>0</v>
      </c>
      <c r="BB70" s="271">
        <f t="shared" ca="1" si="15"/>
        <v>-0.55274044469649108</v>
      </c>
    </row>
    <row r="71" spans="1:54">
      <c r="A71" s="232" t="s">
        <v>4636</v>
      </c>
      <c r="B71" s="252" t="s">
        <v>790</v>
      </c>
      <c r="C71" s="252"/>
      <c r="D71" s="266"/>
      <c r="E71" s="267">
        <v>-0.14050000000000001</v>
      </c>
      <c r="F71" s="267">
        <v>0.17799999999999999</v>
      </c>
      <c r="G71" s="267">
        <v>-0.23419999999999999</v>
      </c>
      <c r="H71" s="267">
        <v>-0.1406</v>
      </c>
      <c r="I71" s="267">
        <v>-0.3029</v>
      </c>
      <c r="J71" s="267">
        <v>8.4000000000000005E-2</v>
      </c>
      <c r="K71" s="267">
        <v>-5.3900000000000003E-2</v>
      </c>
      <c r="L71" s="267">
        <v>9.7900000000000001E-2</v>
      </c>
      <c r="M71" s="267">
        <v>0.37880000000000003</v>
      </c>
      <c r="N71" s="267">
        <v>0.1832</v>
      </c>
      <c r="O71" s="267">
        <v>0.22770000000000001</v>
      </c>
      <c r="P71" s="267">
        <v>3.9300000000000002E-2</v>
      </c>
      <c r="Q71" s="267">
        <v>-0.34129999999999999</v>
      </c>
      <c r="R71" s="267">
        <v>-0.22900000000000001</v>
      </c>
      <c r="S71" s="267">
        <v>4.5999999999999999E-3</v>
      </c>
      <c r="T71" s="267">
        <v>0.19620000000000001</v>
      </c>
      <c r="U71" s="267">
        <v>-2.5100000000000001E-2</v>
      </c>
      <c r="V71" s="267">
        <v>-1.6000000000000001E-3</v>
      </c>
      <c r="W71" s="267">
        <v>-4.4600000000000001E-2</v>
      </c>
      <c r="X71" s="267">
        <v>-0.21820000000000001</v>
      </c>
      <c r="Y71" s="267">
        <v>4.4200000000000003E-2</v>
      </c>
      <c r="Z71" s="267">
        <v>5.2999999999999999E-2</v>
      </c>
      <c r="AA71" s="267">
        <v>-0.1459</v>
      </c>
      <c r="AB71" s="267">
        <v>0.13639999999999999</v>
      </c>
      <c r="AC71" s="267">
        <v>-0.13619999999999999</v>
      </c>
      <c r="AD71" s="267">
        <v>0.20050000000000001</v>
      </c>
      <c r="AE71" s="267">
        <v>-4.1200000000000001E-2</v>
      </c>
      <c r="AF71" s="267">
        <v>-0.20830000000000001</v>
      </c>
      <c r="AG71" s="267">
        <v>0.21099999999999999</v>
      </c>
      <c r="AH71" s="267">
        <v>-7.8899999999999998E-2</v>
      </c>
      <c r="AI71" s="267">
        <v>2.87E-2</v>
      </c>
      <c r="AJ71" s="267">
        <v>3.95E-2</v>
      </c>
      <c r="AK71" s="267">
        <v>-5.0599999999999999E-2</v>
      </c>
      <c r="AL71" s="267">
        <v>0.21229999999999999</v>
      </c>
      <c r="AM71" s="267">
        <v>-9.6699999999999994E-2</v>
      </c>
      <c r="AN71" s="267">
        <v>7.1999999999999998E-3</v>
      </c>
      <c r="AO71" s="267">
        <v>0.10929999999999999</v>
      </c>
      <c r="AP71" s="268">
        <v>6.2199999999999998E-2</v>
      </c>
      <c r="AQ71" s="210"/>
      <c r="AR71" s="213">
        <f t="shared" ca="1" si="8"/>
        <v>0.26535484770000001</v>
      </c>
      <c r="AS71" s="214" t="str">
        <f t="shared" si="9"/>
        <v>Aurum Metallicum</v>
      </c>
      <c r="AT71" s="232">
        <f t="shared" ca="1" si="2"/>
        <v>0.27186013859676345</v>
      </c>
      <c r="AU71" s="219" t="str">
        <f t="shared" ca="1" si="3"/>
        <v/>
      </c>
      <c r="AV71" s="203"/>
      <c r="AW71" s="232">
        <f t="shared" ca="1" si="10"/>
        <v>-0.15738764126670168</v>
      </c>
      <c r="AX71" s="270">
        <f t="shared" ca="1" si="11"/>
        <v>144</v>
      </c>
      <c r="AY71" s="203">
        <f t="shared" ca="1" si="12"/>
        <v>6</v>
      </c>
      <c r="AZ71" s="270">
        <f t="shared" ca="1" si="13"/>
        <v>4.8726837409735966</v>
      </c>
      <c r="BA71" s="270">
        <f t="shared" ca="1" si="14"/>
        <v>0</v>
      </c>
      <c r="BB71" s="271">
        <f t="shared" ca="1" si="15"/>
        <v>-0.54622013828968663</v>
      </c>
    </row>
    <row r="72" spans="1:54">
      <c r="A72" s="232" t="s">
        <v>4637</v>
      </c>
      <c r="B72" s="252" t="s">
        <v>4262</v>
      </c>
      <c r="C72" s="252"/>
      <c r="D72" s="266"/>
      <c r="E72" s="267">
        <v>0.10780000000000001</v>
      </c>
      <c r="F72" s="267">
        <v>-2.7400000000000001E-2</v>
      </c>
      <c r="G72" s="267">
        <v>-5.3100000000000001E-2</v>
      </c>
      <c r="H72" s="267">
        <v>0.15049999999999999</v>
      </c>
      <c r="I72" s="267">
        <v>-0.2802</v>
      </c>
      <c r="J72" s="267">
        <v>7.1999999999999998E-3</v>
      </c>
      <c r="K72" s="267">
        <v>-0.10780000000000001</v>
      </c>
      <c r="L72" s="267">
        <v>0.1603</v>
      </c>
      <c r="M72" s="267">
        <v>0.20430000000000001</v>
      </c>
      <c r="N72" s="267">
        <v>4.7199999999999999E-2</v>
      </c>
      <c r="O72" s="267">
        <v>0.128</v>
      </c>
      <c r="P72" s="267">
        <v>0.27689999999999998</v>
      </c>
      <c r="Q72" s="267">
        <v>-0.59260000000000002</v>
      </c>
      <c r="R72" s="267">
        <v>1.7600000000000001E-2</v>
      </c>
      <c r="S72" s="267">
        <v>-7.6200000000000004E-2</v>
      </c>
      <c r="T72" s="267">
        <v>-2.2499999999999999E-2</v>
      </c>
      <c r="U72" s="267">
        <v>-0.18890000000000001</v>
      </c>
      <c r="V72" s="267">
        <v>-6.4799999999999996E-2</v>
      </c>
      <c r="W72" s="267">
        <v>-0.03</v>
      </c>
      <c r="X72" s="267">
        <v>7.9500000000000001E-2</v>
      </c>
      <c r="Y72" s="267">
        <v>-1.14E-2</v>
      </c>
      <c r="Z72" s="267">
        <v>-0.1759</v>
      </c>
      <c r="AA72" s="267">
        <v>2.2499999999999999E-2</v>
      </c>
      <c r="AB72" s="267">
        <v>0.13059999999999999</v>
      </c>
      <c r="AC72" s="267">
        <v>9.4799999999999995E-2</v>
      </c>
      <c r="AD72" s="267">
        <v>2.5999999999999999E-3</v>
      </c>
      <c r="AE72" s="267">
        <v>-2.2800000000000001E-2</v>
      </c>
      <c r="AF72" s="267">
        <v>-0.33550000000000002</v>
      </c>
      <c r="AG72" s="267">
        <v>9.74E-2</v>
      </c>
      <c r="AH72" s="267">
        <v>0.2228</v>
      </c>
      <c r="AI72" s="267">
        <v>-1.34E-2</v>
      </c>
      <c r="AJ72" s="267">
        <v>-0.1036</v>
      </c>
      <c r="AK72" s="267">
        <v>0.2082</v>
      </c>
      <c r="AL72" s="267">
        <v>1.43E-2</v>
      </c>
      <c r="AM72" s="267">
        <v>4.8899999999999999E-2</v>
      </c>
      <c r="AN72" s="267">
        <v>0.11990000000000001</v>
      </c>
      <c r="AO72" s="267">
        <v>2.7E-2</v>
      </c>
      <c r="AP72" s="268">
        <v>-5.0799999999999998E-2</v>
      </c>
      <c r="AQ72" s="210"/>
      <c r="AR72" s="213">
        <f t="shared" ca="1" si="8"/>
        <v>5.9650972300000001E-2</v>
      </c>
      <c r="AS72" s="214" t="str">
        <f t="shared" si="9"/>
        <v>Aurum Muriat. Natro.</v>
      </c>
      <c r="AT72" s="232">
        <f t="shared" ca="1" si="2"/>
        <v>5.9721874529220793E-2</v>
      </c>
      <c r="AU72" s="219" t="str">
        <f t="shared" ca="1" si="3"/>
        <v/>
      </c>
      <c r="AV72" s="203"/>
      <c r="AW72" s="232">
        <f t="shared" ca="1" si="10"/>
        <v>-0.15086733485989723</v>
      </c>
      <c r="AX72" s="270">
        <f t="shared" ca="1" si="11"/>
        <v>153</v>
      </c>
      <c r="AY72" s="203">
        <f t="shared" ca="1" si="12"/>
        <v>9</v>
      </c>
      <c r="AZ72" s="270">
        <f t="shared" ca="1" si="13"/>
        <v>4.9806174864229913</v>
      </c>
      <c r="BA72" s="270">
        <f t="shared" ca="1" si="14"/>
        <v>0</v>
      </c>
      <c r="BB72" s="271">
        <f t="shared" ca="1" si="15"/>
        <v>-0.53969983188288218</v>
      </c>
    </row>
    <row r="73" spans="1:54">
      <c r="A73" s="232" t="s">
        <v>4638</v>
      </c>
      <c r="B73" s="252" t="s">
        <v>791</v>
      </c>
      <c r="C73" s="252"/>
      <c r="D73" s="266"/>
      <c r="E73" s="267">
        <v>-0.17929999999999999</v>
      </c>
      <c r="F73" s="267">
        <v>3.7499999999999999E-2</v>
      </c>
      <c r="G73" s="267">
        <v>-0.23039999999999999</v>
      </c>
      <c r="H73" s="267">
        <v>-3.0099999999999998E-2</v>
      </c>
      <c r="I73" s="267">
        <v>-0.37740000000000001</v>
      </c>
      <c r="J73" s="267">
        <v>0.26479999999999998</v>
      </c>
      <c r="K73" s="267">
        <v>-0.14649999999999999</v>
      </c>
      <c r="L73" s="267">
        <v>-0.1118</v>
      </c>
      <c r="M73" s="267">
        <v>0.36</v>
      </c>
      <c r="N73" s="267">
        <v>0.1202</v>
      </c>
      <c r="O73" s="267">
        <v>0.20499999999999999</v>
      </c>
      <c r="P73" s="267">
        <v>9.6100000000000005E-2</v>
      </c>
      <c r="Q73" s="267">
        <v>-0.30509999999999998</v>
      </c>
      <c r="R73" s="267">
        <v>-0.18529999999999999</v>
      </c>
      <c r="S73" s="267">
        <v>-7.4700000000000003E-2</v>
      </c>
      <c r="T73" s="267">
        <v>6.4899999999999999E-2</v>
      </c>
      <c r="U73" s="267">
        <v>3.56E-2</v>
      </c>
      <c r="V73" s="267">
        <v>1.32E-2</v>
      </c>
      <c r="W73" s="267">
        <v>-5.0900000000000001E-2</v>
      </c>
      <c r="X73" s="267">
        <v>-0.2054</v>
      </c>
      <c r="Y73" s="267">
        <v>0.10539999999999999</v>
      </c>
      <c r="Z73" s="267">
        <v>6.8400000000000002E-2</v>
      </c>
      <c r="AA73" s="267">
        <v>-8.9200000000000002E-2</v>
      </c>
      <c r="AB73" s="267">
        <v>0.16039999999999999</v>
      </c>
      <c r="AC73" s="267">
        <v>5.9200000000000003E-2</v>
      </c>
      <c r="AD73" s="267">
        <v>0.2762</v>
      </c>
      <c r="AE73" s="267">
        <v>7.9699999999999993E-2</v>
      </c>
      <c r="AF73" s="267">
        <v>-0.19969999999999999</v>
      </c>
      <c r="AG73" s="267">
        <v>4.2700000000000002E-2</v>
      </c>
      <c r="AH73" s="267">
        <v>-9.0399999999999994E-2</v>
      </c>
      <c r="AI73" s="267">
        <v>9.3600000000000003E-2</v>
      </c>
      <c r="AJ73" s="267">
        <v>5.2699999999999997E-2</v>
      </c>
      <c r="AK73" s="267">
        <v>8.5000000000000006E-3</v>
      </c>
      <c r="AL73" s="267">
        <v>0.21790000000000001</v>
      </c>
      <c r="AM73" s="267">
        <v>8.9999999999999998E-4</v>
      </c>
      <c r="AN73" s="267">
        <v>0.11600000000000001</v>
      </c>
      <c r="AO73" s="267">
        <v>-0.16850000000000001</v>
      </c>
      <c r="AP73" s="268">
        <v>-2.7900000000000001E-2</v>
      </c>
      <c r="AQ73" s="210"/>
      <c r="AR73" s="213">
        <f t="shared" ca="1" si="8"/>
        <v>2.6369352200000001E-2</v>
      </c>
      <c r="AS73" s="214" t="str">
        <f t="shared" si="9"/>
        <v>Aurum Muriaticum</v>
      </c>
      <c r="AT73" s="232">
        <f t="shared" ca="1" si="2"/>
        <v>2.6375466663688417E-2</v>
      </c>
      <c r="AU73" s="219" t="str">
        <f t="shared" ca="1" si="3"/>
        <v/>
      </c>
      <c r="AV73" s="203"/>
      <c r="AW73" s="232">
        <f t="shared" ca="1" si="10"/>
        <v>-0.14434702845309277</v>
      </c>
      <c r="AX73" s="270">
        <f t="shared" ca="1" si="11"/>
        <v>161</v>
      </c>
      <c r="AY73" s="203">
        <f t="shared" ca="1" si="12"/>
        <v>8</v>
      </c>
      <c r="AZ73" s="270">
        <f t="shared" ca="1" si="13"/>
        <v>5.086323332006204</v>
      </c>
      <c r="BA73" s="270">
        <f t="shared" ca="1" si="14"/>
        <v>0</v>
      </c>
      <c r="BB73" s="271">
        <f t="shared" ca="1" si="15"/>
        <v>-0.53317952547607772</v>
      </c>
    </row>
    <row r="74" spans="1:54">
      <c r="A74" s="232" t="s">
        <v>3542</v>
      </c>
      <c r="B74" s="252" t="s">
        <v>2804</v>
      </c>
      <c r="C74" s="252"/>
      <c r="D74" s="266"/>
      <c r="E74" s="267">
        <v>0.42380000000000001</v>
      </c>
      <c r="F74" s="267">
        <v>-0.38829999999999998</v>
      </c>
      <c r="G74" s="267">
        <v>2.63E-2</v>
      </c>
      <c r="H74" s="267">
        <v>-0.35410000000000003</v>
      </c>
      <c r="I74" s="267">
        <v>0.28349999999999997</v>
      </c>
      <c r="J74" s="267">
        <v>-0.18290000000000001</v>
      </c>
      <c r="K74" s="267">
        <v>-0.20730000000000001</v>
      </c>
      <c r="L74" s="267">
        <v>-0.1734</v>
      </c>
      <c r="M74" s="267">
        <v>0.1174</v>
      </c>
      <c r="N74" s="267">
        <v>0.1258</v>
      </c>
      <c r="O74" s="267">
        <v>3.2199999999999999E-2</v>
      </c>
      <c r="P74" s="267">
        <v>-3.8699999999999998E-2</v>
      </c>
      <c r="Q74" s="267">
        <v>5.3800000000000001E-2</v>
      </c>
      <c r="R74" s="267">
        <v>8.0999999999999996E-3</v>
      </c>
      <c r="S74" s="267">
        <v>-1.8499999999999999E-2</v>
      </c>
      <c r="T74" s="267">
        <v>0.12609999999999999</v>
      </c>
      <c r="U74" s="267">
        <v>-0.26050000000000001</v>
      </c>
      <c r="V74" s="267">
        <v>6.3299999999999995E-2</v>
      </c>
      <c r="W74" s="267">
        <v>0.13589999999999999</v>
      </c>
      <c r="X74" s="267">
        <v>8.3500000000000005E-2</v>
      </c>
      <c r="Y74" s="267">
        <v>1.6E-2</v>
      </c>
      <c r="Z74" s="267">
        <v>-2.6599999999999999E-2</v>
      </c>
      <c r="AA74" s="267">
        <v>3.6700000000000003E-2</v>
      </c>
      <c r="AB74" s="267">
        <v>-9.7799999999999998E-2</v>
      </c>
      <c r="AC74" s="267">
        <v>0.1037</v>
      </c>
      <c r="AD74" s="267">
        <v>6.0499999999999998E-2</v>
      </c>
      <c r="AE74" s="267">
        <v>-1.2E-2</v>
      </c>
      <c r="AF74" s="267">
        <v>-3.39E-2</v>
      </c>
      <c r="AG74" s="267">
        <v>0.21990000000000001</v>
      </c>
      <c r="AH74" s="267">
        <v>6.7000000000000002E-3</v>
      </c>
      <c r="AI74" s="267">
        <v>-0.1527</v>
      </c>
      <c r="AJ74" s="267">
        <v>-5.2400000000000002E-2</v>
      </c>
      <c r="AK74" s="267">
        <v>5.2699999999999997E-2</v>
      </c>
      <c r="AL74" s="267">
        <v>0.15690000000000001</v>
      </c>
      <c r="AM74" s="267">
        <v>8.0100000000000005E-2</v>
      </c>
      <c r="AN74" s="267">
        <v>-0.10730000000000001</v>
      </c>
      <c r="AO74" s="267">
        <v>0.107</v>
      </c>
      <c r="AP74" s="268">
        <v>-0.22189999999999999</v>
      </c>
      <c r="AQ74" s="210"/>
      <c r="AR74" s="213">
        <f t="shared" ca="1" si="8"/>
        <v>-0.3155372608</v>
      </c>
      <c r="AS74" s="214" t="str">
        <f t="shared" si="9"/>
        <v>Badiaga</v>
      </c>
      <c r="AT74" s="232">
        <f t="shared" ca="1" si="2"/>
        <v>-0.32668310816691104</v>
      </c>
      <c r="AU74" s="219">
        <f t="shared" ca="1" si="3"/>
        <v>0.1067218531615937</v>
      </c>
      <c r="AV74" s="203"/>
      <c r="AW74" s="232">
        <f t="shared" ca="1" si="10"/>
        <v>-0.13782672204628832</v>
      </c>
      <c r="AX74" s="270">
        <f t="shared" ca="1" si="11"/>
        <v>168</v>
      </c>
      <c r="AY74" s="203">
        <f t="shared" ca="1" si="12"/>
        <v>7</v>
      </c>
      <c r="AZ74" s="270">
        <f t="shared" ca="1" si="13"/>
        <v>5.1895601571069347</v>
      </c>
      <c r="BA74" s="270">
        <f t="shared" ca="1" si="14"/>
        <v>0</v>
      </c>
      <c r="BB74" s="271">
        <f t="shared" ca="1" si="15"/>
        <v>-0.52665921906927327</v>
      </c>
    </row>
    <row r="75" spans="1:54">
      <c r="A75" s="232" t="s">
        <v>2960</v>
      </c>
      <c r="B75" s="252" t="s">
        <v>3170</v>
      </c>
      <c r="C75" s="252"/>
      <c r="D75" s="266"/>
      <c r="E75" s="267">
        <v>-0.2472</v>
      </c>
      <c r="F75" s="267">
        <v>-0.19989999999999999</v>
      </c>
      <c r="G75" s="267">
        <v>-0.15190000000000001</v>
      </c>
      <c r="H75" s="267">
        <v>0.23230000000000001</v>
      </c>
      <c r="I75" s="267">
        <v>0.18479999999999999</v>
      </c>
      <c r="J75" s="267">
        <v>-0.1196</v>
      </c>
      <c r="K75" s="267">
        <v>-0.1951</v>
      </c>
      <c r="L75" s="267">
        <v>0.33760000000000001</v>
      </c>
      <c r="M75" s="267">
        <v>-0.2117</v>
      </c>
      <c r="N75" s="267">
        <v>8.3400000000000002E-2</v>
      </c>
      <c r="O75" s="267">
        <v>-5.3199999999999997E-2</v>
      </c>
      <c r="P75" s="267">
        <v>-6.13E-2</v>
      </c>
      <c r="Q75" s="267">
        <v>-9.0399999999999994E-2</v>
      </c>
      <c r="R75" s="267">
        <v>0.31830000000000003</v>
      </c>
      <c r="S75" s="267">
        <v>-7.6899999999999996E-2</v>
      </c>
      <c r="T75" s="267">
        <v>0.26190000000000002</v>
      </c>
      <c r="U75" s="267">
        <v>0.29520000000000002</v>
      </c>
      <c r="V75" s="267">
        <v>5.5E-2</v>
      </c>
      <c r="W75" s="267">
        <v>0.14249999999999999</v>
      </c>
      <c r="X75" s="267">
        <v>0.1115</v>
      </c>
      <c r="Y75" s="267">
        <v>-4.07E-2</v>
      </c>
      <c r="Z75" s="267">
        <v>-0.1066</v>
      </c>
      <c r="AA75" s="267">
        <v>7.9899999999999999E-2</v>
      </c>
      <c r="AB75" s="267">
        <v>1.0999999999999999E-2</v>
      </c>
      <c r="AC75" s="267">
        <v>-0.14649999999999999</v>
      </c>
      <c r="AD75" s="267">
        <v>0.15129999999999999</v>
      </c>
      <c r="AE75" s="267">
        <v>-0.1739</v>
      </c>
      <c r="AF75" s="267">
        <v>7.2900000000000006E-2</v>
      </c>
      <c r="AG75" s="267">
        <v>-0.1767</v>
      </c>
      <c r="AH75" s="267">
        <v>-0.22589999999999999</v>
      </c>
      <c r="AI75" s="267">
        <v>8.43E-2</v>
      </c>
      <c r="AJ75" s="267">
        <v>-7.9000000000000008E-3</v>
      </c>
      <c r="AK75" s="267">
        <v>-3.7900000000000003E-2</v>
      </c>
      <c r="AL75" s="267">
        <v>0.13569999999999999</v>
      </c>
      <c r="AM75" s="267">
        <v>-0.20430000000000001</v>
      </c>
      <c r="AN75" s="267">
        <v>-6.7199999999999996E-2</v>
      </c>
      <c r="AO75" s="267">
        <v>3.4099999999999998E-2</v>
      </c>
      <c r="AP75" s="268">
        <v>4.7999999999999996E-3</v>
      </c>
      <c r="AQ75" s="210"/>
      <c r="AR75" s="213">
        <f t="shared" ref="AR75:AR138" ca="1" si="21">ROUND(SUMPRODUCT(E75:AP75,E$5:AP$5),10)</f>
        <v>6.04274619E-2</v>
      </c>
      <c r="AS75" s="214" t="str">
        <f t="shared" si="9"/>
        <v>Baptisia Tinctoria</v>
      </c>
      <c r="AT75" s="232">
        <f t="shared" ref="AT75:AT138" ca="1" si="22">ATANH(MIN(AR75,max_correl))</f>
        <v>6.0501173313184421E-2</v>
      </c>
      <c r="AU75" s="219" t="str">
        <f t="shared" ref="AU75:AU138" ca="1" si="23">IF(AT75&lt;0,(AT75^2),"")</f>
        <v/>
      </c>
      <c r="AV75" s="203"/>
      <c r="AW75" s="232">
        <f t="shared" ca="1" si="10"/>
        <v>-0.13130641563948386</v>
      </c>
      <c r="AX75" s="270">
        <f t="shared" ca="1" si="11"/>
        <v>175</v>
      </c>
      <c r="AY75" s="203">
        <f t="shared" ca="1" si="12"/>
        <v>7</v>
      </c>
      <c r="AZ75" s="270">
        <f t="shared" ca="1" si="13"/>
        <v>5.2900886255542439</v>
      </c>
      <c r="BA75" s="270">
        <f t="shared" ca="1" si="14"/>
        <v>0</v>
      </c>
      <c r="BB75" s="271">
        <f t="shared" ca="1" si="15"/>
        <v>-0.52013891266246881</v>
      </c>
    </row>
    <row r="76" spans="1:54">
      <c r="A76" s="232" t="s">
        <v>2961</v>
      </c>
      <c r="B76" s="252" t="s">
        <v>789</v>
      </c>
      <c r="C76" s="252"/>
      <c r="D76" s="266"/>
      <c r="E76" s="267">
        <v>6.6000000000000003E-2</v>
      </c>
      <c r="F76" s="267">
        <v>8.9800000000000005E-2</v>
      </c>
      <c r="G76" s="267">
        <v>-0.35389999999999999</v>
      </c>
      <c r="H76" s="267">
        <v>-0.1394</v>
      </c>
      <c r="I76" s="267">
        <v>0.46129999999999999</v>
      </c>
      <c r="J76" s="267">
        <v>-1.6500000000000001E-2</v>
      </c>
      <c r="K76" s="267">
        <v>-0.41870000000000002</v>
      </c>
      <c r="L76" s="267">
        <v>-0.10199999999999999</v>
      </c>
      <c r="M76" s="267">
        <v>2.5000000000000001E-3</v>
      </c>
      <c r="N76" s="267">
        <v>9.2100000000000001E-2</v>
      </c>
      <c r="O76" s="267">
        <v>1.6500000000000001E-2</v>
      </c>
      <c r="P76" s="267">
        <v>0.3422</v>
      </c>
      <c r="Q76" s="267">
        <v>-2.7699999999999999E-2</v>
      </c>
      <c r="R76" s="267">
        <v>0.216</v>
      </c>
      <c r="S76" s="267">
        <v>0.13139999999999999</v>
      </c>
      <c r="T76" s="267">
        <v>6.7000000000000004E-2</v>
      </c>
      <c r="U76" s="267">
        <v>0.18459999999999999</v>
      </c>
      <c r="V76" s="267">
        <v>-1.1599999999999999E-2</v>
      </c>
      <c r="W76" s="267">
        <v>5.2999999999999999E-2</v>
      </c>
      <c r="X76" s="267">
        <v>0.1447</v>
      </c>
      <c r="Y76" s="267">
        <v>-0.16470000000000001</v>
      </c>
      <c r="Z76" s="267">
        <v>-0.1186</v>
      </c>
      <c r="AA76" s="267">
        <v>7.8200000000000006E-2</v>
      </c>
      <c r="AB76" s="267">
        <v>2.4E-2</v>
      </c>
      <c r="AC76" s="267">
        <v>-1.17E-2</v>
      </c>
      <c r="AD76" s="267">
        <v>2.1899999999999999E-2</v>
      </c>
      <c r="AE76" s="267">
        <v>-0.1532</v>
      </c>
      <c r="AF76" s="267">
        <v>9.4899999999999998E-2</v>
      </c>
      <c r="AG76" s="267">
        <v>-6.9000000000000006E-2</v>
      </c>
      <c r="AH76" s="267">
        <v>-0.20300000000000001</v>
      </c>
      <c r="AI76" s="267">
        <v>2.3099999999999999E-2</v>
      </c>
      <c r="AJ76" s="267">
        <v>3.6499999999999998E-2</v>
      </c>
      <c r="AK76" s="267">
        <v>-0.1154</v>
      </c>
      <c r="AL76" s="267">
        <v>-0.17019999999999999</v>
      </c>
      <c r="AM76" s="267">
        <v>7.3099999999999998E-2</v>
      </c>
      <c r="AN76" s="267">
        <v>2.53E-2</v>
      </c>
      <c r="AO76" s="267">
        <v>-9.7900000000000001E-2</v>
      </c>
      <c r="AP76" s="268">
        <v>-6.7100000000000007E-2</v>
      </c>
      <c r="AQ76" s="210"/>
      <c r="AR76" s="213">
        <f t="shared" ca="1" si="21"/>
        <v>-0.212758946</v>
      </c>
      <c r="AS76" s="214" t="str">
        <f t="shared" ref="AS76:AS139" si="24">PROPER(RIGHT(B76,LEN(B76)-6))</f>
        <v>Baryta Carbonica</v>
      </c>
      <c r="AT76" s="232">
        <f t="shared" ca="1" si="22"/>
        <v>-0.21605933370621105</v>
      </c>
      <c r="AU76" s="219">
        <f t="shared" ca="1" si="23"/>
        <v>4.6681635681571867E-2</v>
      </c>
      <c r="AV76" s="203"/>
      <c r="AW76" s="232">
        <f t="shared" ref="AW76:AW139" ca="1" si="25">AW75+largeur_classes</f>
        <v>-0.12478610923267941</v>
      </c>
      <c r="AX76" s="270">
        <f t="shared" ref="AX76:AX139" ca="1" si="26">COUNTIF(AT$11:AT$408,CONCATENATE("&lt;=",AW76))</f>
        <v>185</v>
      </c>
      <c r="AY76" s="203">
        <f t="shared" ref="AY76:AY139" ca="1" si="27">AX76-AX75</f>
        <v>10</v>
      </c>
      <c r="AZ76" s="270">
        <f t="shared" ref="AZ76:AZ139" ca="1" si="28">$AZ$10*EXP(-(((AW76-$AW$7)/AZ$7)^2)/2)</f>
        <v>5.3876720989568119</v>
      </c>
      <c r="BA76" s="270">
        <f t="shared" ref="BA76:BA139" ca="1" si="29">IF((AW76-$AW$7)&gt;0,IF((AY76-AZ76)&gt;0,AY76-AZ76,0),0)</f>
        <v>0</v>
      </c>
      <c r="BB76" s="271">
        <f t="shared" ref="BB76:BB139" ca="1" si="30">AW76-BB$5</f>
        <v>-0.51361860625566436</v>
      </c>
    </row>
    <row r="77" spans="1:54">
      <c r="A77" s="232" t="s">
        <v>2962</v>
      </c>
      <c r="B77" s="252" t="s">
        <v>792</v>
      </c>
      <c r="C77" s="252"/>
      <c r="D77" s="266"/>
      <c r="E77" s="267">
        <v>3.9899999999999998E-2</v>
      </c>
      <c r="F77" s="267">
        <v>1.9099999999999999E-2</v>
      </c>
      <c r="G77" s="267">
        <v>-0.47120000000000001</v>
      </c>
      <c r="H77" s="267">
        <v>-0.15920000000000001</v>
      </c>
      <c r="I77" s="267">
        <v>0.32140000000000002</v>
      </c>
      <c r="J77" s="267">
        <v>0.113</v>
      </c>
      <c r="K77" s="267">
        <v>-0.1651</v>
      </c>
      <c r="L77" s="267">
        <v>-0.21440000000000001</v>
      </c>
      <c r="M77" s="267">
        <v>-5.5199999999999999E-2</v>
      </c>
      <c r="N77" s="267">
        <v>2.6800000000000001E-2</v>
      </c>
      <c r="O77" s="267">
        <v>-3.56E-2</v>
      </c>
      <c r="P77" s="267">
        <v>0.3155</v>
      </c>
      <c r="Q77" s="267">
        <v>-0.1794</v>
      </c>
      <c r="R77" s="267">
        <v>0.2346</v>
      </c>
      <c r="S77" s="267">
        <v>0.15690000000000001</v>
      </c>
      <c r="T77" s="267">
        <v>-8.3400000000000002E-2</v>
      </c>
      <c r="U77" s="267">
        <v>8.77E-2</v>
      </c>
      <c r="V77" s="267">
        <v>0.2016</v>
      </c>
      <c r="W77" s="267">
        <v>0.14660000000000001</v>
      </c>
      <c r="X77" s="267">
        <v>0.189</v>
      </c>
      <c r="Y77" s="267">
        <v>-0.16339999999999999</v>
      </c>
      <c r="Z77" s="267">
        <v>6.0900000000000003E-2</v>
      </c>
      <c r="AA77" s="267">
        <v>3.4200000000000001E-2</v>
      </c>
      <c r="AB77" s="267">
        <v>-3.56E-2</v>
      </c>
      <c r="AC77" s="267">
        <v>-3.7900000000000003E-2</v>
      </c>
      <c r="AD77" s="267">
        <v>-0.1125</v>
      </c>
      <c r="AE77" s="267">
        <v>-4.2099999999999999E-2</v>
      </c>
      <c r="AF77" s="267">
        <v>2.3E-3</v>
      </c>
      <c r="AG77" s="267">
        <v>0.16539999999999999</v>
      </c>
      <c r="AH77" s="267">
        <v>-0.13350000000000001</v>
      </c>
      <c r="AI77" s="267">
        <v>5.4899999999999997E-2</v>
      </c>
      <c r="AJ77" s="267">
        <v>-4.19E-2</v>
      </c>
      <c r="AK77" s="267">
        <v>-0.23150000000000001</v>
      </c>
      <c r="AL77" s="267">
        <v>-2.93E-2</v>
      </c>
      <c r="AM77" s="267">
        <v>0.23769999999999999</v>
      </c>
      <c r="AN77" s="267">
        <v>-0.1071</v>
      </c>
      <c r="AO77" s="267">
        <v>-5.1000000000000004E-3</v>
      </c>
      <c r="AP77" s="268">
        <v>-0.1065</v>
      </c>
      <c r="AQ77" s="210"/>
      <c r="AR77" s="213">
        <f t="shared" ca="1" si="21"/>
        <v>-9.76956982E-2</v>
      </c>
      <c r="AS77" s="214" t="str">
        <f t="shared" si="24"/>
        <v>Baryta Muriatica</v>
      </c>
      <c r="AT77" s="232">
        <f t="shared" ca="1" si="22"/>
        <v>-9.8008307590597019E-2</v>
      </c>
      <c r="AU77" s="219">
        <f t="shared" ca="1" si="23"/>
        <v>9.6056283567730778E-3</v>
      </c>
      <c r="AV77" s="203"/>
      <c r="AW77" s="232">
        <f t="shared" ca="1" si="25"/>
        <v>-0.11826580282587495</v>
      </c>
      <c r="AX77" s="270">
        <f t="shared" ca="1" si="26"/>
        <v>188</v>
      </c>
      <c r="AY77" s="203">
        <f t="shared" ca="1" si="27"/>
        <v>3</v>
      </c>
      <c r="AZ77" s="270">
        <f t="shared" ca="1" si="28"/>
        <v>5.4820775557914132</v>
      </c>
      <c r="BA77" s="270">
        <f t="shared" ca="1" si="29"/>
        <v>0</v>
      </c>
      <c r="BB77" s="271">
        <f t="shared" ca="1" si="30"/>
        <v>-0.5070982998488599</v>
      </c>
    </row>
    <row r="78" spans="1:54">
      <c r="A78" s="232" t="s">
        <v>4422</v>
      </c>
      <c r="B78" s="252" t="s">
        <v>2805</v>
      </c>
      <c r="C78" s="252"/>
      <c r="D78" s="266"/>
      <c r="E78" s="267">
        <v>-0.33600000000000002</v>
      </c>
      <c r="F78" s="267">
        <v>-0.47289999999999999</v>
      </c>
      <c r="G78" s="267">
        <v>-0.17780000000000001</v>
      </c>
      <c r="H78" s="267">
        <v>-4.6699999999999998E-2</v>
      </c>
      <c r="I78" s="267">
        <v>-0.20519999999999999</v>
      </c>
      <c r="J78" s="267">
        <v>-8.0600000000000005E-2</v>
      </c>
      <c r="K78" s="267">
        <v>-3.9899999999999998E-2</v>
      </c>
      <c r="L78" s="267">
        <v>0.1159</v>
      </c>
      <c r="M78" s="267">
        <v>-0.191</v>
      </c>
      <c r="N78" s="267">
        <v>5.21E-2</v>
      </c>
      <c r="O78" s="267">
        <v>-9.9699999999999997E-2</v>
      </c>
      <c r="P78" s="267">
        <v>7.8600000000000003E-2</v>
      </c>
      <c r="Q78" s="267">
        <v>5.7200000000000001E-2</v>
      </c>
      <c r="R78" s="267">
        <v>0.39200000000000002</v>
      </c>
      <c r="S78" s="267">
        <v>0.26910000000000001</v>
      </c>
      <c r="T78" s="267">
        <v>2.3099999999999999E-2</v>
      </c>
      <c r="U78" s="267">
        <v>-7.7499999999999999E-2</v>
      </c>
      <c r="V78" s="267">
        <v>7.1800000000000003E-2</v>
      </c>
      <c r="W78" s="267">
        <v>0.32440000000000002</v>
      </c>
      <c r="X78" s="267">
        <v>6.4399999999999999E-2</v>
      </c>
      <c r="Y78" s="267">
        <v>-0.10290000000000001</v>
      </c>
      <c r="Z78" s="267">
        <v>-2.5100000000000001E-2</v>
      </c>
      <c r="AA78" s="267">
        <v>-0.1132</v>
      </c>
      <c r="AB78" s="267">
        <v>-3.8800000000000001E-2</v>
      </c>
      <c r="AC78" s="267">
        <v>0.2026</v>
      </c>
      <c r="AD78" s="267">
        <v>5.2999999999999999E-2</v>
      </c>
      <c r="AE78" s="267">
        <v>-0.1108</v>
      </c>
      <c r="AF78" s="267">
        <v>0.15670000000000001</v>
      </c>
      <c r="AG78" s="267">
        <v>0.14119999999999999</v>
      </c>
      <c r="AH78" s="267">
        <v>-6.7000000000000002E-3</v>
      </c>
      <c r="AI78" s="267">
        <v>4.1099999999999998E-2</v>
      </c>
      <c r="AJ78" s="267">
        <v>-5.1900000000000002E-2</v>
      </c>
      <c r="AK78" s="267">
        <v>3.3500000000000002E-2</v>
      </c>
      <c r="AL78" s="267">
        <v>-3.5099999999999999E-2</v>
      </c>
      <c r="AM78" s="267">
        <v>-3.8E-3</v>
      </c>
      <c r="AN78" s="267">
        <v>-5.4199999999999998E-2</v>
      </c>
      <c r="AO78" s="267">
        <v>3.9600000000000003E-2</v>
      </c>
      <c r="AP78" s="268">
        <v>0.151</v>
      </c>
      <c r="AQ78" s="210"/>
      <c r="AR78" s="213">
        <f t="shared" ca="1" si="21"/>
        <v>3.3517686099999999E-2</v>
      </c>
      <c r="AS78" s="214" t="str">
        <f t="shared" si="24"/>
        <v>Belladonna</v>
      </c>
      <c r="AT78" s="232">
        <f t="shared" ca="1" si="22"/>
        <v>3.3530246217748236E-2</v>
      </c>
      <c r="AU78" s="219" t="str">
        <f t="shared" ca="1" si="23"/>
        <v/>
      </c>
      <c r="AV78" s="203"/>
      <c r="AW78" s="232">
        <f t="shared" ca="1" si="25"/>
        <v>-0.1117454964190705</v>
      </c>
      <c r="AX78" s="270">
        <f t="shared" ca="1" si="26"/>
        <v>200</v>
      </c>
      <c r="AY78" s="203">
        <f t="shared" ca="1" si="27"/>
        <v>12</v>
      </c>
      <c r="AZ78" s="270">
        <f t="shared" ca="1" si="28"/>
        <v>5.5730765113084137</v>
      </c>
      <c r="BA78" s="270">
        <f t="shared" ca="1" si="29"/>
        <v>0</v>
      </c>
      <c r="BB78" s="271">
        <f t="shared" ca="1" si="30"/>
        <v>-0.50057799344205545</v>
      </c>
    </row>
    <row r="79" spans="1:54">
      <c r="A79" s="232" t="s">
        <v>4423</v>
      </c>
      <c r="B79" s="252" t="s">
        <v>3279</v>
      </c>
      <c r="C79" s="252"/>
      <c r="D79" s="266"/>
      <c r="E79" s="267">
        <v>0.24079999999999999</v>
      </c>
      <c r="F79" s="267">
        <v>-0.35489999999999999</v>
      </c>
      <c r="G79" s="267">
        <v>-2.6499999999999999E-2</v>
      </c>
      <c r="H79" s="267">
        <v>0.2712</v>
      </c>
      <c r="I79" s="267">
        <v>3.3799999999999997E-2</v>
      </c>
      <c r="J79" s="267">
        <v>-1.95E-2</v>
      </c>
      <c r="K79" s="267">
        <v>-0.24429999999999999</v>
      </c>
      <c r="L79" s="267">
        <v>-0.47420000000000001</v>
      </c>
      <c r="M79" s="267">
        <v>9.2799999999999994E-2</v>
      </c>
      <c r="N79" s="267">
        <v>-0.11890000000000001</v>
      </c>
      <c r="O79" s="267">
        <v>0.26329999999999998</v>
      </c>
      <c r="P79" s="267">
        <v>-7.9000000000000001E-2</v>
      </c>
      <c r="Q79" s="267">
        <v>7.2900000000000006E-2</v>
      </c>
      <c r="R79" s="267">
        <v>-7.46E-2</v>
      </c>
      <c r="S79" s="267">
        <v>0.13669999999999999</v>
      </c>
      <c r="T79" s="267">
        <v>-2.9499999999999998E-2</v>
      </c>
      <c r="U79" s="267">
        <v>-1.8700000000000001E-2</v>
      </c>
      <c r="V79" s="267">
        <v>0.2213</v>
      </c>
      <c r="W79" s="267">
        <v>-0.13059999999999999</v>
      </c>
      <c r="X79" s="267">
        <v>-0.21479999999999999</v>
      </c>
      <c r="Y79" s="267">
        <v>-0.13539999999999999</v>
      </c>
      <c r="Z79" s="267">
        <v>-7.5499999999999998E-2</v>
      </c>
      <c r="AA79" s="267">
        <v>-0.2039</v>
      </c>
      <c r="AB79" s="267">
        <v>0.15140000000000001</v>
      </c>
      <c r="AC79" s="267">
        <v>0.1918</v>
      </c>
      <c r="AD79" s="267">
        <v>-1.2999999999999999E-2</v>
      </c>
      <c r="AE79" s="267">
        <v>2.5600000000000001E-2</v>
      </c>
      <c r="AF79" s="267">
        <v>0.17699999999999999</v>
      </c>
      <c r="AG79" s="267">
        <v>-1.8700000000000001E-2</v>
      </c>
      <c r="AH79" s="267">
        <v>2.2599999999999999E-2</v>
      </c>
      <c r="AI79" s="267">
        <v>4.4699999999999997E-2</v>
      </c>
      <c r="AJ79" s="267">
        <v>2.9499999999999998E-2</v>
      </c>
      <c r="AK79" s="267">
        <v>0.2104</v>
      </c>
      <c r="AL79" s="267">
        <v>-4.3400000000000001E-2</v>
      </c>
      <c r="AM79" s="267">
        <v>4.99E-2</v>
      </c>
      <c r="AN79" s="267">
        <v>6.4199999999999993E-2</v>
      </c>
      <c r="AO79" s="267">
        <v>-2.2100000000000002E-2</v>
      </c>
      <c r="AP79" s="268">
        <v>9.4999999999999998E-3</v>
      </c>
      <c r="AQ79" s="210"/>
      <c r="AR79" s="213">
        <f t="shared" ca="1" si="21"/>
        <v>-0.19613439050000001</v>
      </c>
      <c r="AS79" s="214" t="str">
        <f t="shared" si="24"/>
        <v>Benzoicum Acidum</v>
      </c>
      <c r="AT79" s="232">
        <f t="shared" ca="1" si="22"/>
        <v>-0.19870909599622305</v>
      </c>
      <c r="AU79" s="219">
        <f t="shared" ca="1" si="23"/>
        <v>3.9485304831636189E-2</v>
      </c>
      <c r="AV79" s="203"/>
      <c r="AW79" s="232">
        <f t="shared" ca="1" si="25"/>
        <v>-0.10522519001226605</v>
      </c>
      <c r="AX79" s="270">
        <f t="shared" ca="1" si="26"/>
        <v>203</v>
      </c>
      <c r="AY79" s="203">
        <f t="shared" ca="1" si="27"/>
        <v>3</v>
      </c>
      <c r="AZ79" s="270">
        <f t="shared" ca="1" si="28"/>
        <v>5.6604459332185364</v>
      </c>
      <c r="BA79" s="270">
        <f t="shared" ca="1" si="29"/>
        <v>0</v>
      </c>
      <c r="BB79" s="271">
        <f t="shared" ca="1" si="30"/>
        <v>-0.49405768703525099</v>
      </c>
    </row>
    <row r="80" spans="1:54">
      <c r="A80" s="232" t="s">
        <v>2261</v>
      </c>
      <c r="B80" s="252" t="s">
        <v>3459</v>
      </c>
      <c r="C80" s="252"/>
      <c r="D80" s="266"/>
      <c r="E80" s="267">
        <v>0.28179999999999999</v>
      </c>
      <c r="F80" s="267">
        <v>-0.14249999999999999</v>
      </c>
      <c r="G80" s="267">
        <v>0.1741</v>
      </c>
      <c r="H80" s="267">
        <v>0.61380000000000001</v>
      </c>
      <c r="I80" s="267">
        <v>-9.2999999999999999E-2</v>
      </c>
      <c r="J80" s="267">
        <v>-0.1147</v>
      </c>
      <c r="K80" s="267">
        <v>-0.33939999999999998</v>
      </c>
      <c r="L80" s="267">
        <v>-0.23200000000000001</v>
      </c>
      <c r="M80" s="267">
        <v>6.0000000000000001E-3</v>
      </c>
      <c r="N80" s="267">
        <v>-6.08E-2</v>
      </c>
      <c r="O80" s="267">
        <v>7.3300000000000004E-2</v>
      </c>
      <c r="P80" s="267">
        <v>8.2500000000000004E-2</v>
      </c>
      <c r="Q80" s="267">
        <v>0.23519999999999999</v>
      </c>
      <c r="R80" s="267">
        <v>-5.5300000000000002E-2</v>
      </c>
      <c r="S80" s="267">
        <v>-0.18440000000000001</v>
      </c>
      <c r="T80" s="267">
        <v>-0.11840000000000001</v>
      </c>
      <c r="U80" s="267">
        <v>-7.2300000000000003E-2</v>
      </c>
      <c r="V80" s="267">
        <v>-0.15010000000000001</v>
      </c>
      <c r="W80" s="267">
        <v>2.93E-2</v>
      </c>
      <c r="X80" s="267">
        <v>-1.89E-2</v>
      </c>
      <c r="Y80" s="267">
        <v>-4.2900000000000001E-2</v>
      </c>
      <c r="Z80" s="267">
        <v>-4.9200000000000001E-2</v>
      </c>
      <c r="AA80" s="267">
        <v>-9.0300000000000005E-2</v>
      </c>
      <c r="AB80" s="267">
        <v>-1.3599999999999999E-2</v>
      </c>
      <c r="AC80" s="267">
        <v>-2.9100000000000001E-2</v>
      </c>
      <c r="AD80" s="267">
        <v>-6.7999999999999996E-3</v>
      </c>
      <c r="AE80" s="267">
        <v>0.13020000000000001</v>
      </c>
      <c r="AF80" s="267">
        <v>0.1016</v>
      </c>
      <c r="AG80" s="267">
        <v>6.0000000000000001E-3</v>
      </c>
      <c r="AH80" s="267">
        <v>0.11260000000000001</v>
      </c>
      <c r="AI80" s="267">
        <v>9.0300000000000005E-2</v>
      </c>
      <c r="AJ80" s="267">
        <v>7.1499999999999994E-2</v>
      </c>
      <c r="AK80" s="267">
        <v>0.1076</v>
      </c>
      <c r="AL80" s="267">
        <v>-3.2500000000000001E-2</v>
      </c>
      <c r="AM80" s="267">
        <v>0.11840000000000001</v>
      </c>
      <c r="AN80" s="267">
        <v>-0.16109999999999999</v>
      </c>
      <c r="AO80" s="267">
        <v>-4.9799999999999997E-2</v>
      </c>
      <c r="AP80" s="268">
        <v>-0.17130000000000001</v>
      </c>
      <c r="AQ80" s="210"/>
      <c r="AR80" s="213">
        <f t="shared" ca="1" si="21"/>
        <v>-0.30377441049999998</v>
      </c>
      <c r="AS80" s="214" t="str">
        <f t="shared" si="24"/>
        <v>Berberis Vulgaris</v>
      </c>
      <c r="AT80" s="232">
        <f t="shared" ca="1" si="22"/>
        <v>-0.31367249938754815</v>
      </c>
      <c r="AU80" s="219">
        <f t="shared" ca="1" si="23"/>
        <v>9.8390436872031403E-2</v>
      </c>
      <c r="AV80" s="203"/>
      <c r="AW80" s="232">
        <f t="shared" ca="1" si="25"/>
        <v>-9.8704883605461591E-2</v>
      </c>
      <c r="AX80" s="270">
        <f t="shared" ca="1" si="26"/>
        <v>208</v>
      </c>
      <c r="AY80" s="203">
        <f t="shared" ca="1" si="27"/>
        <v>5</v>
      </c>
      <c r="AZ80" s="270">
        <f t="shared" ca="1" si="28"/>
        <v>5.7439691480616437</v>
      </c>
      <c r="BA80" s="270">
        <f t="shared" ca="1" si="29"/>
        <v>0</v>
      </c>
      <c r="BB80" s="271">
        <f t="shared" ca="1" si="30"/>
        <v>-0.48753738062844654</v>
      </c>
    </row>
    <row r="81" spans="1:54">
      <c r="A81" s="232" t="s">
        <v>2262</v>
      </c>
      <c r="B81" s="252" t="s">
        <v>3171</v>
      </c>
      <c r="C81" s="252"/>
      <c r="D81" s="266"/>
      <c r="E81" s="267">
        <v>-0.25219999999999998</v>
      </c>
      <c r="F81" s="267">
        <v>-0.39800000000000002</v>
      </c>
      <c r="G81" s="267">
        <v>0.1037</v>
      </c>
      <c r="H81" s="267">
        <v>0.14069999999999999</v>
      </c>
      <c r="I81" s="267">
        <v>-1.15E-2</v>
      </c>
      <c r="J81" s="267">
        <v>-9.3899999999999997E-2</v>
      </c>
      <c r="K81" s="267">
        <v>0.106</v>
      </c>
      <c r="L81" s="267">
        <v>4.4999999999999998E-2</v>
      </c>
      <c r="M81" s="267">
        <v>-0.25119999999999998</v>
      </c>
      <c r="N81" s="267">
        <v>0.27850000000000003</v>
      </c>
      <c r="O81" s="267">
        <v>0.1113</v>
      </c>
      <c r="P81" s="267">
        <v>-0.26029999999999998</v>
      </c>
      <c r="Q81" s="267">
        <v>8.48E-2</v>
      </c>
      <c r="R81" s="267">
        <v>0.08</v>
      </c>
      <c r="S81" s="267">
        <v>-2.1299999999999999E-2</v>
      </c>
      <c r="T81" s="267">
        <v>-0.16800000000000001</v>
      </c>
      <c r="U81" s="267">
        <v>-4.4299999999999999E-2</v>
      </c>
      <c r="V81" s="267">
        <v>0.13880000000000001</v>
      </c>
      <c r="W81" s="267">
        <v>0.1211</v>
      </c>
      <c r="X81" s="267">
        <v>0.36030000000000001</v>
      </c>
      <c r="Y81" s="267">
        <v>6.4000000000000003E-3</v>
      </c>
      <c r="Z81" s="267">
        <v>0.18779999999999999</v>
      </c>
      <c r="AA81" s="267">
        <v>0.1353</v>
      </c>
      <c r="AB81" s="267">
        <v>-0.16639999999999999</v>
      </c>
      <c r="AC81" s="267">
        <v>-0.25900000000000001</v>
      </c>
      <c r="AD81" s="267">
        <v>3.1600000000000003E-2</v>
      </c>
      <c r="AE81" s="267">
        <v>4.19E-2</v>
      </c>
      <c r="AF81" s="267">
        <v>2.0000000000000001E-4</v>
      </c>
      <c r="AG81" s="267">
        <v>-9.3899999999999997E-2</v>
      </c>
      <c r="AH81" s="267">
        <v>-0.1671</v>
      </c>
      <c r="AI81" s="267">
        <v>6.7900000000000002E-2</v>
      </c>
      <c r="AJ81" s="267">
        <v>8.1799999999999998E-2</v>
      </c>
      <c r="AK81" s="267">
        <v>0.21260000000000001</v>
      </c>
      <c r="AL81" s="267">
        <v>4.2700000000000002E-2</v>
      </c>
      <c r="AM81" s="267">
        <v>-0.1137</v>
      </c>
      <c r="AN81" s="267">
        <v>-9.6699999999999994E-2</v>
      </c>
      <c r="AO81" s="267">
        <v>-0.1101</v>
      </c>
      <c r="AP81" s="268">
        <v>0.1258</v>
      </c>
      <c r="AQ81" s="210"/>
      <c r="AR81" s="213">
        <f t="shared" ca="1" si="21"/>
        <v>4.1862286200000001E-2</v>
      </c>
      <c r="AS81" s="214" t="str">
        <f t="shared" si="24"/>
        <v>Bismuthum Oxydatum</v>
      </c>
      <c r="AT81" s="232">
        <f t="shared" ca="1" si="22"/>
        <v>4.1886765813273524E-2</v>
      </c>
      <c r="AU81" s="219" t="str">
        <f t="shared" ca="1" si="23"/>
        <v/>
      </c>
      <c r="AV81" s="203"/>
      <c r="AW81" s="232">
        <f t="shared" ca="1" si="25"/>
        <v>-9.2184577198657136E-2</v>
      </c>
      <c r="AX81" s="270">
        <f t="shared" ca="1" si="26"/>
        <v>216</v>
      </c>
      <c r="AY81" s="203">
        <f t="shared" ca="1" si="27"/>
        <v>8</v>
      </c>
      <c r="AZ81" s="270">
        <f t="shared" ca="1" si="28"/>
        <v>5.8234367331309871</v>
      </c>
      <c r="BA81" s="270">
        <f t="shared" ca="1" si="29"/>
        <v>0</v>
      </c>
      <c r="BB81" s="271">
        <f t="shared" ca="1" si="30"/>
        <v>-0.48101707422164208</v>
      </c>
    </row>
    <row r="82" spans="1:54">
      <c r="A82" s="232" t="s">
        <v>2263</v>
      </c>
      <c r="B82" s="252" t="s">
        <v>4263</v>
      </c>
      <c r="C82" s="252"/>
      <c r="D82" s="266"/>
      <c r="E82" s="267">
        <v>0.13239999999999999</v>
      </c>
      <c r="F82" s="267">
        <v>3.2199999999999999E-2</v>
      </c>
      <c r="G82" s="267">
        <v>-5.3600000000000002E-2</v>
      </c>
      <c r="H82" s="267">
        <v>3.1699999999999999E-2</v>
      </c>
      <c r="I82" s="267">
        <v>-0.24379999999999999</v>
      </c>
      <c r="J82" s="267">
        <v>0.1681</v>
      </c>
      <c r="K82" s="267">
        <v>0.23119999999999999</v>
      </c>
      <c r="L82" s="267">
        <v>-0.2445</v>
      </c>
      <c r="M82" s="267">
        <v>8.6E-3</v>
      </c>
      <c r="N82" s="267">
        <v>-0.23849999999999999</v>
      </c>
      <c r="O82" s="267">
        <v>-0.21260000000000001</v>
      </c>
      <c r="P82" s="267">
        <v>-3.0300000000000001E-2</v>
      </c>
      <c r="Q82" s="267">
        <v>0.1336</v>
      </c>
      <c r="R82" s="267">
        <v>0.29859999999999998</v>
      </c>
      <c r="S82" s="267">
        <v>0.26250000000000001</v>
      </c>
      <c r="T82" s="267">
        <v>-0.15970000000000001</v>
      </c>
      <c r="U82" s="267">
        <v>-5.45E-2</v>
      </c>
      <c r="V82" s="267">
        <v>0.1643</v>
      </c>
      <c r="W82" s="267">
        <v>8.5099999999999995E-2</v>
      </c>
      <c r="X82" s="267">
        <v>-0.1583</v>
      </c>
      <c r="Y82" s="267">
        <v>0.25219999999999998</v>
      </c>
      <c r="Z82" s="267">
        <v>0.15179999999999999</v>
      </c>
      <c r="AA82" s="267">
        <v>-5.1299999999999998E-2</v>
      </c>
      <c r="AB82" s="267">
        <v>-0.14940000000000001</v>
      </c>
      <c r="AC82" s="267">
        <v>-0.15010000000000001</v>
      </c>
      <c r="AD82" s="267">
        <v>-0.16569999999999999</v>
      </c>
      <c r="AE82" s="267">
        <v>0.1009</v>
      </c>
      <c r="AF82" s="267">
        <v>-2.7E-2</v>
      </c>
      <c r="AG82" s="267">
        <v>-0.20630000000000001</v>
      </c>
      <c r="AH82" s="267">
        <v>4.5199999999999997E-2</v>
      </c>
      <c r="AI82" s="267">
        <v>9.1600000000000001E-2</v>
      </c>
      <c r="AJ82" s="267">
        <v>-0.2974</v>
      </c>
      <c r="AK82" s="267">
        <v>0.1981</v>
      </c>
      <c r="AL82" s="267">
        <v>0.15290000000000001</v>
      </c>
      <c r="AM82" s="267">
        <v>2.1899999999999999E-2</v>
      </c>
      <c r="AN82" s="267">
        <v>9.3700000000000006E-2</v>
      </c>
      <c r="AO82" s="267">
        <v>-0.1133</v>
      </c>
      <c r="AP82" s="268">
        <v>-0.10539999999999999</v>
      </c>
      <c r="AQ82" s="210"/>
      <c r="AR82" s="213">
        <f t="shared" ca="1" si="21"/>
        <v>-3.3162767199999998E-2</v>
      </c>
      <c r="AS82" s="214" t="str">
        <f t="shared" si="24"/>
        <v>Borax    (Na2 B4 O7)</v>
      </c>
      <c r="AT82" s="232">
        <f t="shared" ca="1" si="22"/>
        <v>-3.3174932357520809E-2</v>
      </c>
      <c r="AU82" s="219">
        <f t="shared" ca="1" si="23"/>
        <v>1.1005761369260812E-3</v>
      </c>
      <c r="AV82" s="203"/>
      <c r="AW82" s="232">
        <f t="shared" ca="1" si="25"/>
        <v>-8.5664270791852681E-2</v>
      </c>
      <c r="AX82" s="270">
        <f t="shared" ca="1" si="26"/>
        <v>218</v>
      </c>
      <c r="AY82" s="203">
        <f t="shared" ca="1" si="27"/>
        <v>2</v>
      </c>
      <c r="AZ82" s="270">
        <f t="shared" ca="1" si="28"/>
        <v>5.8986473888360624</v>
      </c>
      <c r="BA82" s="270">
        <f t="shared" ca="1" si="29"/>
        <v>0</v>
      </c>
      <c r="BB82" s="271">
        <f t="shared" ca="1" si="30"/>
        <v>-0.47449676781483763</v>
      </c>
    </row>
    <row r="83" spans="1:54">
      <c r="A83" s="232" t="s">
        <v>2264</v>
      </c>
      <c r="B83" s="252" t="s">
        <v>2806</v>
      </c>
      <c r="C83" s="252"/>
      <c r="D83" s="266"/>
      <c r="E83" s="267">
        <v>0.24279999999999999</v>
      </c>
      <c r="F83" s="267">
        <v>0.1273</v>
      </c>
      <c r="G83" s="267">
        <v>0.13120000000000001</v>
      </c>
      <c r="H83" s="267">
        <v>0.156</v>
      </c>
      <c r="I83" s="267">
        <v>3.49E-2</v>
      </c>
      <c r="J83" s="267">
        <v>9.98E-2</v>
      </c>
      <c r="K83" s="267">
        <v>8.3699999999999997E-2</v>
      </c>
      <c r="L83" s="267">
        <v>1.09E-2</v>
      </c>
      <c r="M83" s="267">
        <v>-0.17219999999999999</v>
      </c>
      <c r="N83" s="267">
        <v>-1.26E-2</v>
      </c>
      <c r="O83" s="267">
        <v>-0.21920000000000001</v>
      </c>
      <c r="P83" s="267">
        <v>0.1242</v>
      </c>
      <c r="Q83" s="267">
        <v>7.4499999999999997E-2</v>
      </c>
      <c r="R83" s="267">
        <v>-5.62E-2</v>
      </c>
      <c r="S83" s="267">
        <v>-0.15429999999999999</v>
      </c>
      <c r="T83" s="267">
        <v>7.6300000000000007E-2</v>
      </c>
      <c r="U83" s="267">
        <v>5.62E-2</v>
      </c>
      <c r="V83" s="267">
        <v>-0.1168</v>
      </c>
      <c r="W83" s="267">
        <v>0.20219999999999999</v>
      </c>
      <c r="X83" s="267">
        <v>-4.6600000000000003E-2</v>
      </c>
      <c r="Y83" s="267">
        <v>0.43230000000000002</v>
      </c>
      <c r="Z83" s="267">
        <v>-4.1799999999999997E-2</v>
      </c>
      <c r="AA83" s="267">
        <v>-0.1822</v>
      </c>
      <c r="AB83" s="267">
        <v>-9.1499999999999998E-2</v>
      </c>
      <c r="AC83" s="267">
        <v>0.1817</v>
      </c>
      <c r="AD83" s="267">
        <v>1.66E-2</v>
      </c>
      <c r="AE83" s="267">
        <v>-0.11940000000000001</v>
      </c>
      <c r="AF83" s="267">
        <v>-0.23880000000000001</v>
      </c>
      <c r="AG83" s="267">
        <v>-2.0899999999999998E-2</v>
      </c>
      <c r="AH83" s="267">
        <v>0.18740000000000001</v>
      </c>
      <c r="AI83" s="267">
        <v>-0.10150000000000001</v>
      </c>
      <c r="AJ83" s="267">
        <v>-2.92E-2</v>
      </c>
      <c r="AK83" s="267">
        <v>-0.33729999999999999</v>
      </c>
      <c r="AL83" s="267">
        <v>-0.36130000000000001</v>
      </c>
      <c r="AM83" s="267">
        <v>-2.35E-2</v>
      </c>
      <c r="AN83" s="267">
        <v>0.1913</v>
      </c>
      <c r="AO83" s="267">
        <v>-0.1024</v>
      </c>
      <c r="AP83" s="268">
        <v>-1.2999999999999999E-3</v>
      </c>
      <c r="AQ83" s="210"/>
      <c r="AR83" s="213">
        <f t="shared" ca="1" si="21"/>
        <v>-0.19424483209999999</v>
      </c>
      <c r="AS83" s="214" t="str">
        <f t="shared" si="24"/>
        <v>Bovista</v>
      </c>
      <c r="AT83" s="232">
        <f t="shared" ca="1" si="22"/>
        <v>-0.1967446952456717</v>
      </c>
      <c r="AU83" s="219">
        <f t="shared" ca="1" si="23"/>
        <v>3.8708475107312235E-2</v>
      </c>
      <c r="AV83" s="203"/>
      <c r="AW83" s="232">
        <f t="shared" ca="1" si="25"/>
        <v>-7.9143964385048227E-2</v>
      </c>
      <c r="AX83" s="270">
        <f t="shared" ca="1" si="26"/>
        <v>221</v>
      </c>
      <c r="AY83" s="203">
        <f t="shared" ca="1" si="27"/>
        <v>3</v>
      </c>
      <c r="AZ83" s="270">
        <f t="shared" ca="1" si="28"/>
        <v>5.9694087864345091</v>
      </c>
      <c r="BA83" s="270">
        <f t="shared" ca="1" si="29"/>
        <v>0</v>
      </c>
      <c r="BB83" s="271">
        <f t="shared" ca="1" si="30"/>
        <v>-0.46797646140803317</v>
      </c>
    </row>
    <row r="84" spans="1:54">
      <c r="A84" s="232" t="s">
        <v>2265</v>
      </c>
      <c r="B84" s="252" t="s">
        <v>4264</v>
      </c>
      <c r="C84" s="252"/>
      <c r="D84" s="266"/>
      <c r="E84" s="267">
        <v>1.5100000000000001E-2</v>
      </c>
      <c r="F84" s="267">
        <v>-0.2341</v>
      </c>
      <c r="G84" s="267">
        <v>-0.17030000000000001</v>
      </c>
      <c r="H84" s="267">
        <v>0.4017</v>
      </c>
      <c r="I84" s="267">
        <v>-3.1199999999999999E-2</v>
      </c>
      <c r="J84" s="267">
        <v>-0.14610000000000001</v>
      </c>
      <c r="K84" s="267">
        <v>-0.11799999999999999</v>
      </c>
      <c r="L84" s="267">
        <v>-0.50749999999999995</v>
      </c>
      <c r="M84" s="267">
        <v>-0.15090000000000001</v>
      </c>
      <c r="N84" s="267">
        <v>-0.2281</v>
      </c>
      <c r="O84" s="267">
        <v>9.5299999999999996E-2</v>
      </c>
      <c r="P84" s="267">
        <v>0.17910000000000001</v>
      </c>
      <c r="Q84" s="267">
        <v>0.18509999999999999</v>
      </c>
      <c r="R84" s="267">
        <v>-0.1857</v>
      </c>
      <c r="S84" s="267">
        <v>2.4199999999999999E-2</v>
      </c>
      <c r="T84" s="267">
        <v>-0.1552</v>
      </c>
      <c r="U84" s="267">
        <v>4.0800000000000003E-2</v>
      </c>
      <c r="V84" s="267">
        <v>0.1769</v>
      </c>
      <c r="W84" s="267">
        <v>-0.13489999999999999</v>
      </c>
      <c r="X84" s="267">
        <v>2.4500000000000001E-2</v>
      </c>
      <c r="Y84" s="267">
        <v>-3.0499999999999999E-2</v>
      </c>
      <c r="Z84" s="267">
        <v>-7.9000000000000008E-3</v>
      </c>
      <c r="AA84" s="267">
        <v>-6.7400000000000002E-2</v>
      </c>
      <c r="AB84" s="267">
        <v>0.18870000000000001</v>
      </c>
      <c r="AC84" s="267">
        <v>0.1313</v>
      </c>
      <c r="AD84" s="267">
        <v>-3.6900000000000002E-2</v>
      </c>
      <c r="AE84" s="267">
        <v>0.14369999999999999</v>
      </c>
      <c r="AF84" s="267">
        <v>4.36E-2</v>
      </c>
      <c r="AG84" s="267">
        <v>6.93E-2</v>
      </c>
      <c r="AH84" s="267">
        <v>-6.7400000000000002E-2</v>
      </c>
      <c r="AI84" s="267">
        <v>3.4799999999999998E-2</v>
      </c>
      <c r="AJ84" s="267">
        <v>0.20480000000000001</v>
      </c>
      <c r="AK84" s="267">
        <v>0.20169999999999999</v>
      </c>
      <c r="AL84" s="267">
        <v>-1.9699999999999999E-2</v>
      </c>
      <c r="AM84" s="267">
        <v>4.1700000000000001E-2</v>
      </c>
      <c r="AN84" s="267">
        <v>-8.4699999999999998E-2</v>
      </c>
      <c r="AO84" s="267">
        <v>0.1028</v>
      </c>
      <c r="AP84" s="268">
        <v>6.59E-2</v>
      </c>
      <c r="AQ84" s="210"/>
      <c r="AR84" s="213">
        <f t="shared" ca="1" si="21"/>
        <v>-0.1446119867</v>
      </c>
      <c r="AS84" s="214" t="str">
        <f t="shared" si="24"/>
        <v>Brachyglottis Repens</v>
      </c>
      <c r="AT84" s="232">
        <f t="shared" ca="1" si="22"/>
        <v>-0.14563289979701424</v>
      </c>
      <c r="AU84" s="219">
        <f t="shared" ca="1" si="23"/>
        <v>2.1208941503287192E-2</v>
      </c>
      <c r="AV84" s="203"/>
      <c r="AW84" s="232">
        <f t="shared" ca="1" si="25"/>
        <v>-7.2623657978243772E-2</v>
      </c>
      <c r="AX84" s="270">
        <f t="shared" ca="1" si="26"/>
        <v>227</v>
      </c>
      <c r="AY84" s="203">
        <f t="shared" ca="1" si="27"/>
        <v>6</v>
      </c>
      <c r="AZ84" s="270">
        <f t="shared" ca="1" si="28"/>
        <v>6.0355383861484695</v>
      </c>
      <c r="BA84" s="270">
        <f t="shared" ca="1" si="29"/>
        <v>0</v>
      </c>
      <c r="BB84" s="271">
        <f t="shared" ca="1" si="30"/>
        <v>-0.46145615500122872</v>
      </c>
    </row>
    <row r="85" spans="1:54">
      <c r="A85" s="232" t="s">
        <v>1154</v>
      </c>
      <c r="B85" s="252" t="s">
        <v>2807</v>
      </c>
      <c r="C85" s="252"/>
      <c r="D85" s="266"/>
      <c r="E85" s="267">
        <v>6.93E-2</v>
      </c>
      <c r="F85" s="267">
        <v>-0.15379999999999999</v>
      </c>
      <c r="G85" s="267">
        <v>0.25530000000000003</v>
      </c>
      <c r="H85" s="267">
        <v>-0.35170000000000001</v>
      </c>
      <c r="I85" s="267">
        <v>0.14949999999999999</v>
      </c>
      <c r="J85" s="267">
        <v>0.2482</v>
      </c>
      <c r="K85" s="267">
        <v>-9.2499999999999999E-2</v>
      </c>
      <c r="L85" s="267">
        <v>-0.13739999999999999</v>
      </c>
      <c r="M85" s="267">
        <v>7.4399999999999994E-2</v>
      </c>
      <c r="N85" s="267">
        <v>-0.28670000000000001</v>
      </c>
      <c r="O85" s="267">
        <v>4.3E-3</v>
      </c>
      <c r="P85" s="267">
        <v>0.21379999999999999</v>
      </c>
      <c r="Q85" s="267">
        <v>-0.1055</v>
      </c>
      <c r="R85" s="267">
        <v>0.26179999999999998</v>
      </c>
      <c r="S85" s="267">
        <v>-5.0799999999999998E-2</v>
      </c>
      <c r="T85" s="267">
        <v>6.8599999999999994E-2</v>
      </c>
      <c r="U85" s="267">
        <v>0.34139999999999998</v>
      </c>
      <c r="V85" s="267">
        <v>-0.1507</v>
      </c>
      <c r="W85" s="267">
        <v>4.5499999999999999E-2</v>
      </c>
      <c r="X85" s="267">
        <v>0.13689999999999999</v>
      </c>
      <c r="Y85" s="267">
        <v>-0.1477</v>
      </c>
      <c r="Z85" s="267">
        <v>-3.9699999999999999E-2</v>
      </c>
      <c r="AA85" s="267">
        <v>-4.7699999999999999E-2</v>
      </c>
      <c r="AB85" s="267">
        <v>-0.2515</v>
      </c>
      <c r="AC85" s="267">
        <v>-4.8000000000000001E-2</v>
      </c>
      <c r="AD85" s="267">
        <v>-0.1168</v>
      </c>
      <c r="AE85" s="267">
        <v>-6.4299999999999996E-2</v>
      </c>
      <c r="AF85" s="267">
        <v>5.5800000000000002E-2</v>
      </c>
      <c r="AG85" s="267">
        <v>2.86E-2</v>
      </c>
      <c r="AH85" s="267">
        <v>0.23369999999999999</v>
      </c>
      <c r="AI85" s="267">
        <v>0.15179999999999999</v>
      </c>
      <c r="AJ85" s="267">
        <v>-0.17860000000000001</v>
      </c>
      <c r="AK85" s="267">
        <v>0.1573</v>
      </c>
      <c r="AL85" s="267">
        <v>-0.1226</v>
      </c>
      <c r="AM85" s="267">
        <v>-0.1048</v>
      </c>
      <c r="AN85" s="267">
        <v>5.5800000000000002E-2</v>
      </c>
      <c r="AO85" s="267">
        <v>1.21E-2</v>
      </c>
      <c r="AP85" s="268">
        <v>-0.1193</v>
      </c>
      <c r="AQ85" s="210"/>
      <c r="AR85" s="213">
        <f t="shared" ca="1" si="21"/>
        <v>-0.1392549186</v>
      </c>
      <c r="AS85" s="214" t="str">
        <f t="shared" si="24"/>
        <v>Bromum</v>
      </c>
      <c r="AT85" s="232">
        <f t="shared" ca="1" si="22"/>
        <v>-0.14016567982653655</v>
      </c>
      <c r="AU85" s="219">
        <f t="shared" ca="1" si="23"/>
        <v>1.9646417801235154E-2</v>
      </c>
      <c r="AV85" s="203"/>
      <c r="AW85" s="232">
        <f t="shared" ca="1" si="25"/>
        <v>-6.6103351571439317E-2</v>
      </c>
      <c r="AX85" s="270">
        <f t="shared" ca="1" si="26"/>
        <v>228</v>
      </c>
      <c r="AY85" s="203">
        <f t="shared" ca="1" si="27"/>
        <v>1</v>
      </c>
      <c r="AZ85" s="270">
        <f t="shared" ca="1" si="28"/>
        <v>6.0968642208034121</v>
      </c>
      <c r="BA85" s="270">
        <f t="shared" ca="1" si="29"/>
        <v>0</v>
      </c>
      <c r="BB85" s="271">
        <f t="shared" ca="1" si="30"/>
        <v>-0.45493584859442426</v>
      </c>
    </row>
    <row r="86" spans="1:54">
      <c r="A86" s="232" t="s">
        <v>1155</v>
      </c>
      <c r="B86" s="252" t="s">
        <v>965</v>
      </c>
      <c r="C86" s="252"/>
      <c r="D86" s="266"/>
      <c r="E86" s="267">
        <v>7.2099999999999997E-2</v>
      </c>
      <c r="F86" s="267">
        <v>0.1082</v>
      </c>
      <c r="G86" s="267">
        <v>0.22020000000000001</v>
      </c>
      <c r="H86" s="267">
        <v>3.4099999999999998E-2</v>
      </c>
      <c r="I86" s="267">
        <v>-0.443</v>
      </c>
      <c r="J86" s="267">
        <v>-2.2200000000000001E-2</v>
      </c>
      <c r="K86" s="267">
        <v>-0.12809999999999999</v>
      </c>
      <c r="L86" s="267">
        <v>0.17530000000000001</v>
      </c>
      <c r="M86" s="267">
        <v>-0.22320000000000001</v>
      </c>
      <c r="N86" s="267">
        <v>0.16339999999999999</v>
      </c>
      <c r="O86" s="267">
        <v>0.13039999999999999</v>
      </c>
      <c r="P86" s="267">
        <v>-0.24929999999999999</v>
      </c>
      <c r="Q86" s="267">
        <v>5.33E-2</v>
      </c>
      <c r="R86" s="267">
        <v>-7.0199999999999999E-2</v>
      </c>
      <c r="S86" s="267">
        <v>-0.27729999999999999</v>
      </c>
      <c r="T86" s="267">
        <v>0.13350000000000001</v>
      </c>
      <c r="U86" s="267">
        <v>0.17150000000000001</v>
      </c>
      <c r="V86" s="267">
        <v>9.7000000000000003E-2</v>
      </c>
      <c r="W86" s="267">
        <v>-5.2200000000000003E-2</v>
      </c>
      <c r="X86" s="267">
        <v>9.2799999999999994E-2</v>
      </c>
      <c r="Y86" s="267">
        <v>-0.24510000000000001</v>
      </c>
      <c r="Z86" s="267">
        <v>-4.2599999999999999E-2</v>
      </c>
      <c r="AA86" s="267">
        <v>3.95E-2</v>
      </c>
      <c r="AB86" s="267">
        <v>0.2271</v>
      </c>
      <c r="AC86" s="267">
        <v>2.1899999999999999E-2</v>
      </c>
      <c r="AD86" s="267">
        <v>0.23130000000000001</v>
      </c>
      <c r="AE86" s="267">
        <v>-4.0000000000000002E-4</v>
      </c>
      <c r="AF86" s="267">
        <v>-1.5699999999999999E-2</v>
      </c>
      <c r="AG86" s="267">
        <v>-0.1036</v>
      </c>
      <c r="AH86" s="267">
        <v>-0.15959999999999999</v>
      </c>
      <c r="AI86" s="267">
        <v>0.2029</v>
      </c>
      <c r="AJ86" s="267">
        <v>0.1193</v>
      </c>
      <c r="AK86" s="267">
        <v>-6.0199999999999997E-2</v>
      </c>
      <c r="AL86" s="267">
        <v>-3.2599999999999997E-2</v>
      </c>
      <c r="AM86" s="267">
        <v>0.20180000000000001</v>
      </c>
      <c r="AN86" s="267">
        <v>-0.26200000000000001</v>
      </c>
      <c r="AO86" s="267">
        <v>-7.7499999999999999E-2</v>
      </c>
      <c r="AP86" s="268">
        <v>-1.9599999999999999E-2</v>
      </c>
      <c r="AQ86" s="210"/>
      <c r="AR86" s="213">
        <f t="shared" ca="1" si="21"/>
        <v>0.15293040939999999</v>
      </c>
      <c r="AS86" s="214" t="str">
        <f t="shared" si="24"/>
        <v>Brucella Melitensis</v>
      </c>
      <c r="AT86" s="232">
        <f t="shared" ca="1" si="22"/>
        <v>0.15413965489049061</v>
      </c>
      <c r="AU86" s="219" t="str">
        <f t="shared" ca="1" si="23"/>
        <v/>
      </c>
      <c r="AV86" s="203"/>
      <c r="AW86" s="232">
        <f t="shared" ca="1" si="25"/>
        <v>-5.9583045164634856E-2</v>
      </c>
      <c r="AX86" s="270">
        <f t="shared" ca="1" si="26"/>
        <v>235</v>
      </c>
      <c r="AY86" s="203">
        <f t="shared" ca="1" si="27"/>
        <v>7</v>
      </c>
      <c r="AZ86" s="270">
        <f t="shared" ca="1" si="28"/>
        <v>6.1532256402870473</v>
      </c>
      <c r="BA86" s="270">
        <f t="shared" ca="1" si="29"/>
        <v>0</v>
      </c>
      <c r="BB86" s="271">
        <f t="shared" ca="1" si="30"/>
        <v>-0.44841554218761981</v>
      </c>
    </row>
    <row r="87" spans="1:54">
      <c r="A87" s="232" t="s">
        <v>1156</v>
      </c>
      <c r="B87" s="252" t="s">
        <v>2808</v>
      </c>
      <c r="C87" s="252"/>
      <c r="D87" s="266"/>
      <c r="E87" s="267">
        <v>-0.12239999999999999</v>
      </c>
      <c r="F87" s="267">
        <v>-0.1409</v>
      </c>
      <c r="G87" s="267">
        <v>0.221</v>
      </c>
      <c r="H87" s="267">
        <v>2.0299999999999999E-2</v>
      </c>
      <c r="I87" s="267">
        <v>-0.25729999999999997</v>
      </c>
      <c r="J87" s="267">
        <v>-0.16800000000000001</v>
      </c>
      <c r="K87" s="267">
        <v>-7.5399999999999995E-2</v>
      </c>
      <c r="L87" s="267">
        <v>0.15970000000000001</v>
      </c>
      <c r="M87" s="267">
        <v>-3.5499999999999997E-2</v>
      </c>
      <c r="N87" s="267">
        <v>0.13200000000000001</v>
      </c>
      <c r="O87" s="267">
        <v>7.9200000000000007E-2</v>
      </c>
      <c r="P87" s="267">
        <v>-0.1883</v>
      </c>
      <c r="Q87" s="267">
        <v>-0.14680000000000001</v>
      </c>
      <c r="R87" s="267">
        <v>7.0199999999999999E-2</v>
      </c>
      <c r="S87" s="267">
        <v>0.17849999999999999</v>
      </c>
      <c r="T87" s="267">
        <v>-0.16170000000000001</v>
      </c>
      <c r="U87" s="267">
        <v>0.1389</v>
      </c>
      <c r="V87" s="267">
        <v>-3.2500000000000001E-2</v>
      </c>
      <c r="W87" s="267">
        <v>0.4264</v>
      </c>
      <c r="X87" s="267">
        <v>0.2757</v>
      </c>
      <c r="Y87" s="267">
        <v>-5.2400000000000002E-2</v>
      </c>
      <c r="Z87" s="267">
        <v>0.16800000000000001</v>
      </c>
      <c r="AA87" s="267">
        <v>0.12089999999999999</v>
      </c>
      <c r="AB87" s="267">
        <v>-0.18509999999999999</v>
      </c>
      <c r="AC87" s="267">
        <v>-7.9000000000000008E-3</v>
      </c>
      <c r="AD87" s="267">
        <v>0.34849999999999998</v>
      </c>
      <c r="AE87" s="267">
        <v>6.5199999999999994E-2</v>
      </c>
      <c r="AF87" s="267">
        <v>-0.1447</v>
      </c>
      <c r="AG87" s="267">
        <v>-1.83E-2</v>
      </c>
      <c r="AH87" s="267">
        <v>-8.6300000000000002E-2</v>
      </c>
      <c r="AI87" s="267">
        <v>-0.13400000000000001</v>
      </c>
      <c r="AJ87" s="267">
        <v>-8.43E-2</v>
      </c>
      <c r="AK87" s="267">
        <v>6.3100000000000003E-2</v>
      </c>
      <c r="AL87" s="267">
        <v>2.7900000000000001E-2</v>
      </c>
      <c r="AM87" s="267">
        <v>-0.2823</v>
      </c>
      <c r="AN87" s="267">
        <v>-8.4400000000000003E-2</v>
      </c>
      <c r="AO87" s="267">
        <v>-0.1231</v>
      </c>
      <c r="AP87" s="268">
        <v>3.27E-2</v>
      </c>
      <c r="AQ87" s="210"/>
      <c r="AR87" s="213">
        <f t="shared" ca="1" si="21"/>
        <v>2.4247519299999999E-2</v>
      </c>
      <c r="AS87" s="214" t="str">
        <f t="shared" si="24"/>
        <v>Bryonia Alba</v>
      </c>
      <c r="AT87" s="232">
        <f t="shared" ca="1" si="22"/>
        <v>2.4252273023612426E-2</v>
      </c>
      <c r="AU87" s="219" t="str">
        <f t="shared" ca="1" si="23"/>
        <v/>
      </c>
      <c r="AV87" s="203"/>
      <c r="AW87" s="232">
        <f t="shared" ca="1" si="25"/>
        <v>-5.3062738757830394E-2</v>
      </c>
      <c r="AX87" s="270">
        <f t="shared" ca="1" si="26"/>
        <v>239</v>
      </c>
      <c r="AY87" s="203">
        <f t="shared" ca="1" si="27"/>
        <v>4</v>
      </c>
      <c r="AZ87" s="270">
        <f t="shared" ca="1" si="28"/>
        <v>6.2044740123218283</v>
      </c>
      <c r="BA87" s="270">
        <f t="shared" ca="1" si="29"/>
        <v>0</v>
      </c>
      <c r="BB87" s="271">
        <f t="shared" ca="1" si="30"/>
        <v>-0.44189523578081535</v>
      </c>
    </row>
    <row r="88" spans="1:54">
      <c r="A88" s="232" t="s">
        <v>1157</v>
      </c>
      <c r="B88" s="252" t="s">
        <v>787</v>
      </c>
      <c r="C88" s="252"/>
      <c r="D88" s="266"/>
      <c r="E88" s="267">
        <v>-0.48630000000000001</v>
      </c>
      <c r="F88" s="267">
        <v>-0.1358</v>
      </c>
      <c r="G88" s="267">
        <v>0.31190000000000001</v>
      </c>
      <c r="H88" s="267">
        <v>6.0499999999999998E-2</v>
      </c>
      <c r="I88" s="267">
        <v>-0.14399999999999999</v>
      </c>
      <c r="J88" s="267">
        <v>0.23719999999999999</v>
      </c>
      <c r="K88" s="267">
        <v>-8.3099999999999993E-2</v>
      </c>
      <c r="L88" s="267">
        <v>-0.34100000000000003</v>
      </c>
      <c r="M88" s="267">
        <v>0.42180000000000001</v>
      </c>
      <c r="N88" s="267">
        <v>7.8799999999999995E-2</v>
      </c>
      <c r="O88" s="267">
        <v>-6.7100000000000007E-2</v>
      </c>
      <c r="P88" s="267">
        <v>5.6000000000000001E-2</v>
      </c>
      <c r="Q88" s="267">
        <v>-2.4199999999999999E-2</v>
      </c>
      <c r="R88" s="267">
        <v>-8.2699999999999996E-2</v>
      </c>
      <c r="S88" s="267">
        <v>0.19489999999999999</v>
      </c>
      <c r="T88" s="267">
        <v>4.0000000000000002E-4</v>
      </c>
      <c r="U88" s="267">
        <v>-1.4E-2</v>
      </c>
      <c r="V88" s="267">
        <v>-4.82E-2</v>
      </c>
      <c r="W88" s="267">
        <v>-1.46E-2</v>
      </c>
      <c r="X88" s="267">
        <v>0.1169</v>
      </c>
      <c r="Y88" s="267">
        <v>7.0599999999999996E-2</v>
      </c>
      <c r="Z88" s="267">
        <v>-0.1293</v>
      </c>
      <c r="AA88" s="267">
        <v>-0.1104</v>
      </c>
      <c r="AB88" s="267">
        <v>-0.12</v>
      </c>
      <c r="AC88" s="267">
        <v>-0.08</v>
      </c>
      <c r="AD88" s="267">
        <v>0.1469</v>
      </c>
      <c r="AE88" s="267">
        <v>0.17030000000000001</v>
      </c>
      <c r="AF88" s="267">
        <v>6.4399999999999999E-2</v>
      </c>
      <c r="AG88" s="267">
        <v>-0.1358</v>
      </c>
      <c r="AH88" s="267">
        <v>3.0999999999999999E-3</v>
      </c>
      <c r="AI88" s="267">
        <v>1.1999999999999999E-3</v>
      </c>
      <c r="AJ88" s="267">
        <v>-5.8700000000000002E-2</v>
      </c>
      <c r="AK88" s="267">
        <v>-2.01E-2</v>
      </c>
      <c r="AL88" s="267">
        <v>-0.1391</v>
      </c>
      <c r="AM88" s="267">
        <v>0.14729999999999999</v>
      </c>
      <c r="AN88" s="267">
        <v>0.11940000000000001</v>
      </c>
      <c r="AO88" s="267">
        <v>5.1700000000000003E-2</v>
      </c>
      <c r="AP88" s="268">
        <v>-2.52E-2</v>
      </c>
      <c r="AQ88" s="210"/>
      <c r="AR88" s="213">
        <f t="shared" ca="1" si="21"/>
        <v>-0.18225430340000001</v>
      </c>
      <c r="AS88" s="214" t="str">
        <f t="shared" si="24"/>
        <v>Cactus Grandiflorus</v>
      </c>
      <c r="AT88" s="232">
        <f t="shared" ca="1" si="22"/>
        <v>-0.18431345880485397</v>
      </c>
      <c r="AU88" s="219">
        <f t="shared" ca="1" si="23"/>
        <v>3.3971451096608603E-2</v>
      </c>
      <c r="AV88" s="203"/>
      <c r="AW88" s="232">
        <f t="shared" ca="1" si="25"/>
        <v>-4.6542432351025932E-2</v>
      </c>
      <c r="AX88" s="270">
        <f t="shared" ca="1" si="26"/>
        <v>243</v>
      </c>
      <c r="AY88" s="203">
        <f t="shared" ca="1" si="27"/>
        <v>4</v>
      </c>
      <c r="AZ88" s="270">
        <f t="shared" ca="1" si="28"/>
        <v>6.250473375275428</v>
      </c>
      <c r="BA88" s="270">
        <f t="shared" ca="1" si="29"/>
        <v>0</v>
      </c>
      <c r="BB88" s="271">
        <f t="shared" ca="1" si="30"/>
        <v>-0.4353749293740109</v>
      </c>
    </row>
    <row r="89" spans="1:54">
      <c r="A89" s="232" t="s">
        <v>1158</v>
      </c>
      <c r="B89" s="252" t="s">
        <v>2326</v>
      </c>
      <c r="C89" s="252"/>
      <c r="D89" s="266"/>
      <c r="E89" s="267">
        <v>-0.21990000000000001</v>
      </c>
      <c r="F89" s="267">
        <v>-0.37169999999999997</v>
      </c>
      <c r="G89" s="267">
        <v>0.14169999999999999</v>
      </c>
      <c r="H89" s="267">
        <v>0.13930000000000001</v>
      </c>
      <c r="I89" s="267">
        <v>6.8999999999999999E-3</v>
      </c>
      <c r="J89" s="267">
        <v>-0.2225</v>
      </c>
      <c r="K89" s="267">
        <v>-0.32829999999999998</v>
      </c>
      <c r="L89" s="267">
        <v>0.15049999999999999</v>
      </c>
      <c r="M89" s="267">
        <v>0.24379999999999999</v>
      </c>
      <c r="N89" s="267">
        <v>0.1295</v>
      </c>
      <c r="O89" s="267">
        <v>-0.1106</v>
      </c>
      <c r="P89" s="267">
        <v>0.34110000000000001</v>
      </c>
      <c r="Q89" s="267">
        <v>1.2200000000000001E-2</v>
      </c>
      <c r="R89" s="267">
        <v>-0.33839999999999998</v>
      </c>
      <c r="S89" s="267">
        <v>3.4799999999999998E-2</v>
      </c>
      <c r="T89" s="267">
        <v>-0.151</v>
      </c>
      <c r="U89" s="267">
        <v>-0.18179999999999999</v>
      </c>
      <c r="V89" s="267">
        <v>0.1066</v>
      </c>
      <c r="W89" s="267">
        <v>-0.14940000000000001</v>
      </c>
      <c r="X89" s="267">
        <v>0.15840000000000001</v>
      </c>
      <c r="Y89" s="267">
        <v>-3.27E-2</v>
      </c>
      <c r="Z89" s="267">
        <v>0.14729999999999999</v>
      </c>
      <c r="AA89" s="267">
        <v>3.5900000000000001E-2</v>
      </c>
      <c r="AB89" s="267">
        <v>0.1021</v>
      </c>
      <c r="AC89" s="267">
        <v>-0.1406</v>
      </c>
      <c r="AD89" s="267">
        <v>-4.3099999999999999E-2</v>
      </c>
      <c r="AE89" s="267">
        <v>-4.4400000000000002E-2</v>
      </c>
      <c r="AF89" s="267">
        <v>5.6599999999999998E-2</v>
      </c>
      <c r="AG89" s="267">
        <v>0.1646</v>
      </c>
      <c r="AH89" s="267">
        <v>0.1183</v>
      </c>
      <c r="AI89" s="267">
        <v>-4.7899999999999998E-2</v>
      </c>
      <c r="AJ89" s="267">
        <v>-6.0299999999999999E-2</v>
      </c>
      <c r="AK89" s="267">
        <v>7.7899999999999997E-2</v>
      </c>
      <c r="AL89" s="267">
        <v>2.7400000000000001E-2</v>
      </c>
      <c r="AM89" s="267">
        <v>2.5499999999999998E-2</v>
      </c>
      <c r="AN89" s="267">
        <v>0.14169999999999999</v>
      </c>
      <c r="AO89" s="267">
        <v>0.1406</v>
      </c>
      <c r="AP89" s="268">
        <v>-5.5800000000000002E-2</v>
      </c>
      <c r="AQ89" s="210"/>
      <c r="AR89" s="213">
        <f t="shared" ca="1" si="21"/>
        <v>-2.8573957999999998E-3</v>
      </c>
      <c r="AS89" s="214" t="str">
        <f t="shared" si="24"/>
        <v>Cadmium Sulfuratum</v>
      </c>
      <c r="AT89" s="232">
        <f t="shared" ca="1" si="22"/>
        <v>-2.8574035766415211E-3</v>
      </c>
      <c r="AU89" s="219">
        <f t="shared" ca="1" si="23"/>
        <v>8.164755199803758E-6</v>
      </c>
      <c r="AV89" s="203"/>
      <c r="AW89" s="232">
        <f t="shared" ca="1" si="25"/>
        <v>-4.0022125944221471E-2</v>
      </c>
      <c r="AX89" s="270">
        <f t="shared" ca="1" si="26"/>
        <v>246</v>
      </c>
      <c r="AY89" s="203">
        <f t="shared" ca="1" si="27"/>
        <v>3</v>
      </c>
      <c r="AZ89" s="270">
        <f t="shared" ca="1" si="28"/>
        <v>6.2911010389979714</v>
      </c>
      <c r="BA89" s="270">
        <f t="shared" ca="1" si="29"/>
        <v>0</v>
      </c>
      <c r="BB89" s="271">
        <f t="shared" ca="1" si="30"/>
        <v>-0.42885462296720644</v>
      </c>
    </row>
    <row r="90" spans="1:54">
      <c r="A90" s="232" t="s">
        <v>1159</v>
      </c>
      <c r="B90" s="252" t="s">
        <v>2809</v>
      </c>
      <c r="C90" s="252"/>
      <c r="D90" s="266"/>
      <c r="E90" s="267">
        <v>0.15740000000000001</v>
      </c>
      <c r="F90" s="267">
        <v>-0.2671</v>
      </c>
      <c r="G90" s="267">
        <v>-7.4499999999999997E-2</v>
      </c>
      <c r="H90" s="267">
        <v>0.157</v>
      </c>
      <c r="I90" s="267">
        <v>-9.5999999999999992E-3</v>
      </c>
      <c r="J90" s="267">
        <v>-0.19919999999999999</v>
      </c>
      <c r="K90" s="267">
        <v>-0.24260000000000001</v>
      </c>
      <c r="L90" s="267">
        <v>-0.25519999999999998</v>
      </c>
      <c r="M90" s="267">
        <v>-4.0300000000000002E-2</v>
      </c>
      <c r="N90" s="267">
        <v>-0.43909999999999999</v>
      </c>
      <c r="O90" s="267">
        <v>0.3604</v>
      </c>
      <c r="P90" s="267">
        <v>-4.1799999999999997E-2</v>
      </c>
      <c r="Q90" s="267">
        <v>0.127</v>
      </c>
      <c r="R90" s="267">
        <v>-0.16200000000000001</v>
      </c>
      <c r="S90" s="267">
        <v>9.3600000000000003E-2</v>
      </c>
      <c r="T90" s="267">
        <v>-7.5200000000000003E-2</v>
      </c>
      <c r="U90" s="267">
        <v>0.12429999999999999</v>
      </c>
      <c r="V90" s="267">
        <v>3.5000000000000001E-3</v>
      </c>
      <c r="W90" s="267">
        <v>-0.1842</v>
      </c>
      <c r="X90" s="267">
        <v>-1.6500000000000001E-2</v>
      </c>
      <c r="Y90" s="267">
        <v>-3.9899999999999998E-2</v>
      </c>
      <c r="Z90" s="267">
        <v>0.22409999999999999</v>
      </c>
      <c r="AA90" s="267">
        <v>5.4000000000000003E-3</v>
      </c>
      <c r="AB90" s="267">
        <v>6.0600000000000001E-2</v>
      </c>
      <c r="AC90" s="267">
        <v>0.1938</v>
      </c>
      <c r="AD90" s="267">
        <v>-0.1148</v>
      </c>
      <c r="AE90" s="267">
        <v>0.15809999999999999</v>
      </c>
      <c r="AF90" s="267">
        <v>-2.1100000000000001E-2</v>
      </c>
      <c r="AG90" s="267">
        <v>8.8700000000000001E-2</v>
      </c>
      <c r="AH90" s="267">
        <v>4.1399999999999999E-2</v>
      </c>
      <c r="AI90" s="267">
        <v>0.2898</v>
      </c>
      <c r="AJ90" s="267">
        <v>1.54E-2</v>
      </c>
      <c r="AK90" s="267">
        <v>-3.7199999999999997E-2</v>
      </c>
      <c r="AL90" s="267">
        <v>-8.1699999999999995E-2</v>
      </c>
      <c r="AM90" s="267">
        <v>0.1804</v>
      </c>
      <c r="AN90" s="267">
        <v>-4.4499999999999998E-2</v>
      </c>
      <c r="AO90" s="267">
        <v>-0.02</v>
      </c>
      <c r="AP90" s="268">
        <v>9.4799999999999995E-2</v>
      </c>
      <c r="AQ90" s="210"/>
      <c r="AR90" s="213">
        <f t="shared" ca="1" si="21"/>
        <v>-0.25480361979999999</v>
      </c>
      <c r="AS90" s="214" t="str">
        <f t="shared" si="24"/>
        <v>Cahinca</v>
      </c>
      <c r="AT90" s="232">
        <f t="shared" ca="1" si="22"/>
        <v>-0.26054328992358056</v>
      </c>
      <c r="AU90" s="219">
        <f t="shared" ca="1" si="23"/>
        <v>6.7882805924202955E-2</v>
      </c>
      <c r="AV90" s="203"/>
      <c r="AW90" s="232">
        <f t="shared" ca="1" si="25"/>
        <v>-3.3501819537417009E-2</v>
      </c>
      <c r="AX90" s="270">
        <f t="shared" ca="1" si="26"/>
        <v>250</v>
      </c>
      <c r="AY90" s="203">
        <f t="shared" ca="1" si="27"/>
        <v>4</v>
      </c>
      <c r="AZ90" s="270">
        <f t="shared" ca="1" si="28"/>
        <v>6.3262481299708435</v>
      </c>
      <c r="BA90" s="270">
        <f t="shared" ca="1" si="29"/>
        <v>0</v>
      </c>
      <c r="BB90" s="271">
        <f t="shared" ca="1" si="30"/>
        <v>-0.42233431656040193</v>
      </c>
    </row>
    <row r="91" spans="1:54">
      <c r="A91" s="232" t="s">
        <v>3534</v>
      </c>
      <c r="B91" s="252" t="s">
        <v>3952</v>
      </c>
      <c r="C91" s="252"/>
      <c r="D91" s="266"/>
      <c r="E91" s="267">
        <v>-0.159</v>
      </c>
      <c r="F91" s="267">
        <v>-4.4299999999999999E-2</v>
      </c>
      <c r="G91" s="267">
        <v>-0.2404</v>
      </c>
      <c r="H91" s="267">
        <v>0.19259999999999999</v>
      </c>
      <c r="I91" s="267">
        <v>6.54E-2</v>
      </c>
      <c r="J91" s="267">
        <v>7.7899999999999997E-2</v>
      </c>
      <c r="K91" s="267">
        <v>0.19470000000000001</v>
      </c>
      <c r="L91" s="267">
        <v>8.3299999999999999E-2</v>
      </c>
      <c r="M91" s="267">
        <v>0.12039999999999999</v>
      </c>
      <c r="N91" s="267">
        <v>3.0099999999999998E-2</v>
      </c>
      <c r="O91" s="267">
        <v>0.2107</v>
      </c>
      <c r="P91" s="267">
        <v>-6.6E-3</v>
      </c>
      <c r="Q91" s="267">
        <v>0.183</v>
      </c>
      <c r="R91" s="267">
        <v>9.5799999999999996E-2</v>
      </c>
      <c r="S91" s="267">
        <v>8.77E-2</v>
      </c>
      <c r="T91" s="267">
        <v>0.21340000000000001</v>
      </c>
      <c r="U91" s="267">
        <v>9.9699999999999997E-2</v>
      </c>
      <c r="V91" s="267">
        <v>-0.1608</v>
      </c>
      <c r="W91" s="267">
        <v>0.1704</v>
      </c>
      <c r="X91" s="267">
        <v>5.8999999999999997E-2</v>
      </c>
      <c r="Y91" s="267">
        <v>-0.14219999999999999</v>
      </c>
      <c r="Z91" s="267">
        <v>0.12939999999999999</v>
      </c>
      <c r="AA91" s="267">
        <v>0.1492</v>
      </c>
      <c r="AB91" s="267">
        <v>-0.16089999999999999</v>
      </c>
      <c r="AC91" s="267">
        <v>0.21909999999999999</v>
      </c>
      <c r="AD91" s="267">
        <v>-0.33129999999999998</v>
      </c>
      <c r="AE91" s="267">
        <v>2.2100000000000002E-2</v>
      </c>
      <c r="AF91" s="267">
        <v>4.0500000000000001E-2</v>
      </c>
      <c r="AG91" s="267">
        <v>-6.8900000000000003E-2</v>
      </c>
      <c r="AH91" s="267">
        <v>8.0500000000000002E-2</v>
      </c>
      <c r="AI91" s="267">
        <v>-0.1145</v>
      </c>
      <c r="AJ91" s="267">
        <v>-7.8899999999999998E-2</v>
      </c>
      <c r="AK91" s="267">
        <v>-0.2225</v>
      </c>
      <c r="AL91" s="267">
        <v>-0.14560000000000001</v>
      </c>
      <c r="AM91" s="267">
        <v>8.5400000000000004E-2</v>
      </c>
      <c r="AN91" s="267">
        <v>-0.1734</v>
      </c>
      <c r="AO91" s="267">
        <v>-0.44900000000000001</v>
      </c>
      <c r="AP91" s="268">
        <v>-0.1158</v>
      </c>
      <c r="AQ91" s="210"/>
      <c r="AR91" s="213">
        <f t="shared" ca="1" si="21"/>
        <v>-8.8535882E-3</v>
      </c>
      <c r="AS91" s="214" t="str">
        <f t="shared" si="24"/>
        <v>Caladium Seguinum</v>
      </c>
      <c r="AT91" s="232">
        <f t="shared" ca="1" si="22"/>
        <v>-8.8538195434063674E-3</v>
      </c>
      <c r="AU91" s="219">
        <f t="shared" ca="1" si="23"/>
        <v>7.839012050720453E-5</v>
      </c>
      <c r="AV91" s="203"/>
      <c r="AW91" s="232">
        <f t="shared" ca="1" si="25"/>
        <v>-2.6981513130612547E-2</v>
      </c>
      <c r="AX91" s="270">
        <f t="shared" ca="1" si="26"/>
        <v>255</v>
      </c>
      <c r="AY91" s="203">
        <f t="shared" ca="1" si="27"/>
        <v>5</v>
      </c>
      <c r="AZ91" s="270">
        <f t="shared" ca="1" si="28"/>
        <v>6.3558200773775377</v>
      </c>
      <c r="BA91" s="270">
        <f t="shared" ca="1" si="29"/>
        <v>0</v>
      </c>
      <c r="BB91" s="271">
        <f t="shared" ca="1" si="30"/>
        <v>-0.41581401015359748</v>
      </c>
    </row>
    <row r="92" spans="1:54">
      <c r="A92" s="232" t="s">
        <v>3537</v>
      </c>
      <c r="B92" s="252" t="s">
        <v>4077</v>
      </c>
      <c r="C92" s="252"/>
      <c r="D92" s="266"/>
      <c r="E92" s="267">
        <v>-0.38469999999999999</v>
      </c>
      <c r="F92" s="267">
        <v>-0.3337</v>
      </c>
      <c r="G92" s="267">
        <v>1.84E-2</v>
      </c>
      <c r="H92" s="267">
        <v>0.11550000000000001</v>
      </c>
      <c r="I92" s="267">
        <v>8.7499999999999994E-2</v>
      </c>
      <c r="J92" s="267">
        <v>-0.10199999999999999</v>
      </c>
      <c r="K92" s="267">
        <v>-9.8100000000000007E-2</v>
      </c>
      <c r="L92" s="267">
        <v>-0.24590000000000001</v>
      </c>
      <c r="M92" s="267">
        <v>0.1903</v>
      </c>
      <c r="N92" s="267">
        <v>0.124</v>
      </c>
      <c r="O92" s="267">
        <v>0.1074</v>
      </c>
      <c r="P92" s="267">
        <v>0.15790000000000001</v>
      </c>
      <c r="Q92" s="267">
        <v>0.1338</v>
      </c>
      <c r="R92" s="267">
        <v>-8.6999999999999994E-2</v>
      </c>
      <c r="S92" s="267">
        <v>4.6899999999999997E-2</v>
      </c>
      <c r="T92" s="267">
        <v>-0.10299999999999999</v>
      </c>
      <c r="U92" s="267">
        <v>1.11E-2</v>
      </c>
      <c r="V92" s="267">
        <v>0.16020000000000001</v>
      </c>
      <c r="W92" s="267">
        <v>-2.5399999999999999E-2</v>
      </c>
      <c r="X92" s="267">
        <v>0</v>
      </c>
      <c r="Y92" s="267">
        <v>0.1152</v>
      </c>
      <c r="Z92" s="267">
        <v>0.1696</v>
      </c>
      <c r="AA92" s="267">
        <v>-0.22989999999999999</v>
      </c>
      <c r="AB92" s="267">
        <v>0.14829999999999999</v>
      </c>
      <c r="AC92" s="267">
        <v>-7.6600000000000001E-2</v>
      </c>
      <c r="AD92" s="267">
        <v>9.6299999999999997E-2</v>
      </c>
      <c r="AE92" s="267">
        <v>-8.9300000000000004E-2</v>
      </c>
      <c r="AF92" s="267">
        <v>-1.4999999999999999E-2</v>
      </c>
      <c r="AG92" s="267">
        <v>0.1116</v>
      </c>
      <c r="AH92" s="267">
        <v>-6.9900000000000004E-2</v>
      </c>
      <c r="AI92" s="267">
        <v>-0.29360000000000003</v>
      </c>
      <c r="AJ92" s="267">
        <v>-0.33389999999999997</v>
      </c>
      <c r="AK92" s="267">
        <v>0.25340000000000001</v>
      </c>
      <c r="AL92" s="267">
        <v>7.6899999999999996E-2</v>
      </c>
      <c r="AM92" s="267">
        <v>6.6799999999999998E-2</v>
      </c>
      <c r="AN92" s="267">
        <v>0.21379999999999999</v>
      </c>
      <c r="AO92" s="267">
        <v>-1.55E-2</v>
      </c>
      <c r="AP92" s="268">
        <v>0.1012</v>
      </c>
      <c r="AQ92" s="210"/>
      <c r="AR92" s="213">
        <f t="shared" ca="1" si="21"/>
        <v>-6.7743622999999996E-3</v>
      </c>
      <c r="AS92" s="214" t="str">
        <f t="shared" si="24"/>
        <v>Calcarea Arsenicica</v>
      </c>
      <c r="AT92" s="232">
        <f t="shared" ca="1" si="22"/>
        <v>-6.7744659324969498E-3</v>
      </c>
      <c r="AU92" s="219">
        <f t="shared" ca="1" si="23"/>
        <v>4.5893388670561768E-5</v>
      </c>
      <c r="AV92" s="203"/>
      <c r="AW92" s="232">
        <f t="shared" ca="1" si="25"/>
        <v>-2.0461206723808086E-2</v>
      </c>
      <c r="AX92" s="270">
        <f t="shared" ca="1" si="26"/>
        <v>258</v>
      </c>
      <c r="AY92" s="203">
        <f t="shared" ca="1" si="27"/>
        <v>3</v>
      </c>
      <c r="AZ92" s="270">
        <f t="shared" ca="1" si="28"/>
        <v>6.379737037059579</v>
      </c>
      <c r="BA92" s="270">
        <f t="shared" ca="1" si="29"/>
        <v>0</v>
      </c>
      <c r="BB92" s="271">
        <f t="shared" ca="1" si="30"/>
        <v>-0.40929370374679303</v>
      </c>
    </row>
    <row r="93" spans="1:54">
      <c r="A93" s="232" t="s">
        <v>3538</v>
      </c>
      <c r="B93" s="252" t="s">
        <v>2327</v>
      </c>
      <c r="C93" s="252"/>
      <c r="D93" s="266"/>
      <c r="E93" s="267">
        <v>3.4299999999999997E-2</v>
      </c>
      <c r="F93" s="267">
        <v>0.41810000000000003</v>
      </c>
      <c r="G93" s="267">
        <v>-3.7699999999999997E-2</v>
      </c>
      <c r="H93" s="267">
        <v>-0.1522</v>
      </c>
      <c r="I93" s="267">
        <v>0.218</v>
      </c>
      <c r="J93" s="267">
        <v>-9.3399999999999997E-2</v>
      </c>
      <c r="K93" s="267">
        <v>-2.5000000000000001E-3</v>
      </c>
      <c r="L93" s="267">
        <v>-0.23280000000000001</v>
      </c>
      <c r="M93" s="267">
        <v>-8.5500000000000007E-2</v>
      </c>
      <c r="N93" s="267">
        <v>5.96E-2</v>
      </c>
      <c r="O93" s="267">
        <v>-0.2505</v>
      </c>
      <c r="P93" s="267">
        <v>-0.1002</v>
      </c>
      <c r="Q93" s="267">
        <v>-0.2215</v>
      </c>
      <c r="R93" s="267">
        <v>0.217</v>
      </c>
      <c r="S93" s="267">
        <v>1.01E-2</v>
      </c>
      <c r="T93" s="267">
        <v>7.7799999999999994E-2</v>
      </c>
      <c r="U93" s="267">
        <v>6.1999999999999998E-3</v>
      </c>
      <c r="V93" s="267">
        <v>0.39069999999999999</v>
      </c>
      <c r="W93" s="267">
        <v>0.25009999999999999</v>
      </c>
      <c r="X93" s="267">
        <v>-3.6400000000000002E-2</v>
      </c>
      <c r="Y93" s="267">
        <v>-0.05</v>
      </c>
      <c r="Z93" s="267">
        <v>9.7600000000000006E-2</v>
      </c>
      <c r="AA93" s="267">
        <v>-0.34710000000000002</v>
      </c>
      <c r="AB93" s="267">
        <v>-4.8999999999999998E-3</v>
      </c>
      <c r="AC93" s="267">
        <v>-0.10150000000000001</v>
      </c>
      <c r="AD93" s="267">
        <v>-0.19359999999999999</v>
      </c>
      <c r="AE93" s="267">
        <v>6.1800000000000001E-2</v>
      </c>
      <c r="AF93" s="267">
        <v>-6.8500000000000005E-2</v>
      </c>
      <c r="AG93" s="267">
        <v>-4.8999999999999998E-3</v>
      </c>
      <c r="AH93" s="267">
        <v>0.2281</v>
      </c>
      <c r="AI93" s="267">
        <v>-0.13400000000000001</v>
      </c>
      <c r="AJ93" s="267">
        <v>-4.0599999999999997E-2</v>
      </c>
      <c r="AK93" s="267">
        <v>-6.2799999999999995E-2</v>
      </c>
      <c r="AL93" s="267">
        <v>-4.5999999999999999E-2</v>
      </c>
      <c r="AM93" s="267">
        <v>0.1076</v>
      </c>
      <c r="AN93" s="267">
        <v>-1.9E-3</v>
      </c>
      <c r="AO93" s="267">
        <v>9.1399999999999995E-2</v>
      </c>
      <c r="AP93" s="268">
        <v>1.1999999999999999E-3</v>
      </c>
      <c r="AQ93" s="210"/>
      <c r="AR93" s="213">
        <f t="shared" ca="1" si="21"/>
        <v>0.1239335585</v>
      </c>
      <c r="AS93" s="214" t="str">
        <f t="shared" si="24"/>
        <v>Calcarea Carbonica</v>
      </c>
      <c r="AT93" s="232">
        <f t="shared" ca="1" si="22"/>
        <v>0.12457399126514407</v>
      </c>
      <c r="AU93" s="219" t="str">
        <f t="shared" ca="1" si="23"/>
        <v/>
      </c>
      <c r="AV93" s="203"/>
      <c r="AW93" s="232">
        <f t="shared" ca="1" si="25"/>
        <v>-1.3940900317003624E-2</v>
      </c>
      <c r="AX93" s="270">
        <f t="shared" ca="1" si="26"/>
        <v>258</v>
      </c>
      <c r="AY93" s="203">
        <f t="shared" ca="1" si="27"/>
        <v>0</v>
      </c>
      <c r="AZ93" s="270">
        <f t="shared" ca="1" si="28"/>
        <v>6.3979342506977073</v>
      </c>
      <c r="BA93" s="270">
        <f t="shared" ca="1" si="29"/>
        <v>0</v>
      </c>
      <c r="BB93" s="271">
        <f t="shared" ca="1" si="30"/>
        <v>-0.40277339733998857</v>
      </c>
    </row>
    <row r="94" spans="1:54">
      <c r="A94" s="232" t="s">
        <v>3539</v>
      </c>
      <c r="B94" s="252" t="s">
        <v>4117</v>
      </c>
      <c r="C94" s="252"/>
      <c r="D94" s="266"/>
      <c r="E94" s="267">
        <v>0.40770000000000001</v>
      </c>
      <c r="F94" s="267">
        <v>0.16900000000000001</v>
      </c>
      <c r="G94" s="267">
        <v>-0.10829999999999999</v>
      </c>
      <c r="H94" s="267">
        <v>-0.10730000000000001</v>
      </c>
      <c r="I94" s="267">
        <v>-2.1399999999999999E-2</v>
      </c>
      <c r="J94" s="267">
        <v>0.10730000000000001</v>
      </c>
      <c r="K94" s="267">
        <v>-0.20619999999999999</v>
      </c>
      <c r="L94" s="267">
        <v>-0.128</v>
      </c>
      <c r="M94" s="267">
        <v>0.2099</v>
      </c>
      <c r="N94" s="267">
        <v>0.1883</v>
      </c>
      <c r="O94" s="267">
        <v>-3.3000000000000002E-2</v>
      </c>
      <c r="P94" s="267">
        <v>1.6400000000000001E-2</v>
      </c>
      <c r="Q94" s="267">
        <v>-0.16250000000000001</v>
      </c>
      <c r="R94" s="267">
        <v>0.13070000000000001</v>
      </c>
      <c r="S94" s="267">
        <v>-0.39329999999999998</v>
      </c>
      <c r="T94" s="267">
        <v>0.1245</v>
      </c>
      <c r="U94" s="267">
        <v>3.9800000000000002E-2</v>
      </c>
      <c r="V94" s="267">
        <v>0.13589999999999999</v>
      </c>
      <c r="W94" s="267">
        <v>0.14560000000000001</v>
      </c>
      <c r="X94" s="267">
        <v>-0.19400000000000001</v>
      </c>
      <c r="Y94" s="267">
        <v>-7.3800000000000004E-2</v>
      </c>
      <c r="Z94" s="267">
        <v>4.1700000000000001E-2</v>
      </c>
      <c r="AA94" s="267">
        <v>2.9600000000000001E-2</v>
      </c>
      <c r="AB94" s="267">
        <v>3.5000000000000001E-3</v>
      </c>
      <c r="AC94" s="267">
        <v>0.1103</v>
      </c>
      <c r="AD94" s="267">
        <v>6.4399999999999999E-2</v>
      </c>
      <c r="AE94" s="267">
        <v>-7.9799999999999996E-2</v>
      </c>
      <c r="AF94" s="267">
        <v>-9.3200000000000005E-2</v>
      </c>
      <c r="AG94" s="267">
        <v>7.3499999999999996E-2</v>
      </c>
      <c r="AH94" s="267">
        <v>-0.1404</v>
      </c>
      <c r="AI94" s="267">
        <v>0.23499999999999999</v>
      </c>
      <c r="AJ94" s="267">
        <v>-8.9399999999999993E-2</v>
      </c>
      <c r="AK94" s="267">
        <v>4.7500000000000001E-2</v>
      </c>
      <c r="AL94" s="267">
        <v>3.2000000000000002E-3</v>
      </c>
      <c r="AM94" s="267">
        <v>6.3399999999999998E-2</v>
      </c>
      <c r="AN94" s="267">
        <v>-0.26860000000000001</v>
      </c>
      <c r="AO94" s="267">
        <v>0.1004</v>
      </c>
      <c r="AP94" s="268">
        <v>-0.3483</v>
      </c>
      <c r="AQ94" s="210"/>
      <c r="AR94" s="213">
        <f t="shared" ca="1" si="21"/>
        <v>-8.2092346999999996E-2</v>
      </c>
      <c r="AS94" s="214" t="str">
        <f t="shared" si="24"/>
        <v>Calcarea Fluorica</v>
      </c>
      <c r="AT94" s="232">
        <f t="shared" ca="1" si="22"/>
        <v>-8.2277507246735618E-2</v>
      </c>
      <c r="AU94" s="219">
        <f t="shared" ca="1" si="23"/>
        <v>6.7695881987366322E-3</v>
      </c>
      <c r="AV94" s="203"/>
      <c r="AW94" s="232">
        <f t="shared" ca="1" si="25"/>
        <v>-7.4205939101991622E-3</v>
      </c>
      <c r="AX94" s="270">
        <f t="shared" ca="1" si="26"/>
        <v>264</v>
      </c>
      <c r="AY94" s="203">
        <f t="shared" ca="1" si="27"/>
        <v>6</v>
      </c>
      <c r="AZ94" s="270">
        <f t="shared" ca="1" si="28"/>
        <v>6.4103623379569266</v>
      </c>
      <c r="BA94" s="270">
        <f t="shared" ca="1" si="29"/>
        <v>0</v>
      </c>
      <c r="BB94" s="271">
        <f t="shared" ca="1" si="30"/>
        <v>-0.39625309093318412</v>
      </c>
    </row>
    <row r="95" spans="1:54">
      <c r="A95" s="232" t="s">
        <v>3540</v>
      </c>
      <c r="B95" s="252" t="s">
        <v>3800</v>
      </c>
      <c r="C95" s="252"/>
      <c r="D95" s="266"/>
      <c r="E95" s="267">
        <v>0.46989999999999998</v>
      </c>
      <c r="F95" s="267">
        <v>-0.1181</v>
      </c>
      <c r="G95" s="267">
        <v>7.2900000000000006E-2</v>
      </c>
      <c r="H95" s="267">
        <v>-0.32829999999999998</v>
      </c>
      <c r="I95" s="267">
        <v>0.1678</v>
      </c>
      <c r="J95" s="267">
        <v>0.1976</v>
      </c>
      <c r="K95" s="267">
        <v>-2.5100000000000001E-2</v>
      </c>
      <c r="L95" s="267">
        <v>8.9899999999999994E-2</v>
      </c>
      <c r="M95" s="267">
        <v>0.1691</v>
      </c>
      <c r="N95" s="267">
        <v>-0.16619999999999999</v>
      </c>
      <c r="O95" s="267">
        <v>-0.2248</v>
      </c>
      <c r="P95" s="267">
        <v>2.0999999999999999E-3</v>
      </c>
      <c r="Q95" s="267">
        <v>-0.1351</v>
      </c>
      <c r="R95" s="267">
        <v>6.7400000000000002E-2</v>
      </c>
      <c r="S95" s="267">
        <v>-0.10009999999999999</v>
      </c>
      <c r="T95" s="267">
        <v>-0.37690000000000001</v>
      </c>
      <c r="U95" s="267">
        <v>5.2299999999999999E-2</v>
      </c>
      <c r="V95" s="267">
        <v>4.1000000000000002E-2</v>
      </c>
      <c r="W95" s="267">
        <v>-0.12</v>
      </c>
      <c r="X95" s="267">
        <v>-6.59E-2</v>
      </c>
      <c r="Y95" s="267">
        <v>-0.23419999999999999</v>
      </c>
      <c r="Z95" s="267">
        <v>0.1045</v>
      </c>
      <c r="AA95" s="267">
        <v>9.8799999999999999E-2</v>
      </c>
      <c r="AB95" s="267">
        <v>6.59E-2</v>
      </c>
      <c r="AC95" s="267">
        <v>0.1709</v>
      </c>
      <c r="AD95" s="267">
        <v>-8.3999999999999995E-3</v>
      </c>
      <c r="AE95" s="267">
        <v>3.27E-2</v>
      </c>
      <c r="AF95" s="267">
        <v>-0.1976</v>
      </c>
      <c r="AG95" s="267">
        <v>0.14710000000000001</v>
      </c>
      <c r="AH95" s="267">
        <v>-6.9500000000000006E-2</v>
      </c>
      <c r="AI95" s="267">
        <v>0.15079999999999999</v>
      </c>
      <c r="AJ95" s="267">
        <v>3.2099999999999997E-2</v>
      </c>
      <c r="AK95" s="267">
        <v>0.13719999999999999</v>
      </c>
      <c r="AL95" s="267">
        <v>-5.5100000000000003E-2</v>
      </c>
      <c r="AM95" s="267">
        <v>0.13980000000000001</v>
      </c>
      <c r="AN95" s="267">
        <v>-0.17349999999999999</v>
      </c>
      <c r="AO95" s="267">
        <v>-2.12E-2</v>
      </c>
      <c r="AP95" s="268">
        <v>5.0000000000000001E-3</v>
      </c>
      <c r="AQ95" s="210"/>
      <c r="AR95" s="213">
        <f t="shared" ca="1" si="21"/>
        <v>-0.17420459990000001</v>
      </c>
      <c r="AS95" s="214" t="str">
        <f t="shared" si="24"/>
        <v>Calcarea Iodata</v>
      </c>
      <c r="AT95" s="232">
        <f t="shared" ca="1" si="22"/>
        <v>-0.17599960894829403</v>
      </c>
      <c r="AU95" s="219">
        <f t="shared" ca="1" si="23"/>
        <v>3.0975862349952421E-2</v>
      </c>
      <c r="AV95" s="203"/>
      <c r="AW95" s="232">
        <f t="shared" ca="1" si="25"/>
        <v>-9.0028750339470054E-4</v>
      </c>
      <c r="AX95" s="270">
        <f t="shared" ca="1" si="26"/>
        <v>267</v>
      </c>
      <c r="AY95" s="203">
        <f t="shared" ca="1" si="27"/>
        <v>3</v>
      </c>
      <c r="AZ95" s="270">
        <f t="shared" ca="1" si="28"/>
        <v>6.4169875197508679</v>
      </c>
      <c r="BA95" s="270">
        <f t="shared" ca="1" si="29"/>
        <v>0</v>
      </c>
      <c r="BB95" s="271">
        <f t="shared" ca="1" si="30"/>
        <v>-0.38973278452637966</v>
      </c>
    </row>
    <row r="96" spans="1:54">
      <c r="A96" s="232" t="s">
        <v>3541</v>
      </c>
      <c r="B96" s="252" t="s">
        <v>793</v>
      </c>
      <c r="C96" s="252"/>
      <c r="D96" s="266"/>
      <c r="E96" s="267">
        <v>4.87E-2</v>
      </c>
      <c r="F96" s="267">
        <v>0.36159999999999998</v>
      </c>
      <c r="G96" s="267">
        <v>4.4999999999999997E-3</v>
      </c>
      <c r="H96" s="267">
        <v>-5.4199999999999998E-2</v>
      </c>
      <c r="I96" s="267">
        <v>5.9799999999999999E-2</v>
      </c>
      <c r="J96" s="267">
        <v>-0.31790000000000002</v>
      </c>
      <c r="K96" s="267">
        <v>0.12470000000000001</v>
      </c>
      <c r="L96" s="267">
        <v>-1.6199999999999999E-2</v>
      </c>
      <c r="M96" s="267">
        <v>0.21709999999999999</v>
      </c>
      <c r="N96" s="267">
        <v>-0.1293</v>
      </c>
      <c r="O96" s="267">
        <v>-0.1046</v>
      </c>
      <c r="P96" s="267">
        <v>-0.28570000000000001</v>
      </c>
      <c r="Q96" s="267">
        <v>-0.11550000000000001</v>
      </c>
      <c r="R96" s="267">
        <v>-1.1000000000000001E-3</v>
      </c>
      <c r="S96" s="267">
        <v>-8.3199999999999996E-2</v>
      </c>
      <c r="T96" s="267">
        <v>-0.32950000000000002</v>
      </c>
      <c r="U96" s="267">
        <v>3.8100000000000002E-2</v>
      </c>
      <c r="V96" s="267">
        <v>2.2100000000000002E-2</v>
      </c>
      <c r="W96" s="267">
        <v>-0.1484</v>
      </c>
      <c r="X96" s="267">
        <v>0.30620000000000003</v>
      </c>
      <c r="Y96" s="267">
        <v>8.3999999999999995E-3</v>
      </c>
      <c r="Z96" s="267">
        <v>6.93E-2</v>
      </c>
      <c r="AA96" s="267">
        <v>-8.14E-2</v>
      </c>
      <c r="AB96" s="267">
        <v>0.20250000000000001</v>
      </c>
      <c r="AC96" s="267">
        <v>0.1598</v>
      </c>
      <c r="AD96" s="267">
        <v>-0.10630000000000001</v>
      </c>
      <c r="AE96" s="267">
        <v>-0.14729999999999999</v>
      </c>
      <c r="AF96" s="267">
        <v>0.1547</v>
      </c>
      <c r="AG96" s="267">
        <v>-7.4499999999999997E-2</v>
      </c>
      <c r="AH96" s="267">
        <v>0.16600000000000001</v>
      </c>
      <c r="AI96" s="267">
        <v>9.1999999999999998E-3</v>
      </c>
      <c r="AJ96" s="267">
        <v>6.0699999999999997E-2</v>
      </c>
      <c r="AK96" s="267">
        <v>-0.24030000000000001</v>
      </c>
      <c r="AL96" s="267">
        <v>0.30059999999999998</v>
      </c>
      <c r="AM96" s="267">
        <v>-1.95E-2</v>
      </c>
      <c r="AN96" s="267">
        <v>3.3300000000000003E-2</v>
      </c>
      <c r="AO96" s="267">
        <v>3.95E-2</v>
      </c>
      <c r="AP96" s="268">
        <v>-0.1323</v>
      </c>
      <c r="AQ96" s="210"/>
      <c r="AR96" s="213">
        <f t="shared" ca="1" si="21"/>
        <v>7.0034793499999998E-2</v>
      </c>
      <c r="AS96" s="214" t="str">
        <f t="shared" si="24"/>
        <v>Calcarea Phosphorica</v>
      </c>
      <c r="AT96" s="232">
        <f t="shared" ca="1" si="22"/>
        <v>7.014963556757281E-2</v>
      </c>
      <c r="AU96" s="219" t="str">
        <f t="shared" ca="1" si="23"/>
        <v/>
      </c>
      <c r="AV96" s="203"/>
      <c r="AW96" s="232">
        <f t="shared" ca="1" si="25"/>
        <v>5.6200189034097611E-3</v>
      </c>
      <c r="AX96" s="270">
        <f t="shared" ca="1" si="26"/>
        <v>269</v>
      </c>
      <c r="AY96" s="203">
        <f t="shared" ca="1" si="27"/>
        <v>2</v>
      </c>
      <c r="AZ96" s="270">
        <f t="shared" ca="1" si="28"/>
        <v>6.417791771212662</v>
      </c>
      <c r="BA96" s="270">
        <f t="shared" ca="1" si="29"/>
        <v>0</v>
      </c>
      <c r="BB96" s="271">
        <f t="shared" ca="1" si="30"/>
        <v>-0.38321247811957521</v>
      </c>
    </row>
    <row r="97" spans="1:54">
      <c r="A97" s="232" t="s">
        <v>3299</v>
      </c>
      <c r="B97" s="252" t="s">
        <v>3184</v>
      </c>
      <c r="C97" s="252"/>
      <c r="D97" s="266"/>
      <c r="E97" s="267">
        <v>0.68759999999999999</v>
      </c>
      <c r="F97" s="267">
        <v>-0.27539999999999998</v>
      </c>
      <c r="G97" s="267">
        <v>-0.14910000000000001</v>
      </c>
      <c r="H97" s="267">
        <v>-1.01E-2</v>
      </c>
      <c r="I97" s="267">
        <v>0.19350000000000001</v>
      </c>
      <c r="J97" s="267">
        <v>0.1076</v>
      </c>
      <c r="K97" s="267">
        <v>-7.0699999999999999E-2</v>
      </c>
      <c r="L97" s="267">
        <v>9.6000000000000002E-2</v>
      </c>
      <c r="M97" s="267">
        <v>-0.1404</v>
      </c>
      <c r="N97" s="267">
        <v>2.0899999999999998E-2</v>
      </c>
      <c r="O97" s="267">
        <v>-0.23530000000000001</v>
      </c>
      <c r="P97" s="267">
        <v>8.09E-2</v>
      </c>
      <c r="Q97" s="267">
        <v>-5.5599999999999997E-2</v>
      </c>
      <c r="R97" s="267">
        <v>-0.15629999999999999</v>
      </c>
      <c r="S97" s="267">
        <v>2.6700000000000002E-2</v>
      </c>
      <c r="T97" s="267">
        <v>2.4500000000000001E-2</v>
      </c>
      <c r="U97" s="267">
        <v>-8.77E-2</v>
      </c>
      <c r="V97" s="267">
        <v>0.10970000000000001</v>
      </c>
      <c r="W97" s="267">
        <v>-9.0999999999999998E-2</v>
      </c>
      <c r="X97" s="267">
        <v>-6.1000000000000004E-3</v>
      </c>
      <c r="Y97" s="267">
        <v>-4.6199999999999998E-2</v>
      </c>
      <c r="Z97" s="267">
        <v>1.2999999999999999E-2</v>
      </c>
      <c r="AA97" s="267">
        <v>9.5299999999999996E-2</v>
      </c>
      <c r="AB97" s="267">
        <v>-0.14910000000000001</v>
      </c>
      <c r="AC97" s="267">
        <v>-3.39E-2</v>
      </c>
      <c r="AD97" s="267">
        <v>-0.27860000000000001</v>
      </c>
      <c r="AE97" s="267">
        <v>3.6799999999999999E-2</v>
      </c>
      <c r="AF97" s="267">
        <v>-9.6000000000000002E-2</v>
      </c>
      <c r="AG97" s="267">
        <v>0.1346</v>
      </c>
      <c r="AH97" s="267">
        <v>-1.84E-2</v>
      </c>
      <c r="AI97" s="267">
        <v>-4.3299999999999998E-2</v>
      </c>
      <c r="AJ97" s="267">
        <v>-0.10970000000000001</v>
      </c>
      <c r="AK97" s="267">
        <v>-1.1599999999999999E-2</v>
      </c>
      <c r="AL97" s="267">
        <v>1.95E-2</v>
      </c>
      <c r="AM97" s="267">
        <v>2.7099999999999999E-2</v>
      </c>
      <c r="AN97" s="267">
        <v>0.24179999999999999</v>
      </c>
      <c r="AO97" s="267">
        <v>5.9200000000000003E-2</v>
      </c>
      <c r="AP97" s="268">
        <v>9.0999999999999998E-2</v>
      </c>
      <c r="AQ97" s="210"/>
      <c r="AR97" s="213">
        <f t="shared" ca="1" si="21"/>
        <v>-0.11685520470000001</v>
      </c>
      <c r="AS97" s="214" t="str">
        <f t="shared" si="24"/>
        <v>Calcarea Sulfurica</v>
      </c>
      <c r="AT97" s="232">
        <f t="shared" ca="1" si="22"/>
        <v>-0.11739149684062279</v>
      </c>
      <c r="AU97" s="219">
        <f t="shared" ca="1" si="23"/>
        <v>1.3780763530481951E-2</v>
      </c>
      <c r="AV97" s="203"/>
      <c r="AW97" s="232">
        <f t="shared" ca="1" si="25"/>
        <v>1.2140325310214223E-2</v>
      </c>
      <c r="AX97" s="270">
        <f t="shared" ca="1" si="26"/>
        <v>272</v>
      </c>
      <c r="AY97" s="203">
        <f t="shared" ca="1" si="27"/>
        <v>3</v>
      </c>
      <c r="AZ97" s="270">
        <f t="shared" ca="1" si="28"/>
        <v>6.4127729034027823</v>
      </c>
      <c r="BA97" s="270">
        <f t="shared" ca="1" si="29"/>
        <v>0</v>
      </c>
      <c r="BB97" s="271">
        <f t="shared" ca="1" si="30"/>
        <v>-0.3766921717127707</v>
      </c>
    </row>
    <row r="98" spans="1:54">
      <c r="A98" s="232" t="s">
        <v>3300</v>
      </c>
      <c r="B98" s="252" t="s">
        <v>4266</v>
      </c>
      <c r="C98" s="252"/>
      <c r="D98" s="266"/>
      <c r="E98" s="267">
        <v>0.38519999999999999</v>
      </c>
      <c r="F98" s="267">
        <v>-8.4599999999999995E-2</v>
      </c>
      <c r="G98" s="267">
        <v>-8.5599999999999996E-2</v>
      </c>
      <c r="H98" s="267">
        <v>0.1333</v>
      </c>
      <c r="I98" s="267">
        <v>0.1643</v>
      </c>
      <c r="J98" s="267">
        <v>7.7000000000000002E-3</v>
      </c>
      <c r="K98" s="267">
        <v>-0.1071</v>
      </c>
      <c r="L98" s="267">
        <v>-3.8399999999999997E-2</v>
      </c>
      <c r="M98" s="267">
        <v>-3.6299999999999999E-2</v>
      </c>
      <c r="N98" s="267">
        <v>0.1638</v>
      </c>
      <c r="O98" s="267">
        <v>-8.9599999999999999E-2</v>
      </c>
      <c r="P98" s="267">
        <v>-6.1499999999999999E-2</v>
      </c>
      <c r="Q98" s="267">
        <v>-0.1108</v>
      </c>
      <c r="R98" s="267">
        <v>1.9E-3</v>
      </c>
      <c r="S98" s="267">
        <v>1.9400000000000001E-2</v>
      </c>
      <c r="T98" s="267">
        <v>0.20230000000000001</v>
      </c>
      <c r="U98" s="267">
        <v>-0.37219999999999998</v>
      </c>
      <c r="V98" s="267">
        <v>7.5300000000000006E-2</v>
      </c>
      <c r="W98" s="267">
        <v>0.22689999999999999</v>
      </c>
      <c r="X98" s="267">
        <v>-0.1641</v>
      </c>
      <c r="Y98" s="267">
        <v>0.1389</v>
      </c>
      <c r="Z98" s="267">
        <v>0.2137</v>
      </c>
      <c r="AA98" s="267">
        <v>3.9800000000000002E-2</v>
      </c>
      <c r="AB98" s="267">
        <v>-0.20649999999999999</v>
      </c>
      <c r="AC98" s="267">
        <v>1.17E-2</v>
      </c>
      <c r="AD98" s="267">
        <v>5.3800000000000001E-2</v>
      </c>
      <c r="AE98" s="267">
        <v>-0.184</v>
      </c>
      <c r="AF98" s="267">
        <v>-0.13439999999999999</v>
      </c>
      <c r="AG98" s="267">
        <v>0.12909999999999999</v>
      </c>
      <c r="AH98" s="267">
        <v>-2.12E-2</v>
      </c>
      <c r="AI98" s="267">
        <v>-0.41560000000000002</v>
      </c>
      <c r="AJ98" s="267">
        <v>-0.1246</v>
      </c>
      <c r="AK98" s="267">
        <v>-7.5800000000000006E-2</v>
      </c>
      <c r="AL98" s="267">
        <v>0.10390000000000001</v>
      </c>
      <c r="AM98" s="267">
        <v>0.12540000000000001</v>
      </c>
      <c r="AN98" s="267">
        <v>6.7599999999999993E-2</v>
      </c>
      <c r="AO98" s="267">
        <v>0.1903</v>
      </c>
      <c r="AP98" s="268">
        <v>-0.1439</v>
      </c>
      <c r="AQ98" s="210"/>
      <c r="AR98" s="213">
        <f t="shared" ca="1" si="21"/>
        <v>-4.7209997199999999E-2</v>
      </c>
      <c r="AS98" s="214" t="str">
        <f t="shared" si="24"/>
        <v>Calendula Officinal.</v>
      </c>
      <c r="AT98" s="232">
        <f t="shared" ca="1" si="22"/>
        <v>-4.7245117803930314E-2</v>
      </c>
      <c r="AU98" s="219">
        <f t="shared" ca="1" si="23"/>
        <v>2.232101156307253E-3</v>
      </c>
      <c r="AV98" s="203"/>
      <c r="AW98" s="232">
        <f t="shared" ca="1" si="25"/>
        <v>1.8660631717018684E-2</v>
      </c>
      <c r="AX98" s="270">
        <f t="shared" ca="1" si="26"/>
        <v>274</v>
      </c>
      <c r="AY98" s="203">
        <f t="shared" ca="1" si="27"/>
        <v>2</v>
      </c>
      <c r="AZ98" s="270">
        <f t="shared" ca="1" si="28"/>
        <v>6.4019445732354763</v>
      </c>
      <c r="BA98" s="270">
        <f t="shared" ca="1" si="29"/>
        <v>0</v>
      </c>
      <c r="BB98" s="271">
        <f t="shared" ca="1" si="30"/>
        <v>-0.37017186530596624</v>
      </c>
    </row>
    <row r="99" spans="1:54">
      <c r="A99" s="232" t="s">
        <v>3301</v>
      </c>
      <c r="B99" s="252" t="s">
        <v>1930</v>
      </c>
      <c r="C99" s="252"/>
      <c r="D99" s="266"/>
      <c r="E99" s="267">
        <v>-0.31459999999999999</v>
      </c>
      <c r="F99" s="267">
        <v>-0.35120000000000001</v>
      </c>
      <c r="G99" s="267">
        <v>-0.16420000000000001</v>
      </c>
      <c r="H99" s="267">
        <v>0.19639999999999999</v>
      </c>
      <c r="I99" s="267">
        <v>0.34720000000000001</v>
      </c>
      <c r="J99" s="267">
        <v>0.20599999999999999</v>
      </c>
      <c r="K99" s="267">
        <v>6.93E-2</v>
      </c>
      <c r="L99" s="267">
        <v>0.1459</v>
      </c>
      <c r="M99" s="267">
        <v>-4.5400000000000003E-2</v>
      </c>
      <c r="N99" s="267">
        <v>3.04E-2</v>
      </c>
      <c r="O99" s="267">
        <v>-0.1585</v>
      </c>
      <c r="P99" s="267">
        <v>-0.15</v>
      </c>
      <c r="Q99" s="267">
        <v>0.14749999999999999</v>
      </c>
      <c r="R99" s="267">
        <v>0.1062</v>
      </c>
      <c r="S99" s="267">
        <v>3.6499999999999998E-2</v>
      </c>
      <c r="T99" s="267">
        <v>-5.6000000000000001E-2</v>
      </c>
      <c r="U99" s="267">
        <v>6.7000000000000004E-2</v>
      </c>
      <c r="V99" s="267">
        <v>0.2492</v>
      </c>
      <c r="W99" s="267">
        <v>-1.9099999999999999E-2</v>
      </c>
      <c r="X99" s="267">
        <v>6.2799999999999995E-2</v>
      </c>
      <c r="Y99" s="267">
        <v>-0.24590000000000001</v>
      </c>
      <c r="Z99" s="267">
        <v>-6.1499999999999999E-2</v>
      </c>
      <c r="AA99" s="267">
        <v>0.2092</v>
      </c>
      <c r="AB99" s="267">
        <v>-0.183</v>
      </c>
      <c r="AC99" s="267">
        <v>8.9399999999999993E-2</v>
      </c>
      <c r="AD99" s="267">
        <v>2.1000000000000001E-2</v>
      </c>
      <c r="AE99" s="267">
        <v>-5.9900000000000002E-2</v>
      </c>
      <c r="AF99" s="267">
        <v>-0.12330000000000001</v>
      </c>
      <c r="AG99" s="267">
        <v>0.18010000000000001</v>
      </c>
      <c r="AH99" s="267">
        <v>-2.1600000000000001E-2</v>
      </c>
      <c r="AI99" s="267">
        <v>-8.6599999999999996E-2</v>
      </c>
      <c r="AJ99" s="267">
        <v>0.14910000000000001</v>
      </c>
      <c r="AK99" s="267">
        <v>-0.14979999999999999</v>
      </c>
      <c r="AL99" s="267">
        <v>0.12670000000000001</v>
      </c>
      <c r="AM99" s="267">
        <v>0.1055</v>
      </c>
      <c r="AN99" s="267">
        <v>-0.26669999999999999</v>
      </c>
      <c r="AO99" s="267">
        <v>-0.108</v>
      </c>
      <c r="AP99" s="268">
        <v>1.6899999999999998E-2</v>
      </c>
      <c r="AQ99" s="210"/>
      <c r="AR99" s="213">
        <f t="shared" ca="1" si="21"/>
        <v>4.4291223499999997E-2</v>
      </c>
      <c r="AS99" s="214" t="str">
        <f t="shared" si="24"/>
        <v>Camphora Officinalis</v>
      </c>
      <c r="AT99" s="232">
        <f t="shared" ca="1" si="22"/>
        <v>4.4320219852448516E-2</v>
      </c>
      <c r="AU99" s="219" t="str">
        <f t="shared" ca="1" si="23"/>
        <v/>
      </c>
      <c r="AV99" s="203"/>
      <c r="AW99" s="232">
        <f t="shared" ca="1" si="25"/>
        <v>2.5180938123823146E-2</v>
      </c>
      <c r="AX99" s="270">
        <f t="shared" ca="1" si="26"/>
        <v>277</v>
      </c>
      <c r="AY99" s="203">
        <f t="shared" ca="1" si="27"/>
        <v>3</v>
      </c>
      <c r="AZ99" s="270">
        <f t="shared" ca="1" si="28"/>
        <v>6.3853362215607765</v>
      </c>
      <c r="BA99" s="270">
        <f t="shared" ca="1" si="29"/>
        <v>0</v>
      </c>
      <c r="BB99" s="271">
        <f t="shared" ca="1" si="30"/>
        <v>-0.36365155889916179</v>
      </c>
    </row>
    <row r="100" spans="1:54">
      <c r="A100" s="232" t="s">
        <v>4448</v>
      </c>
      <c r="B100" s="252" t="s">
        <v>3801</v>
      </c>
      <c r="C100" s="252"/>
      <c r="D100" s="266"/>
      <c r="E100" s="267">
        <v>-0.41949999999999998</v>
      </c>
      <c r="F100" s="267">
        <v>0.1288</v>
      </c>
      <c r="G100" s="267">
        <v>-0.31509999999999999</v>
      </c>
      <c r="H100" s="267">
        <v>3.3099999999999997E-2</v>
      </c>
      <c r="I100" s="267">
        <v>-0.31319999999999998</v>
      </c>
      <c r="J100" s="267">
        <v>0.15939999999999999</v>
      </c>
      <c r="K100" s="267">
        <v>2.0299999999999999E-2</v>
      </c>
      <c r="L100" s="267">
        <v>0.1237</v>
      </c>
      <c r="M100" s="267">
        <v>1.5599999999999999E-2</v>
      </c>
      <c r="N100" s="267">
        <v>-0.19489999999999999</v>
      </c>
      <c r="O100" s="267">
        <v>-6.6E-3</v>
      </c>
      <c r="P100" s="267">
        <v>7.8200000000000006E-2</v>
      </c>
      <c r="Q100" s="267">
        <v>0.19350000000000001</v>
      </c>
      <c r="R100" s="267">
        <v>0.23100000000000001</v>
      </c>
      <c r="S100" s="267">
        <v>4.1700000000000001E-2</v>
      </c>
      <c r="T100" s="267">
        <v>0.1696</v>
      </c>
      <c r="U100" s="267">
        <v>-8.7800000000000003E-2</v>
      </c>
      <c r="V100" s="267">
        <v>0.3987</v>
      </c>
      <c r="W100" s="267">
        <v>4.4600000000000001E-2</v>
      </c>
      <c r="X100" s="267">
        <v>0.125</v>
      </c>
      <c r="Y100" s="267">
        <v>7.8399999999999997E-2</v>
      </c>
      <c r="Z100" s="267">
        <v>-0.15509999999999999</v>
      </c>
      <c r="AA100" s="267">
        <v>8.7099999999999997E-2</v>
      </c>
      <c r="AB100" s="267">
        <v>5.9200000000000003E-2</v>
      </c>
      <c r="AC100" s="267">
        <v>-2.3699999999999999E-2</v>
      </c>
      <c r="AD100" s="267">
        <v>-1.8E-3</v>
      </c>
      <c r="AE100" s="267">
        <v>-0.23169999999999999</v>
      </c>
      <c r="AF100" s="267">
        <v>-0.1348</v>
      </c>
      <c r="AG100" s="267">
        <v>-5.28E-2</v>
      </c>
      <c r="AH100" s="267">
        <v>-1.1900000000000001E-2</v>
      </c>
      <c r="AI100" s="267">
        <v>0.222</v>
      </c>
      <c r="AJ100" s="267">
        <v>-4.5199999999999997E-2</v>
      </c>
      <c r="AK100" s="267">
        <v>7.7999999999999996E-3</v>
      </c>
      <c r="AL100" s="267">
        <v>5.1999999999999998E-3</v>
      </c>
      <c r="AM100" s="267">
        <v>-4.87E-2</v>
      </c>
      <c r="AN100" s="267">
        <v>-0.19719999999999999</v>
      </c>
      <c r="AO100" s="267">
        <v>-5.5E-2</v>
      </c>
      <c r="AP100" s="268">
        <v>7.4099999999999999E-2</v>
      </c>
      <c r="AQ100" s="210"/>
      <c r="AR100" s="213">
        <f t="shared" ca="1" si="21"/>
        <v>0.47889461779999998</v>
      </c>
      <c r="AS100" s="214" t="str">
        <f t="shared" si="24"/>
        <v>Cannabis Indica</v>
      </c>
      <c r="AT100" s="232">
        <f t="shared" ca="1" si="22"/>
        <v>0.5215489587209774</v>
      </c>
      <c r="AU100" s="219" t="str">
        <f t="shared" ca="1" si="23"/>
        <v/>
      </c>
      <c r="AV100" s="203"/>
      <c r="AW100" s="232">
        <f t="shared" ca="1" si="25"/>
        <v>3.1701244530627608E-2</v>
      </c>
      <c r="AX100" s="270">
        <f t="shared" ca="1" si="26"/>
        <v>281</v>
      </c>
      <c r="AY100" s="203">
        <f t="shared" ca="1" si="27"/>
        <v>4</v>
      </c>
      <c r="AZ100" s="270">
        <f t="shared" ca="1" si="28"/>
        <v>6.3629929397949994</v>
      </c>
      <c r="BA100" s="270">
        <f t="shared" ca="1" si="29"/>
        <v>0</v>
      </c>
      <c r="BB100" s="271">
        <f t="shared" ca="1" si="30"/>
        <v>-0.35713125249235733</v>
      </c>
    </row>
    <row r="101" spans="1:54">
      <c r="A101" s="232" t="s">
        <v>4449</v>
      </c>
      <c r="B101" s="252" t="s">
        <v>3802</v>
      </c>
      <c r="C101" s="252"/>
      <c r="D101" s="266"/>
      <c r="E101" s="267">
        <v>-0.11509999999999999</v>
      </c>
      <c r="F101" s="267">
        <v>-7.1000000000000004E-3</v>
      </c>
      <c r="G101" s="267">
        <v>-0.32069999999999999</v>
      </c>
      <c r="H101" s="267">
        <v>0.29949999999999999</v>
      </c>
      <c r="I101" s="267">
        <v>-8.6499999999999994E-2</v>
      </c>
      <c r="J101" s="267">
        <v>0.1502</v>
      </c>
      <c r="K101" s="267">
        <v>-0.1668</v>
      </c>
      <c r="L101" s="267">
        <v>-0.21149999999999999</v>
      </c>
      <c r="M101" s="267">
        <v>8.8499999999999995E-2</v>
      </c>
      <c r="N101" s="267">
        <v>-0.40629999999999999</v>
      </c>
      <c r="O101" s="267">
        <v>0.1288</v>
      </c>
      <c r="P101" s="267">
        <v>0.10539999999999999</v>
      </c>
      <c r="Q101" s="267">
        <v>0.29049999999999998</v>
      </c>
      <c r="R101" s="267">
        <v>3.44E-2</v>
      </c>
      <c r="S101" s="267">
        <v>9.5100000000000004E-2</v>
      </c>
      <c r="T101" s="267">
        <v>0.1996</v>
      </c>
      <c r="U101" s="267">
        <v>-0.1206</v>
      </c>
      <c r="V101" s="267">
        <v>0.3523</v>
      </c>
      <c r="W101" s="267">
        <v>-2.8400000000000002E-2</v>
      </c>
      <c r="X101" s="267">
        <v>0.20599999999999999</v>
      </c>
      <c r="Y101" s="267">
        <v>6.1800000000000001E-2</v>
      </c>
      <c r="Z101" s="267">
        <v>-5.0299999999999997E-2</v>
      </c>
      <c r="AA101" s="267">
        <v>0.109</v>
      </c>
      <c r="AB101" s="267">
        <v>-0.1394</v>
      </c>
      <c r="AC101" s="267">
        <v>3.7100000000000001E-2</v>
      </c>
      <c r="AD101" s="267">
        <v>-0.114</v>
      </c>
      <c r="AE101" s="267">
        <v>-0.2034</v>
      </c>
      <c r="AF101" s="267">
        <v>-3.1099999999999999E-2</v>
      </c>
      <c r="AG101" s="267">
        <v>-5.4899999999999997E-2</v>
      </c>
      <c r="AH101" s="267">
        <v>-3.4599999999999999E-2</v>
      </c>
      <c r="AI101" s="267">
        <v>0.1822</v>
      </c>
      <c r="AJ101" s="267">
        <v>-6.1100000000000002E-2</v>
      </c>
      <c r="AK101" s="267">
        <v>1.5E-3</v>
      </c>
      <c r="AL101" s="267">
        <v>-9.2200000000000004E-2</v>
      </c>
      <c r="AM101" s="267">
        <v>-8.9800000000000005E-2</v>
      </c>
      <c r="AN101" s="267">
        <v>-0.1143</v>
      </c>
      <c r="AO101" s="267">
        <v>1.5699999999999999E-2</v>
      </c>
      <c r="AP101" s="268">
        <v>9.5899999999999999E-2</v>
      </c>
      <c r="AQ101" s="210"/>
      <c r="AR101" s="213">
        <f t="shared" ca="1" si="21"/>
        <v>0.28541418159999998</v>
      </c>
      <c r="AS101" s="214" t="str">
        <f t="shared" si="24"/>
        <v>Cannabis Sativa</v>
      </c>
      <c r="AT101" s="232">
        <f t="shared" ca="1" si="22"/>
        <v>0.29356658291108184</v>
      </c>
      <c r="AU101" s="219" t="str">
        <f t="shared" ca="1" si="23"/>
        <v/>
      </c>
      <c r="AV101" s="203"/>
      <c r="AW101" s="232">
        <f t="shared" ca="1" si="25"/>
        <v>3.8221550937432069E-2</v>
      </c>
      <c r="AX101" s="270">
        <f t="shared" ca="1" si="26"/>
        <v>285</v>
      </c>
      <c r="AY101" s="203">
        <f t="shared" ca="1" si="27"/>
        <v>4</v>
      </c>
      <c r="AZ101" s="270">
        <f t="shared" ca="1" si="28"/>
        <v>6.3349752659453067</v>
      </c>
      <c r="BA101" s="270">
        <f t="shared" ca="1" si="29"/>
        <v>0</v>
      </c>
      <c r="BB101" s="271">
        <f t="shared" ca="1" si="30"/>
        <v>-0.35061094608555288</v>
      </c>
    </row>
    <row r="102" spans="1:54">
      <c r="A102" s="232" t="s">
        <v>4450</v>
      </c>
      <c r="B102" s="252" t="s">
        <v>2810</v>
      </c>
      <c r="C102" s="252"/>
      <c r="D102" s="266"/>
      <c r="E102" s="267">
        <v>6.6500000000000004E-2</v>
      </c>
      <c r="F102" s="267">
        <v>-0.23280000000000001</v>
      </c>
      <c r="G102" s="267">
        <v>-0.4224</v>
      </c>
      <c r="H102" s="267">
        <v>0.52600000000000002</v>
      </c>
      <c r="I102" s="267">
        <v>-0.21709999999999999</v>
      </c>
      <c r="J102" s="267">
        <v>0.19570000000000001</v>
      </c>
      <c r="K102" s="267">
        <v>-4.9200000000000001E-2</v>
      </c>
      <c r="L102" s="267">
        <v>-0.23960000000000001</v>
      </c>
      <c r="M102" s="267">
        <v>-6.5100000000000005E-2</v>
      </c>
      <c r="N102" s="267">
        <v>-0.37469999999999998</v>
      </c>
      <c r="O102" s="267">
        <v>-2.4899999999999999E-2</v>
      </c>
      <c r="P102" s="267">
        <v>-0.03</v>
      </c>
      <c r="Q102" s="267">
        <v>0.15340000000000001</v>
      </c>
      <c r="R102" s="267">
        <v>-1.5100000000000001E-2</v>
      </c>
      <c r="S102" s="267">
        <v>7.5800000000000006E-2</v>
      </c>
      <c r="T102" s="267">
        <v>6.1499999999999999E-2</v>
      </c>
      <c r="U102" s="267">
        <v>7.7000000000000002E-3</v>
      </c>
      <c r="V102" s="267">
        <v>8.3999999999999995E-3</v>
      </c>
      <c r="W102" s="267">
        <v>0.17510000000000001</v>
      </c>
      <c r="X102" s="267">
        <v>0.1356</v>
      </c>
      <c r="Y102" s="267">
        <v>-1.5900000000000001E-2</v>
      </c>
      <c r="Z102" s="267">
        <v>5.0900000000000001E-2</v>
      </c>
      <c r="AA102" s="267">
        <v>-7.4099999999999999E-2</v>
      </c>
      <c r="AB102" s="267">
        <v>-2.41E-2</v>
      </c>
      <c r="AC102" s="267">
        <v>-9.4999999999999998E-3</v>
      </c>
      <c r="AD102" s="267">
        <v>5.2400000000000002E-2</v>
      </c>
      <c r="AE102" s="267">
        <v>6.3899999999999998E-2</v>
      </c>
      <c r="AF102" s="267">
        <v>-1.29E-2</v>
      </c>
      <c r="AG102" s="267">
        <v>3.1E-2</v>
      </c>
      <c r="AH102" s="267">
        <v>0.11700000000000001</v>
      </c>
      <c r="AI102" s="267">
        <v>3.5799999999999998E-2</v>
      </c>
      <c r="AJ102" s="267">
        <v>-6.4100000000000004E-2</v>
      </c>
      <c r="AK102" s="267">
        <v>-0.13320000000000001</v>
      </c>
      <c r="AL102" s="267">
        <v>0.1933</v>
      </c>
      <c r="AM102" s="267">
        <v>-6.0400000000000002E-2</v>
      </c>
      <c r="AN102" s="267">
        <v>3.4099999999999998E-2</v>
      </c>
      <c r="AO102" s="267">
        <v>0.1208</v>
      </c>
      <c r="AP102" s="268">
        <v>-4.2099999999999999E-2</v>
      </c>
      <c r="AQ102" s="210"/>
      <c r="AR102" s="213">
        <f t="shared" ca="1" si="21"/>
        <v>1.0372887900000001E-2</v>
      </c>
      <c r="AS102" s="214" t="str">
        <f t="shared" si="24"/>
        <v>Cantharis</v>
      </c>
      <c r="AT102" s="232">
        <f t="shared" ca="1" si="22"/>
        <v>1.0373259953879336E-2</v>
      </c>
      <c r="AU102" s="219" t="str">
        <f t="shared" ca="1" si="23"/>
        <v/>
      </c>
      <c r="AV102" s="203"/>
      <c r="AW102" s="232">
        <f t="shared" ca="1" si="25"/>
        <v>4.4741857344236531E-2</v>
      </c>
      <c r="AX102" s="270">
        <f t="shared" ca="1" si="26"/>
        <v>293</v>
      </c>
      <c r="AY102" s="203">
        <f t="shared" ca="1" si="27"/>
        <v>8</v>
      </c>
      <c r="AZ102" s="270">
        <f t="shared" ca="1" si="28"/>
        <v>6.3013589113197304</v>
      </c>
      <c r="BA102" s="270">
        <f t="shared" ca="1" si="29"/>
        <v>1.6986410886802696</v>
      </c>
      <c r="BB102" s="271">
        <f t="shared" ca="1" si="30"/>
        <v>-0.34409063967874842</v>
      </c>
    </row>
    <row r="103" spans="1:54">
      <c r="A103" s="232" t="s">
        <v>4424</v>
      </c>
      <c r="B103" s="252" t="s">
        <v>3803</v>
      </c>
      <c r="C103" s="252"/>
      <c r="D103" s="266"/>
      <c r="E103" s="267">
        <v>-1.1299999999999999E-2</v>
      </c>
      <c r="F103" s="267">
        <v>-0.15959999999999999</v>
      </c>
      <c r="G103" s="267">
        <v>-0.20150000000000001</v>
      </c>
      <c r="H103" s="267">
        <v>4.36E-2</v>
      </c>
      <c r="I103" s="267">
        <v>-0.30769999999999997</v>
      </c>
      <c r="J103" s="267">
        <v>-0.1111</v>
      </c>
      <c r="K103" s="267">
        <v>-5.28E-2</v>
      </c>
      <c r="L103" s="267">
        <v>0.129</v>
      </c>
      <c r="M103" s="267">
        <v>-0.1411</v>
      </c>
      <c r="N103" s="267">
        <v>-0.16520000000000001</v>
      </c>
      <c r="O103" s="267">
        <v>0.26150000000000001</v>
      </c>
      <c r="P103" s="267">
        <v>-9.5000000000000001E-2</v>
      </c>
      <c r="Q103" s="267">
        <v>6.1400000000000003E-2</v>
      </c>
      <c r="R103" s="267">
        <v>-0.26929999999999998</v>
      </c>
      <c r="S103" s="267">
        <v>0.25040000000000001</v>
      </c>
      <c r="T103" s="267">
        <v>0.3543</v>
      </c>
      <c r="U103" s="267">
        <v>9.6600000000000005E-2</v>
      </c>
      <c r="V103" s="267">
        <v>1.09E-2</v>
      </c>
      <c r="W103" s="267">
        <v>-0.2117</v>
      </c>
      <c r="X103" s="267">
        <v>0.1641</v>
      </c>
      <c r="Y103" s="267">
        <v>-0.22989999999999999</v>
      </c>
      <c r="Z103" s="267">
        <v>9.8400000000000001E-2</v>
      </c>
      <c r="AA103" s="267">
        <v>-3.3E-3</v>
      </c>
      <c r="AB103" s="267">
        <v>0.1106</v>
      </c>
      <c r="AC103" s="267">
        <v>-0.1933</v>
      </c>
      <c r="AD103" s="267">
        <v>0.18179999999999999</v>
      </c>
      <c r="AE103" s="267">
        <v>0.1273</v>
      </c>
      <c r="AF103" s="267">
        <v>-5.16E-2</v>
      </c>
      <c r="AG103" s="267">
        <v>0.1555</v>
      </c>
      <c r="AH103" s="267">
        <v>-2.0199999999999999E-2</v>
      </c>
      <c r="AI103" s="267">
        <v>-0.21790000000000001</v>
      </c>
      <c r="AJ103" s="267">
        <v>2.3300000000000001E-2</v>
      </c>
      <c r="AK103" s="267">
        <v>7.9500000000000001E-2</v>
      </c>
      <c r="AL103" s="267">
        <v>0.1699</v>
      </c>
      <c r="AM103" s="267">
        <v>-1.5599999999999999E-2</v>
      </c>
      <c r="AN103" s="267">
        <v>7.17E-2</v>
      </c>
      <c r="AO103" s="267">
        <v>0.2001</v>
      </c>
      <c r="AP103" s="268">
        <v>-0.13350000000000001</v>
      </c>
      <c r="AQ103" s="210"/>
      <c r="AR103" s="213">
        <f t="shared" ca="1" si="21"/>
        <v>0.31819197599999999</v>
      </c>
      <c r="AS103" s="214" t="str">
        <f t="shared" si="24"/>
        <v>Capsicum Annuum</v>
      </c>
      <c r="AT103" s="232">
        <f t="shared" ca="1" si="22"/>
        <v>0.32963411651495977</v>
      </c>
      <c r="AU103" s="219" t="str">
        <f t="shared" ca="1" si="23"/>
        <v/>
      </c>
      <c r="AV103" s="203"/>
      <c r="AW103" s="232">
        <f t="shared" ca="1" si="25"/>
        <v>5.1262163751040993E-2</v>
      </c>
      <c r="AX103" s="270">
        <f t="shared" ca="1" si="26"/>
        <v>299</v>
      </c>
      <c r="AY103" s="203">
        <f t="shared" ca="1" si="27"/>
        <v>6</v>
      </c>
      <c r="AZ103" s="270">
        <f t="shared" ca="1" si="28"/>
        <v>6.2622344196493476</v>
      </c>
      <c r="BA103" s="270">
        <f t="shared" ca="1" si="29"/>
        <v>0</v>
      </c>
      <c r="BB103" s="271">
        <f t="shared" ca="1" si="30"/>
        <v>-0.33757033327194397</v>
      </c>
    </row>
    <row r="104" spans="1:54">
      <c r="A104" s="232" t="s">
        <v>4425</v>
      </c>
      <c r="B104" s="252" t="s">
        <v>2811</v>
      </c>
      <c r="C104" s="252"/>
      <c r="D104" s="266"/>
      <c r="E104" s="267">
        <v>0.21690000000000001</v>
      </c>
      <c r="F104" s="267">
        <v>7.22E-2</v>
      </c>
      <c r="G104" s="267">
        <v>0.1517</v>
      </c>
      <c r="H104" s="267">
        <v>1.43E-2</v>
      </c>
      <c r="I104" s="267">
        <v>0.1517</v>
      </c>
      <c r="J104" s="267">
        <v>0.17219999999999999</v>
      </c>
      <c r="K104" s="267">
        <v>2.07E-2</v>
      </c>
      <c r="L104" s="267">
        <v>-0.29389999999999999</v>
      </c>
      <c r="M104" s="267">
        <v>-5.2699999999999997E-2</v>
      </c>
      <c r="N104" s="267">
        <v>-0.1106</v>
      </c>
      <c r="O104" s="267">
        <v>-4.5499999999999999E-2</v>
      </c>
      <c r="P104" s="267">
        <v>5.8500000000000003E-2</v>
      </c>
      <c r="Q104" s="267">
        <v>-0.14560000000000001</v>
      </c>
      <c r="R104" s="267">
        <v>0.27479999999999999</v>
      </c>
      <c r="S104" s="267">
        <v>-3.8800000000000001E-2</v>
      </c>
      <c r="T104" s="267">
        <v>0.10639999999999999</v>
      </c>
      <c r="U104" s="267">
        <v>-0.26529999999999998</v>
      </c>
      <c r="V104" s="267">
        <v>-0.29070000000000001</v>
      </c>
      <c r="W104" s="267">
        <v>-2.4500000000000001E-2</v>
      </c>
      <c r="X104" s="267">
        <v>0.19109999999999999</v>
      </c>
      <c r="Y104" s="267">
        <v>3.44E-2</v>
      </c>
      <c r="Z104" s="267">
        <v>-1.5900000000000001E-2</v>
      </c>
      <c r="AA104" s="267">
        <v>3.7400000000000003E-2</v>
      </c>
      <c r="AB104" s="267">
        <v>9.01E-2</v>
      </c>
      <c r="AC104" s="267">
        <v>3.1399999999999997E-2</v>
      </c>
      <c r="AD104" s="267">
        <v>0.1885</v>
      </c>
      <c r="AE104" s="267">
        <v>0.1123</v>
      </c>
      <c r="AF104" s="267">
        <v>-2.01E-2</v>
      </c>
      <c r="AG104" s="267">
        <v>-0.14829999999999999</v>
      </c>
      <c r="AH104" s="267">
        <v>-0.12429999999999999</v>
      </c>
      <c r="AI104" s="267">
        <v>0.1179</v>
      </c>
      <c r="AJ104" s="267">
        <v>-0.4904</v>
      </c>
      <c r="AK104" s="267">
        <v>8.1900000000000001E-2</v>
      </c>
      <c r="AL104" s="267">
        <v>-0.18529999999999999</v>
      </c>
      <c r="AM104" s="267">
        <v>-0.1066</v>
      </c>
      <c r="AN104" s="267">
        <v>-1.09E-2</v>
      </c>
      <c r="AO104" s="267">
        <v>0.2412</v>
      </c>
      <c r="AP104" s="268">
        <v>1E-3</v>
      </c>
      <c r="AQ104" s="210"/>
      <c r="AR104" s="213">
        <f t="shared" ca="1" si="21"/>
        <v>-0.25848697430000001</v>
      </c>
      <c r="AS104" s="214" t="str">
        <f t="shared" si="24"/>
        <v>Carbo Animalis</v>
      </c>
      <c r="AT104" s="232">
        <f t="shared" ca="1" si="22"/>
        <v>-0.26448636811509241</v>
      </c>
      <c r="AU104" s="219">
        <f t="shared" ca="1" si="23"/>
        <v>6.9953038918712171E-2</v>
      </c>
      <c r="AV104" s="203"/>
      <c r="AW104" s="232">
        <f t="shared" ca="1" si="25"/>
        <v>5.7782470157845454E-2</v>
      </c>
      <c r="AX104" s="270">
        <f t="shared" ca="1" si="26"/>
        <v>302</v>
      </c>
      <c r="AY104" s="203">
        <f t="shared" ca="1" si="27"/>
        <v>3</v>
      </c>
      <c r="AZ104" s="270">
        <f t="shared" ca="1" si="28"/>
        <v>6.2177067607705476</v>
      </c>
      <c r="BA104" s="270">
        <f t="shared" ca="1" si="29"/>
        <v>0</v>
      </c>
      <c r="BB104" s="271">
        <f t="shared" ca="1" si="30"/>
        <v>-0.33105002686513951</v>
      </c>
    </row>
    <row r="105" spans="1:54">
      <c r="A105" s="232" t="s">
        <v>4093</v>
      </c>
      <c r="B105" s="252" t="s">
        <v>2999</v>
      </c>
      <c r="C105" s="252"/>
      <c r="D105" s="266"/>
      <c r="E105" s="267">
        <v>1.46E-2</v>
      </c>
      <c r="F105" s="267">
        <v>2.6200000000000001E-2</v>
      </c>
      <c r="G105" s="267">
        <v>0.28399999999999997</v>
      </c>
      <c r="H105" s="267">
        <v>0.13589999999999999</v>
      </c>
      <c r="I105" s="267">
        <v>0.28120000000000001</v>
      </c>
      <c r="J105" s="267">
        <v>0.23380000000000001</v>
      </c>
      <c r="K105" s="267">
        <v>0.17710000000000001</v>
      </c>
      <c r="L105" s="267">
        <v>0.14849999999999999</v>
      </c>
      <c r="M105" s="267">
        <v>-0.1052</v>
      </c>
      <c r="N105" s="267">
        <v>-0.1598</v>
      </c>
      <c r="O105" s="267">
        <v>-0.2782</v>
      </c>
      <c r="P105" s="267">
        <v>-2.18E-2</v>
      </c>
      <c r="Q105" s="267">
        <v>-5.28E-2</v>
      </c>
      <c r="R105" s="267">
        <v>-0.1206</v>
      </c>
      <c r="S105" s="267">
        <v>-0.16900000000000001</v>
      </c>
      <c r="T105" s="267">
        <v>0.21199999999999999</v>
      </c>
      <c r="U105" s="267">
        <v>-0.1239</v>
      </c>
      <c r="V105" s="267">
        <v>1.67E-2</v>
      </c>
      <c r="W105" s="267">
        <v>-9.4399999999999998E-2</v>
      </c>
      <c r="X105" s="267">
        <v>6.8900000000000003E-2</v>
      </c>
      <c r="Y105" s="267">
        <v>-0.23019999999999999</v>
      </c>
      <c r="Z105" s="267">
        <v>4.4699999999999997E-2</v>
      </c>
      <c r="AA105" s="267">
        <v>-9.0499999999999997E-2</v>
      </c>
      <c r="AB105" s="267">
        <v>-0.27129999999999999</v>
      </c>
      <c r="AC105" s="267">
        <v>0.18190000000000001</v>
      </c>
      <c r="AD105" s="267">
        <v>6.0999999999999999E-2</v>
      </c>
      <c r="AE105" s="267">
        <v>-0.18529999999999999</v>
      </c>
      <c r="AF105" s="267">
        <v>0.20669999999999999</v>
      </c>
      <c r="AG105" s="267">
        <v>-0.29470000000000002</v>
      </c>
      <c r="AH105" s="267">
        <v>2.86E-2</v>
      </c>
      <c r="AI105" s="267">
        <v>2.6100000000000002E-2</v>
      </c>
      <c r="AJ105" s="267">
        <v>7.0099999999999996E-2</v>
      </c>
      <c r="AK105" s="267">
        <v>-9.7199999999999995E-2</v>
      </c>
      <c r="AL105" s="267">
        <v>-7.7200000000000005E-2</v>
      </c>
      <c r="AM105" s="267">
        <v>-0.1862</v>
      </c>
      <c r="AN105" s="267">
        <v>-3.4299999999999997E-2</v>
      </c>
      <c r="AO105" s="267">
        <v>0.26719999999999999</v>
      </c>
      <c r="AP105" s="268">
        <v>0.1081</v>
      </c>
      <c r="AQ105" s="210"/>
      <c r="AR105" s="213">
        <f t="shared" ca="1" si="21"/>
        <v>0.1401279638</v>
      </c>
      <c r="AS105" s="214" t="str">
        <f t="shared" si="24"/>
        <v>Carbo Vegetabilis</v>
      </c>
      <c r="AT105" s="232">
        <f t="shared" ca="1" si="22"/>
        <v>0.14105610048814254</v>
      </c>
      <c r="AU105" s="219" t="str">
        <f t="shared" ca="1" si="23"/>
        <v/>
      </c>
      <c r="AV105" s="203"/>
      <c r="AW105" s="232">
        <f t="shared" ca="1" si="25"/>
        <v>6.4302776564649916E-2</v>
      </c>
      <c r="AX105" s="270">
        <f t="shared" ca="1" si="26"/>
        <v>308</v>
      </c>
      <c r="AY105" s="203">
        <f t="shared" ca="1" si="27"/>
        <v>6</v>
      </c>
      <c r="AZ105" s="270">
        <f t="shared" ca="1" si="28"/>
        <v>6.167894861419243</v>
      </c>
      <c r="BA105" s="270">
        <f t="shared" ca="1" si="29"/>
        <v>0</v>
      </c>
      <c r="BB105" s="271">
        <f t="shared" ca="1" si="30"/>
        <v>-0.32452972045833506</v>
      </c>
    </row>
    <row r="106" spans="1:54">
      <c r="A106" s="232" t="s">
        <v>4094</v>
      </c>
      <c r="B106" s="252" t="s">
        <v>3000</v>
      </c>
      <c r="C106" s="252"/>
      <c r="D106" s="266"/>
      <c r="E106" s="267">
        <v>0.1135</v>
      </c>
      <c r="F106" s="267">
        <v>-0.22320000000000001</v>
      </c>
      <c r="G106" s="267">
        <v>-0.1704</v>
      </c>
      <c r="H106" s="267">
        <v>0.3528</v>
      </c>
      <c r="I106" s="267">
        <v>0.19089999999999999</v>
      </c>
      <c r="J106" s="267">
        <v>-1.95E-2</v>
      </c>
      <c r="K106" s="267">
        <v>-3.3099999999999997E-2</v>
      </c>
      <c r="L106" s="267">
        <v>8.5500000000000007E-2</v>
      </c>
      <c r="M106" s="267">
        <v>-5.8799999999999998E-2</v>
      </c>
      <c r="N106" s="267">
        <v>-0.10580000000000001</v>
      </c>
      <c r="O106" s="267">
        <v>-0.30869999999999997</v>
      </c>
      <c r="P106" s="267">
        <v>8.9200000000000002E-2</v>
      </c>
      <c r="Q106" s="267">
        <v>0.1056</v>
      </c>
      <c r="R106" s="267">
        <v>-6.1100000000000002E-2</v>
      </c>
      <c r="S106" s="267">
        <v>-7.6200000000000004E-2</v>
      </c>
      <c r="T106" s="267">
        <v>0.42009999999999997</v>
      </c>
      <c r="U106" s="267">
        <v>4.2700000000000002E-2</v>
      </c>
      <c r="V106" s="267">
        <v>-0.20380000000000001</v>
      </c>
      <c r="W106" s="267">
        <v>-0.1835</v>
      </c>
      <c r="X106" s="267">
        <v>0.10970000000000001</v>
      </c>
      <c r="Y106" s="267">
        <v>7.1900000000000006E-2</v>
      </c>
      <c r="Z106" s="267">
        <v>-2.1100000000000001E-2</v>
      </c>
      <c r="AA106" s="267">
        <v>-6.7999999999999996E-3</v>
      </c>
      <c r="AB106" s="267">
        <v>-4.2200000000000001E-2</v>
      </c>
      <c r="AC106" s="267">
        <v>-8.14E-2</v>
      </c>
      <c r="AD106" s="267">
        <v>-5.9400000000000001E-2</v>
      </c>
      <c r="AE106" s="267">
        <v>6.3200000000000006E-2</v>
      </c>
      <c r="AF106" s="267">
        <v>-6.5600000000000006E-2</v>
      </c>
      <c r="AG106" s="267">
        <v>6.2300000000000001E-2</v>
      </c>
      <c r="AH106" s="267">
        <v>0.17330000000000001</v>
      </c>
      <c r="AI106" s="267">
        <v>-0.38990000000000002</v>
      </c>
      <c r="AJ106" s="267">
        <v>-0.1507</v>
      </c>
      <c r="AK106" s="267">
        <v>-2.3E-2</v>
      </c>
      <c r="AL106" s="267">
        <v>0.22720000000000001</v>
      </c>
      <c r="AM106" s="267">
        <v>9.9599999999999994E-2</v>
      </c>
      <c r="AN106" s="267">
        <v>0.17829999999999999</v>
      </c>
      <c r="AO106" s="267">
        <v>-2.5100000000000001E-2</v>
      </c>
      <c r="AP106" s="268">
        <v>-7.2900000000000006E-2</v>
      </c>
      <c r="AQ106" s="210"/>
      <c r="AR106" s="213">
        <f t="shared" ca="1" si="21"/>
        <v>-0.1117492018</v>
      </c>
      <c r="AS106" s="214" t="str">
        <f t="shared" si="24"/>
        <v>Carbolicum Acidum</v>
      </c>
      <c r="AT106" s="232">
        <f t="shared" ca="1" si="22"/>
        <v>-0.11221788895088132</v>
      </c>
      <c r="AU106" s="219">
        <f t="shared" ca="1" si="23"/>
        <v>1.2592854600592332E-2</v>
      </c>
      <c r="AV106" s="203"/>
      <c r="AW106" s="232">
        <f t="shared" ca="1" si="25"/>
        <v>7.0823082971454371E-2</v>
      </c>
      <c r="AX106" s="270">
        <f t="shared" ca="1" si="26"/>
        <v>311</v>
      </c>
      <c r="AY106" s="203">
        <f t="shared" ca="1" si="27"/>
        <v>3</v>
      </c>
      <c r="AZ106" s="270">
        <f t="shared" ca="1" si="28"/>
        <v>6.1129310760721056</v>
      </c>
      <c r="BA106" s="270">
        <f t="shared" ca="1" si="29"/>
        <v>0</v>
      </c>
      <c r="BB106" s="271">
        <f t="shared" ca="1" si="30"/>
        <v>-0.3180094140515306</v>
      </c>
    </row>
    <row r="107" spans="1:54">
      <c r="A107" s="232" t="s">
        <v>4095</v>
      </c>
      <c r="B107" s="252" t="s">
        <v>1901</v>
      </c>
      <c r="C107" s="252"/>
      <c r="D107" s="266"/>
      <c r="E107" s="267">
        <v>-0.2296</v>
      </c>
      <c r="F107" s="267">
        <v>0.12089999999999999</v>
      </c>
      <c r="G107" s="267">
        <v>-6.6000000000000003E-2</v>
      </c>
      <c r="H107" s="267">
        <v>0.10489999999999999</v>
      </c>
      <c r="I107" s="267">
        <v>0.16520000000000001</v>
      </c>
      <c r="J107" s="267">
        <v>-6.7199999999999996E-2</v>
      </c>
      <c r="K107" s="267">
        <v>-1.8200000000000001E-2</v>
      </c>
      <c r="L107" s="267">
        <v>0.13850000000000001</v>
      </c>
      <c r="M107" s="267">
        <v>-6.1600000000000002E-2</v>
      </c>
      <c r="N107" s="267">
        <v>0.126</v>
      </c>
      <c r="O107" s="267">
        <v>-0.2535</v>
      </c>
      <c r="P107" s="267">
        <v>8.3199999999999996E-2</v>
      </c>
      <c r="Q107" s="267">
        <v>0.36659999999999998</v>
      </c>
      <c r="R107" s="267">
        <v>3.7999999999999999E-2</v>
      </c>
      <c r="S107" s="267">
        <v>-0.1988</v>
      </c>
      <c r="T107" s="267">
        <v>0.30499999999999999</v>
      </c>
      <c r="U107" s="267">
        <v>9.01E-2</v>
      </c>
      <c r="V107" s="267">
        <v>-3.8E-3</v>
      </c>
      <c r="W107" s="267">
        <v>-0.18029999999999999</v>
      </c>
      <c r="X107" s="267">
        <v>-2.64E-2</v>
      </c>
      <c r="Y107" s="267">
        <v>-5.5300000000000002E-2</v>
      </c>
      <c r="Z107" s="267">
        <v>-0.2218</v>
      </c>
      <c r="AA107" s="267">
        <v>0.10150000000000001</v>
      </c>
      <c r="AB107" s="267">
        <v>-7.3200000000000001E-2</v>
      </c>
      <c r="AC107" s="267">
        <v>7.0000000000000007E-2</v>
      </c>
      <c r="AD107" s="267">
        <v>-5.3999999999999999E-2</v>
      </c>
      <c r="AE107" s="267">
        <v>-0.1527</v>
      </c>
      <c r="AF107" s="267">
        <v>-0.42249999999999999</v>
      </c>
      <c r="AG107" s="267">
        <v>0.19439999999999999</v>
      </c>
      <c r="AH107" s="267">
        <v>0.18590000000000001</v>
      </c>
      <c r="AI107" s="267">
        <v>0.1555</v>
      </c>
      <c r="AJ107" s="267">
        <v>4.99E-2</v>
      </c>
      <c r="AK107" s="267">
        <v>-0.1263</v>
      </c>
      <c r="AL107" s="267">
        <v>0.19439999999999999</v>
      </c>
      <c r="AM107" s="267">
        <v>-3.39E-2</v>
      </c>
      <c r="AN107" s="267">
        <v>-0.17749999999999999</v>
      </c>
      <c r="AO107" s="267">
        <v>-3.9300000000000002E-2</v>
      </c>
      <c r="AP107" s="268">
        <v>-3.1399999999999997E-2</v>
      </c>
      <c r="AQ107" s="210"/>
      <c r="AR107" s="213">
        <f t="shared" ca="1" si="21"/>
        <v>-3.0594998200000001E-2</v>
      </c>
      <c r="AS107" s="214" t="str">
        <f t="shared" si="24"/>
        <v>Carboneum Sulfuratum</v>
      </c>
      <c r="AT107" s="232">
        <f t="shared" ca="1" si="22"/>
        <v>-3.0604549754316104E-2</v>
      </c>
      <c r="AU107" s="219">
        <f t="shared" ca="1" si="23"/>
        <v>9.3663846566440997E-4</v>
      </c>
      <c r="AV107" s="203"/>
      <c r="AW107" s="232">
        <f t="shared" ca="1" si="25"/>
        <v>7.7343389378258826E-2</v>
      </c>
      <c r="AX107" s="270">
        <f t="shared" ca="1" si="26"/>
        <v>315</v>
      </c>
      <c r="AY107" s="203">
        <f t="shared" ca="1" si="27"/>
        <v>4</v>
      </c>
      <c r="AZ107" s="270">
        <f t="shared" ca="1" si="28"/>
        <v>6.0529606011296408</v>
      </c>
      <c r="BA107" s="270">
        <f t="shared" ca="1" si="29"/>
        <v>0</v>
      </c>
      <c r="BB107" s="271">
        <f t="shared" ca="1" si="30"/>
        <v>-0.31148910764472615</v>
      </c>
    </row>
    <row r="108" spans="1:54">
      <c r="A108" s="232" t="s">
        <v>4096</v>
      </c>
      <c r="B108" s="252" t="s">
        <v>2812</v>
      </c>
      <c r="C108" s="252"/>
      <c r="D108" s="266"/>
      <c r="E108" s="267">
        <v>-0.2485</v>
      </c>
      <c r="F108" s="267">
        <v>0.2671</v>
      </c>
      <c r="G108" s="267">
        <v>1.3899999999999999E-2</v>
      </c>
      <c r="H108" s="267">
        <v>-0.12540000000000001</v>
      </c>
      <c r="I108" s="267">
        <v>-9.4299999999999995E-2</v>
      </c>
      <c r="J108" s="267">
        <v>7.1099999999999997E-2</v>
      </c>
      <c r="K108" s="267">
        <v>9.35E-2</v>
      </c>
      <c r="L108" s="267">
        <v>0.1517</v>
      </c>
      <c r="M108" s="267">
        <v>7.4899999999999994E-2</v>
      </c>
      <c r="N108" s="267">
        <v>6.3399999999999998E-2</v>
      </c>
      <c r="O108" s="267">
        <v>0.2109</v>
      </c>
      <c r="P108" s="267">
        <v>-0.28410000000000002</v>
      </c>
      <c r="Q108" s="267">
        <v>-0.2465</v>
      </c>
      <c r="R108" s="267">
        <v>-3.09E-2</v>
      </c>
      <c r="S108" s="267">
        <v>-0.14860000000000001</v>
      </c>
      <c r="T108" s="267">
        <v>-4.2999999999999997E-2</v>
      </c>
      <c r="U108" s="267">
        <v>-4.2200000000000001E-2</v>
      </c>
      <c r="V108" s="267">
        <v>0.23930000000000001</v>
      </c>
      <c r="W108" s="267">
        <v>0.10299999999999999</v>
      </c>
      <c r="X108" s="267">
        <v>3.8999999999999998E-3</v>
      </c>
      <c r="Y108" s="267">
        <v>3.8399999999999997E-2</v>
      </c>
      <c r="Z108" s="267">
        <v>-7.1099999999999997E-2</v>
      </c>
      <c r="AA108" s="267">
        <v>7.5700000000000003E-2</v>
      </c>
      <c r="AB108" s="267">
        <v>1.06E-2</v>
      </c>
      <c r="AC108" s="267">
        <v>2.47E-2</v>
      </c>
      <c r="AD108" s="267">
        <v>-9.5000000000000001E-2</v>
      </c>
      <c r="AE108" s="267">
        <v>8.2199999999999995E-2</v>
      </c>
      <c r="AF108" s="267">
        <v>0.34899999999999998</v>
      </c>
      <c r="AG108" s="267">
        <v>-0.37319999999999998</v>
      </c>
      <c r="AH108" s="267">
        <v>-0.1399</v>
      </c>
      <c r="AI108" s="267">
        <v>-0.1769</v>
      </c>
      <c r="AJ108" s="267">
        <v>-6.1800000000000001E-2</v>
      </c>
      <c r="AK108" s="267">
        <v>-2.0899999999999998E-2</v>
      </c>
      <c r="AL108" s="267">
        <v>1.6500000000000001E-2</v>
      </c>
      <c r="AM108" s="267">
        <v>4.82E-2</v>
      </c>
      <c r="AN108" s="267">
        <v>0.28360000000000002</v>
      </c>
      <c r="AO108" s="267">
        <v>0.20349999999999999</v>
      </c>
      <c r="AP108" s="268">
        <v>-0.214</v>
      </c>
      <c r="AQ108" s="210"/>
      <c r="AR108" s="213">
        <f t="shared" ca="1" si="21"/>
        <v>0.38036846000000002</v>
      </c>
      <c r="AS108" s="214" t="str">
        <f t="shared" si="24"/>
        <v>Carcinosinum</v>
      </c>
      <c r="AT108" s="232">
        <f t="shared" ca="1" si="22"/>
        <v>0.40049036572851321</v>
      </c>
      <c r="AU108" s="219" t="str">
        <f t="shared" ca="1" si="23"/>
        <v/>
      </c>
      <c r="AV108" s="203"/>
      <c r="AW108" s="232">
        <f t="shared" ca="1" si="25"/>
        <v>8.386369578506328E-2</v>
      </c>
      <c r="AX108" s="270">
        <f t="shared" ca="1" si="26"/>
        <v>317</v>
      </c>
      <c r="AY108" s="203">
        <f t="shared" ca="1" si="27"/>
        <v>2</v>
      </c>
      <c r="AZ108" s="270">
        <f t="shared" ca="1" si="28"/>
        <v>5.9881408360691868</v>
      </c>
      <c r="BA108" s="270">
        <f t="shared" ca="1" si="29"/>
        <v>0</v>
      </c>
      <c r="BB108" s="271">
        <f t="shared" ca="1" si="30"/>
        <v>-0.30496880123792169</v>
      </c>
    </row>
    <row r="109" spans="1:54">
      <c r="A109" s="232" t="s">
        <v>4097</v>
      </c>
      <c r="B109" s="252" t="s">
        <v>3328</v>
      </c>
      <c r="C109" s="252"/>
      <c r="D109" s="266"/>
      <c r="E109" s="267">
        <v>0.18129999999999999</v>
      </c>
      <c r="F109" s="267">
        <v>-0.19520000000000001</v>
      </c>
      <c r="G109" s="267">
        <v>0.48309999999999997</v>
      </c>
      <c r="H109" s="267">
        <v>0.39269999999999999</v>
      </c>
      <c r="I109" s="267">
        <v>-4.02E-2</v>
      </c>
      <c r="J109" s="267">
        <v>-0.33100000000000002</v>
      </c>
      <c r="K109" s="267">
        <v>-0.23150000000000001</v>
      </c>
      <c r="L109" s="267">
        <v>8.3000000000000004E-2</v>
      </c>
      <c r="M109" s="267">
        <v>-4.7E-2</v>
      </c>
      <c r="N109" s="267">
        <v>-5.2299999999999999E-2</v>
      </c>
      <c r="O109" s="267">
        <v>7.4999999999999997E-2</v>
      </c>
      <c r="P109" s="267">
        <v>0.2802</v>
      </c>
      <c r="Q109" s="267">
        <v>8.3599999999999994E-2</v>
      </c>
      <c r="R109" s="267">
        <v>-0.1231</v>
      </c>
      <c r="S109" s="267">
        <v>-0.1031</v>
      </c>
      <c r="T109" s="267">
        <v>3.9E-2</v>
      </c>
      <c r="U109" s="267">
        <v>-0.30980000000000002</v>
      </c>
      <c r="V109" s="267">
        <v>-5.9400000000000001E-2</v>
      </c>
      <c r="W109" s="267">
        <v>7.9699999999999993E-2</v>
      </c>
      <c r="X109" s="267">
        <v>6.5299999999999997E-2</v>
      </c>
      <c r="Y109" s="267">
        <v>-1.5699999999999999E-2</v>
      </c>
      <c r="Z109" s="267">
        <v>0.1196</v>
      </c>
      <c r="AA109" s="267">
        <v>-9.69E-2</v>
      </c>
      <c r="AB109" s="267">
        <v>-8.9999999999999998E-4</v>
      </c>
      <c r="AC109" s="267">
        <v>-6.5600000000000006E-2</v>
      </c>
      <c r="AD109" s="267">
        <v>-0.21729999999999999</v>
      </c>
      <c r="AE109" s="267">
        <v>2.1000000000000001E-2</v>
      </c>
      <c r="AF109" s="267">
        <v>-0.12790000000000001</v>
      </c>
      <c r="AG109" s="267">
        <v>7.7000000000000002E-3</v>
      </c>
      <c r="AH109" s="267">
        <v>7.7700000000000005E-2</v>
      </c>
      <c r="AI109" s="267">
        <v>-3.5000000000000001E-3</v>
      </c>
      <c r="AJ109" s="267">
        <v>4.4900000000000002E-2</v>
      </c>
      <c r="AK109" s="267">
        <v>0.1028</v>
      </c>
      <c r="AL109" s="267">
        <v>8.3000000000000001E-3</v>
      </c>
      <c r="AM109" s="267">
        <v>8.2400000000000001E-2</v>
      </c>
      <c r="AN109" s="267">
        <v>-0.1169</v>
      </c>
      <c r="AO109" s="267">
        <v>-2.24E-2</v>
      </c>
      <c r="AP109" s="268">
        <v>-6.5600000000000006E-2</v>
      </c>
      <c r="AQ109" s="210"/>
      <c r="AR109" s="213">
        <f t="shared" ca="1" si="21"/>
        <v>-0.16326668620000001</v>
      </c>
      <c r="AS109" s="214" t="str">
        <f t="shared" si="24"/>
        <v>Carduus Marianus</v>
      </c>
      <c r="AT109" s="232">
        <f t="shared" ca="1" si="22"/>
        <v>-0.16474101843716529</v>
      </c>
      <c r="AU109" s="219">
        <f t="shared" ca="1" si="23"/>
        <v>2.7139603155714436E-2</v>
      </c>
      <c r="AV109" s="203"/>
      <c r="AW109" s="232">
        <f t="shared" ca="1" si="25"/>
        <v>9.0384002191867735E-2</v>
      </c>
      <c r="AX109" s="270">
        <f t="shared" ca="1" si="26"/>
        <v>323</v>
      </c>
      <c r="AY109" s="203">
        <f t="shared" ca="1" si="27"/>
        <v>6</v>
      </c>
      <c r="AZ109" s="270">
        <f t="shared" ca="1" si="28"/>
        <v>5.9186406955003745</v>
      </c>
      <c r="BA109" s="270">
        <f t="shared" ca="1" si="29"/>
        <v>8.1359304499625473E-2</v>
      </c>
      <c r="BB109" s="271">
        <f t="shared" ca="1" si="30"/>
        <v>-0.29844849483111724</v>
      </c>
    </row>
    <row r="110" spans="1:54">
      <c r="A110" s="232" t="s">
        <v>4098</v>
      </c>
      <c r="B110" s="252" t="s">
        <v>2593</v>
      </c>
      <c r="C110" s="252"/>
      <c r="D110" s="266"/>
      <c r="E110" s="267">
        <v>0.2321</v>
      </c>
      <c r="F110" s="267">
        <v>-0.1704</v>
      </c>
      <c r="G110" s="267">
        <v>5.11E-2</v>
      </c>
      <c r="H110" s="267">
        <v>1.78E-2</v>
      </c>
      <c r="I110" s="267">
        <v>5.79E-2</v>
      </c>
      <c r="J110" s="267">
        <v>-0.16320000000000001</v>
      </c>
      <c r="K110" s="267">
        <v>-0.16850000000000001</v>
      </c>
      <c r="L110" s="267">
        <v>-0.12570000000000001</v>
      </c>
      <c r="M110" s="267">
        <v>-0.1348</v>
      </c>
      <c r="N110" s="267">
        <v>0.11169999999999999</v>
      </c>
      <c r="O110" s="267">
        <v>-0.25180000000000002</v>
      </c>
      <c r="P110" s="267">
        <v>0.16850000000000001</v>
      </c>
      <c r="Q110" s="267">
        <v>0.1129</v>
      </c>
      <c r="R110" s="267">
        <v>-7.6100000000000001E-2</v>
      </c>
      <c r="S110" s="267">
        <v>-0.1401</v>
      </c>
      <c r="T110" s="267">
        <v>4.9200000000000001E-2</v>
      </c>
      <c r="U110" s="267">
        <v>-0.26429999999999998</v>
      </c>
      <c r="V110" s="267">
        <v>7.7600000000000002E-2</v>
      </c>
      <c r="W110" s="267">
        <v>5.9499999999999997E-2</v>
      </c>
      <c r="X110" s="267">
        <v>0.30859999999999999</v>
      </c>
      <c r="Y110" s="267">
        <v>2.58E-2</v>
      </c>
      <c r="Z110" s="267">
        <v>0.34079999999999999</v>
      </c>
      <c r="AA110" s="267">
        <v>0.1704</v>
      </c>
      <c r="AB110" s="267">
        <v>-3.2199999999999999E-2</v>
      </c>
      <c r="AC110" s="267">
        <v>0.1</v>
      </c>
      <c r="AD110" s="267">
        <v>-0.1</v>
      </c>
      <c r="AE110" s="267">
        <v>9.7999999999999997E-3</v>
      </c>
      <c r="AF110" s="267">
        <v>0.1106</v>
      </c>
      <c r="AG110" s="267">
        <v>-1.8200000000000001E-2</v>
      </c>
      <c r="AH110" s="267">
        <v>-4.2000000000000003E-2</v>
      </c>
      <c r="AI110" s="267">
        <v>6.4399999999999999E-2</v>
      </c>
      <c r="AJ110" s="267">
        <v>-0.33360000000000001</v>
      </c>
      <c r="AK110" s="267">
        <v>4.7699999999999999E-2</v>
      </c>
      <c r="AL110" s="267">
        <v>0.1651</v>
      </c>
      <c r="AM110" s="267">
        <v>0.20830000000000001</v>
      </c>
      <c r="AN110" s="267">
        <v>-0.18179999999999999</v>
      </c>
      <c r="AO110" s="267">
        <v>-0.31509999999999999</v>
      </c>
      <c r="AP110" s="268">
        <v>1.44E-2</v>
      </c>
      <c r="AQ110" s="210"/>
      <c r="AR110" s="213">
        <f t="shared" ca="1" si="21"/>
        <v>-0.25489321700000001</v>
      </c>
      <c r="AS110" s="214" t="str">
        <f t="shared" si="24"/>
        <v>Castor Equi</v>
      </c>
      <c r="AT110" s="232">
        <f t="shared" ca="1" si="22"/>
        <v>-0.26063911044789728</v>
      </c>
      <c r="AU110" s="219">
        <f t="shared" ca="1" si="23"/>
        <v>6.79327458950712E-2</v>
      </c>
      <c r="AV110" s="203"/>
      <c r="AW110" s="232">
        <f t="shared" ca="1" si="25"/>
        <v>9.690430859867219E-2</v>
      </c>
      <c r="AX110" s="270">
        <f t="shared" ca="1" si="26"/>
        <v>325</v>
      </c>
      <c r="AY110" s="203">
        <f t="shared" ca="1" si="27"/>
        <v>2</v>
      </c>
      <c r="AZ110" s="270">
        <f t="shared" ca="1" si="28"/>
        <v>5.8446398763289524</v>
      </c>
      <c r="BA110" s="270">
        <f t="shared" ca="1" si="29"/>
        <v>0</v>
      </c>
      <c r="BB110" s="271">
        <f t="shared" ca="1" si="30"/>
        <v>-0.29192818842431278</v>
      </c>
    </row>
    <row r="111" spans="1:54">
      <c r="A111" s="232" t="s">
        <v>4099</v>
      </c>
      <c r="B111" s="252" t="s">
        <v>2594</v>
      </c>
      <c r="C111" s="252"/>
      <c r="D111" s="266"/>
      <c r="E111" s="267">
        <v>-0.2329</v>
      </c>
      <c r="F111" s="267">
        <v>8.9800000000000005E-2</v>
      </c>
      <c r="G111" s="267">
        <v>0.21340000000000001</v>
      </c>
      <c r="H111" s="267">
        <v>8.1500000000000003E-2</v>
      </c>
      <c r="I111" s="267">
        <v>-0.2019</v>
      </c>
      <c r="J111" s="267">
        <v>-0.14280000000000001</v>
      </c>
      <c r="K111" s="267">
        <v>0.35310000000000002</v>
      </c>
      <c r="L111" s="267">
        <v>-0.5736</v>
      </c>
      <c r="M111" s="267">
        <v>-0.30940000000000001</v>
      </c>
      <c r="N111" s="267">
        <v>-2.1999999999999999E-2</v>
      </c>
      <c r="O111" s="267">
        <v>-0.14460000000000001</v>
      </c>
      <c r="P111" s="267">
        <v>0.1103</v>
      </c>
      <c r="Q111" s="267">
        <v>-5.8799999999999998E-2</v>
      </c>
      <c r="R111" s="267">
        <v>8.1100000000000005E-2</v>
      </c>
      <c r="S111" s="267">
        <v>7.9299999999999995E-2</v>
      </c>
      <c r="T111" s="267">
        <v>-3.1899999999999998E-2</v>
      </c>
      <c r="U111" s="267">
        <v>0.1028</v>
      </c>
      <c r="V111" s="267">
        <v>-6.4999999999999997E-3</v>
      </c>
      <c r="W111" s="267">
        <v>2.2000000000000001E-3</v>
      </c>
      <c r="X111" s="267">
        <v>9.8799999999999999E-2</v>
      </c>
      <c r="Y111" s="267">
        <v>0.14399999999999999</v>
      </c>
      <c r="Z111" s="267">
        <v>-0.1691</v>
      </c>
      <c r="AA111" s="267">
        <v>0.1298</v>
      </c>
      <c r="AB111" s="267">
        <v>8.3999999999999995E-3</v>
      </c>
      <c r="AC111" s="267">
        <v>1.55E-2</v>
      </c>
      <c r="AD111" s="267">
        <v>4.7699999999999999E-2</v>
      </c>
      <c r="AE111" s="267">
        <v>-2.4500000000000001E-2</v>
      </c>
      <c r="AF111" s="267">
        <v>-9.69E-2</v>
      </c>
      <c r="AG111" s="267">
        <v>0.1124</v>
      </c>
      <c r="AH111" s="267">
        <v>7.1000000000000004E-3</v>
      </c>
      <c r="AI111" s="267">
        <v>-0.1583</v>
      </c>
      <c r="AJ111" s="267">
        <v>9.9400000000000002E-2</v>
      </c>
      <c r="AK111" s="267">
        <v>3.1E-2</v>
      </c>
      <c r="AL111" s="267">
        <v>0.1741</v>
      </c>
      <c r="AM111" s="267">
        <v>5.8799999999999998E-2</v>
      </c>
      <c r="AN111" s="267">
        <v>-6.2600000000000003E-2</v>
      </c>
      <c r="AO111" s="267">
        <v>-1.0200000000000001E-2</v>
      </c>
      <c r="AP111" s="268">
        <v>0.1961</v>
      </c>
      <c r="AQ111" s="210"/>
      <c r="AR111" s="213">
        <f t="shared" ca="1" si="21"/>
        <v>-0.11198470050000001</v>
      </c>
      <c r="AS111" s="214" t="str">
        <f t="shared" si="24"/>
        <v>Castoreum</v>
      </c>
      <c r="AT111" s="232">
        <f t="shared" ca="1" si="22"/>
        <v>-0.11245637208114813</v>
      </c>
      <c r="AU111" s="219">
        <f t="shared" ca="1" si="23"/>
        <v>1.2646435621653632E-2</v>
      </c>
      <c r="AV111" s="203"/>
      <c r="AW111" s="232">
        <f t="shared" ca="1" si="25"/>
        <v>0.10342461500547664</v>
      </c>
      <c r="AX111" s="270">
        <f t="shared" ca="1" si="26"/>
        <v>330</v>
      </c>
      <c r="AY111" s="203">
        <f t="shared" ca="1" si="27"/>
        <v>5</v>
      </c>
      <c r="AZ111" s="270">
        <f t="shared" ca="1" si="28"/>
        <v>5.7663280844751394</v>
      </c>
      <c r="BA111" s="270">
        <f t="shared" ca="1" si="29"/>
        <v>0</v>
      </c>
      <c r="BB111" s="271">
        <f t="shared" ca="1" si="30"/>
        <v>-0.28540788201750833</v>
      </c>
    </row>
    <row r="112" spans="1:54">
      <c r="A112" s="232" t="s">
        <v>4100</v>
      </c>
      <c r="B112" s="252" t="s">
        <v>2595</v>
      </c>
      <c r="C112" s="252"/>
      <c r="D112" s="266"/>
      <c r="E112" s="267">
        <v>-5.62E-2</v>
      </c>
      <c r="F112" s="267">
        <v>0.1454</v>
      </c>
      <c r="G112" s="267">
        <v>0.22270000000000001</v>
      </c>
      <c r="H112" s="267">
        <v>4.7000000000000002E-3</v>
      </c>
      <c r="I112" s="267">
        <v>-0.22939999999999999</v>
      </c>
      <c r="J112" s="267">
        <v>-0.10639999999999999</v>
      </c>
      <c r="K112" s="267">
        <v>0.2316</v>
      </c>
      <c r="L112" s="267">
        <v>-0.54700000000000004</v>
      </c>
      <c r="M112" s="267">
        <v>-0.12</v>
      </c>
      <c r="N112" s="267">
        <v>0.1091</v>
      </c>
      <c r="O112" s="267">
        <v>-0.124</v>
      </c>
      <c r="P112" s="267">
        <v>0.2142</v>
      </c>
      <c r="Q112" s="267">
        <v>-2.9100000000000001E-2</v>
      </c>
      <c r="R112" s="267">
        <v>0.44929999999999998</v>
      </c>
      <c r="S112" s="267">
        <v>-4.9700000000000001E-2</v>
      </c>
      <c r="T112" s="267">
        <v>-0.14219999999999999</v>
      </c>
      <c r="U112" s="267">
        <v>7.0000000000000001E-3</v>
      </c>
      <c r="V112" s="267">
        <v>-8.2500000000000004E-2</v>
      </c>
      <c r="W112" s="267">
        <v>-0.15629999999999999</v>
      </c>
      <c r="X112" s="267">
        <v>-0.1414</v>
      </c>
      <c r="Y112" s="267">
        <v>9.8199999999999996E-2</v>
      </c>
      <c r="Z112" s="267">
        <v>-0.1245</v>
      </c>
      <c r="AA112" s="267">
        <v>-1.9400000000000001E-2</v>
      </c>
      <c r="AB112" s="267">
        <v>1.12E-2</v>
      </c>
      <c r="AC112" s="267">
        <v>6.6900000000000001E-2</v>
      </c>
      <c r="AD112" s="267">
        <v>1.54E-2</v>
      </c>
      <c r="AE112" s="267">
        <v>6.6400000000000001E-2</v>
      </c>
      <c r="AF112" s="267">
        <v>-5.0200000000000002E-2</v>
      </c>
      <c r="AG112" s="267">
        <v>9.8699999999999996E-2</v>
      </c>
      <c r="AH112" s="267">
        <v>0.161</v>
      </c>
      <c r="AI112" s="267">
        <v>-0.1948</v>
      </c>
      <c r="AJ112" s="267">
        <v>9.6699999999999994E-2</v>
      </c>
      <c r="AK112" s="267">
        <v>7.1800000000000003E-2</v>
      </c>
      <c r="AL112" s="267">
        <v>0.11459999999999999</v>
      </c>
      <c r="AM112" s="267">
        <v>-4.9000000000000002E-2</v>
      </c>
      <c r="AN112" s="267">
        <v>5.6399999999999999E-2</v>
      </c>
      <c r="AO112" s="267">
        <v>-2.76E-2</v>
      </c>
      <c r="AP112" s="268">
        <v>1.29E-2</v>
      </c>
      <c r="AQ112" s="210"/>
      <c r="AR112" s="213">
        <f t="shared" ca="1" si="21"/>
        <v>-0.14820902380000001</v>
      </c>
      <c r="AS112" s="214" t="str">
        <f t="shared" si="24"/>
        <v>Caulophyllum</v>
      </c>
      <c r="AT112" s="232">
        <f t="shared" ca="1" si="22"/>
        <v>-0.1493087365774004</v>
      </c>
      <c r="AU112" s="219">
        <f t="shared" ca="1" si="23"/>
        <v>2.2293098818339546E-2</v>
      </c>
      <c r="AV112" s="203"/>
      <c r="AW112" s="232">
        <f t="shared" ca="1" si="25"/>
        <v>0.1099449214122811</v>
      </c>
      <c r="AX112" s="270">
        <f t="shared" ca="1" si="26"/>
        <v>331</v>
      </c>
      <c r="AY112" s="203">
        <f t="shared" ca="1" si="27"/>
        <v>1</v>
      </c>
      <c r="AZ112" s="270">
        <f t="shared" ca="1" si="28"/>
        <v>5.6839042257983765</v>
      </c>
      <c r="BA112" s="270">
        <f t="shared" ca="1" si="29"/>
        <v>0</v>
      </c>
      <c r="BB112" s="271">
        <f t="shared" ca="1" si="30"/>
        <v>-0.27888757561070388</v>
      </c>
    </row>
    <row r="113" spans="1:54">
      <c r="A113" s="232" t="s">
        <v>4101</v>
      </c>
      <c r="B113" s="252" t="s">
        <v>2596</v>
      </c>
      <c r="C113" s="252"/>
      <c r="D113" s="266"/>
      <c r="E113" s="267">
        <v>-1.8200000000000001E-2</v>
      </c>
      <c r="F113" s="267">
        <v>0.48680000000000001</v>
      </c>
      <c r="G113" s="267">
        <v>-0.19420000000000001</v>
      </c>
      <c r="H113" s="267">
        <v>-0.15379999999999999</v>
      </c>
      <c r="I113" s="267">
        <v>0.16839999999999999</v>
      </c>
      <c r="J113" s="267">
        <v>-0.27139999999999997</v>
      </c>
      <c r="K113" s="267">
        <v>-0.1065</v>
      </c>
      <c r="L113" s="267">
        <v>-3.0499999999999999E-2</v>
      </c>
      <c r="M113" s="267">
        <v>7.8E-2</v>
      </c>
      <c r="N113" s="267">
        <v>5.16E-2</v>
      </c>
      <c r="O113" s="267">
        <v>0.3417</v>
      </c>
      <c r="P113" s="267">
        <v>2.3099999999999999E-2</v>
      </c>
      <c r="Q113" s="267">
        <v>0.3044</v>
      </c>
      <c r="R113" s="267">
        <v>-0.13469999999999999</v>
      </c>
      <c r="S113" s="267">
        <v>-2.9600000000000001E-2</v>
      </c>
      <c r="T113" s="267">
        <v>-0.26750000000000002</v>
      </c>
      <c r="U113" s="267">
        <v>-0.16889999999999999</v>
      </c>
      <c r="V113" s="267">
        <v>-0.1943</v>
      </c>
      <c r="W113" s="267">
        <v>-0.18140000000000001</v>
      </c>
      <c r="X113" s="267">
        <v>-6.8199999999999997E-2</v>
      </c>
      <c r="Y113" s="267">
        <v>-7.0000000000000001E-3</v>
      </c>
      <c r="Z113" s="267">
        <v>8.3799999999999999E-2</v>
      </c>
      <c r="AA113" s="267">
        <v>-2.8500000000000001E-2</v>
      </c>
      <c r="AB113" s="267">
        <v>0.20280000000000001</v>
      </c>
      <c r="AC113" s="267">
        <v>-9.98E-2</v>
      </c>
      <c r="AD113" s="267">
        <v>0.1318</v>
      </c>
      <c r="AE113" s="267">
        <v>-0.1069</v>
      </c>
      <c r="AF113" s="267">
        <v>5.28E-2</v>
      </c>
      <c r="AG113" s="267">
        <v>3.4000000000000002E-2</v>
      </c>
      <c r="AH113" s="267">
        <v>-8.7099999999999997E-2</v>
      </c>
      <c r="AI113" s="267">
        <v>-1.4500000000000001E-2</v>
      </c>
      <c r="AJ113" s="267">
        <v>-9.06E-2</v>
      </c>
      <c r="AK113" s="267">
        <v>0.14680000000000001</v>
      </c>
      <c r="AL113" s="267">
        <v>-4.5999999999999999E-2</v>
      </c>
      <c r="AM113" s="267">
        <v>-5.1200000000000002E-2</v>
      </c>
      <c r="AN113" s="267">
        <v>0.19670000000000001</v>
      </c>
      <c r="AO113" s="267">
        <v>1.47E-2</v>
      </c>
      <c r="AP113" s="268">
        <v>3.1300000000000001E-2</v>
      </c>
      <c r="AQ113" s="210"/>
      <c r="AR113" s="213">
        <f t="shared" ca="1" si="21"/>
        <v>0.10369311740000001</v>
      </c>
      <c r="AS113" s="214" t="str">
        <f t="shared" si="24"/>
        <v>Causticum</v>
      </c>
      <c r="AT113" s="232">
        <f t="shared" ca="1" si="22"/>
        <v>0.10406717879486525</v>
      </c>
      <c r="AU113" s="219" t="str">
        <f t="shared" ca="1" si="23"/>
        <v/>
      </c>
      <c r="AV113" s="203"/>
      <c r="AW113" s="232">
        <f t="shared" ca="1" si="25"/>
        <v>0.11646522781908555</v>
      </c>
      <c r="AX113" s="270">
        <f t="shared" ca="1" si="26"/>
        <v>332</v>
      </c>
      <c r="AY113" s="203">
        <f t="shared" ca="1" si="27"/>
        <v>1</v>
      </c>
      <c r="AZ113" s="270">
        <f t="shared" ca="1" si="28"/>
        <v>5.5975755660500655</v>
      </c>
      <c r="BA113" s="270">
        <f t="shared" ca="1" si="29"/>
        <v>0</v>
      </c>
      <c r="BB113" s="271">
        <f t="shared" ca="1" si="30"/>
        <v>-0.27236726920389942</v>
      </c>
    </row>
    <row r="114" spans="1:54">
      <c r="A114" s="232" t="s">
        <v>4102</v>
      </c>
      <c r="B114" s="252" t="s">
        <v>2597</v>
      </c>
      <c r="C114" s="252"/>
      <c r="D114" s="266"/>
      <c r="E114" s="267">
        <v>-0.12130000000000001</v>
      </c>
      <c r="F114" s="267">
        <v>-0.32579999999999998</v>
      </c>
      <c r="G114" s="267">
        <v>0.1401</v>
      </c>
      <c r="H114" s="267">
        <v>-0.1258</v>
      </c>
      <c r="I114" s="267">
        <v>-0.10920000000000001</v>
      </c>
      <c r="J114" s="267">
        <v>-0.12130000000000001</v>
      </c>
      <c r="K114" s="267">
        <v>7.2400000000000006E-2</v>
      </c>
      <c r="L114" s="267">
        <v>-9.6699999999999994E-2</v>
      </c>
      <c r="M114" s="267">
        <v>-0.1835</v>
      </c>
      <c r="N114" s="267">
        <v>0.28420000000000001</v>
      </c>
      <c r="O114" s="267">
        <v>-0.1658</v>
      </c>
      <c r="P114" s="267">
        <v>7.3899999999999993E-2</v>
      </c>
      <c r="Q114" s="267">
        <v>0.1099</v>
      </c>
      <c r="R114" s="267">
        <v>0.16139999999999999</v>
      </c>
      <c r="S114" s="267">
        <v>0.1754</v>
      </c>
      <c r="T114" s="267">
        <v>-7.9100000000000004E-2</v>
      </c>
      <c r="U114" s="267">
        <v>5.1000000000000004E-3</v>
      </c>
      <c r="V114" s="267">
        <v>-1.5800000000000002E-2</v>
      </c>
      <c r="W114" s="267">
        <v>-9.7100000000000006E-2</v>
      </c>
      <c r="X114" s="267">
        <v>0.14929999999999999</v>
      </c>
      <c r="Y114" s="267">
        <v>0.2011</v>
      </c>
      <c r="Z114" s="267">
        <v>-0.17580000000000001</v>
      </c>
      <c r="AA114" s="267">
        <v>0.1386</v>
      </c>
      <c r="AB114" s="267">
        <v>5.4800000000000001E-2</v>
      </c>
      <c r="AC114" s="267">
        <v>0.40560000000000002</v>
      </c>
      <c r="AD114" s="267">
        <v>-0.40229999999999999</v>
      </c>
      <c r="AE114" s="267">
        <v>-1.47E-2</v>
      </c>
      <c r="AF114" s="267">
        <v>-7.2800000000000004E-2</v>
      </c>
      <c r="AG114" s="267">
        <v>-5.74E-2</v>
      </c>
      <c r="AH114" s="267">
        <v>-0.1552</v>
      </c>
      <c r="AI114" s="267">
        <v>-7.8E-2</v>
      </c>
      <c r="AJ114" s="267">
        <v>0.1129</v>
      </c>
      <c r="AK114" s="267">
        <v>0.1169</v>
      </c>
      <c r="AL114" s="267">
        <v>-7.5700000000000003E-2</v>
      </c>
      <c r="AM114" s="267">
        <v>-7.3200000000000001E-2</v>
      </c>
      <c r="AN114" s="267">
        <v>0.1842</v>
      </c>
      <c r="AO114" s="267">
        <v>4.8500000000000001E-2</v>
      </c>
      <c r="AP114" s="268">
        <v>0.1235</v>
      </c>
      <c r="AQ114" s="210"/>
      <c r="AR114" s="213">
        <f t="shared" ca="1" si="21"/>
        <v>-0.24425584550000001</v>
      </c>
      <c r="AS114" s="214" t="str">
        <f t="shared" si="24"/>
        <v>Cedron</v>
      </c>
      <c r="AT114" s="232">
        <f t="shared" ca="1" si="22"/>
        <v>-0.24929500840472596</v>
      </c>
      <c r="AU114" s="219">
        <f t="shared" ca="1" si="23"/>
        <v>6.2148001215512387E-2</v>
      </c>
      <c r="AV114" s="203"/>
      <c r="AW114" s="232">
        <f t="shared" ca="1" si="25"/>
        <v>0.12298553422589001</v>
      </c>
      <c r="AX114" s="270">
        <f t="shared" ca="1" si="26"/>
        <v>332</v>
      </c>
      <c r="AY114" s="203">
        <f t="shared" ca="1" si="27"/>
        <v>0</v>
      </c>
      <c r="AZ114" s="270">
        <f t="shared" ca="1" si="28"/>
        <v>5.5075568648087652</v>
      </c>
      <c r="BA114" s="270">
        <f t="shared" ca="1" si="29"/>
        <v>0</v>
      </c>
      <c r="BB114" s="271">
        <f t="shared" ca="1" si="30"/>
        <v>-0.26584696279709497</v>
      </c>
    </row>
    <row r="115" spans="1:54">
      <c r="A115" s="232" t="s">
        <v>4421</v>
      </c>
      <c r="B115" s="252" t="s">
        <v>3191</v>
      </c>
      <c r="C115" s="252"/>
      <c r="D115" s="266"/>
      <c r="E115" s="267">
        <v>-0.13969999999999999</v>
      </c>
      <c r="F115" s="267">
        <v>-6.1899999999999997E-2</v>
      </c>
      <c r="G115" s="267">
        <v>5.3199999999999997E-2</v>
      </c>
      <c r="H115" s="267">
        <v>-0.1095</v>
      </c>
      <c r="I115" s="267">
        <v>-0.47099999999999997</v>
      </c>
      <c r="J115" s="267">
        <v>-0.2379</v>
      </c>
      <c r="K115" s="267">
        <v>0.1229</v>
      </c>
      <c r="L115" s="267">
        <v>-1.4E-3</v>
      </c>
      <c r="M115" s="267">
        <v>-0.16120000000000001</v>
      </c>
      <c r="N115" s="267">
        <v>-0.15679999999999999</v>
      </c>
      <c r="O115" s="267">
        <v>-0.14199999999999999</v>
      </c>
      <c r="P115" s="267">
        <v>-6.0100000000000001E-2</v>
      </c>
      <c r="Q115" s="267">
        <v>-0.16569999999999999</v>
      </c>
      <c r="R115" s="267">
        <v>-8.7900000000000006E-2</v>
      </c>
      <c r="S115" s="267">
        <v>0.1077</v>
      </c>
      <c r="T115" s="267">
        <v>0.17030000000000001</v>
      </c>
      <c r="U115" s="267">
        <v>0.22</v>
      </c>
      <c r="V115" s="267">
        <v>-6.8599999999999994E-2</v>
      </c>
      <c r="W115" s="267">
        <v>0.1686</v>
      </c>
      <c r="X115" s="267">
        <v>-0.1469</v>
      </c>
      <c r="Y115" s="267">
        <v>-6.93E-2</v>
      </c>
      <c r="Z115" s="267">
        <v>0.1429</v>
      </c>
      <c r="AA115" s="267">
        <v>0.4713</v>
      </c>
      <c r="AB115" s="267">
        <v>6.3200000000000006E-2</v>
      </c>
      <c r="AC115" s="267">
        <v>0.1048</v>
      </c>
      <c r="AD115" s="267">
        <v>0.21440000000000001</v>
      </c>
      <c r="AE115" s="267">
        <v>0.2487</v>
      </c>
      <c r="AF115" s="267">
        <v>4.4000000000000003E-3</v>
      </c>
      <c r="AG115" s="267">
        <v>5.21E-2</v>
      </c>
      <c r="AH115" s="267">
        <v>5.6500000000000002E-2</v>
      </c>
      <c r="AI115" s="267">
        <v>3.0599999999999999E-2</v>
      </c>
      <c r="AJ115" s="267">
        <v>-5.7700000000000001E-2</v>
      </c>
      <c r="AK115" s="267">
        <v>-1.0999999999999999E-2</v>
      </c>
      <c r="AL115" s="267">
        <v>1.5100000000000001E-2</v>
      </c>
      <c r="AM115" s="267">
        <v>-0.1542</v>
      </c>
      <c r="AN115" s="267">
        <v>2.7E-2</v>
      </c>
      <c r="AO115" s="267">
        <v>-5.3800000000000001E-2</v>
      </c>
      <c r="AP115" s="268">
        <v>8.3000000000000004E-2</v>
      </c>
      <c r="AQ115" s="210"/>
      <c r="AR115" s="213">
        <f t="shared" ca="1" si="21"/>
        <v>4.7933656000000002E-3</v>
      </c>
      <c r="AS115" s="214" t="str">
        <f t="shared" si="24"/>
        <v>Chamomilla Vulgaris</v>
      </c>
      <c r="AT115" s="232">
        <f t="shared" ca="1" si="22"/>
        <v>4.7934023118606939E-3</v>
      </c>
      <c r="AU115" s="219" t="str">
        <f t="shared" ca="1" si="23"/>
        <v/>
      </c>
      <c r="AV115" s="203"/>
      <c r="AW115" s="232">
        <f t="shared" ca="1" si="25"/>
        <v>0.12950584063269446</v>
      </c>
      <c r="AX115" s="270">
        <f t="shared" ca="1" si="26"/>
        <v>334</v>
      </c>
      <c r="AY115" s="203">
        <f t="shared" ca="1" si="27"/>
        <v>2</v>
      </c>
      <c r="AZ115" s="270">
        <f t="shared" ca="1" si="28"/>
        <v>5.4140694884477094</v>
      </c>
      <c r="BA115" s="270">
        <f t="shared" ca="1" si="29"/>
        <v>0</v>
      </c>
      <c r="BB115" s="271">
        <f t="shared" ca="1" si="30"/>
        <v>-0.25932665639029051</v>
      </c>
    </row>
    <row r="116" spans="1:54">
      <c r="A116" s="232" t="s">
        <v>1148</v>
      </c>
      <c r="B116" s="252" t="s">
        <v>1989</v>
      </c>
      <c r="C116" s="252"/>
      <c r="D116" s="266"/>
      <c r="E116" s="267">
        <v>0.2296</v>
      </c>
      <c r="F116" s="267">
        <v>-0.21959999999999999</v>
      </c>
      <c r="G116" s="267">
        <v>0.26300000000000001</v>
      </c>
      <c r="H116" s="267">
        <v>0.24709999999999999</v>
      </c>
      <c r="I116" s="267">
        <v>-1.5599999999999999E-2</v>
      </c>
      <c r="J116" s="267">
        <v>-0.3337</v>
      </c>
      <c r="K116" s="267">
        <v>-7.2099999999999997E-2</v>
      </c>
      <c r="L116" s="267">
        <v>0.29709999999999998</v>
      </c>
      <c r="M116" s="267">
        <v>-2.52E-2</v>
      </c>
      <c r="N116" s="267">
        <v>0.2303</v>
      </c>
      <c r="O116" s="267">
        <v>0.33929999999999999</v>
      </c>
      <c r="P116" s="267">
        <v>0.28699999999999998</v>
      </c>
      <c r="Q116" s="267">
        <v>-0.1202</v>
      </c>
      <c r="R116" s="267">
        <v>-2.87E-2</v>
      </c>
      <c r="S116" s="267">
        <v>-6.9099999999999995E-2</v>
      </c>
      <c r="T116" s="267">
        <v>-0.15210000000000001</v>
      </c>
      <c r="U116" s="267">
        <v>-0.13250000000000001</v>
      </c>
      <c r="V116" s="267">
        <v>2.0299999999999999E-2</v>
      </c>
      <c r="W116" s="267">
        <v>0.17760000000000001</v>
      </c>
      <c r="X116" s="267">
        <v>8.8900000000000007E-2</v>
      </c>
      <c r="Y116" s="267">
        <v>1.6299999999999999E-2</v>
      </c>
      <c r="Z116" s="267">
        <v>-0.1356</v>
      </c>
      <c r="AA116" s="267">
        <v>-1.9099999999999999E-2</v>
      </c>
      <c r="AB116" s="267">
        <v>-4.9000000000000002E-2</v>
      </c>
      <c r="AC116" s="267">
        <v>1.6299999999999999E-2</v>
      </c>
      <c r="AD116" s="267">
        <v>-0.30170000000000002</v>
      </c>
      <c r="AE116" s="267">
        <v>0.1129</v>
      </c>
      <c r="AF116" s="267">
        <v>-0.16520000000000001</v>
      </c>
      <c r="AG116" s="267">
        <v>-2.4299999999999999E-2</v>
      </c>
      <c r="AH116" s="267">
        <v>-2.8000000000000001E-2</v>
      </c>
      <c r="AI116" s="267">
        <v>7.6999999999999999E-2</v>
      </c>
      <c r="AJ116" s="267">
        <v>-1.7500000000000002E-2</v>
      </c>
      <c r="AK116" s="267">
        <v>-9.3799999999999994E-2</v>
      </c>
      <c r="AL116" s="267">
        <v>-0.1265</v>
      </c>
      <c r="AM116" s="267">
        <v>-1.9400000000000001E-2</v>
      </c>
      <c r="AN116" s="267">
        <v>-5.8599999999999999E-2</v>
      </c>
      <c r="AO116" s="267">
        <v>-0.14580000000000001</v>
      </c>
      <c r="AP116" s="268">
        <v>-4.1300000000000003E-2</v>
      </c>
      <c r="AQ116" s="210"/>
      <c r="AR116" s="213">
        <f t="shared" ca="1" si="21"/>
        <v>-0.13376558459999999</v>
      </c>
      <c r="AS116" s="214" t="str">
        <f t="shared" si="24"/>
        <v>Chelidonium Majus</v>
      </c>
      <c r="AT116" s="232">
        <f t="shared" ca="1" si="22"/>
        <v>-0.13457209396838637</v>
      </c>
      <c r="AU116" s="219">
        <f t="shared" ca="1" si="23"/>
        <v>1.8109648475036214E-2</v>
      </c>
      <c r="AV116" s="203"/>
      <c r="AW116" s="232">
        <f t="shared" ca="1" si="25"/>
        <v>0.13602614703949892</v>
      </c>
      <c r="AX116" s="270">
        <f t="shared" ca="1" si="26"/>
        <v>339</v>
      </c>
      <c r="AY116" s="203">
        <f t="shared" ca="1" si="27"/>
        <v>5</v>
      </c>
      <c r="AZ116" s="270">
        <f t="shared" ca="1" si="28"/>
        <v>5.3173405072422231</v>
      </c>
      <c r="BA116" s="270">
        <f t="shared" ca="1" si="29"/>
        <v>0</v>
      </c>
      <c r="BB116" s="271">
        <f t="shared" ca="1" si="30"/>
        <v>-0.25280634998348606</v>
      </c>
    </row>
    <row r="117" spans="1:54">
      <c r="A117" s="232" t="s">
        <v>1149</v>
      </c>
      <c r="B117" s="252" t="s">
        <v>1902</v>
      </c>
      <c r="C117" s="252"/>
      <c r="D117" s="266"/>
      <c r="E117" s="267">
        <v>0.29680000000000001</v>
      </c>
      <c r="F117" s="267">
        <v>-0.31680000000000003</v>
      </c>
      <c r="G117" s="267">
        <v>0.19439999999999999</v>
      </c>
      <c r="H117" s="267">
        <v>3.2500000000000001E-2</v>
      </c>
      <c r="I117" s="267">
        <v>-0.1633</v>
      </c>
      <c r="J117" s="267">
        <v>-0.24610000000000001</v>
      </c>
      <c r="K117" s="267">
        <v>-0.23630000000000001</v>
      </c>
      <c r="L117" s="267">
        <v>-0.15479999999999999</v>
      </c>
      <c r="M117" s="267">
        <v>-3.56E-2</v>
      </c>
      <c r="N117" s="267">
        <v>0.15570000000000001</v>
      </c>
      <c r="O117" s="267">
        <v>-5.16E-2</v>
      </c>
      <c r="P117" s="267">
        <v>0.1482</v>
      </c>
      <c r="Q117" s="267">
        <v>-5.8700000000000002E-2</v>
      </c>
      <c r="R117" s="267">
        <v>-0.20599999999999999</v>
      </c>
      <c r="S117" s="267">
        <v>0.1268</v>
      </c>
      <c r="T117" s="267">
        <v>5.6500000000000002E-2</v>
      </c>
      <c r="U117" s="267">
        <v>-2.58E-2</v>
      </c>
      <c r="V117" s="267">
        <v>0.1166</v>
      </c>
      <c r="W117" s="267">
        <v>-9.2999999999999999E-2</v>
      </c>
      <c r="X117" s="267">
        <v>0.1037</v>
      </c>
      <c r="Y117" s="267">
        <v>4.5400000000000003E-2</v>
      </c>
      <c r="Z117" s="267">
        <v>0.1255</v>
      </c>
      <c r="AA117" s="267">
        <v>0.10680000000000001</v>
      </c>
      <c r="AB117" s="267">
        <v>2.0500000000000001E-2</v>
      </c>
      <c r="AC117" s="267">
        <v>5.6099999999999997E-2</v>
      </c>
      <c r="AD117" s="267">
        <v>-0.45469999999999999</v>
      </c>
      <c r="AE117" s="267">
        <v>-1.6500000000000001E-2</v>
      </c>
      <c r="AF117" s="267">
        <v>0.04</v>
      </c>
      <c r="AG117" s="267">
        <v>-2.2200000000000001E-2</v>
      </c>
      <c r="AH117" s="267">
        <v>-0.20469999999999999</v>
      </c>
      <c r="AI117" s="267">
        <v>0.1308</v>
      </c>
      <c r="AJ117" s="267">
        <v>0.27410000000000001</v>
      </c>
      <c r="AK117" s="267">
        <v>0.15</v>
      </c>
      <c r="AL117" s="267">
        <v>-1.9099999999999999E-2</v>
      </c>
      <c r="AM117" s="267">
        <v>-0.1041</v>
      </c>
      <c r="AN117" s="267">
        <v>0.20250000000000001</v>
      </c>
      <c r="AO117" s="267">
        <v>-3.0700000000000002E-2</v>
      </c>
      <c r="AP117" s="268">
        <v>7.0699999999999999E-2</v>
      </c>
      <c r="AQ117" s="210"/>
      <c r="AR117" s="213">
        <f t="shared" ca="1" si="21"/>
        <v>-0.19295212740000001</v>
      </c>
      <c r="AS117" s="214" t="str">
        <f t="shared" si="24"/>
        <v>Chenopodii Glauci A.</v>
      </c>
      <c r="AT117" s="232">
        <f t="shared" ca="1" si="22"/>
        <v>-0.19540165259210188</v>
      </c>
      <c r="AU117" s="219">
        <f t="shared" ca="1" si="23"/>
        <v>3.8181805835724475E-2</v>
      </c>
      <c r="AV117" s="203"/>
      <c r="AW117" s="232">
        <f t="shared" ca="1" si="25"/>
        <v>0.14254645344630337</v>
      </c>
      <c r="AX117" s="270">
        <f t="shared" ca="1" si="26"/>
        <v>342</v>
      </c>
      <c r="AY117" s="203">
        <f t="shared" ca="1" si="27"/>
        <v>3</v>
      </c>
      <c r="AZ117" s="270">
        <f t="shared" ca="1" si="28"/>
        <v>5.2176017817446274</v>
      </c>
      <c r="BA117" s="270">
        <f t="shared" ca="1" si="29"/>
        <v>0</v>
      </c>
      <c r="BB117" s="271">
        <f t="shared" ca="1" si="30"/>
        <v>-0.24628604357668157</v>
      </c>
    </row>
    <row r="118" spans="1:54">
      <c r="A118" s="232" t="s">
        <v>1150</v>
      </c>
      <c r="B118" s="252" t="s">
        <v>2286</v>
      </c>
      <c r="C118" s="252"/>
      <c r="D118" s="266"/>
      <c r="E118" s="267">
        <v>1.04E-2</v>
      </c>
      <c r="F118" s="267">
        <v>-0.1381</v>
      </c>
      <c r="G118" s="267">
        <v>0.2457</v>
      </c>
      <c r="H118" s="267">
        <v>0.15989999999999999</v>
      </c>
      <c r="I118" s="267">
        <v>0.1069</v>
      </c>
      <c r="J118" s="267">
        <v>-0.15609999999999999</v>
      </c>
      <c r="K118" s="267">
        <v>-0.20630000000000001</v>
      </c>
      <c r="L118" s="267">
        <v>9.3700000000000006E-2</v>
      </c>
      <c r="M118" s="267">
        <v>-6.6E-3</v>
      </c>
      <c r="N118" s="267">
        <v>7.0800000000000002E-2</v>
      </c>
      <c r="O118" s="267">
        <v>0.1023</v>
      </c>
      <c r="P118" s="267">
        <v>0.40760000000000002</v>
      </c>
      <c r="Q118" s="267">
        <v>-0.16900000000000001</v>
      </c>
      <c r="R118" s="267">
        <v>3.5999999999999997E-2</v>
      </c>
      <c r="S118" s="267">
        <v>0.20530000000000001</v>
      </c>
      <c r="T118" s="267">
        <v>-0.23680000000000001</v>
      </c>
      <c r="U118" s="267">
        <v>-0.37769999999999998</v>
      </c>
      <c r="V118" s="267">
        <v>1.6199999999999999E-2</v>
      </c>
      <c r="W118" s="267">
        <v>5.3800000000000001E-2</v>
      </c>
      <c r="X118" s="267">
        <v>4.87E-2</v>
      </c>
      <c r="Y118" s="267">
        <v>0.12740000000000001</v>
      </c>
      <c r="Z118" s="267">
        <v>6.5500000000000003E-2</v>
      </c>
      <c r="AA118" s="267">
        <v>3.1E-2</v>
      </c>
      <c r="AB118" s="267">
        <v>0.29060000000000002</v>
      </c>
      <c r="AC118" s="267">
        <v>4.5900000000000003E-2</v>
      </c>
      <c r="AD118" s="267">
        <v>-0.3201</v>
      </c>
      <c r="AE118" s="267">
        <v>-6.5500000000000003E-2</v>
      </c>
      <c r="AF118" s="267">
        <v>-0.19850000000000001</v>
      </c>
      <c r="AG118" s="267">
        <v>-3.7600000000000001E-2</v>
      </c>
      <c r="AH118" s="267">
        <v>-4.5699999999999998E-2</v>
      </c>
      <c r="AI118" s="267">
        <v>1.7299999999999999E-2</v>
      </c>
      <c r="AJ118" s="267">
        <v>-7.6100000000000001E-2</v>
      </c>
      <c r="AK118" s="267">
        <v>-1.6199999999999999E-2</v>
      </c>
      <c r="AL118" s="267">
        <v>-0.24010000000000001</v>
      </c>
      <c r="AM118" s="267">
        <v>2.4400000000000002E-2</v>
      </c>
      <c r="AN118" s="267">
        <v>0.13550000000000001</v>
      </c>
      <c r="AO118" s="267">
        <v>-6.88E-2</v>
      </c>
      <c r="AP118" s="268">
        <v>6.6799999999999998E-2</v>
      </c>
      <c r="AQ118" s="210"/>
      <c r="AR118" s="213">
        <f t="shared" ca="1" si="21"/>
        <v>-0.18626174919999999</v>
      </c>
      <c r="AS118" s="214" t="str">
        <f t="shared" si="24"/>
        <v>Chenopodium Anthelm.</v>
      </c>
      <c r="AT118" s="232">
        <f t="shared" ca="1" si="22"/>
        <v>-0.1884617496432465</v>
      </c>
      <c r="AU118" s="219">
        <f t="shared" ca="1" si="23"/>
        <v>3.5517831078593722E-2</v>
      </c>
      <c r="AV118" s="203"/>
      <c r="AW118" s="232">
        <f t="shared" ca="1" si="25"/>
        <v>0.14906675985310783</v>
      </c>
      <c r="AX118" s="270">
        <f t="shared" ca="1" si="26"/>
        <v>343</v>
      </c>
      <c r="AY118" s="203">
        <f t="shared" ca="1" si="27"/>
        <v>1</v>
      </c>
      <c r="AZ118" s="270">
        <f t="shared" ca="1" si="28"/>
        <v>5.1150890435370826</v>
      </c>
      <c r="BA118" s="270">
        <f t="shared" ca="1" si="29"/>
        <v>0</v>
      </c>
      <c r="BB118" s="271">
        <f t="shared" ca="1" si="30"/>
        <v>-0.23976573716987712</v>
      </c>
    </row>
    <row r="119" spans="1:54">
      <c r="A119" s="232" t="s">
        <v>1151</v>
      </c>
      <c r="B119" s="252" t="s">
        <v>3390</v>
      </c>
      <c r="C119" s="252"/>
      <c r="D119" s="266"/>
      <c r="E119" s="267">
        <v>0.4632</v>
      </c>
      <c r="F119" s="267">
        <v>-0.1993</v>
      </c>
      <c r="G119" s="267">
        <v>-0.2293</v>
      </c>
      <c r="H119" s="267">
        <v>0.4027</v>
      </c>
      <c r="I119" s="267">
        <v>-5.5199999999999999E-2</v>
      </c>
      <c r="J119" s="267">
        <v>9.4700000000000006E-2</v>
      </c>
      <c r="K119" s="267">
        <v>-0.217</v>
      </c>
      <c r="L119" s="267">
        <v>-0.3916</v>
      </c>
      <c r="M119" s="267">
        <v>3.4200000000000001E-2</v>
      </c>
      <c r="N119" s="267">
        <v>-0.2392</v>
      </c>
      <c r="O119" s="267">
        <v>0.12429999999999999</v>
      </c>
      <c r="P119" s="267">
        <v>3.2099999999999997E-2</v>
      </c>
      <c r="Q119" s="267">
        <v>3.4599999999999999E-2</v>
      </c>
      <c r="R119" s="267">
        <v>-5.5199999999999999E-2</v>
      </c>
      <c r="S119" s="267">
        <v>5.5599999999999997E-2</v>
      </c>
      <c r="T119" s="267">
        <v>-2.2200000000000001E-2</v>
      </c>
      <c r="U119" s="267">
        <v>-0.20419999999999999</v>
      </c>
      <c r="V119" s="267">
        <v>0.17</v>
      </c>
      <c r="W119" s="267">
        <v>-9.8799999999999999E-2</v>
      </c>
      <c r="X119" s="267">
        <v>-0.14000000000000001</v>
      </c>
      <c r="Y119" s="267">
        <v>-7.7399999999999997E-2</v>
      </c>
      <c r="Z119" s="267">
        <v>8.6099999999999996E-2</v>
      </c>
      <c r="AA119" s="267">
        <v>2.1399999999999999E-2</v>
      </c>
      <c r="AB119" s="267">
        <v>-5.4800000000000001E-2</v>
      </c>
      <c r="AC119" s="267">
        <v>0.1507</v>
      </c>
      <c r="AD119" s="267">
        <v>-6.0499999999999998E-2</v>
      </c>
      <c r="AE119" s="267">
        <v>-3.0499999999999999E-2</v>
      </c>
      <c r="AF119" s="267">
        <v>-9.9000000000000008E-3</v>
      </c>
      <c r="AG119" s="267">
        <v>5.9700000000000003E-2</v>
      </c>
      <c r="AH119" s="267">
        <v>5.9299999999999999E-2</v>
      </c>
      <c r="AI119" s="267">
        <v>0.21199999999999999</v>
      </c>
      <c r="AJ119" s="267">
        <v>-6.2600000000000003E-2</v>
      </c>
      <c r="AK119" s="267">
        <v>1.03E-2</v>
      </c>
      <c r="AL119" s="267">
        <v>2.5499999999999998E-2</v>
      </c>
      <c r="AM119" s="267">
        <v>-4.9000000000000002E-2</v>
      </c>
      <c r="AN119" s="267">
        <v>7.4899999999999994E-2</v>
      </c>
      <c r="AO119" s="267">
        <v>0.15229999999999999</v>
      </c>
      <c r="AP119" s="268">
        <v>-6.0499999999999998E-2</v>
      </c>
      <c r="AQ119" s="210"/>
      <c r="AR119" s="213">
        <f t="shared" ca="1" si="21"/>
        <v>-0.1223550565</v>
      </c>
      <c r="AS119" s="214" t="str">
        <f t="shared" si="24"/>
        <v>Chimaphila Umbellata</v>
      </c>
      <c r="AT119" s="232">
        <f t="shared" ca="1" si="22"/>
        <v>-0.12297118309452801</v>
      </c>
      <c r="AU119" s="219">
        <f t="shared" ca="1" si="23"/>
        <v>1.5121911871667931E-2</v>
      </c>
      <c r="AV119" s="203"/>
      <c r="AW119" s="232">
        <f t="shared" ca="1" si="25"/>
        <v>0.15558706625991228</v>
      </c>
      <c r="AX119" s="270">
        <f t="shared" ca="1" si="26"/>
        <v>345</v>
      </c>
      <c r="AY119" s="203">
        <f t="shared" ca="1" si="27"/>
        <v>2</v>
      </c>
      <c r="AZ119" s="270">
        <f t="shared" ca="1" si="28"/>
        <v>5.0100409754192361</v>
      </c>
      <c r="BA119" s="270">
        <f t="shared" ca="1" si="29"/>
        <v>0</v>
      </c>
      <c r="BB119" s="271">
        <f t="shared" ca="1" si="30"/>
        <v>-0.23324543076307266</v>
      </c>
    </row>
    <row r="120" spans="1:54">
      <c r="A120" s="232" t="s">
        <v>1152</v>
      </c>
      <c r="B120" s="252" t="s">
        <v>1496</v>
      </c>
      <c r="C120" s="252"/>
      <c r="D120" s="266"/>
      <c r="E120" s="267">
        <v>-0.11360000000000001</v>
      </c>
      <c r="F120" s="267">
        <v>0.10879999999999999</v>
      </c>
      <c r="G120" s="267">
        <v>0.51690000000000003</v>
      </c>
      <c r="H120" s="267">
        <v>3.8600000000000002E-2</v>
      </c>
      <c r="I120" s="267">
        <v>0.1115</v>
      </c>
      <c r="J120" s="267">
        <v>-0.22919999999999999</v>
      </c>
      <c r="K120" s="267">
        <v>0.20930000000000001</v>
      </c>
      <c r="L120" s="267">
        <v>0.1595</v>
      </c>
      <c r="M120" s="267">
        <v>-0.16339999999999999</v>
      </c>
      <c r="N120" s="267">
        <v>3.8999999999999998E-3</v>
      </c>
      <c r="O120" s="267">
        <v>-9.0899999999999995E-2</v>
      </c>
      <c r="P120" s="267">
        <v>-0.43759999999999999</v>
      </c>
      <c r="Q120" s="267">
        <v>-9.3700000000000006E-2</v>
      </c>
      <c r="R120" s="267">
        <v>0.10100000000000001</v>
      </c>
      <c r="S120" s="267">
        <v>0.22189999999999999</v>
      </c>
      <c r="T120" s="267">
        <v>0.14560000000000001</v>
      </c>
      <c r="U120" s="267">
        <v>0.11310000000000001</v>
      </c>
      <c r="V120" s="267">
        <v>0.1547</v>
      </c>
      <c r="W120" s="267">
        <v>1.6500000000000001E-2</v>
      </c>
      <c r="X120" s="267">
        <v>-8.9599999999999999E-2</v>
      </c>
      <c r="Y120" s="267">
        <v>-2.4E-2</v>
      </c>
      <c r="Z120" s="267">
        <v>6.6500000000000004E-2</v>
      </c>
      <c r="AA120" s="267">
        <v>-0.10009999999999999</v>
      </c>
      <c r="AB120" s="267">
        <v>-6.4199999999999993E-2</v>
      </c>
      <c r="AC120" s="267">
        <v>-0.04</v>
      </c>
      <c r="AD120" s="267">
        <v>-0.1163</v>
      </c>
      <c r="AE120" s="267">
        <v>-0.13869999999999999</v>
      </c>
      <c r="AF120" s="267">
        <v>-0.1341</v>
      </c>
      <c r="AG120" s="267">
        <v>0.18010000000000001</v>
      </c>
      <c r="AH120" s="267">
        <v>-0.10970000000000001</v>
      </c>
      <c r="AI120" s="267">
        <v>-4.2700000000000002E-2</v>
      </c>
      <c r="AJ120" s="267">
        <v>-3.3999999999999998E-3</v>
      </c>
      <c r="AK120" s="267">
        <v>-0.10440000000000001</v>
      </c>
      <c r="AL120" s="267">
        <v>1.12E-2</v>
      </c>
      <c r="AM120" s="267">
        <v>-0.24890000000000001</v>
      </c>
      <c r="AN120" s="267">
        <v>0.1227</v>
      </c>
      <c r="AO120" s="267">
        <v>-1.03E-2</v>
      </c>
      <c r="AP120" s="268">
        <v>7.4499999999999997E-2</v>
      </c>
      <c r="AQ120" s="210"/>
      <c r="AR120" s="213">
        <f t="shared" ca="1" si="21"/>
        <v>0.17640602389999999</v>
      </c>
      <c r="AS120" s="214" t="str">
        <f t="shared" si="24"/>
        <v>China (/China Rubra)</v>
      </c>
      <c r="AT120" s="232">
        <f t="shared" ca="1" si="22"/>
        <v>0.17827083313543576</v>
      </c>
      <c r="AU120" s="219" t="str">
        <f t="shared" ca="1" si="23"/>
        <v/>
      </c>
      <c r="AV120" s="203"/>
      <c r="AW120" s="232">
        <f t="shared" ca="1" si="25"/>
        <v>0.16210737266671674</v>
      </c>
      <c r="AX120" s="270">
        <f t="shared" ca="1" si="26"/>
        <v>345</v>
      </c>
      <c r="AY120" s="203">
        <f t="shared" ca="1" si="27"/>
        <v>0</v>
      </c>
      <c r="AZ120" s="270">
        <f t="shared" ca="1" si="28"/>
        <v>4.9026982959984684</v>
      </c>
      <c r="BA120" s="270">
        <f t="shared" ca="1" si="29"/>
        <v>0</v>
      </c>
      <c r="BB120" s="271">
        <f t="shared" ca="1" si="30"/>
        <v>-0.22672512435626821</v>
      </c>
    </row>
    <row r="121" spans="1:54">
      <c r="A121" s="232" t="s">
        <v>2580</v>
      </c>
      <c r="B121" s="252" t="s">
        <v>1497</v>
      </c>
      <c r="C121" s="252"/>
      <c r="D121" s="266"/>
      <c r="E121" s="267">
        <v>-4.87E-2</v>
      </c>
      <c r="F121" s="267">
        <v>-0.27979999999999999</v>
      </c>
      <c r="G121" s="267">
        <v>0.24410000000000001</v>
      </c>
      <c r="H121" s="267">
        <v>-5.6099999999999997E-2</v>
      </c>
      <c r="I121" s="267">
        <v>0.49180000000000001</v>
      </c>
      <c r="J121" s="267">
        <v>-0.1794</v>
      </c>
      <c r="K121" s="267">
        <v>0.38969999999999999</v>
      </c>
      <c r="L121" s="267">
        <v>-0.1095</v>
      </c>
      <c r="M121" s="267">
        <v>1.37E-2</v>
      </c>
      <c r="N121" s="267">
        <v>0.1366</v>
      </c>
      <c r="O121" s="267">
        <v>-0.17030000000000001</v>
      </c>
      <c r="P121" s="267">
        <v>-0.17580000000000001</v>
      </c>
      <c r="Q121" s="267">
        <v>0.1507</v>
      </c>
      <c r="R121" s="267">
        <v>0.19309999999999999</v>
      </c>
      <c r="S121" s="267">
        <v>0.16439999999999999</v>
      </c>
      <c r="T121" s="267">
        <v>3.7699999999999997E-2</v>
      </c>
      <c r="U121" s="267">
        <v>8.2400000000000001E-2</v>
      </c>
      <c r="V121" s="267">
        <v>6.59E-2</v>
      </c>
      <c r="W121" s="267">
        <v>-0.2104</v>
      </c>
      <c r="X121" s="267">
        <v>-0.13070000000000001</v>
      </c>
      <c r="Y121" s="267">
        <v>6.1600000000000002E-2</v>
      </c>
      <c r="Z121" s="267">
        <v>-2.1600000000000001E-2</v>
      </c>
      <c r="AA121" s="267">
        <v>-7.6100000000000001E-2</v>
      </c>
      <c r="AB121" s="267">
        <v>0.1036</v>
      </c>
      <c r="AC121" s="267">
        <v>-6.8699999999999997E-2</v>
      </c>
      <c r="AD121" s="267">
        <v>-0.1091</v>
      </c>
      <c r="AE121" s="267">
        <v>-0.14799999999999999</v>
      </c>
      <c r="AF121" s="267">
        <v>-0.2049</v>
      </c>
      <c r="AG121" s="267">
        <v>-2.5899999999999999E-2</v>
      </c>
      <c r="AH121" s="267">
        <v>-8.9899999999999994E-2</v>
      </c>
      <c r="AI121" s="267">
        <v>4.3999999999999997E-2</v>
      </c>
      <c r="AJ121" s="267">
        <v>9.7699999999999995E-2</v>
      </c>
      <c r="AK121" s="267">
        <v>1.49E-2</v>
      </c>
      <c r="AL121" s="267">
        <v>4.5100000000000001E-2</v>
      </c>
      <c r="AM121" s="267">
        <v>-0.1888</v>
      </c>
      <c r="AN121" s="267">
        <v>-0.1201</v>
      </c>
      <c r="AO121" s="267">
        <v>7.1800000000000003E-2</v>
      </c>
      <c r="AP121" s="268">
        <v>5.1000000000000004E-3</v>
      </c>
      <c r="AQ121" s="210"/>
      <c r="AR121" s="213">
        <f t="shared" ca="1" si="21"/>
        <v>-0.25320191609999998</v>
      </c>
      <c r="AS121" s="214" t="str">
        <f t="shared" si="24"/>
        <v>Chininum Arsenicosum</v>
      </c>
      <c r="AT121" s="232">
        <f t="shared" ca="1" si="22"/>
        <v>-0.25883112106281364</v>
      </c>
      <c r="AU121" s="219">
        <f t="shared" ca="1" si="23"/>
        <v>6.6993549230632887E-2</v>
      </c>
      <c r="AV121" s="203"/>
      <c r="AW121" s="232">
        <f t="shared" ca="1" si="25"/>
        <v>0.16862767907352119</v>
      </c>
      <c r="AX121" s="270">
        <f t="shared" ca="1" si="26"/>
        <v>348</v>
      </c>
      <c r="AY121" s="203">
        <f t="shared" ca="1" si="27"/>
        <v>3</v>
      </c>
      <c r="AZ121" s="270">
        <f t="shared" ca="1" si="28"/>
        <v>4.7933028535276225</v>
      </c>
      <c r="BA121" s="270">
        <f t="shared" ca="1" si="29"/>
        <v>0</v>
      </c>
      <c r="BB121" s="271">
        <f t="shared" ca="1" si="30"/>
        <v>-0.22020481794946375</v>
      </c>
    </row>
    <row r="122" spans="1:54">
      <c r="A122" s="232" t="s">
        <v>2581</v>
      </c>
      <c r="B122" s="252" t="s">
        <v>2206</v>
      </c>
      <c r="C122" s="252"/>
      <c r="D122" s="266"/>
      <c r="E122" s="267">
        <v>4.4999999999999998E-2</v>
      </c>
      <c r="F122" s="267">
        <v>-0.25280000000000002</v>
      </c>
      <c r="G122" s="267">
        <v>0.2392</v>
      </c>
      <c r="H122" s="267">
        <v>-0.06</v>
      </c>
      <c r="I122" s="267">
        <v>7.0300000000000001E-2</v>
      </c>
      <c r="J122" s="267">
        <v>-0.30380000000000001</v>
      </c>
      <c r="K122" s="267">
        <v>-0.14530000000000001</v>
      </c>
      <c r="L122" s="267">
        <v>-0.12529999999999999</v>
      </c>
      <c r="M122" s="267">
        <v>-5.3499999999999999E-2</v>
      </c>
      <c r="N122" s="267">
        <v>0.3009</v>
      </c>
      <c r="O122" s="267">
        <v>-7.9600000000000004E-2</v>
      </c>
      <c r="P122" s="267">
        <v>-0.10780000000000001</v>
      </c>
      <c r="Q122" s="267">
        <v>9.5299999999999996E-2</v>
      </c>
      <c r="R122" s="267">
        <v>0.14990000000000001</v>
      </c>
      <c r="S122" s="267">
        <v>0.16639999999999999</v>
      </c>
      <c r="T122" s="267">
        <v>1.1000000000000001E-3</v>
      </c>
      <c r="U122" s="267">
        <v>-7.5700000000000003E-2</v>
      </c>
      <c r="V122" s="267">
        <v>3.2800000000000003E-2</v>
      </c>
      <c r="W122" s="267">
        <v>-0.31269999999999998</v>
      </c>
      <c r="X122" s="267">
        <v>0.10349999999999999</v>
      </c>
      <c r="Y122" s="267">
        <v>0.12280000000000001</v>
      </c>
      <c r="Z122" s="267">
        <v>-6.8900000000000003E-2</v>
      </c>
      <c r="AA122" s="267">
        <v>0.10780000000000001</v>
      </c>
      <c r="AB122" s="267">
        <v>0.17849999999999999</v>
      </c>
      <c r="AC122" s="267">
        <v>0.21529999999999999</v>
      </c>
      <c r="AD122" s="267">
        <v>-0.31879999999999997</v>
      </c>
      <c r="AE122" s="267">
        <v>1.54E-2</v>
      </c>
      <c r="AF122" s="267">
        <v>-0.1739</v>
      </c>
      <c r="AG122" s="267">
        <v>2.2499999999999999E-2</v>
      </c>
      <c r="AH122" s="267">
        <v>-0.13850000000000001</v>
      </c>
      <c r="AI122" s="267">
        <v>-7.5300000000000006E-2</v>
      </c>
      <c r="AJ122" s="267">
        <v>0.1789</v>
      </c>
      <c r="AK122" s="267">
        <v>0.1321</v>
      </c>
      <c r="AL122" s="267">
        <v>-0.14419999999999999</v>
      </c>
      <c r="AM122" s="267">
        <v>-0.20100000000000001</v>
      </c>
      <c r="AN122" s="267">
        <v>0.1464</v>
      </c>
      <c r="AO122" s="267">
        <v>0.11890000000000001</v>
      </c>
      <c r="AP122" s="268">
        <v>0.19989999999999999</v>
      </c>
      <c r="AQ122" s="210"/>
      <c r="AR122" s="213">
        <f t="shared" ca="1" si="21"/>
        <v>-0.22172891080000001</v>
      </c>
      <c r="AS122" s="214" t="str">
        <f t="shared" si="24"/>
        <v>Chininum Sulfuricum</v>
      </c>
      <c r="AT122" s="232">
        <f t="shared" ca="1" si="22"/>
        <v>-0.22547368367214832</v>
      </c>
      <c r="AU122" s="219">
        <f t="shared" ca="1" si="23"/>
        <v>5.0838382028688005E-2</v>
      </c>
      <c r="AV122" s="203"/>
      <c r="AW122" s="232">
        <f t="shared" ca="1" si="25"/>
        <v>0.17514798548032565</v>
      </c>
      <c r="AX122" s="270">
        <f t="shared" ca="1" si="26"/>
        <v>350</v>
      </c>
      <c r="AY122" s="203">
        <f t="shared" ca="1" si="27"/>
        <v>2</v>
      </c>
      <c r="AZ122" s="270">
        <f t="shared" ca="1" si="28"/>
        <v>4.6820967336795913</v>
      </c>
      <c r="BA122" s="270">
        <f t="shared" ca="1" si="29"/>
        <v>0</v>
      </c>
      <c r="BB122" s="271">
        <f t="shared" ca="1" si="30"/>
        <v>-0.2136845115426593</v>
      </c>
    </row>
    <row r="123" spans="1:54">
      <c r="A123" s="232" t="s">
        <v>2582</v>
      </c>
      <c r="B123" s="252" t="s">
        <v>836</v>
      </c>
      <c r="C123" s="252"/>
      <c r="D123" s="266"/>
      <c r="E123" s="267">
        <v>-0.28589999999999999</v>
      </c>
      <c r="F123" s="267">
        <v>-0.21429999999999999</v>
      </c>
      <c r="G123" s="267">
        <v>-0.28810000000000002</v>
      </c>
      <c r="H123" s="267">
        <v>3.5900000000000001E-2</v>
      </c>
      <c r="I123" s="267">
        <v>0.14879999999999999</v>
      </c>
      <c r="J123" s="267">
        <v>0.19259999999999999</v>
      </c>
      <c r="K123" s="267">
        <v>7.1499999999999994E-2</v>
      </c>
      <c r="L123" s="267">
        <v>0.3332</v>
      </c>
      <c r="M123" s="267">
        <v>-0.16669999999999999</v>
      </c>
      <c r="N123" s="267">
        <v>-5.6300000000000003E-2</v>
      </c>
      <c r="O123" s="267">
        <v>-0.27460000000000001</v>
      </c>
      <c r="P123" s="267">
        <v>-3.1899999999999998E-2</v>
      </c>
      <c r="Q123" s="267">
        <v>0.22259999999999999</v>
      </c>
      <c r="R123" s="267">
        <v>-0.1047</v>
      </c>
      <c r="S123" s="267">
        <v>-0.1767</v>
      </c>
      <c r="T123" s="267">
        <v>0.16070000000000001</v>
      </c>
      <c r="U123" s="267">
        <v>-3.3599999999999998E-2</v>
      </c>
      <c r="V123" s="267">
        <v>3.56E-2</v>
      </c>
      <c r="W123" s="267">
        <v>7.1300000000000002E-2</v>
      </c>
      <c r="X123" s="267">
        <v>-0.25840000000000002</v>
      </c>
      <c r="Y123" s="267">
        <v>3.5900000000000001E-2</v>
      </c>
      <c r="Z123" s="267">
        <v>-0.16750000000000001</v>
      </c>
      <c r="AA123" s="267">
        <v>0.1777</v>
      </c>
      <c r="AB123" s="267">
        <v>0.11409999999999999</v>
      </c>
      <c r="AC123" s="267">
        <v>0.18090000000000001</v>
      </c>
      <c r="AD123" s="267">
        <v>-0.14410000000000001</v>
      </c>
      <c r="AE123" s="267">
        <v>-0.16819999999999999</v>
      </c>
      <c r="AF123" s="267">
        <v>4.8599999999999997E-2</v>
      </c>
      <c r="AG123" s="267">
        <v>-0.1134</v>
      </c>
      <c r="AH123" s="267">
        <v>0.22359999999999999</v>
      </c>
      <c r="AI123" s="267">
        <v>0.1996</v>
      </c>
      <c r="AJ123" s="267">
        <v>5.7299999999999997E-2</v>
      </c>
      <c r="AK123" s="267">
        <v>9.1499999999999998E-2</v>
      </c>
      <c r="AL123" s="267">
        <v>0.17599999999999999</v>
      </c>
      <c r="AM123" s="267">
        <v>-8.3500000000000005E-2</v>
      </c>
      <c r="AN123" s="267">
        <v>4.19E-2</v>
      </c>
      <c r="AO123" s="267">
        <v>-3.5400000000000001E-2</v>
      </c>
      <c r="AP123" s="268">
        <v>-7.1999999999999998E-3</v>
      </c>
      <c r="AQ123" s="210"/>
      <c r="AR123" s="213">
        <f t="shared" ca="1" si="21"/>
        <v>2.2252764000000001E-2</v>
      </c>
      <c r="AS123" s="214" t="str">
        <f t="shared" si="24"/>
        <v>Chloralum (Chloral)</v>
      </c>
      <c r="AT123" s="232">
        <f t="shared" ca="1" si="22"/>
        <v>2.2256438173764791E-2</v>
      </c>
      <c r="AU123" s="219" t="str">
        <f t="shared" ca="1" si="23"/>
        <v/>
      </c>
      <c r="AV123" s="203"/>
      <c r="AW123" s="232">
        <f t="shared" ca="1" si="25"/>
        <v>0.1816682918871301</v>
      </c>
      <c r="AX123" s="270">
        <f t="shared" ca="1" si="26"/>
        <v>354</v>
      </c>
      <c r="AY123" s="203">
        <f t="shared" ca="1" si="27"/>
        <v>4</v>
      </c>
      <c r="AZ123" s="270">
        <f t="shared" ca="1" si="28"/>
        <v>4.5693213857624011</v>
      </c>
      <c r="BA123" s="270">
        <f t="shared" ca="1" si="29"/>
        <v>0</v>
      </c>
      <c r="BB123" s="271">
        <f t="shared" ca="1" si="30"/>
        <v>-0.20716420513585485</v>
      </c>
    </row>
    <row r="124" spans="1:54">
      <c r="A124" s="232" t="s">
        <v>4406</v>
      </c>
      <c r="B124" s="252" t="s">
        <v>1990</v>
      </c>
      <c r="C124" s="252"/>
      <c r="D124" s="266"/>
      <c r="E124" s="267">
        <v>-1.7100000000000001E-2</v>
      </c>
      <c r="F124" s="267">
        <v>-0.1696</v>
      </c>
      <c r="G124" s="267">
        <v>8.5599999999999996E-2</v>
      </c>
      <c r="H124" s="267">
        <v>0.25459999999999999</v>
      </c>
      <c r="I124" s="267">
        <v>0.1449</v>
      </c>
      <c r="J124" s="267">
        <v>-3.61E-2</v>
      </c>
      <c r="K124" s="267">
        <v>9.11E-2</v>
      </c>
      <c r="L124" s="267">
        <v>0.31969999999999998</v>
      </c>
      <c r="M124" s="267">
        <v>-0.1656</v>
      </c>
      <c r="N124" s="267">
        <v>-8.3400000000000002E-2</v>
      </c>
      <c r="O124" s="267">
        <v>-0.16320000000000001</v>
      </c>
      <c r="P124" s="267">
        <v>-0.1714</v>
      </c>
      <c r="Q124" s="267">
        <v>0.27139999999999997</v>
      </c>
      <c r="R124" s="267">
        <v>8.2500000000000004E-2</v>
      </c>
      <c r="S124" s="267">
        <v>-6.8500000000000005E-2</v>
      </c>
      <c r="T124" s="267">
        <v>4.9500000000000002E-2</v>
      </c>
      <c r="U124" s="267">
        <v>5.4699999999999999E-2</v>
      </c>
      <c r="V124" s="267">
        <v>7.1499999999999994E-2</v>
      </c>
      <c r="W124" s="267">
        <v>-0.27660000000000001</v>
      </c>
      <c r="X124" s="267">
        <v>-3.5799999999999998E-2</v>
      </c>
      <c r="Y124" s="267">
        <v>0.1048</v>
      </c>
      <c r="Z124" s="267">
        <v>-0.33339999999999997</v>
      </c>
      <c r="AA124" s="267">
        <v>4.3400000000000001E-2</v>
      </c>
      <c r="AB124" s="267">
        <v>0.14149999999999999</v>
      </c>
      <c r="AC124" s="267">
        <v>-8.0399999999999999E-2</v>
      </c>
      <c r="AD124" s="267">
        <v>0.1103</v>
      </c>
      <c r="AE124" s="267">
        <v>-1.44E-2</v>
      </c>
      <c r="AF124" s="267">
        <v>0.10730000000000001</v>
      </c>
      <c r="AG124" s="267">
        <v>0.31080000000000002</v>
      </c>
      <c r="AH124" s="267">
        <v>-0.246</v>
      </c>
      <c r="AI124" s="267">
        <v>7.6700000000000004E-2</v>
      </c>
      <c r="AJ124" s="267">
        <v>-0.28849999999999998</v>
      </c>
      <c r="AK124" s="267">
        <v>1.47E-2</v>
      </c>
      <c r="AL124" s="267">
        <v>-8.7400000000000005E-2</v>
      </c>
      <c r="AM124" s="267">
        <v>0.17730000000000001</v>
      </c>
      <c r="AN124" s="267">
        <v>-0.1241</v>
      </c>
      <c r="AO124" s="267">
        <v>1.44E-2</v>
      </c>
      <c r="AP124" s="268">
        <v>-0.16320000000000001</v>
      </c>
      <c r="AQ124" s="210"/>
      <c r="AR124" s="213">
        <f t="shared" ca="1" si="21"/>
        <v>7.3350981199999998E-2</v>
      </c>
      <c r="AS124" s="214" t="str">
        <f t="shared" si="24"/>
        <v>Chloramphenicolum</v>
      </c>
      <c r="AT124" s="232">
        <f t="shared" ca="1" si="22"/>
        <v>7.3482959236090994E-2</v>
      </c>
      <c r="AU124" s="219" t="str">
        <f t="shared" ca="1" si="23"/>
        <v/>
      </c>
      <c r="AV124" s="203"/>
      <c r="AW124" s="232">
        <f t="shared" ca="1" si="25"/>
        <v>0.18818859829393456</v>
      </c>
      <c r="AX124" s="270">
        <f t="shared" ca="1" si="26"/>
        <v>357</v>
      </c>
      <c r="AY124" s="203">
        <f t="shared" ca="1" si="27"/>
        <v>3</v>
      </c>
      <c r="AZ124" s="270">
        <f t="shared" ca="1" si="28"/>
        <v>4.4552167716641335</v>
      </c>
      <c r="BA124" s="270">
        <f t="shared" ca="1" si="29"/>
        <v>0</v>
      </c>
      <c r="BB124" s="271">
        <f t="shared" ca="1" si="30"/>
        <v>-0.20064389872905039</v>
      </c>
    </row>
    <row r="125" spans="1:54">
      <c r="A125" s="232" t="s">
        <v>4407</v>
      </c>
      <c r="B125" s="252" t="s">
        <v>2598</v>
      </c>
      <c r="C125" s="252"/>
      <c r="D125" s="266"/>
      <c r="E125" s="267">
        <v>0.2576</v>
      </c>
      <c r="F125" s="267">
        <v>-0.44290000000000002</v>
      </c>
      <c r="G125" s="267">
        <v>0.29210000000000003</v>
      </c>
      <c r="H125" s="267">
        <v>-0.13869999999999999</v>
      </c>
      <c r="I125" s="267">
        <v>0.12189999999999999</v>
      </c>
      <c r="J125" s="267">
        <v>-0.19600000000000001</v>
      </c>
      <c r="K125" s="267">
        <v>-7.3099999999999998E-2</v>
      </c>
      <c r="L125" s="267">
        <v>0.15959999999999999</v>
      </c>
      <c r="M125" s="267">
        <v>-9.5799999999999996E-2</v>
      </c>
      <c r="N125" s="267">
        <v>-0.2034</v>
      </c>
      <c r="O125" s="267">
        <v>0.20749999999999999</v>
      </c>
      <c r="P125" s="267">
        <v>0.2535</v>
      </c>
      <c r="Q125" s="267">
        <v>-0.10050000000000001</v>
      </c>
      <c r="R125" s="267">
        <v>-0.25069999999999998</v>
      </c>
      <c r="S125" s="267">
        <v>-3.0200000000000001E-2</v>
      </c>
      <c r="T125" s="267">
        <v>-0.17949999999999999</v>
      </c>
      <c r="U125" s="267">
        <v>-0.21</v>
      </c>
      <c r="V125" s="267">
        <v>-8.5900000000000004E-2</v>
      </c>
      <c r="W125" s="267">
        <v>0.16889999999999999</v>
      </c>
      <c r="X125" s="267">
        <v>2.2100000000000002E-2</v>
      </c>
      <c r="Y125" s="267">
        <v>7.0599999999999996E-2</v>
      </c>
      <c r="Z125" s="267">
        <v>5.7500000000000002E-2</v>
      </c>
      <c r="AA125" s="267">
        <v>5.9700000000000003E-2</v>
      </c>
      <c r="AB125" s="267">
        <v>0.19350000000000001</v>
      </c>
      <c r="AC125" s="267">
        <v>3.8899999999999997E-2</v>
      </c>
      <c r="AD125" s="267">
        <v>-0.23669999999999999</v>
      </c>
      <c r="AE125" s="267">
        <v>-9.5200000000000007E-2</v>
      </c>
      <c r="AF125" s="267">
        <v>-4.3200000000000002E-2</v>
      </c>
      <c r="AG125" s="267">
        <v>-3.7900000000000003E-2</v>
      </c>
      <c r="AH125" s="267">
        <v>8.09E-2</v>
      </c>
      <c r="AI125" s="267">
        <v>0.15210000000000001</v>
      </c>
      <c r="AJ125" s="267">
        <v>0.17199999999999999</v>
      </c>
      <c r="AK125" s="267">
        <v>-5.6300000000000003E-2</v>
      </c>
      <c r="AL125" s="267">
        <v>-3.1099999999999999E-2</v>
      </c>
      <c r="AM125" s="267">
        <v>8.4599999999999995E-2</v>
      </c>
      <c r="AN125" s="267">
        <v>-3.8899999999999997E-2</v>
      </c>
      <c r="AO125" s="267">
        <v>5.0700000000000002E-2</v>
      </c>
      <c r="AP125" s="268">
        <v>0.1026</v>
      </c>
      <c r="AQ125" s="210"/>
      <c r="AR125" s="213">
        <f t="shared" ca="1" si="21"/>
        <v>-0.28148207040000001</v>
      </c>
      <c r="AS125" s="214" t="str">
        <f t="shared" si="24"/>
        <v>Chloroformium</v>
      </c>
      <c r="AT125" s="232">
        <f t="shared" ca="1" si="22"/>
        <v>-0.28929094759209312</v>
      </c>
      <c r="AU125" s="219">
        <f t="shared" ca="1" si="23"/>
        <v>8.3689252358731162E-2</v>
      </c>
      <c r="AV125" s="203"/>
      <c r="AW125" s="232">
        <f t="shared" ca="1" si="25"/>
        <v>0.19470890470073901</v>
      </c>
      <c r="AX125" s="270">
        <f t="shared" ca="1" si="26"/>
        <v>360</v>
      </c>
      <c r="AY125" s="203">
        <f t="shared" ca="1" si="27"/>
        <v>3</v>
      </c>
      <c r="AZ125" s="270">
        <f t="shared" ca="1" si="28"/>
        <v>4.3400205415769504</v>
      </c>
      <c r="BA125" s="270">
        <f t="shared" ca="1" si="29"/>
        <v>0</v>
      </c>
      <c r="BB125" s="271">
        <f t="shared" ca="1" si="30"/>
        <v>-0.19412359232224594</v>
      </c>
    </row>
    <row r="126" spans="1:54">
      <c r="A126" s="232" t="s">
        <v>4408</v>
      </c>
      <c r="B126" s="252" t="s">
        <v>2599</v>
      </c>
      <c r="C126" s="252"/>
      <c r="D126" s="266"/>
      <c r="E126" s="267">
        <v>-0.15740000000000001</v>
      </c>
      <c r="F126" s="267">
        <v>0.24460000000000001</v>
      </c>
      <c r="G126" s="267">
        <v>-0.19969999999999999</v>
      </c>
      <c r="H126" s="267">
        <v>0.41260000000000002</v>
      </c>
      <c r="I126" s="267">
        <v>0.37769999999999998</v>
      </c>
      <c r="J126" s="267">
        <v>6.5299999999999997E-2</v>
      </c>
      <c r="K126" s="267">
        <v>-0.16500000000000001</v>
      </c>
      <c r="L126" s="267">
        <v>0.15559999999999999</v>
      </c>
      <c r="M126" s="267">
        <v>-6.8699999999999997E-2</v>
      </c>
      <c r="N126" s="267">
        <v>-3.95E-2</v>
      </c>
      <c r="O126" s="267">
        <v>-5.9499999999999997E-2</v>
      </c>
      <c r="P126" s="267">
        <v>0.15939999999999999</v>
      </c>
      <c r="Q126" s="267">
        <v>-3.3999999999999998E-3</v>
      </c>
      <c r="R126" s="267">
        <v>0.17929999999999999</v>
      </c>
      <c r="S126" s="267">
        <v>-0.1021</v>
      </c>
      <c r="T126" s="267">
        <v>8.5900000000000004E-2</v>
      </c>
      <c r="U126" s="267">
        <v>0.11360000000000001</v>
      </c>
      <c r="V126" s="267">
        <v>-0.2984</v>
      </c>
      <c r="W126" s="267">
        <v>0.2387</v>
      </c>
      <c r="X126" s="267">
        <v>-0.1925</v>
      </c>
      <c r="Y126" s="267">
        <v>-5.3699999999999998E-2</v>
      </c>
      <c r="Z126" s="267">
        <v>-0.17710000000000001</v>
      </c>
      <c r="AA126" s="267">
        <v>0.1106</v>
      </c>
      <c r="AB126" s="267">
        <v>-3.6299999999999999E-2</v>
      </c>
      <c r="AC126" s="267">
        <v>-3.2399999999999998E-2</v>
      </c>
      <c r="AD126" s="267">
        <v>7.0900000000000005E-2</v>
      </c>
      <c r="AE126" s="267">
        <v>-4.8300000000000003E-2</v>
      </c>
      <c r="AF126" s="267">
        <v>0.20150000000000001</v>
      </c>
      <c r="AG126" s="267">
        <v>1.6000000000000001E-3</v>
      </c>
      <c r="AH126" s="267">
        <v>-7.0499999999999993E-2</v>
      </c>
      <c r="AI126" s="267">
        <v>-0.1666</v>
      </c>
      <c r="AJ126" s="267">
        <v>-0.1038</v>
      </c>
      <c r="AK126" s="267">
        <v>-8.3500000000000005E-2</v>
      </c>
      <c r="AL126" s="267">
        <v>3.3599999999999998E-2</v>
      </c>
      <c r="AM126" s="267">
        <v>-0.157</v>
      </c>
      <c r="AN126" s="267">
        <v>5.6099999999999997E-2</v>
      </c>
      <c r="AO126" s="267">
        <v>-0.20830000000000001</v>
      </c>
      <c r="AP126" s="268">
        <v>-7.8700000000000006E-2</v>
      </c>
      <c r="AQ126" s="210"/>
      <c r="AR126" s="213">
        <f t="shared" ca="1" si="21"/>
        <v>-5.07173343E-2</v>
      </c>
      <c r="AS126" s="214" t="str">
        <f t="shared" si="24"/>
        <v>Chlorpromazine</v>
      </c>
      <c r="AT126" s="232">
        <f t="shared" ca="1" si="22"/>
        <v>-5.0760887391278008E-2</v>
      </c>
      <c r="AU126" s="219">
        <f t="shared" ca="1" si="23"/>
        <v>2.5766676887500066E-3</v>
      </c>
      <c r="AV126" s="203"/>
      <c r="AW126" s="232">
        <f t="shared" ca="1" si="25"/>
        <v>0.20122921110754347</v>
      </c>
      <c r="AX126" s="270">
        <f t="shared" ca="1" si="26"/>
        <v>361</v>
      </c>
      <c r="AY126" s="203">
        <f t="shared" ca="1" si="27"/>
        <v>1</v>
      </c>
      <c r="AZ126" s="270">
        <f t="shared" ca="1" si="28"/>
        <v>4.2239672402857993</v>
      </c>
      <c r="BA126" s="270">
        <f t="shared" ca="1" si="29"/>
        <v>0</v>
      </c>
      <c r="BB126" s="271">
        <f t="shared" ca="1" si="30"/>
        <v>-0.18760328591544148</v>
      </c>
    </row>
    <row r="127" spans="1:54">
      <c r="A127" s="232" t="s">
        <v>4409</v>
      </c>
      <c r="B127" s="252" t="s">
        <v>1461</v>
      </c>
      <c r="C127" s="252"/>
      <c r="D127" s="266"/>
      <c r="E127" s="267">
        <v>0.2203</v>
      </c>
      <c r="F127" s="267">
        <v>-0.43519999999999998</v>
      </c>
      <c r="G127" s="267">
        <v>6.9800000000000001E-2</v>
      </c>
      <c r="H127" s="267">
        <v>-0.48049999999999998</v>
      </c>
      <c r="I127" s="267">
        <v>0.2666</v>
      </c>
      <c r="J127" s="267">
        <v>9.0899999999999995E-2</v>
      </c>
      <c r="K127" s="267">
        <v>1.12E-2</v>
      </c>
      <c r="L127" s="267">
        <v>8.8999999999999999E-3</v>
      </c>
      <c r="M127" s="267">
        <v>6.0600000000000001E-2</v>
      </c>
      <c r="N127" s="267">
        <v>-0.2026</v>
      </c>
      <c r="O127" s="267">
        <v>8.9599999999999999E-2</v>
      </c>
      <c r="P127" s="267">
        <v>5.6899999999999999E-2</v>
      </c>
      <c r="Q127" s="267">
        <v>-3.1E-2</v>
      </c>
      <c r="R127" s="267">
        <v>-0.16039999999999999</v>
      </c>
      <c r="S127" s="267">
        <v>-0.24690000000000001</v>
      </c>
      <c r="T127" s="267">
        <v>6.3299999999999995E-2</v>
      </c>
      <c r="U127" s="267">
        <v>9.8400000000000001E-2</v>
      </c>
      <c r="V127" s="267">
        <v>-2.69E-2</v>
      </c>
      <c r="W127" s="267">
        <v>0.16619999999999999</v>
      </c>
      <c r="X127" s="267">
        <v>3.1E-2</v>
      </c>
      <c r="Y127" s="267">
        <v>0.1022</v>
      </c>
      <c r="Z127" s="267">
        <v>-0.16819999999999999</v>
      </c>
      <c r="AA127" s="267">
        <v>8.6800000000000002E-2</v>
      </c>
      <c r="AB127" s="267">
        <v>-1.7000000000000001E-2</v>
      </c>
      <c r="AC127" s="267">
        <v>0.17610000000000001</v>
      </c>
      <c r="AD127" s="267">
        <v>-0.1202</v>
      </c>
      <c r="AE127" s="267">
        <v>-0.13109999999999999</v>
      </c>
      <c r="AF127" s="267">
        <v>2.4199999999999999E-2</v>
      </c>
      <c r="AG127" s="267">
        <v>-0.11310000000000001</v>
      </c>
      <c r="AH127" s="267">
        <v>-2.6599999999999999E-2</v>
      </c>
      <c r="AI127" s="267">
        <v>0.26729999999999998</v>
      </c>
      <c r="AJ127" s="267">
        <v>0.1784</v>
      </c>
      <c r="AK127" s="267">
        <v>-0.08</v>
      </c>
      <c r="AL127" s="267">
        <v>-5.4100000000000002E-2</v>
      </c>
      <c r="AM127" s="267">
        <v>-1.67E-2</v>
      </c>
      <c r="AN127" s="267">
        <v>8.3099999999999993E-2</v>
      </c>
      <c r="AO127" s="267">
        <v>0.12570000000000001</v>
      </c>
      <c r="AP127" s="268">
        <v>3.44E-2</v>
      </c>
      <c r="AQ127" s="210"/>
      <c r="AR127" s="213">
        <f t="shared" ca="1" si="21"/>
        <v>-0.2907957115</v>
      </c>
      <c r="AS127" s="214" t="str">
        <f t="shared" si="24"/>
        <v>Chlorum (Chlore)</v>
      </c>
      <c r="AT127" s="232">
        <f t="shared" ca="1" si="22"/>
        <v>-0.29943525833898771</v>
      </c>
      <c r="AU127" s="219">
        <f t="shared" ca="1" si="23"/>
        <v>8.9661473936536312E-2</v>
      </c>
      <c r="AV127" s="203"/>
      <c r="AW127" s="232">
        <f t="shared" ca="1" si="25"/>
        <v>0.20774951751434792</v>
      </c>
      <c r="AX127" s="270">
        <f t="shared" ca="1" si="26"/>
        <v>361</v>
      </c>
      <c r="AY127" s="203">
        <f t="shared" ca="1" si="27"/>
        <v>0</v>
      </c>
      <c r="AZ127" s="270">
        <f t="shared" ca="1" si="28"/>
        <v>4.1072875475230228</v>
      </c>
      <c r="BA127" s="270">
        <f t="shared" ca="1" si="29"/>
        <v>0</v>
      </c>
      <c r="BB127" s="271">
        <f t="shared" ca="1" si="30"/>
        <v>-0.18108297950863703</v>
      </c>
    </row>
    <row r="128" spans="1:54">
      <c r="A128" s="232" t="s">
        <v>4410</v>
      </c>
      <c r="B128" s="252" t="s">
        <v>1468</v>
      </c>
      <c r="C128" s="252"/>
      <c r="D128" s="266"/>
      <c r="E128" s="267">
        <v>0.57999999999999996</v>
      </c>
      <c r="F128" s="267">
        <v>-0.26869999999999999</v>
      </c>
      <c r="G128" s="267">
        <v>-0.15790000000000001</v>
      </c>
      <c r="H128" s="267">
        <v>-2.2700000000000001E-2</v>
      </c>
      <c r="I128" s="267">
        <v>0.2397</v>
      </c>
      <c r="J128" s="267">
        <v>7.6700000000000004E-2</v>
      </c>
      <c r="K128" s="267">
        <v>1.9900000000000001E-2</v>
      </c>
      <c r="L128" s="267">
        <v>2.6100000000000002E-2</v>
      </c>
      <c r="M128" s="267">
        <v>-0.18010000000000001</v>
      </c>
      <c r="N128" s="267">
        <v>0.11700000000000001</v>
      </c>
      <c r="O128" s="267">
        <v>-0.1988</v>
      </c>
      <c r="P128" s="267">
        <v>0.1767</v>
      </c>
      <c r="Q128" s="267">
        <v>-0.16700000000000001</v>
      </c>
      <c r="R128" s="267">
        <v>-0.22550000000000001</v>
      </c>
      <c r="S128" s="267">
        <v>8.2900000000000001E-2</v>
      </c>
      <c r="T128" s="267">
        <v>-0.16470000000000001</v>
      </c>
      <c r="U128" s="267">
        <v>-0.36919999999999997</v>
      </c>
      <c r="V128" s="267">
        <v>-3.7499999999999999E-2</v>
      </c>
      <c r="W128" s="267">
        <v>-4.6600000000000003E-2</v>
      </c>
      <c r="X128" s="267">
        <v>-2.8E-3</v>
      </c>
      <c r="Y128" s="267">
        <v>8.5199999999999998E-2</v>
      </c>
      <c r="Z128" s="267">
        <v>0.18970000000000001</v>
      </c>
      <c r="AA128" s="267">
        <v>0.1074</v>
      </c>
      <c r="AB128" s="267">
        <v>1.7000000000000001E-2</v>
      </c>
      <c r="AC128" s="267">
        <v>7.8399999999999997E-2</v>
      </c>
      <c r="AD128" s="267">
        <v>-0.13289999999999999</v>
      </c>
      <c r="AE128" s="267">
        <v>-5.45E-2</v>
      </c>
      <c r="AF128" s="267">
        <v>7.6700000000000004E-2</v>
      </c>
      <c r="AG128" s="267">
        <v>5.9999999999999995E-4</v>
      </c>
      <c r="AH128" s="267">
        <v>-8.7499999999999994E-2</v>
      </c>
      <c r="AI128" s="267">
        <v>0.13750000000000001</v>
      </c>
      <c r="AJ128" s="267">
        <v>1.4800000000000001E-2</v>
      </c>
      <c r="AK128" s="267">
        <v>7.7299999999999994E-2</v>
      </c>
      <c r="AL128" s="267">
        <v>-5.96E-2</v>
      </c>
      <c r="AM128" s="267">
        <v>1.9300000000000001E-2</v>
      </c>
      <c r="AN128" s="267">
        <v>3.5200000000000002E-2</v>
      </c>
      <c r="AO128" s="267">
        <v>-4.2599999999999999E-2</v>
      </c>
      <c r="AP128" s="268">
        <v>6.7599999999999993E-2</v>
      </c>
      <c r="AQ128" s="210"/>
      <c r="AR128" s="213">
        <f t="shared" ca="1" si="21"/>
        <v>-0.29297306109999999</v>
      </c>
      <c r="AS128" s="214" t="str">
        <f t="shared" si="24"/>
        <v>Chromicum Acidum</v>
      </c>
      <c r="AT128" s="232">
        <f t="shared" ca="1" si="22"/>
        <v>-0.30181538792816209</v>
      </c>
      <c r="AU128" s="219">
        <f t="shared" ca="1" si="23"/>
        <v>9.1092528390226968E-2</v>
      </c>
      <c r="AV128" s="203"/>
      <c r="AW128" s="232">
        <f t="shared" ca="1" si="25"/>
        <v>0.21426982392115237</v>
      </c>
      <c r="AX128" s="270">
        <f t="shared" ca="1" si="26"/>
        <v>363</v>
      </c>
      <c r="AY128" s="203">
        <f t="shared" ca="1" si="27"/>
        <v>2</v>
      </c>
      <c r="AZ128" s="270">
        <f t="shared" ca="1" si="28"/>
        <v>3.9902075555877001</v>
      </c>
      <c r="BA128" s="270">
        <f t="shared" ca="1" si="29"/>
        <v>0</v>
      </c>
      <c r="BB128" s="271">
        <f t="shared" ca="1" si="30"/>
        <v>-0.17456267310183257</v>
      </c>
    </row>
    <row r="129" spans="1:54">
      <c r="A129" s="232" t="s">
        <v>4411</v>
      </c>
      <c r="B129" s="252" t="s">
        <v>2600</v>
      </c>
      <c r="C129" s="252"/>
      <c r="D129" s="266"/>
      <c r="E129" s="267">
        <v>-0.2419</v>
      </c>
      <c r="F129" s="267">
        <v>0.1605</v>
      </c>
      <c r="G129" s="267">
        <v>-0.30680000000000002</v>
      </c>
      <c r="H129" s="267">
        <v>-0.06</v>
      </c>
      <c r="I129" s="267">
        <v>0.1648</v>
      </c>
      <c r="J129" s="267">
        <v>0.16769999999999999</v>
      </c>
      <c r="K129" s="267">
        <v>4.0000000000000002E-4</v>
      </c>
      <c r="L129" s="267">
        <v>-1.8E-3</v>
      </c>
      <c r="M129" s="267">
        <v>-0.39700000000000002</v>
      </c>
      <c r="N129" s="267">
        <v>0.1807</v>
      </c>
      <c r="O129" s="267">
        <v>-4.3499999999999997E-2</v>
      </c>
      <c r="P129" s="267">
        <v>0.24740000000000001</v>
      </c>
      <c r="Q129" s="267">
        <v>0.1089</v>
      </c>
      <c r="R129" s="267">
        <v>-0.19109999999999999</v>
      </c>
      <c r="S129" s="267">
        <v>-3.8600000000000002E-2</v>
      </c>
      <c r="T129" s="267">
        <v>2.9000000000000001E-2</v>
      </c>
      <c r="U129" s="267">
        <v>-0.24829999999999999</v>
      </c>
      <c r="V129" s="267">
        <v>0.28820000000000001</v>
      </c>
      <c r="W129" s="267">
        <v>0.1938</v>
      </c>
      <c r="X129" s="267">
        <v>-8.2000000000000003E-2</v>
      </c>
      <c r="Y129" s="267">
        <v>8.3199999999999996E-2</v>
      </c>
      <c r="Z129" s="267">
        <v>7.5499999999999998E-2</v>
      </c>
      <c r="AA129" s="267">
        <v>-0.12670000000000001</v>
      </c>
      <c r="AB129" s="267">
        <v>3.9399999999999998E-2</v>
      </c>
      <c r="AC129" s="267">
        <v>7.5300000000000006E-2</v>
      </c>
      <c r="AD129" s="267">
        <v>-6.6500000000000004E-2</v>
      </c>
      <c r="AE129" s="267">
        <v>9.1399999999999995E-2</v>
      </c>
      <c r="AF129" s="267">
        <v>0.14219999999999999</v>
      </c>
      <c r="AG129" s="267">
        <v>0.14319999999999999</v>
      </c>
      <c r="AH129" s="267">
        <v>-0.1046</v>
      </c>
      <c r="AI129" s="267">
        <v>-0.10829999999999999</v>
      </c>
      <c r="AJ129" s="267">
        <v>-0.33600000000000002</v>
      </c>
      <c r="AK129" s="267">
        <v>-0.14949999999999999</v>
      </c>
      <c r="AL129" s="267">
        <v>0.08</v>
      </c>
      <c r="AM129" s="267">
        <v>8.3000000000000004E-2</v>
      </c>
      <c r="AN129" s="267">
        <v>7.1999999999999995E-2</v>
      </c>
      <c r="AO129" s="267">
        <v>5.9400000000000001E-2</v>
      </c>
      <c r="AP129" s="268">
        <v>1.6500000000000001E-2</v>
      </c>
      <c r="AQ129" s="210"/>
      <c r="AR129" s="213">
        <f t="shared" ca="1" si="21"/>
        <v>0.18404795369999999</v>
      </c>
      <c r="AS129" s="214" t="str">
        <f t="shared" si="24"/>
        <v>Cicuta Virosa</v>
      </c>
      <c r="AT129" s="232">
        <f t="shared" ca="1" si="22"/>
        <v>0.1861693648057724</v>
      </c>
      <c r="AU129" s="219" t="str">
        <f t="shared" ca="1" si="23"/>
        <v/>
      </c>
      <c r="AV129" s="203"/>
      <c r="AW129" s="232">
        <f t="shared" ca="1" si="25"/>
        <v>0.22079013032795683</v>
      </c>
      <c r="AX129" s="270">
        <f t="shared" ca="1" si="26"/>
        <v>364</v>
      </c>
      <c r="AY129" s="203">
        <f t="shared" ca="1" si="27"/>
        <v>1</v>
      </c>
      <c r="AZ129" s="270">
        <f t="shared" ca="1" si="28"/>
        <v>3.8729480871111002</v>
      </c>
      <c r="BA129" s="270">
        <f t="shared" ca="1" si="29"/>
        <v>0</v>
      </c>
      <c r="BB129" s="271">
        <f t="shared" ca="1" si="30"/>
        <v>-0.16804236669502812</v>
      </c>
    </row>
    <row r="130" spans="1:54">
      <c r="A130" s="232" t="s">
        <v>661</v>
      </c>
      <c r="B130" s="252" t="s">
        <v>1651</v>
      </c>
      <c r="C130" s="252"/>
      <c r="D130" s="266"/>
      <c r="E130" s="267">
        <v>1.84E-2</v>
      </c>
      <c r="F130" s="267">
        <v>-8.9899999999999994E-2</v>
      </c>
      <c r="G130" s="267">
        <v>9.8299999999999998E-2</v>
      </c>
      <c r="H130" s="267">
        <v>-7.8899999999999998E-2</v>
      </c>
      <c r="I130" s="267">
        <v>-0.19409999999999999</v>
      </c>
      <c r="J130" s="267">
        <v>-0.3342</v>
      </c>
      <c r="K130" s="267">
        <v>0.1027</v>
      </c>
      <c r="L130" s="267">
        <v>0.13339999999999999</v>
      </c>
      <c r="M130" s="267">
        <v>-0.21840000000000001</v>
      </c>
      <c r="N130" s="267">
        <v>-3.2800000000000003E-2</v>
      </c>
      <c r="O130" s="267">
        <v>-3.7100000000000001E-2</v>
      </c>
      <c r="P130" s="267">
        <v>-8.0399999999999999E-2</v>
      </c>
      <c r="Q130" s="267">
        <v>5.4800000000000001E-2</v>
      </c>
      <c r="R130" s="267">
        <v>-8.9899999999999994E-2</v>
      </c>
      <c r="S130" s="267">
        <v>0.115</v>
      </c>
      <c r="T130" s="267">
        <v>0.1163</v>
      </c>
      <c r="U130" s="267">
        <v>5.28E-2</v>
      </c>
      <c r="V130" s="267">
        <v>-5.6300000000000003E-2</v>
      </c>
      <c r="W130" s="267">
        <v>0.22589999999999999</v>
      </c>
      <c r="X130" s="267">
        <v>-0.2361</v>
      </c>
      <c r="Y130" s="267">
        <v>8.8099999999999998E-2</v>
      </c>
      <c r="Z130" s="267">
        <v>-0.18129999999999999</v>
      </c>
      <c r="AA130" s="267">
        <v>-2.6100000000000002E-2</v>
      </c>
      <c r="AB130" s="267">
        <v>0.24709999999999999</v>
      </c>
      <c r="AC130" s="267">
        <v>0.157</v>
      </c>
      <c r="AD130" s="267">
        <v>0.25659999999999999</v>
      </c>
      <c r="AE130" s="267">
        <v>0.24429999999999999</v>
      </c>
      <c r="AF130" s="267">
        <v>-0.1037</v>
      </c>
      <c r="AG130" s="267">
        <v>0.26300000000000001</v>
      </c>
      <c r="AH130" s="267">
        <v>-1.66E-2</v>
      </c>
      <c r="AI130" s="267">
        <v>-0.19489999999999999</v>
      </c>
      <c r="AJ130" s="267">
        <v>0.16489999999999999</v>
      </c>
      <c r="AK130" s="267">
        <v>-9.4E-2</v>
      </c>
      <c r="AL130" s="267">
        <v>0.1181</v>
      </c>
      <c r="AM130" s="267">
        <v>-0.3014</v>
      </c>
      <c r="AN130" s="267">
        <v>-0.24709999999999999</v>
      </c>
      <c r="AO130" s="267">
        <v>1.3299999999999999E-2</v>
      </c>
      <c r="AP130" s="268">
        <v>0.13389999999999999</v>
      </c>
      <c r="AQ130" s="210"/>
      <c r="AR130" s="213">
        <f t="shared" ca="1" si="21"/>
        <v>-2.4302194799999999E-2</v>
      </c>
      <c r="AS130" s="214" t="str">
        <f t="shared" si="24"/>
        <v>Cimex Lectularius</v>
      </c>
      <c r="AT130" s="232">
        <f t="shared" ca="1" si="22"/>
        <v>-2.430698076118264E-2</v>
      </c>
      <c r="AU130" s="219">
        <f t="shared" ca="1" si="23"/>
        <v>5.9082931372450305E-4</v>
      </c>
      <c r="AV130" s="203"/>
      <c r="AW130" s="232">
        <f t="shared" ca="1" si="25"/>
        <v>0.22731043673476128</v>
      </c>
      <c r="AX130" s="270">
        <f t="shared" ca="1" si="26"/>
        <v>365</v>
      </c>
      <c r="AY130" s="203">
        <f t="shared" ca="1" si="27"/>
        <v>1</v>
      </c>
      <c r="AZ130" s="270">
        <f t="shared" ca="1" si="28"/>
        <v>3.7557240555200444</v>
      </c>
      <c r="BA130" s="270">
        <f t="shared" ca="1" si="29"/>
        <v>0</v>
      </c>
      <c r="BB130" s="271">
        <f t="shared" ca="1" si="30"/>
        <v>-0.16152206028822366</v>
      </c>
    </row>
    <row r="131" spans="1:54">
      <c r="A131" s="232" t="s">
        <v>662</v>
      </c>
      <c r="B131" s="252" t="s">
        <v>2601</v>
      </c>
      <c r="C131" s="252"/>
      <c r="D131" s="266"/>
      <c r="E131" s="267">
        <v>-0.15570000000000001</v>
      </c>
      <c r="F131" s="267">
        <v>0.18079999999999999</v>
      </c>
      <c r="G131" s="267">
        <v>-8.4599999999999995E-2</v>
      </c>
      <c r="H131" s="267">
        <v>-0.1908</v>
      </c>
      <c r="I131" s="267">
        <v>-0.1132</v>
      </c>
      <c r="J131" s="267">
        <v>-0.105</v>
      </c>
      <c r="K131" s="267">
        <v>0.20150000000000001</v>
      </c>
      <c r="L131" s="267">
        <v>8.5699999999999998E-2</v>
      </c>
      <c r="M131" s="267">
        <v>-0.1227</v>
      </c>
      <c r="N131" s="267">
        <v>-0.15640000000000001</v>
      </c>
      <c r="O131" s="267">
        <v>-9.2499999999999999E-2</v>
      </c>
      <c r="P131" s="267">
        <v>-0.10059999999999999</v>
      </c>
      <c r="Q131" s="267">
        <v>-0.12180000000000001</v>
      </c>
      <c r="R131" s="267">
        <v>-0.24629999999999999</v>
      </c>
      <c r="S131" s="267">
        <v>0.1057</v>
      </c>
      <c r="T131" s="267">
        <v>-0.15060000000000001</v>
      </c>
      <c r="U131" s="267">
        <v>0.13009999999999999</v>
      </c>
      <c r="V131" s="267">
        <v>1.7899999999999999E-2</v>
      </c>
      <c r="W131" s="267">
        <v>0.43409999999999999</v>
      </c>
      <c r="X131" s="267">
        <v>-0.13150000000000001</v>
      </c>
      <c r="Y131" s="267">
        <v>0.15759999999999999</v>
      </c>
      <c r="Z131" s="267">
        <v>-5.3E-3</v>
      </c>
      <c r="AA131" s="267">
        <v>4.6699999999999998E-2</v>
      </c>
      <c r="AB131" s="267">
        <v>0.1996</v>
      </c>
      <c r="AC131" s="267">
        <v>0.17710000000000001</v>
      </c>
      <c r="AD131" s="267">
        <v>9.5500000000000002E-2</v>
      </c>
      <c r="AE131" s="267">
        <v>0.42220000000000002</v>
      </c>
      <c r="AF131" s="267">
        <v>0.15759999999999999</v>
      </c>
      <c r="AG131" s="267">
        <v>-7.1999999999999998E-3</v>
      </c>
      <c r="AH131" s="267">
        <v>-9.9500000000000005E-2</v>
      </c>
      <c r="AI131" s="267">
        <v>-0.13039999999999999</v>
      </c>
      <c r="AJ131" s="267">
        <v>5.8999999999999997E-2</v>
      </c>
      <c r="AK131" s="267">
        <v>-1.9300000000000001E-2</v>
      </c>
      <c r="AL131" s="267">
        <v>-5.0200000000000002E-2</v>
      </c>
      <c r="AM131" s="267">
        <v>-0.11799999999999999</v>
      </c>
      <c r="AN131" s="267">
        <v>-0.11550000000000001</v>
      </c>
      <c r="AO131" s="267">
        <v>8.4400000000000003E-2</v>
      </c>
      <c r="AP131" s="268">
        <v>-0.24310000000000001</v>
      </c>
      <c r="AQ131" s="210"/>
      <c r="AR131" s="213">
        <f t="shared" ca="1" si="21"/>
        <v>1.78376373E-2</v>
      </c>
      <c r="AS131" s="214" t="str">
        <f t="shared" si="24"/>
        <v>Cina</v>
      </c>
      <c r="AT131" s="232">
        <f t="shared" ca="1" si="22"/>
        <v>1.78395295288243E-2</v>
      </c>
      <c r="AU131" s="219" t="str">
        <f t="shared" ca="1" si="23"/>
        <v/>
      </c>
      <c r="AV131" s="203"/>
      <c r="AW131" s="232">
        <f t="shared" ca="1" si="25"/>
        <v>0.23383074314156574</v>
      </c>
      <c r="AX131" s="270">
        <f t="shared" ca="1" si="26"/>
        <v>367</v>
      </c>
      <c r="AY131" s="203">
        <f t="shared" ca="1" si="27"/>
        <v>2</v>
      </c>
      <c r="AZ131" s="270">
        <f t="shared" ca="1" si="28"/>
        <v>3.638743870411238</v>
      </c>
      <c r="BA131" s="270">
        <f t="shared" ca="1" si="29"/>
        <v>0</v>
      </c>
      <c r="BB131" s="271">
        <f t="shared" ca="1" si="30"/>
        <v>-0.15500175388141921</v>
      </c>
    </row>
    <row r="132" spans="1:54">
      <c r="A132" s="232" t="s">
        <v>3303</v>
      </c>
      <c r="B132" s="252" t="s">
        <v>377</v>
      </c>
      <c r="C132" s="252"/>
      <c r="D132" s="266"/>
      <c r="E132" s="267">
        <v>0.60050000000000003</v>
      </c>
      <c r="F132" s="267">
        <v>-0.14580000000000001</v>
      </c>
      <c r="G132" s="267">
        <v>-0.17660000000000001</v>
      </c>
      <c r="H132" s="267">
        <v>-0.17150000000000001</v>
      </c>
      <c r="I132" s="267">
        <v>3.9300000000000002E-2</v>
      </c>
      <c r="J132" s="267">
        <v>4.3E-3</v>
      </c>
      <c r="K132" s="267">
        <v>-0.2767</v>
      </c>
      <c r="L132" s="267">
        <v>0.05</v>
      </c>
      <c r="M132" s="267">
        <v>2.01E-2</v>
      </c>
      <c r="N132" s="267">
        <v>0.1595</v>
      </c>
      <c r="O132" s="267">
        <v>-0.11119999999999999</v>
      </c>
      <c r="P132" s="267">
        <v>4.19E-2</v>
      </c>
      <c r="Q132" s="267">
        <v>-0.10050000000000001</v>
      </c>
      <c r="R132" s="267">
        <v>-0.17879999999999999</v>
      </c>
      <c r="S132" s="267">
        <v>-9.5799999999999996E-2</v>
      </c>
      <c r="T132" s="267">
        <v>-1.6999999999999999E-3</v>
      </c>
      <c r="U132" s="267">
        <v>-0.1031</v>
      </c>
      <c r="V132" s="267">
        <v>7.1400000000000005E-2</v>
      </c>
      <c r="W132" s="267">
        <v>3.7600000000000001E-2</v>
      </c>
      <c r="X132" s="267">
        <v>-2.6499999999999999E-2</v>
      </c>
      <c r="Y132" s="267">
        <v>0.36780000000000002</v>
      </c>
      <c r="Z132" s="267">
        <v>-4.2299999999999997E-2</v>
      </c>
      <c r="AA132" s="267">
        <v>1.15E-2</v>
      </c>
      <c r="AB132" s="267">
        <v>-7.4399999999999994E-2</v>
      </c>
      <c r="AC132" s="267">
        <v>0.2369</v>
      </c>
      <c r="AD132" s="267">
        <v>4.3200000000000002E-2</v>
      </c>
      <c r="AE132" s="267">
        <v>-0.15529999999999999</v>
      </c>
      <c r="AF132" s="267">
        <v>0.1198</v>
      </c>
      <c r="AG132" s="267">
        <v>-6.1600000000000002E-2</v>
      </c>
      <c r="AH132" s="267">
        <v>-4.7000000000000002E-3</v>
      </c>
      <c r="AI132" s="267">
        <v>-3.5099999999999999E-2</v>
      </c>
      <c r="AJ132" s="267">
        <v>6.9699999999999998E-2</v>
      </c>
      <c r="AK132" s="267">
        <v>7.0099999999999996E-2</v>
      </c>
      <c r="AL132" s="267">
        <v>-0.25019999999999998</v>
      </c>
      <c r="AM132" s="267">
        <v>-2.6100000000000002E-2</v>
      </c>
      <c r="AN132" s="267">
        <v>8.1299999999999997E-2</v>
      </c>
      <c r="AO132" s="267">
        <v>-0.13730000000000001</v>
      </c>
      <c r="AP132" s="268">
        <v>0.15820000000000001</v>
      </c>
      <c r="AQ132" s="210"/>
      <c r="AR132" s="213">
        <f t="shared" ca="1" si="21"/>
        <v>-0.1797505003</v>
      </c>
      <c r="AS132" s="214" t="str">
        <f t="shared" si="24"/>
        <v>Cinnabaris</v>
      </c>
      <c r="AT132" s="232">
        <f t="shared" ca="1" si="22"/>
        <v>-0.1817248463871369</v>
      </c>
      <c r="AU132" s="219">
        <f t="shared" ca="1" si="23"/>
        <v>3.3023919794428501E-2</v>
      </c>
      <c r="AV132" s="203"/>
      <c r="AW132" s="232">
        <f t="shared" ca="1" si="25"/>
        <v>0.24035104954837019</v>
      </c>
      <c r="AX132" s="270">
        <f t="shared" ca="1" si="26"/>
        <v>368</v>
      </c>
      <c r="AY132" s="203">
        <f t="shared" ca="1" si="27"/>
        <v>1</v>
      </c>
      <c r="AZ132" s="270">
        <f t="shared" ca="1" si="28"/>
        <v>3.5222088897047255</v>
      </c>
      <c r="BA132" s="270">
        <f t="shared" ca="1" si="29"/>
        <v>0</v>
      </c>
      <c r="BB132" s="271">
        <f t="shared" ca="1" si="30"/>
        <v>-0.14848144747461475</v>
      </c>
    </row>
    <row r="133" spans="1:54">
      <c r="A133" s="232" t="s">
        <v>1871</v>
      </c>
      <c r="B133" s="252" t="s">
        <v>3189</v>
      </c>
      <c r="C133" s="252"/>
      <c r="D133" s="266"/>
      <c r="E133" s="267">
        <v>-0.15229999999999999</v>
      </c>
      <c r="F133" s="267">
        <v>3.7499999999999999E-2</v>
      </c>
      <c r="G133" s="267">
        <v>0.43690000000000001</v>
      </c>
      <c r="H133" s="267">
        <v>0.15190000000000001</v>
      </c>
      <c r="I133" s="267">
        <v>6.8699999999999997E-2</v>
      </c>
      <c r="J133" s="267">
        <v>0.12520000000000001</v>
      </c>
      <c r="K133" s="267">
        <v>0.19950000000000001</v>
      </c>
      <c r="L133" s="267">
        <v>-0.35659999999999997</v>
      </c>
      <c r="M133" s="267">
        <v>6.9099999999999995E-2</v>
      </c>
      <c r="N133" s="267">
        <v>-7.9100000000000004E-2</v>
      </c>
      <c r="O133" s="267">
        <v>-0.2482</v>
      </c>
      <c r="P133" s="267">
        <v>-2.9700000000000001E-2</v>
      </c>
      <c r="Q133" s="267">
        <v>-0.1159</v>
      </c>
      <c r="R133" s="267">
        <v>0.24959999999999999</v>
      </c>
      <c r="S133" s="267">
        <v>1.9E-3</v>
      </c>
      <c r="T133" s="267">
        <v>0.1074</v>
      </c>
      <c r="U133" s="267">
        <v>-5.1299999999999998E-2</v>
      </c>
      <c r="V133" s="267">
        <v>-0.21029999999999999</v>
      </c>
      <c r="W133" s="267">
        <v>-6.13E-2</v>
      </c>
      <c r="X133" s="267">
        <v>0.16350000000000001</v>
      </c>
      <c r="Y133" s="267">
        <v>0.2069</v>
      </c>
      <c r="Z133" s="267">
        <v>0.11890000000000001</v>
      </c>
      <c r="AA133" s="267">
        <v>-3.7499999999999999E-2</v>
      </c>
      <c r="AB133" s="267">
        <v>-7.3200000000000001E-2</v>
      </c>
      <c r="AC133" s="267">
        <v>-0.1865</v>
      </c>
      <c r="AD133" s="267">
        <v>-1.41E-2</v>
      </c>
      <c r="AE133" s="267">
        <v>-1.34E-2</v>
      </c>
      <c r="AF133" s="267">
        <v>-5.5399999999999998E-2</v>
      </c>
      <c r="AG133" s="267">
        <v>-0.12820000000000001</v>
      </c>
      <c r="AH133" s="267">
        <v>0.19500000000000001</v>
      </c>
      <c r="AI133" s="267">
        <v>1.34E-2</v>
      </c>
      <c r="AJ133" s="267">
        <v>-7.9500000000000001E-2</v>
      </c>
      <c r="AK133" s="267">
        <v>-0.31580000000000003</v>
      </c>
      <c r="AL133" s="267">
        <v>-0.224</v>
      </c>
      <c r="AM133" s="267">
        <v>5.28E-2</v>
      </c>
      <c r="AN133" s="267">
        <v>4.0899999999999999E-2</v>
      </c>
      <c r="AO133" s="267">
        <v>0.1133</v>
      </c>
      <c r="AP133" s="268">
        <v>7.6899999999999996E-2</v>
      </c>
      <c r="AQ133" s="210"/>
      <c r="AR133" s="213">
        <f t="shared" ca="1" si="21"/>
        <v>-0.23632065320000001</v>
      </c>
      <c r="AS133" s="214" t="str">
        <f t="shared" si="24"/>
        <v>Cinnamomum Zeylanic.</v>
      </c>
      <c r="AT133" s="232">
        <f t="shared" ca="1" si="22"/>
        <v>-0.24087351730108322</v>
      </c>
      <c r="AU133" s="219">
        <f t="shared" ca="1" si="23"/>
        <v>5.802005133699524E-2</v>
      </c>
      <c r="AV133" s="203"/>
      <c r="AW133" s="232">
        <f t="shared" ca="1" si="25"/>
        <v>0.24687135595517465</v>
      </c>
      <c r="AX133" s="270">
        <f t="shared" ca="1" si="26"/>
        <v>368</v>
      </c>
      <c r="AY133" s="203">
        <f t="shared" ca="1" si="27"/>
        <v>0</v>
      </c>
      <c r="AZ133" s="270">
        <f t="shared" ca="1" si="28"/>
        <v>3.4063129200964903</v>
      </c>
      <c r="BA133" s="270">
        <f t="shared" ca="1" si="29"/>
        <v>0</v>
      </c>
      <c r="BB133" s="271">
        <f t="shared" ca="1" si="30"/>
        <v>-0.1419611410678103</v>
      </c>
    </row>
    <row r="134" spans="1:54">
      <c r="A134" s="232" t="s">
        <v>1872</v>
      </c>
      <c r="B134" s="252" t="s">
        <v>669</v>
      </c>
      <c r="C134" s="252"/>
      <c r="D134" s="266"/>
      <c r="E134" s="267">
        <v>0.5484</v>
      </c>
      <c r="F134" s="267">
        <v>-0.23250000000000001</v>
      </c>
      <c r="G134" s="267">
        <v>-2.53E-2</v>
      </c>
      <c r="H134" s="267">
        <v>-0.37019999999999997</v>
      </c>
      <c r="I134" s="267">
        <v>0.21079999999999999</v>
      </c>
      <c r="J134" s="267">
        <v>-0.2457</v>
      </c>
      <c r="K134" s="267">
        <v>0.1246</v>
      </c>
      <c r="L134" s="267">
        <v>-3.9E-2</v>
      </c>
      <c r="M134" s="267">
        <v>-2.46E-2</v>
      </c>
      <c r="N134" s="267">
        <v>7.1400000000000005E-2</v>
      </c>
      <c r="O134" s="267">
        <v>6.2899999999999998E-2</v>
      </c>
      <c r="P134" s="267">
        <v>-0.1143</v>
      </c>
      <c r="Q134" s="267">
        <v>5.9700000000000003E-2</v>
      </c>
      <c r="R134" s="267">
        <v>6.3E-3</v>
      </c>
      <c r="S134" s="267">
        <v>0.24229999999999999</v>
      </c>
      <c r="T134" s="267">
        <v>0.12720000000000001</v>
      </c>
      <c r="U134" s="267">
        <v>-5.6500000000000002E-2</v>
      </c>
      <c r="V134" s="267">
        <v>0.1487</v>
      </c>
      <c r="W134" s="267">
        <v>-7.9500000000000001E-2</v>
      </c>
      <c r="X134" s="267">
        <v>-2.75E-2</v>
      </c>
      <c r="Y134" s="267">
        <v>-0.1762</v>
      </c>
      <c r="Z134" s="267">
        <v>6.8000000000000005E-2</v>
      </c>
      <c r="AA134" s="267">
        <v>6.6299999999999998E-2</v>
      </c>
      <c r="AB134" s="267">
        <v>1.41E-2</v>
      </c>
      <c r="AC134" s="267">
        <v>-0.15090000000000001</v>
      </c>
      <c r="AD134" s="267">
        <v>3.1199999999999999E-2</v>
      </c>
      <c r="AE134" s="267">
        <v>-0.23250000000000001</v>
      </c>
      <c r="AF134" s="267">
        <v>8.6300000000000002E-2</v>
      </c>
      <c r="AG134" s="267">
        <v>4.2200000000000001E-2</v>
      </c>
      <c r="AH134" s="267">
        <v>0.10970000000000001</v>
      </c>
      <c r="AI134" s="267">
        <v>1.7500000000000002E-2</v>
      </c>
      <c r="AJ134" s="267">
        <v>-0.16889999999999999</v>
      </c>
      <c r="AK134" s="267">
        <v>-0.1618</v>
      </c>
      <c r="AL134" s="267">
        <v>0.1009</v>
      </c>
      <c r="AM134" s="267">
        <v>8.1900000000000001E-2</v>
      </c>
      <c r="AN134" s="267">
        <v>8.8999999999999996E-2</v>
      </c>
      <c r="AO134" s="267">
        <v>-2.7300000000000001E-2</v>
      </c>
      <c r="AP134" s="268">
        <v>-0.17910000000000001</v>
      </c>
      <c r="AQ134" s="210"/>
      <c r="AR134" s="213">
        <f t="shared" ca="1" si="21"/>
        <v>-0.11281759819999999</v>
      </c>
      <c r="AS134" s="214" t="str">
        <f t="shared" si="24"/>
        <v>Cistus Canadensis</v>
      </c>
      <c r="AT134" s="232">
        <f t="shared" ca="1" si="22"/>
        <v>-0.11329992732485944</v>
      </c>
      <c r="AU134" s="219">
        <f t="shared" ca="1" si="23"/>
        <v>1.283687353181843E-2</v>
      </c>
      <c r="AV134" s="203"/>
      <c r="AW134" s="232">
        <f t="shared" ca="1" si="25"/>
        <v>0.25339166236197913</v>
      </c>
      <c r="AX134" s="270">
        <f t="shared" ca="1" si="26"/>
        <v>368</v>
      </c>
      <c r="AY134" s="203">
        <f t="shared" ca="1" si="27"/>
        <v>0</v>
      </c>
      <c r="AZ134" s="270">
        <f t="shared" ca="1" si="28"/>
        <v>3.2912417669818033</v>
      </c>
      <c r="BA134" s="270">
        <f t="shared" ca="1" si="29"/>
        <v>0</v>
      </c>
      <c r="BB134" s="271">
        <f t="shared" ca="1" si="30"/>
        <v>-0.13544083466100582</v>
      </c>
    </row>
    <row r="135" spans="1:54">
      <c r="A135" s="232" t="s">
        <v>1873</v>
      </c>
      <c r="B135" s="252" t="s">
        <v>378</v>
      </c>
      <c r="C135" s="252"/>
      <c r="D135" s="266"/>
      <c r="E135" s="267">
        <v>0.43840000000000001</v>
      </c>
      <c r="F135" s="267">
        <v>-0.1666</v>
      </c>
      <c r="G135" s="267">
        <v>-1.0200000000000001E-2</v>
      </c>
      <c r="H135" s="267">
        <v>-1.2999999999999999E-3</v>
      </c>
      <c r="I135" s="267">
        <v>0.2838</v>
      </c>
      <c r="J135" s="267">
        <v>-8.4199999999999997E-2</v>
      </c>
      <c r="K135" s="267">
        <v>0.16969999999999999</v>
      </c>
      <c r="L135" s="267">
        <v>-1.2500000000000001E-2</v>
      </c>
      <c r="M135" s="267">
        <v>0.1145</v>
      </c>
      <c r="N135" s="267">
        <v>-5.6599999999999998E-2</v>
      </c>
      <c r="O135" s="267">
        <v>-8.3799999999999999E-2</v>
      </c>
      <c r="P135" s="267">
        <v>-2.5399999999999999E-2</v>
      </c>
      <c r="Q135" s="267">
        <v>-0.1341</v>
      </c>
      <c r="R135" s="267">
        <v>2.3199999999999998E-2</v>
      </c>
      <c r="S135" s="267">
        <v>-6.7299999999999999E-2</v>
      </c>
      <c r="T135" s="267">
        <v>-0.44819999999999999</v>
      </c>
      <c r="U135" s="267">
        <v>-0.22409999999999999</v>
      </c>
      <c r="V135" s="267">
        <v>0.1109</v>
      </c>
      <c r="W135" s="267">
        <v>-0.2112</v>
      </c>
      <c r="X135" s="267">
        <v>-9.0899999999999995E-2</v>
      </c>
      <c r="Y135" s="267">
        <v>-7.6E-3</v>
      </c>
      <c r="Z135" s="267">
        <v>0.25480000000000003</v>
      </c>
      <c r="AA135" s="267">
        <v>5.2600000000000001E-2</v>
      </c>
      <c r="AB135" s="267">
        <v>0.1729</v>
      </c>
      <c r="AC135" s="267">
        <v>0.21210000000000001</v>
      </c>
      <c r="AD135" s="267">
        <v>-0.13189999999999999</v>
      </c>
      <c r="AE135" s="267">
        <v>3.3399999999999999E-2</v>
      </c>
      <c r="AF135" s="267">
        <v>-0.11</v>
      </c>
      <c r="AG135" s="267">
        <v>8.8999999999999999E-3</v>
      </c>
      <c r="AH135" s="267">
        <v>-0.22450000000000001</v>
      </c>
      <c r="AI135" s="267">
        <v>6.4199999999999993E-2</v>
      </c>
      <c r="AJ135" s="267">
        <v>0.10829999999999999</v>
      </c>
      <c r="AK135" s="267">
        <v>0.16969999999999999</v>
      </c>
      <c r="AL135" s="267">
        <v>-7.6600000000000001E-2</v>
      </c>
      <c r="AM135" s="267">
        <v>2.23E-2</v>
      </c>
      <c r="AN135" s="267">
        <v>-9.7600000000000006E-2</v>
      </c>
      <c r="AO135" s="267">
        <v>0.1016</v>
      </c>
      <c r="AP135" s="268">
        <v>-7.4800000000000005E-2</v>
      </c>
      <c r="AQ135" s="210"/>
      <c r="AR135" s="213">
        <f t="shared" ca="1" si="21"/>
        <v>-0.1777053388</v>
      </c>
      <c r="AS135" s="214" t="str">
        <f t="shared" si="24"/>
        <v>Citrus Limonum</v>
      </c>
      <c r="AT135" s="232">
        <f t="shared" ca="1" si="22"/>
        <v>-0.17961219832259681</v>
      </c>
      <c r="AU135" s="219">
        <f t="shared" ca="1" si="23"/>
        <v>3.2260541786275847E-2</v>
      </c>
      <c r="AV135" s="203"/>
      <c r="AW135" s="232">
        <f t="shared" ca="1" si="25"/>
        <v>0.25991196876878359</v>
      </c>
      <c r="AX135" s="270">
        <f t="shared" ca="1" si="26"/>
        <v>371</v>
      </c>
      <c r="AY135" s="203">
        <f t="shared" ca="1" si="27"/>
        <v>3</v>
      </c>
      <c r="AZ135" s="270">
        <f t="shared" ca="1" si="28"/>
        <v>3.1771728346749164</v>
      </c>
      <c r="BA135" s="270">
        <f t="shared" ca="1" si="29"/>
        <v>0</v>
      </c>
      <c r="BB135" s="271">
        <f t="shared" ca="1" si="30"/>
        <v>-0.12892052825420136</v>
      </c>
    </row>
    <row r="136" spans="1:54">
      <c r="A136" s="232" t="s">
        <v>1874</v>
      </c>
      <c r="B136" s="252" t="s">
        <v>4366</v>
      </c>
      <c r="C136" s="252"/>
      <c r="D136" s="266"/>
      <c r="E136" s="267">
        <v>0.42149999999999999</v>
      </c>
      <c r="F136" s="267">
        <v>-7.0099999999999996E-2</v>
      </c>
      <c r="G136" s="267">
        <v>-0.34960000000000002</v>
      </c>
      <c r="H136" s="267">
        <v>0.19139999999999999</v>
      </c>
      <c r="I136" s="267">
        <v>-8.3400000000000002E-2</v>
      </c>
      <c r="J136" s="267">
        <v>0.2329</v>
      </c>
      <c r="K136" s="267">
        <v>-0.18659999999999999</v>
      </c>
      <c r="L136" s="267">
        <v>-0.29959999999999998</v>
      </c>
      <c r="M136" s="267">
        <v>-3.9199999999999999E-2</v>
      </c>
      <c r="N136" s="267">
        <v>-9.9000000000000008E-3</v>
      </c>
      <c r="O136" s="267">
        <v>8.2699999999999996E-2</v>
      </c>
      <c r="P136" s="267">
        <v>2.1899999999999999E-2</v>
      </c>
      <c r="Q136" s="267">
        <v>2.7000000000000001E-3</v>
      </c>
      <c r="R136" s="267">
        <v>-0.19839999999999999</v>
      </c>
      <c r="S136" s="267">
        <v>4.4999999999999997E-3</v>
      </c>
      <c r="T136" s="267">
        <v>-0.1143</v>
      </c>
      <c r="U136" s="267">
        <v>-3.8300000000000001E-2</v>
      </c>
      <c r="V136" s="267">
        <v>-6.2E-2</v>
      </c>
      <c r="W136" s="267">
        <v>8.1600000000000006E-2</v>
      </c>
      <c r="X136" s="267">
        <v>-3.2000000000000001E-2</v>
      </c>
      <c r="Y136" s="267">
        <v>-6.7400000000000002E-2</v>
      </c>
      <c r="Z136" s="267">
        <v>0.1578</v>
      </c>
      <c r="AA136" s="267">
        <v>0.1021</v>
      </c>
      <c r="AB136" s="267">
        <v>-0.1492</v>
      </c>
      <c r="AC136" s="267">
        <v>0.13339999999999999</v>
      </c>
      <c r="AD136" s="267">
        <v>-0.28000000000000003</v>
      </c>
      <c r="AE136" s="267">
        <v>3.49E-2</v>
      </c>
      <c r="AF136" s="267">
        <v>2.7E-2</v>
      </c>
      <c r="AG136" s="267">
        <v>0.14130000000000001</v>
      </c>
      <c r="AH136" s="267">
        <v>4.3700000000000003E-2</v>
      </c>
      <c r="AI136" s="267">
        <v>0.1925</v>
      </c>
      <c r="AJ136" s="267">
        <v>-0.12280000000000001</v>
      </c>
      <c r="AK136" s="267">
        <v>5.1200000000000002E-2</v>
      </c>
      <c r="AL136" s="267">
        <v>-8.72E-2</v>
      </c>
      <c r="AM136" s="267">
        <v>-0.23169999999999999</v>
      </c>
      <c r="AN136" s="267">
        <v>5.3600000000000002E-2</v>
      </c>
      <c r="AO136" s="267">
        <v>0.22109999999999999</v>
      </c>
      <c r="AP136" s="268">
        <v>0.22</v>
      </c>
      <c r="AQ136" s="210"/>
      <c r="AR136" s="213">
        <f t="shared" ca="1" si="21"/>
        <v>-7.0231822900000004E-2</v>
      </c>
      <c r="AS136" s="214" t="str">
        <f t="shared" si="24"/>
        <v>Clematis Erecta</v>
      </c>
      <c r="AT136" s="232">
        <f t="shared" ca="1" si="22"/>
        <v>-7.0347638883357308E-2</v>
      </c>
      <c r="AU136" s="219">
        <f t="shared" ca="1" si="23"/>
        <v>4.9487902964632452E-3</v>
      </c>
      <c r="AV136" s="203"/>
      <c r="AW136" s="232">
        <f t="shared" ca="1" si="25"/>
        <v>0.26643227517558804</v>
      </c>
      <c r="AX136" s="270">
        <f t="shared" ca="1" si="26"/>
        <v>371</v>
      </c>
      <c r="AY136" s="203">
        <f t="shared" ca="1" si="27"/>
        <v>0</v>
      </c>
      <c r="AZ136" s="270">
        <f t="shared" ca="1" si="28"/>
        <v>3.0642747774099464</v>
      </c>
      <c r="BA136" s="270">
        <f t="shared" ca="1" si="29"/>
        <v>0</v>
      </c>
      <c r="BB136" s="271">
        <f t="shared" ca="1" si="30"/>
        <v>-0.12240022184739691</v>
      </c>
    </row>
    <row r="137" spans="1:54">
      <c r="A137" s="232" t="s">
        <v>1875</v>
      </c>
      <c r="B137" s="252" t="s">
        <v>2310</v>
      </c>
      <c r="C137" s="252"/>
      <c r="D137" s="266"/>
      <c r="E137" s="267">
        <v>2.35E-2</v>
      </c>
      <c r="F137" s="267">
        <v>0.18340000000000001</v>
      </c>
      <c r="G137" s="267">
        <v>-2.4799999999999999E-2</v>
      </c>
      <c r="H137" s="267">
        <v>7.3899999999999993E-2</v>
      </c>
      <c r="I137" s="267">
        <v>-6.5199999999999994E-2</v>
      </c>
      <c r="J137" s="267">
        <v>-9.35E-2</v>
      </c>
      <c r="K137" s="267">
        <v>-0.2883</v>
      </c>
      <c r="L137" s="267">
        <v>4.7899999999999998E-2</v>
      </c>
      <c r="M137" s="267">
        <v>2.8000000000000001E-2</v>
      </c>
      <c r="N137" s="267">
        <v>1.8599999999999998E-2</v>
      </c>
      <c r="O137" s="267">
        <v>7.7999999999999996E-3</v>
      </c>
      <c r="P137" s="267">
        <v>5.1499999999999997E-2</v>
      </c>
      <c r="Q137" s="267">
        <v>0.27039999999999997</v>
      </c>
      <c r="R137" s="267">
        <v>4.53E-2</v>
      </c>
      <c r="S137" s="267">
        <v>-0.31859999999999999</v>
      </c>
      <c r="T137" s="267">
        <v>4.6600000000000003E-2</v>
      </c>
      <c r="U137" s="267">
        <v>-1.2999999999999999E-2</v>
      </c>
      <c r="V137" s="267">
        <v>-8.8300000000000003E-2</v>
      </c>
      <c r="W137" s="267">
        <v>2.2200000000000001E-2</v>
      </c>
      <c r="X137" s="267">
        <v>0.1469</v>
      </c>
      <c r="Y137" s="267">
        <v>-0.15179999999999999</v>
      </c>
      <c r="Z137" s="267">
        <v>0.16389999999999999</v>
      </c>
      <c r="AA137" s="267">
        <v>0.13750000000000001</v>
      </c>
      <c r="AB137" s="267">
        <v>-0.1736</v>
      </c>
      <c r="AC137" s="267">
        <v>8.8900000000000007E-2</v>
      </c>
      <c r="AD137" s="267">
        <v>-0.2026</v>
      </c>
      <c r="AE137" s="267">
        <v>1.11E-2</v>
      </c>
      <c r="AF137" s="267">
        <v>0.26390000000000002</v>
      </c>
      <c r="AG137" s="267">
        <v>7.8799999999999995E-2</v>
      </c>
      <c r="AH137" s="267">
        <v>6.7999999999999996E-3</v>
      </c>
      <c r="AI137" s="267">
        <v>8.9599999999999999E-2</v>
      </c>
      <c r="AJ137" s="267">
        <v>0.1515</v>
      </c>
      <c r="AK137" s="267">
        <v>-0.38240000000000002</v>
      </c>
      <c r="AL137" s="267">
        <v>-0.1293</v>
      </c>
      <c r="AM137" s="267">
        <v>0.34560000000000002</v>
      </c>
      <c r="AN137" s="267">
        <v>-0.29680000000000001</v>
      </c>
      <c r="AO137" s="267">
        <v>-0.13750000000000001</v>
      </c>
      <c r="AP137" s="268">
        <v>6.6100000000000006E-2</v>
      </c>
      <c r="AQ137" s="210"/>
      <c r="AR137" s="213">
        <f t="shared" ca="1" si="21"/>
        <v>7.6888497E-3</v>
      </c>
      <c r="AS137" s="214" t="str">
        <f t="shared" si="24"/>
        <v>Cobaltum Metallicum</v>
      </c>
      <c r="AT137" s="232">
        <f t="shared" ca="1" si="22"/>
        <v>7.689001222897022E-3</v>
      </c>
      <c r="AU137" s="219" t="str">
        <f t="shared" ca="1" si="23"/>
        <v/>
      </c>
      <c r="AV137" s="203"/>
      <c r="AW137" s="232">
        <f t="shared" ca="1" si="25"/>
        <v>0.2729525815823925</v>
      </c>
      <c r="AX137" s="270">
        <f t="shared" ca="1" si="26"/>
        <v>372</v>
      </c>
      <c r="AY137" s="203">
        <f t="shared" ca="1" si="27"/>
        <v>1</v>
      </c>
      <c r="AZ137" s="270">
        <f t="shared" ca="1" si="28"/>
        <v>2.9527072012747593</v>
      </c>
      <c r="BA137" s="270">
        <f t="shared" ca="1" si="29"/>
        <v>0</v>
      </c>
      <c r="BB137" s="271">
        <f t="shared" ca="1" si="30"/>
        <v>-0.11587991544059245</v>
      </c>
    </row>
    <row r="138" spans="1:54">
      <c r="A138" s="232" t="s">
        <v>1876</v>
      </c>
      <c r="B138" s="252" t="s">
        <v>2839</v>
      </c>
      <c r="C138" s="252"/>
      <c r="D138" s="266"/>
      <c r="E138" s="267">
        <v>-2.7099999999999999E-2</v>
      </c>
      <c r="F138" s="267">
        <v>4.2000000000000003E-2</v>
      </c>
      <c r="G138" s="267">
        <v>-6.3E-2</v>
      </c>
      <c r="H138" s="267">
        <v>0.247</v>
      </c>
      <c r="I138" s="267">
        <v>0.1017</v>
      </c>
      <c r="J138" s="267">
        <v>8.5800000000000001E-2</v>
      </c>
      <c r="K138" s="267">
        <v>-0.35449999999999998</v>
      </c>
      <c r="L138" s="267">
        <v>-0.18090000000000001</v>
      </c>
      <c r="M138" s="267">
        <v>0.1188</v>
      </c>
      <c r="N138" s="267">
        <v>6.7000000000000002E-3</v>
      </c>
      <c r="O138" s="267">
        <v>-0.113</v>
      </c>
      <c r="P138" s="267">
        <v>0.1129</v>
      </c>
      <c r="Q138" s="267">
        <v>0.13950000000000001</v>
      </c>
      <c r="R138" s="267">
        <v>0.29360000000000003</v>
      </c>
      <c r="S138" s="267">
        <v>-0.17330000000000001</v>
      </c>
      <c r="T138" s="267">
        <v>-0.1265</v>
      </c>
      <c r="U138" s="267">
        <v>0.15720000000000001</v>
      </c>
      <c r="V138" s="267">
        <v>-0.35649999999999998</v>
      </c>
      <c r="W138" s="267">
        <v>-2.5999999999999999E-2</v>
      </c>
      <c r="X138" s="267">
        <v>3.9100000000000003E-2</v>
      </c>
      <c r="Y138" s="267">
        <v>0.1487</v>
      </c>
      <c r="Z138" s="267">
        <v>-2.35E-2</v>
      </c>
      <c r="AA138" s="267">
        <v>5.1499999999999997E-2</v>
      </c>
      <c r="AB138" s="267">
        <v>-0.13519999999999999</v>
      </c>
      <c r="AC138" s="267">
        <v>0.14929999999999999</v>
      </c>
      <c r="AD138" s="267">
        <v>-0.12</v>
      </c>
      <c r="AE138" s="267">
        <v>-0.1031</v>
      </c>
      <c r="AF138" s="267">
        <v>0.24410000000000001</v>
      </c>
      <c r="AG138" s="267">
        <v>0.17799999999999999</v>
      </c>
      <c r="AH138" s="267">
        <v>-0.1076</v>
      </c>
      <c r="AI138" s="267">
        <v>7.3700000000000002E-2</v>
      </c>
      <c r="AJ138" s="267">
        <v>0.1736</v>
      </c>
      <c r="AK138" s="267">
        <v>-5.16E-2</v>
      </c>
      <c r="AL138" s="267">
        <v>9.9699999999999997E-2</v>
      </c>
      <c r="AM138" s="267">
        <v>-4.2799999999999998E-2</v>
      </c>
      <c r="AN138" s="267">
        <v>5.8900000000000001E-2</v>
      </c>
      <c r="AO138" s="267">
        <v>-0.12859999999999999</v>
      </c>
      <c r="AP138" s="268">
        <v>-0.38379999999999997</v>
      </c>
      <c r="AQ138" s="210"/>
      <c r="AR138" s="213">
        <f t="shared" ca="1" si="21"/>
        <v>-0.31815401360000001</v>
      </c>
      <c r="AS138" s="214" t="str">
        <f t="shared" si="24"/>
        <v>Cobaltum Nitricum</v>
      </c>
      <c r="AT138" s="232">
        <f t="shared" ca="1" si="22"/>
        <v>-0.32959187815445845</v>
      </c>
      <c r="AU138" s="219">
        <f t="shared" ca="1" si="23"/>
        <v>0.10863080614538338</v>
      </c>
      <c r="AV138" s="203"/>
      <c r="AW138" s="232">
        <f t="shared" ca="1" si="25"/>
        <v>0.27947288798919695</v>
      </c>
      <c r="AX138" s="270">
        <f t="shared" ca="1" si="26"/>
        <v>374</v>
      </c>
      <c r="AY138" s="203">
        <f t="shared" ca="1" si="27"/>
        <v>2</v>
      </c>
      <c r="AZ138" s="270">
        <f t="shared" ca="1" si="28"/>
        <v>2.8426204169067675</v>
      </c>
      <c r="BA138" s="270">
        <f t="shared" ca="1" si="29"/>
        <v>0</v>
      </c>
      <c r="BB138" s="271">
        <f t="shared" ca="1" si="30"/>
        <v>-0.109359609033788</v>
      </c>
    </row>
    <row r="139" spans="1:54">
      <c r="A139" s="232" t="s">
        <v>1877</v>
      </c>
      <c r="B139" s="252" t="s">
        <v>2311</v>
      </c>
      <c r="C139" s="252"/>
      <c r="D139" s="266"/>
      <c r="E139" s="267">
        <v>-0.3327</v>
      </c>
      <c r="F139" s="267">
        <v>0.26769999999999999</v>
      </c>
      <c r="G139" s="267">
        <v>-7.4099999999999999E-2</v>
      </c>
      <c r="H139" s="267">
        <v>-0.13070000000000001</v>
      </c>
      <c r="I139" s="267">
        <v>0.2606</v>
      </c>
      <c r="J139" s="267">
        <v>8.3299999999999999E-2</v>
      </c>
      <c r="K139" s="267">
        <v>0.1336</v>
      </c>
      <c r="L139" s="267">
        <v>1.83E-2</v>
      </c>
      <c r="M139" s="267">
        <v>0.26140000000000002</v>
      </c>
      <c r="N139" s="267">
        <v>-0.13830000000000001</v>
      </c>
      <c r="O139" s="267">
        <v>0.25569999999999998</v>
      </c>
      <c r="P139" s="267">
        <v>5.0599999999999999E-2</v>
      </c>
      <c r="Q139" s="267">
        <v>-0.1336</v>
      </c>
      <c r="R139" s="267">
        <v>9.9299999999999999E-2</v>
      </c>
      <c r="S139" s="267">
        <v>6.3399999999999998E-2</v>
      </c>
      <c r="T139" s="267">
        <v>0.29260000000000003</v>
      </c>
      <c r="U139" s="267">
        <v>-2.0400000000000001E-2</v>
      </c>
      <c r="V139" s="267">
        <v>-0.21479999999999999</v>
      </c>
      <c r="W139" s="267">
        <v>3.9600000000000003E-2</v>
      </c>
      <c r="X139" s="267">
        <v>8.2000000000000003E-2</v>
      </c>
      <c r="Y139" s="267">
        <v>-0.11210000000000001</v>
      </c>
      <c r="Z139" s="267">
        <v>0.24049999999999999</v>
      </c>
      <c r="AA139" s="267">
        <v>-2.1499999999999998E-2</v>
      </c>
      <c r="AB139" s="267">
        <v>2.41E-2</v>
      </c>
      <c r="AC139" s="267">
        <v>-1.41E-2</v>
      </c>
      <c r="AD139" s="267">
        <v>-0.1105</v>
      </c>
      <c r="AE139" s="267">
        <v>9.0399999999999994E-2</v>
      </c>
      <c r="AF139" s="267">
        <v>-7.3899999999999993E-2</v>
      </c>
      <c r="AG139" s="267">
        <v>-8.9300000000000004E-2</v>
      </c>
      <c r="AH139" s="267">
        <v>-0.154</v>
      </c>
      <c r="AI139" s="267">
        <v>-8.0199999999999994E-2</v>
      </c>
      <c r="AJ139" s="267">
        <v>-8.0199999999999994E-2</v>
      </c>
      <c r="AK139" s="267">
        <v>-0.24859999999999999</v>
      </c>
      <c r="AL139" s="267">
        <v>-0.31330000000000002</v>
      </c>
      <c r="AM139" s="267">
        <v>-0.16869999999999999</v>
      </c>
      <c r="AN139" s="267">
        <v>-9.7000000000000003E-3</v>
      </c>
      <c r="AO139" s="267">
        <v>0.1983</v>
      </c>
      <c r="AP139" s="268">
        <v>6.8400000000000002E-2</v>
      </c>
      <c r="AQ139" s="210"/>
      <c r="AR139" s="213">
        <f t="shared" ref="AR139:AR202" ca="1" si="31">ROUND(SUMPRODUCT(E139:AP139,E$5:AP$5),10)</f>
        <v>0.16415961079999999</v>
      </c>
      <c r="AS139" s="214" t="str">
        <f t="shared" si="24"/>
        <v>Coca (Erythroxylon)</v>
      </c>
      <c r="AT139" s="232">
        <f t="shared" ref="AT139:AT202" ca="1" si="32">ATANH(MIN(AR139,max_correl))</f>
        <v>0.16565853436206743</v>
      </c>
      <c r="AU139" s="219" t="str">
        <f t="shared" ref="AU139:AU202" ca="1" si="33">IF(AT139&lt;0,(AT139^2),"")</f>
        <v/>
      </c>
      <c r="AV139" s="203"/>
      <c r="AW139" s="232">
        <f t="shared" ca="1" si="25"/>
        <v>0.2859931943960014</v>
      </c>
      <c r="AX139" s="270">
        <f t="shared" ca="1" si="26"/>
        <v>374</v>
      </c>
      <c r="AY139" s="203">
        <f t="shared" ca="1" si="27"/>
        <v>0</v>
      </c>
      <c r="AZ139" s="270">
        <f t="shared" ca="1" si="28"/>
        <v>2.7341552424691211</v>
      </c>
      <c r="BA139" s="270">
        <f t="shared" ca="1" si="29"/>
        <v>0</v>
      </c>
      <c r="BB139" s="271">
        <f t="shared" ca="1" si="30"/>
        <v>-0.10283930262698354</v>
      </c>
    </row>
    <row r="140" spans="1:54">
      <c r="A140" s="232" t="s">
        <v>1878</v>
      </c>
      <c r="B140" s="252" t="s">
        <v>2312</v>
      </c>
      <c r="C140" s="252"/>
      <c r="D140" s="266"/>
      <c r="E140" s="267">
        <v>0.32529999999999998</v>
      </c>
      <c r="F140" s="267">
        <v>-0.28389999999999999</v>
      </c>
      <c r="G140" s="267">
        <v>-1.5800000000000002E-2</v>
      </c>
      <c r="H140" s="267">
        <v>-8.3799999999999999E-2</v>
      </c>
      <c r="I140" s="267">
        <v>-2.1499999999999998E-2</v>
      </c>
      <c r="J140" s="267">
        <v>-0.15429999999999999</v>
      </c>
      <c r="K140" s="267">
        <v>-9.7000000000000003E-3</v>
      </c>
      <c r="L140" s="267">
        <v>-6.6799999999999998E-2</v>
      </c>
      <c r="M140" s="267">
        <v>-0.11749999999999999</v>
      </c>
      <c r="N140" s="267">
        <v>4.9399999999999999E-2</v>
      </c>
      <c r="O140" s="267">
        <v>-0.10730000000000001</v>
      </c>
      <c r="P140" s="267">
        <v>7.9799999999999996E-2</v>
      </c>
      <c r="Q140" s="267">
        <v>-0.20979999999999999</v>
      </c>
      <c r="R140" s="267">
        <v>-0.1414</v>
      </c>
      <c r="S140" s="267">
        <v>0.20449999999999999</v>
      </c>
      <c r="T140" s="267">
        <v>-0.11990000000000001</v>
      </c>
      <c r="U140" s="267">
        <v>-5.3100000000000001E-2</v>
      </c>
      <c r="V140" s="267">
        <v>6.2799999999999995E-2</v>
      </c>
      <c r="W140" s="267">
        <v>-0.13969999999999999</v>
      </c>
      <c r="X140" s="267">
        <v>-3.6900000000000002E-2</v>
      </c>
      <c r="Y140" s="267">
        <v>0.20660000000000001</v>
      </c>
      <c r="Z140" s="267">
        <v>0.26889999999999997</v>
      </c>
      <c r="AA140" s="267">
        <v>0.24909999999999999</v>
      </c>
      <c r="AB140" s="267">
        <v>8.2600000000000007E-2</v>
      </c>
      <c r="AC140" s="267">
        <v>0.1195</v>
      </c>
      <c r="AD140" s="267">
        <v>-0.38240000000000002</v>
      </c>
      <c r="AE140" s="267">
        <v>-0.1041</v>
      </c>
      <c r="AF140" s="267">
        <v>0.1867</v>
      </c>
      <c r="AG140" s="267">
        <v>-5.7500000000000002E-2</v>
      </c>
      <c r="AH140" s="267">
        <v>-0.2969</v>
      </c>
      <c r="AI140" s="267">
        <v>6.9699999999999998E-2</v>
      </c>
      <c r="AJ140" s="267">
        <v>9.3600000000000003E-2</v>
      </c>
      <c r="AK140" s="267">
        <v>0.1138</v>
      </c>
      <c r="AL140" s="267">
        <v>-3.8899999999999997E-2</v>
      </c>
      <c r="AM140" s="267">
        <v>-5.6300000000000003E-2</v>
      </c>
      <c r="AN140" s="267">
        <v>0.26529999999999998</v>
      </c>
      <c r="AO140" s="267">
        <v>2.35E-2</v>
      </c>
      <c r="AP140" s="268">
        <v>0.1086</v>
      </c>
      <c r="AQ140" s="210"/>
      <c r="AR140" s="213">
        <f t="shared" ca="1" si="31"/>
        <v>-0.17199166290000001</v>
      </c>
      <c r="AS140" s="214" t="str">
        <f t="shared" ref="AS140:AS203" si="34">PROPER(RIGHT(B140,LEN(B140)-6))</f>
        <v>Coccinella Septemp.</v>
      </c>
      <c r="AT140" s="232">
        <f t="shared" ca="1" si="32"/>
        <v>-0.17371831662459142</v>
      </c>
      <c r="AU140" s="219">
        <f t="shared" ca="1" si="33"/>
        <v>3.0178053530881797E-2</v>
      </c>
      <c r="AV140" s="203"/>
      <c r="AW140" s="232">
        <f t="shared" ref="AW140:AW203" ca="1" si="35">AW139+largeur_classes</f>
        <v>0.29251350080280586</v>
      </c>
      <c r="AX140" s="270">
        <f t="shared" ref="AX140:AX203" ca="1" si="36">COUNTIF(AT$11:AT$408,CONCATENATE("&lt;=",AW140))</f>
        <v>376</v>
      </c>
      <c r="AY140" s="203">
        <f t="shared" ref="AY140:AY203" ca="1" si="37">AX140-AX139</f>
        <v>2</v>
      </c>
      <c r="AZ140" s="270">
        <f t="shared" ref="AZ140:AZ203" ca="1" si="38">$AZ$10*EXP(-(((AW140-$AW$7)/AZ$7)^2)/2)</f>
        <v>2.6274428561297238</v>
      </c>
      <c r="BA140" s="270">
        <f t="shared" ref="BA140:BA203" ca="1" si="39">IF((AW140-$AW$7)&gt;0,IF((AY140-AZ140)&gt;0,AY140-AZ140,0),0)</f>
        <v>0</v>
      </c>
      <c r="BB140" s="271">
        <f t="shared" ref="BB140:BB203" ca="1" si="40">AW140-BB$5</f>
        <v>-9.6318996220179087E-2</v>
      </c>
    </row>
    <row r="141" spans="1:54">
      <c r="A141" s="232" t="s">
        <v>1879</v>
      </c>
      <c r="B141" s="252" t="s">
        <v>1469</v>
      </c>
      <c r="C141" s="252"/>
      <c r="D141" s="266"/>
      <c r="E141" s="267">
        <v>-0.33040000000000003</v>
      </c>
      <c r="F141" s="267">
        <v>0.3518</v>
      </c>
      <c r="G141" s="267">
        <v>1.1999999999999999E-3</v>
      </c>
      <c r="H141" s="267">
        <v>-2.81E-2</v>
      </c>
      <c r="I141" s="267">
        <v>0.19159999999999999</v>
      </c>
      <c r="J141" s="267">
        <v>-0.37080000000000002</v>
      </c>
      <c r="K141" s="267">
        <v>0.11459999999999999</v>
      </c>
      <c r="L141" s="267">
        <v>-1.1599999999999999E-2</v>
      </c>
      <c r="M141" s="267">
        <v>0.02</v>
      </c>
      <c r="N141" s="267">
        <v>-4.1799999999999997E-2</v>
      </c>
      <c r="O141" s="267">
        <v>5.0700000000000002E-2</v>
      </c>
      <c r="P141" s="267">
        <v>1.84E-2</v>
      </c>
      <c r="Q141" s="267">
        <v>8.72E-2</v>
      </c>
      <c r="R141" s="267">
        <v>7.9699999999999993E-2</v>
      </c>
      <c r="S141" s="267">
        <v>0.04</v>
      </c>
      <c r="T141" s="267">
        <v>3.15E-2</v>
      </c>
      <c r="U141" s="267">
        <v>-4.4299999999999999E-2</v>
      </c>
      <c r="V141" s="267">
        <v>-0.15310000000000001</v>
      </c>
      <c r="W141" s="267">
        <v>-0.24160000000000001</v>
      </c>
      <c r="X141" s="267">
        <v>-2.4799999999999999E-2</v>
      </c>
      <c r="Y141" s="267">
        <v>0.13600000000000001</v>
      </c>
      <c r="Z141" s="267">
        <v>6.8900000000000003E-2</v>
      </c>
      <c r="AA141" s="267">
        <v>-0.1404</v>
      </c>
      <c r="AB141" s="267">
        <v>3.2599999999999997E-2</v>
      </c>
      <c r="AC141" s="267">
        <v>-0.2122</v>
      </c>
      <c r="AD141" s="267">
        <v>0.14649999999999999</v>
      </c>
      <c r="AE141" s="267">
        <v>6.1100000000000002E-2</v>
      </c>
      <c r="AF141" s="267">
        <v>8.5999999999999993E-2</v>
      </c>
      <c r="AG141" s="267">
        <v>6.7000000000000004E-2</v>
      </c>
      <c r="AH141" s="267">
        <v>3.7600000000000001E-2</v>
      </c>
      <c r="AI141" s="267">
        <v>0.15279999999999999</v>
      </c>
      <c r="AJ141" s="267">
        <v>-4.41E-2</v>
      </c>
      <c r="AK141" s="267">
        <v>0.1656</v>
      </c>
      <c r="AL141" s="267">
        <v>-0.44719999999999999</v>
      </c>
      <c r="AM141" s="267">
        <v>-0.1099</v>
      </c>
      <c r="AN141" s="267">
        <v>0.1062</v>
      </c>
      <c r="AO141" s="267">
        <v>-9.3899999999999997E-2</v>
      </c>
      <c r="AP141" s="268">
        <v>0.24579999999999999</v>
      </c>
      <c r="AQ141" s="210"/>
      <c r="AR141" s="213">
        <f t="shared" ca="1" si="31"/>
        <v>0.1005837575</v>
      </c>
      <c r="AS141" s="214" t="str">
        <f t="shared" si="34"/>
        <v>Cocculus Indicus</v>
      </c>
      <c r="AT141" s="232">
        <f t="shared" ca="1" si="32"/>
        <v>0.10092503661107005</v>
      </c>
      <c r="AU141" s="219" t="str">
        <f t="shared" ca="1" si="33"/>
        <v/>
      </c>
      <c r="AV141" s="203"/>
      <c r="AW141" s="232">
        <f t="shared" ca="1" si="35"/>
        <v>0.29903380720961031</v>
      </c>
      <c r="AX141" s="270">
        <f t="shared" ca="1" si="36"/>
        <v>378</v>
      </c>
      <c r="AY141" s="203">
        <f t="shared" ca="1" si="37"/>
        <v>2</v>
      </c>
      <c r="AZ141" s="270">
        <f t="shared" ca="1" si="38"/>
        <v>2.5226046969858209</v>
      </c>
      <c r="BA141" s="270">
        <f t="shared" ca="1" si="39"/>
        <v>0</v>
      </c>
      <c r="BB141" s="271">
        <f t="shared" ca="1" si="40"/>
        <v>-8.9798689813374633E-2</v>
      </c>
    </row>
    <row r="142" spans="1:54">
      <c r="A142" s="232" t="s">
        <v>1880</v>
      </c>
      <c r="B142" s="252" t="s">
        <v>379</v>
      </c>
      <c r="C142" s="252"/>
      <c r="D142" s="266"/>
      <c r="E142" s="267">
        <v>0.38090000000000002</v>
      </c>
      <c r="F142" s="267">
        <v>-0.28949999999999998</v>
      </c>
      <c r="G142" s="267">
        <v>0.26329999999999998</v>
      </c>
      <c r="H142" s="267">
        <v>-0.35</v>
      </c>
      <c r="I142" s="267">
        <v>-4.0899999999999999E-2</v>
      </c>
      <c r="J142" s="267">
        <v>9.1600000000000001E-2</v>
      </c>
      <c r="K142" s="267">
        <v>-5.5E-2</v>
      </c>
      <c r="L142" s="267">
        <v>-0.3115</v>
      </c>
      <c r="M142" s="267">
        <v>0.15029999999999999</v>
      </c>
      <c r="N142" s="267">
        <v>-0.3543</v>
      </c>
      <c r="O142" s="267">
        <v>0.1961</v>
      </c>
      <c r="P142" s="267">
        <v>0.1234</v>
      </c>
      <c r="Q142" s="267">
        <v>0.11940000000000001</v>
      </c>
      <c r="R142" s="267">
        <v>-8.4900000000000003E-2</v>
      </c>
      <c r="S142" s="267">
        <v>4.7E-2</v>
      </c>
      <c r="T142" s="267">
        <v>-0.1115</v>
      </c>
      <c r="U142" s="267">
        <v>-0.12280000000000001</v>
      </c>
      <c r="V142" s="267">
        <v>-6.6299999999999998E-2</v>
      </c>
      <c r="W142" s="267">
        <v>-4.2799999999999998E-2</v>
      </c>
      <c r="X142" s="267">
        <v>-5.6800000000000003E-2</v>
      </c>
      <c r="Y142" s="267">
        <v>9.6199999999999994E-2</v>
      </c>
      <c r="Z142" s="267">
        <v>-0.20100000000000001</v>
      </c>
      <c r="AA142" s="267">
        <v>0.13289999999999999</v>
      </c>
      <c r="AB142" s="267">
        <v>-0.1106</v>
      </c>
      <c r="AC142" s="267">
        <v>5.6500000000000002E-2</v>
      </c>
      <c r="AD142" s="267">
        <v>3.9100000000000003E-2</v>
      </c>
      <c r="AE142" s="267">
        <v>3.85E-2</v>
      </c>
      <c r="AF142" s="267">
        <v>4.4299999999999999E-2</v>
      </c>
      <c r="AG142" s="267">
        <v>-5.7099999999999998E-2</v>
      </c>
      <c r="AH142" s="267">
        <v>0.1512</v>
      </c>
      <c r="AI142" s="267">
        <v>6.0499999999999998E-2</v>
      </c>
      <c r="AJ142" s="267">
        <v>7.6999999999999999E-2</v>
      </c>
      <c r="AK142" s="267">
        <v>-0.1545</v>
      </c>
      <c r="AL142" s="267">
        <v>2.29E-2</v>
      </c>
      <c r="AM142" s="267">
        <v>4.1500000000000002E-2</v>
      </c>
      <c r="AN142" s="267">
        <v>0.22420000000000001</v>
      </c>
      <c r="AO142" s="267">
        <v>-1.95E-2</v>
      </c>
      <c r="AP142" s="268">
        <v>8.1199999999999994E-2</v>
      </c>
      <c r="AQ142" s="210"/>
      <c r="AR142" s="213">
        <f t="shared" ca="1" si="31"/>
        <v>-0.30282542070000001</v>
      </c>
      <c r="AS142" s="214" t="str">
        <f t="shared" si="34"/>
        <v>Coccus Cacti</v>
      </c>
      <c r="AT142" s="232">
        <f t="shared" ca="1" si="32"/>
        <v>-0.3126273668594029</v>
      </c>
      <c r="AU142" s="219">
        <f t="shared" ca="1" si="33"/>
        <v>9.7735870509443684E-2</v>
      </c>
      <c r="AV142" s="203"/>
      <c r="AW142" s="232">
        <f t="shared" ca="1" si="35"/>
        <v>0.30555411361641477</v>
      </c>
      <c r="AX142" s="270">
        <f t="shared" ca="1" si="36"/>
        <v>379</v>
      </c>
      <c r="AY142" s="203">
        <f t="shared" ca="1" si="37"/>
        <v>1</v>
      </c>
      <c r="AZ142" s="270">
        <f t="shared" ca="1" si="38"/>
        <v>2.4197524131151367</v>
      </c>
      <c r="BA142" s="270">
        <f t="shared" ca="1" si="39"/>
        <v>0</v>
      </c>
      <c r="BB142" s="271">
        <f t="shared" ca="1" si="40"/>
        <v>-8.3278383406570178E-2</v>
      </c>
    </row>
    <row r="143" spans="1:54">
      <c r="A143" s="232" t="s">
        <v>1881</v>
      </c>
      <c r="B143" s="252" t="s">
        <v>1852</v>
      </c>
      <c r="C143" s="252"/>
      <c r="D143" s="266"/>
      <c r="E143" s="267">
        <v>0.24390000000000001</v>
      </c>
      <c r="F143" s="267">
        <v>-0.20399999999999999</v>
      </c>
      <c r="G143" s="267">
        <v>0.28739999999999999</v>
      </c>
      <c r="H143" s="267">
        <v>-0.1386</v>
      </c>
      <c r="I143" s="267">
        <v>1.2999999999999999E-3</v>
      </c>
      <c r="J143" s="267">
        <v>-0.24299999999999999</v>
      </c>
      <c r="K143" s="267">
        <v>-0.1668</v>
      </c>
      <c r="L143" s="267">
        <v>-0.11260000000000001</v>
      </c>
      <c r="M143" s="267">
        <v>-0.15429999999999999</v>
      </c>
      <c r="N143" s="267">
        <v>0.2399</v>
      </c>
      <c r="O143" s="267">
        <v>9.6000000000000002E-2</v>
      </c>
      <c r="P143" s="267">
        <v>0.152</v>
      </c>
      <c r="Q143" s="267">
        <v>7.5800000000000006E-2</v>
      </c>
      <c r="R143" s="267">
        <v>-0.29189999999999999</v>
      </c>
      <c r="S143" s="267">
        <v>-0.1206</v>
      </c>
      <c r="T143" s="267">
        <v>-8.5199999999999998E-2</v>
      </c>
      <c r="U143" s="267">
        <v>-0.14480000000000001</v>
      </c>
      <c r="V143" s="267">
        <v>-5.0700000000000002E-2</v>
      </c>
      <c r="W143" s="267">
        <v>2.1999999999999999E-2</v>
      </c>
      <c r="X143" s="267">
        <v>0.1099</v>
      </c>
      <c r="Y143" s="267">
        <v>0.16550000000000001</v>
      </c>
      <c r="Z143" s="267">
        <v>0.17979999999999999</v>
      </c>
      <c r="AA143" s="267">
        <v>-1.03E-2</v>
      </c>
      <c r="AB143" s="267">
        <v>-2.8199999999999999E-2</v>
      </c>
      <c r="AC143" s="267">
        <v>0.1305</v>
      </c>
      <c r="AD143" s="267">
        <v>-0.16189999999999999</v>
      </c>
      <c r="AE143" s="267">
        <v>-2.9100000000000001E-2</v>
      </c>
      <c r="AF143" s="267">
        <v>0.1179</v>
      </c>
      <c r="AG143" s="267">
        <v>-8.1600000000000006E-2</v>
      </c>
      <c r="AH143" s="267">
        <v>-0.29820000000000002</v>
      </c>
      <c r="AI143" s="267">
        <v>0.20669999999999999</v>
      </c>
      <c r="AJ143" s="267">
        <v>0.32869999999999999</v>
      </c>
      <c r="AK143" s="267">
        <v>4.0399999999999998E-2</v>
      </c>
      <c r="AL143" s="267">
        <v>-3.3599999999999998E-2</v>
      </c>
      <c r="AM143" s="267">
        <v>4.0000000000000002E-4</v>
      </c>
      <c r="AN143" s="267">
        <v>-0.1009</v>
      </c>
      <c r="AO143" s="267">
        <v>-0.13</v>
      </c>
      <c r="AP143" s="268">
        <v>0.20039999999999999</v>
      </c>
      <c r="AQ143" s="210"/>
      <c r="AR143" s="213">
        <f t="shared" ca="1" si="31"/>
        <v>-0.32665180830000001</v>
      </c>
      <c r="AS143" s="214" t="str">
        <f t="shared" si="34"/>
        <v>Cochlearia Armoracia</v>
      </c>
      <c r="AT143" s="232">
        <f t="shared" ca="1" si="32"/>
        <v>-0.3390755207044639</v>
      </c>
      <c r="AU143" s="219">
        <f t="shared" ca="1" si="33"/>
        <v>0.11497220874100332</v>
      </c>
      <c r="AV143" s="203"/>
      <c r="AW143" s="232">
        <f t="shared" ca="1" si="35"/>
        <v>0.31207442002321922</v>
      </c>
      <c r="AX143" s="270">
        <f t="shared" ca="1" si="36"/>
        <v>379</v>
      </c>
      <c r="AY143" s="203">
        <f t="shared" ca="1" si="37"/>
        <v>0</v>
      </c>
      <c r="AZ143" s="270">
        <f t="shared" ca="1" si="38"/>
        <v>2.3189878551921419</v>
      </c>
      <c r="BA143" s="270">
        <f t="shared" ca="1" si="39"/>
        <v>0</v>
      </c>
      <c r="BB143" s="271">
        <f t="shared" ca="1" si="40"/>
        <v>-7.6758076999765723E-2</v>
      </c>
    </row>
    <row r="144" spans="1:54">
      <c r="A144" s="232" t="s">
        <v>1882</v>
      </c>
      <c r="B144" s="252" t="s">
        <v>380</v>
      </c>
      <c r="C144" s="252"/>
      <c r="D144" s="266"/>
      <c r="E144" s="267">
        <v>-0.35249999999999998</v>
      </c>
      <c r="F144" s="267">
        <v>0.1149</v>
      </c>
      <c r="G144" s="267">
        <v>-0.12520000000000001</v>
      </c>
      <c r="H144" s="267">
        <v>-0.23069999999999999</v>
      </c>
      <c r="I144" s="267">
        <v>-0.39350000000000002</v>
      </c>
      <c r="J144" s="267">
        <v>6.7000000000000002E-3</v>
      </c>
      <c r="K144" s="267">
        <v>9.2700000000000005E-2</v>
      </c>
      <c r="L144" s="267">
        <v>0.12470000000000001</v>
      </c>
      <c r="M144" s="267">
        <v>2.69E-2</v>
      </c>
      <c r="N144" s="267">
        <v>-6.9699999999999998E-2</v>
      </c>
      <c r="O144" s="267">
        <v>-5.0500000000000003E-2</v>
      </c>
      <c r="P144" s="267">
        <v>-0.14460000000000001</v>
      </c>
      <c r="Q144" s="267">
        <v>-2.8500000000000001E-2</v>
      </c>
      <c r="R144" s="267">
        <v>-6.3600000000000004E-2</v>
      </c>
      <c r="S144" s="267">
        <v>0.12839999999999999</v>
      </c>
      <c r="T144" s="267">
        <v>0.18629999999999999</v>
      </c>
      <c r="U144" s="267">
        <v>-6.1699999999999998E-2</v>
      </c>
      <c r="V144" s="267">
        <v>1.72E-2</v>
      </c>
      <c r="W144" s="267">
        <v>-7.2800000000000004E-2</v>
      </c>
      <c r="X144" s="267">
        <v>-0.18609999999999999</v>
      </c>
      <c r="Y144" s="267">
        <v>-1.09E-2</v>
      </c>
      <c r="Z144" s="267">
        <v>5.4699999999999999E-2</v>
      </c>
      <c r="AA144" s="267">
        <v>0.2044</v>
      </c>
      <c r="AB144" s="267">
        <v>8.4000000000000005E-2</v>
      </c>
      <c r="AC144" s="267">
        <v>2.12E-2</v>
      </c>
      <c r="AD144" s="267">
        <v>-0.1159</v>
      </c>
      <c r="AE144" s="267">
        <v>1.52E-2</v>
      </c>
      <c r="AF144" s="267">
        <v>8.8000000000000005E-3</v>
      </c>
      <c r="AG144" s="267">
        <v>-0.16639999999999999</v>
      </c>
      <c r="AH144" s="267">
        <v>5.0000000000000001E-4</v>
      </c>
      <c r="AI144" s="267">
        <v>0.3357</v>
      </c>
      <c r="AJ144" s="267">
        <v>-0.17760000000000001</v>
      </c>
      <c r="AK144" s="267">
        <v>0.13800000000000001</v>
      </c>
      <c r="AL144" s="267">
        <v>0.1032</v>
      </c>
      <c r="AM144" s="267">
        <v>0.44929999999999998</v>
      </c>
      <c r="AN144" s="267">
        <v>0.1135</v>
      </c>
      <c r="AO144" s="267">
        <v>-2.4400000000000002E-2</v>
      </c>
      <c r="AP144" s="268">
        <v>4.9399999999999999E-2</v>
      </c>
      <c r="AQ144" s="210"/>
      <c r="AR144" s="213">
        <f t="shared" ca="1" si="31"/>
        <v>8.3089931500000005E-2</v>
      </c>
      <c r="AS144" s="214" t="str">
        <f t="shared" si="34"/>
        <v>Coffea Cruda</v>
      </c>
      <c r="AT144" s="232">
        <f t="shared" ca="1" si="32"/>
        <v>8.3281943388845564E-2</v>
      </c>
      <c r="AU144" s="219" t="str">
        <f t="shared" ca="1" si="33"/>
        <v/>
      </c>
      <c r="AV144" s="203"/>
      <c r="AW144" s="232">
        <f t="shared" ca="1" si="35"/>
        <v>0.31859472643002368</v>
      </c>
      <c r="AX144" s="270">
        <f t="shared" ca="1" si="36"/>
        <v>380</v>
      </c>
      <c r="AY144" s="203">
        <f t="shared" ca="1" si="37"/>
        <v>1</v>
      </c>
      <c r="AZ144" s="270">
        <f t="shared" ca="1" si="38"/>
        <v>2.2204031138861797</v>
      </c>
      <c r="BA144" s="270">
        <f t="shared" ca="1" si="39"/>
        <v>0</v>
      </c>
      <c r="BB144" s="271">
        <f t="shared" ca="1" si="40"/>
        <v>-7.0237770592961268E-2</v>
      </c>
    </row>
    <row r="145" spans="1:54">
      <c r="A145" s="232" t="s">
        <v>1883</v>
      </c>
      <c r="B145" s="252" t="s">
        <v>381</v>
      </c>
      <c r="C145" s="252"/>
      <c r="D145" s="266"/>
      <c r="E145" s="267">
        <v>-0.34210000000000002</v>
      </c>
      <c r="F145" s="267">
        <v>0.1663</v>
      </c>
      <c r="G145" s="267">
        <v>-0.1489</v>
      </c>
      <c r="H145" s="267">
        <v>-0.1825</v>
      </c>
      <c r="I145" s="267">
        <v>-0.37540000000000001</v>
      </c>
      <c r="J145" s="267">
        <v>6.8699999999999997E-2</v>
      </c>
      <c r="K145" s="267">
        <v>0.14299999999999999</v>
      </c>
      <c r="L145" s="267">
        <v>0.1178</v>
      </c>
      <c r="M145" s="267">
        <v>0.1103</v>
      </c>
      <c r="N145" s="267">
        <v>-4.58E-2</v>
      </c>
      <c r="O145" s="267">
        <v>5.96E-2</v>
      </c>
      <c r="P145" s="267">
        <v>-0.21540000000000001</v>
      </c>
      <c r="Q145" s="267">
        <v>-6.2199999999999998E-2</v>
      </c>
      <c r="R145" s="267">
        <v>-3.09E-2</v>
      </c>
      <c r="S145" s="267">
        <v>6.3500000000000001E-2</v>
      </c>
      <c r="T145" s="267">
        <v>0.23569999999999999</v>
      </c>
      <c r="U145" s="267">
        <v>-8.2299999999999998E-2</v>
      </c>
      <c r="V145" s="267">
        <v>2.8199999999999999E-2</v>
      </c>
      <c r="W145" s="267">
        <v>-5.4800000000000001E-2</v>
      </c>
      <c r="X145" s="267">
        <v>-0.17319999999999999</v>
      </c>
      <c r="Y145" s="267">
        <v>-9.2999999999999992E-3</v>
      </c>
      <c r="Z145" s="267">
        <v>-2.3E-2</v>
      </c>
      <c r="AA145" s="267">
        <v>7.4499999999999997E-2</v>
      </c>
      <c r="AB145" s="267">
        <v>0.1774</v>
      </c>
      <c r="AC145" s="267">
        <v>-2.2499999999999999E-2</v>
      </c>
      <c r="AD145" s="267">
        <v>-0.2243</v>
      </c>
      <c r="AE145" s="267">
        <v>-2.8199999999999999E-2</v>
      </c>
      <c r="AF145" s="267">
        <v>2.75E-2</v>
      </c>
      <c r="AG145" s="267">
        <v>-0.1333</v>
      </c>
      <c r="AH145" s="267">
        <v>3.8999999999999998E-3</v>
      </c>
      <c r="AI145" s="267">
        <v>0.30349999999999999</v>
      </c>
      <c r="AJ145" s="267">
        <v>-0.11310000000000001</v>
      </c>
      <c r="AK145" s="267">
        <v>0.1263</v>
      </c>
      <c r="AL145" s="267">
        <v>0.20250000000000001</v>
      </c>
      <c r="AM145" s="267">
        <v>0.4118</v>
      </c>
      <c r="AN145" s="267">
        <v>4.3299999999999998E-2</v>
      </c>
      <c r="AO145" s="267">
        <v>-9.7500000000000003E-2</v>
      </c>
      <c r="AP145" s="268">
        <v>-2.8999999999999998E-3</v>
      </c>
      <c r="AQ145" s="210"/>
      <c r="AR145" s="213">
        <f t="shared" ca="1" si="31"/>
        <v>0.16935801249999999</v>
      </c>
      <c r="AS145" s="214" t="str">
        <f t="shared" si="34"/>
        <v>Coffea Tosta</v>
      </c>
      <c r="AT145" s="232">
        <f t="shared" ca="1" si="32"/>
        <v>0.17100564460313625</v>
      </c>
      <c r="AU145" s="219" t="str">
        <f t="shared" ca="1" si="33"/>
        <v/>
      </c>
      <c r="AV145" s="203"/>
      <c r="AW145" s="232">
        <f t="shared" ca="1" si="35"/>
        <v>0.32511503283682813</v>
      </c>
      <c r="AX145" s="270">
        <f t="shared" ca="1" si="36"/>
        <v>382</v>
      </c>
      <c r="AY145" s="203">
        <f t="shared" ca="1" si="37"/>
        <v>2</v>
      </c>
      <c r="AZ145" s="270">
        <f t="shared" ca="1" si="38"/>
        <v>2.1240805990578862</v>
      </c>
      <c r="BA145" s="270">
        <f t="shared" ca="1" si="39"/>
        <v>0</v>
      </c>
      <c r="BB145" s="271">
        <f t="shared" ca="1" si="40"/>
        <v>-6.3717464186156814E-2</v>
      </c>
    </row>
    <row r="146" spans="1:54">
      <c r="A146" s="232" t="s">
        <v>4348</v>
      </c>
      <c r="B146" s="252" t="s">
        <v>1735</v>
      </c>
      <c r="C146" s="252"/>
      <c r="D146" s="266"/>
      <c r="E146" s="267">
        <v>-3.2000000000000002E-3</v>
      </c>
      <c r="F146" s="267">
        <v>1.26E-2</v>
      </c>
      <c r="G146" s="267">
        <v>0.1308</v>
      </c>
      <c r="H146" s="267">
        <v>0.23080000000000001</v>
      </c>
      <c r="I146" s="267">
        <v>0.38500000000000001</v>
      </c>
      <c r="J146" s="267">
        <v>-0.42649999999999999</v>
      </c>
      <c r="K146" s="267">
        <v>6.0600000000000001E-2</v>
      </c>
      <c r="L146" s="267">
        <v>-0.17080000000000001</v>
      </c>
      <c r="M146" s="267">
        <v>5.2999999999999999E-2</v>
      </c>
      <c r="N146" s="267">
        <v>1.7600000000000001E-2</v>
      </c>
      <c r="O146" s="267">
        <v>4.7399999999999998E-2</v>
      </c>
      <c r="P146" s="267">
        <v>-9.2399999999999996E-2</v>
      </c>
      <c r="Q146" s="267">
        <v>2.98E-2</v>
      </c>
      <c r="R146" s="267">
        <v>-6.0299999999999999E-2</v>
      </c>
      <c r="S146" s="267">
        <v>-2.7799999999999998E-2</v>
      </c>
      <c r="T146" s="267">
        <v>0.13539999999999999</v>
      </c>
      <c r="U146" s="267">
        <v>0.22170000000000001</v>
      </c>
      <c r="V146" s="267">
        <v>5.4100000000000002E-2</v>
      </c>
      <c r="W146" s="267">
        <v>-0.17610000000000001</v>
      </c>
      <c r="X146" s="267">
        <v>-0.13139999999999999</v>
      </c>
      <c r="Y146" s="267">
        <v>2.1899999999999999E-2</v>
      </c>
      <c r="Z146" s="267">
        <v>0.13689999999999999</v>
      </c>
      <c r="AA146" s="267">
        <v>-0.16880000000000001</v>
      </c>
      <c r="AB146" s="267">
        <v>8.0199999999999994E-2</v>
      </c>
      <c r="AC146" s="267">
        <v>-0.15590000000000001</v>
      </c>
      <c r="AD146" s="267">
        <v>0.24310000000000001</v>
      </c>
      <c r="AE146" s="267">
        <v>9.1899999999999996E-2</v>
      </c>
      <c r="AF146" s="267">
        <v>4.36E-2</v>
      </c>
      <c r="AG146" s="267">
        <v>7.3099999999999998E-2</v>
      </c>
      <c r="AH146" s="267">
        <v>-1.0800000000000001E-2</v>
      </c>
      <c r="AI146" s="267">
        <v>9.01E-2</v>
      </c>
      <c r="AJ146" s="267">
        <v>3.2199999999999999E-2</v>
      </c>
      <c r="AK146" s="267">
        <v>-5.5999999999999999E-3</v>
      </c>
      <c r="AL146" s="267">
        <v>-0.37940000000000002</v>
      </c>
      <c r="AM146" s="267">
        <v>-0.22259999999999999</v>
      </c>
      <c r="AN146" s="267">
        <v>4.6199999999999998E-2</v>
      </c>
      <c r="AO146" s="267">
        <v>-0.26119999999999999</v>
      </c>
      <c r="AP146" s="268">
        <v>4.5600000000000002E-2</v>
      </c>
      <c r="AQ146" s="210"/>
      <c r="AR146" s="213">
        <f t="shared" ca="1" si="31"/>
        <v>-0.1355369655</v>
      </c>
      <c r="AS146" s="214" t="str">
        <f t="shared" si="34"/>
        <v>Colchicum Autumnale</v>
      </c>
      <c r="AT146" s="232">
        <f t="shared" ca="1" si="32"/>
        <v>-0.13637618529321044</v>
      </c>
      <c r="AU146" s="219">
        <f t="shared" ca="1" si="33"/>
        <v>1.8598463915128066E-2</v>
      </c>
      <c r="AV146" s="203"/>
      <c r="AW146" s="232">
        <f t="shared" ca="1" si="35"/>
        <v>0.33163533924363259</v>
      </c>
      <c r="AX146" s="270">
        <f t="shared" ca="1" si="36"/>
        <v>383</v>
      </c>
      <c r="AY146" s="203">
        <f t="shared" ca="1" si="37"/>
        <v>1</v>
      </c>
      <c r="AZ146" s="270">
        <f t="shared" ca="1" si="38"/>
        <v>2.0300931585922259</v>
      </c>
      <c r="BA146" s="270">
        <f t="shared" ca="1" si="39"/>
        <v>0</v>
      </c>
      <c r="BB146" s="271">
        <f t="shared" ca="1" si="40"/>
        <v>-5.7197157779352359E-2</v>
      </c>
    </row>
    <row r="147" spans="1:54">
      <c r="A147" s="232" t="s">
        <v>4349</v>
      </c>
      <c r="B147" s="252" t="s">
        <v>382</v>
      </c>
      <c r="C147" s="252"/>
      <c r="D147" s="266"/>
      <c r="E147" s="267">
        <v>1.1900000000000001E-2</v>
      </c>
      <c r="F147" s="267">
        <v>0.32669999999999999</v>
      </c>
      <c r="G147" s="267">
        <v>-8.7099999999999997E-2</v>
      </c>
      <c r="H147" s="267">
        <v>0.1802</v>
      </c>
      <c r="I147" s="267">
        <v>0.35299999999999998</v>
      </c>
      <c r="J147" s="267">
        <v>-0.2114</v>
      </c>
      <c r="K147" s="267">
        <v>7.6499999999999999E-2</v>
      </c>
      <c r="L147" s="267">
        <v>-0.17899999999999999</v>
      </c>
      <c r="M147" s="267">
        <v>1.34E-2</v>
      </c>
      <c r="N147" s="267">
        <v>-6.2899999999999998E-2</v>
      </c>
      <c r="O147" s="267">
        <v>0.24829999999999999</v>
      </c>
      <c r="P147" s="267">
        <v>-5.6899999999999999E-2</v>
      </c>
      <c r="Q147" s="267">
        <v>-0.155</v>
      </c>
      <c r="R147" s="267">
        <v>0.2084</v>
      </c>
      <c r="S147" s="267">
        <v>0.17480000000000001</v>
      </c>
      <c r="T147" s="267">
        <v>2.5999999999999999E-2</v>
      </c>
      <c r="U147" s="267">
        <v>0.25940000000000002</v>
      </c>
      <c r="V147" s="267">
        <v>0.2074</v>
      </c>
      <c r="W147" s="267">
        <v>-5.6399999999999999E-2</v>
      </c>
      <c r="X147" s="267">
        <v>-0.251</v>
      </c>
      <c r="Y147" s="267">
        <v>-0.16139999999999999</v>
      </c>
      <c r="Z147" s="267">
        <v>-3.3700000000000001E-2</v>
      </c>
      <c r="AA147" s="267">
        <v>-0.28239999999999998</v>
      </c>
      <c r="AB147" s="267">
        <v>-0.11360000000000001</v>
      </c>
      <c r="AC147" s="267">
        <v>-0.17699999999999999</v>
      </c>
      <c r="AD147" s="267">
        <v>-2.6200000000000001E-2</v>
      </c>
      <c r="AE147" s="267">
        <v>-0.12280000000000001</v>
      </c>
      <c r="AF147" s="267">
        <v>-1.78E-2</v>
      </c>
      <c r="AG147" s="267">
        <v>-0.10050000000000001</v>
      </c>
      <c r="AH147" s="267">
        <v>4.1999999999999997E-3</v>
      </c>
      <c r="AI147" s="267">
        <v>0.13</v>
      </c>
      <c r="AJ147" s="267">
        <v>0.12180000000000001</v>
      </c>
      <c r="AK147" s="267">
        <v>-6.5100000000000005E-2</v>
      </c>
      <c r="AL147" s="267">
        <v>-0.10249999999999999</v>
      </c>
      <c r="AM147" s="267">
        <v>-0.13020000000000001</v>
      </c>
      <c r="AN147" s="267">
        <v>-0.123</v>
      </c>
      <c r="AO147" s="267">
        <v>0.2114</v>
      </c>
      <c r="AP147" s="268">
        <v>-3.27E-2</v>
      </c>
      <c r="AQ147" s="210"/>
      <c r="AR147" s="213">
        <f t="shared" ca="1" si="31"/>
        <v>0.1016753583</v>
      </c>
      <c r="AS147" s="214" t="str">
        <f t="shared" si="34"/>
        <v>Colibacillinum</v>
      </c>
      <c r="AT147" s="232">
        <f t="shared" ca="1" si="32"/>
        <v>0.10202791688847802</v>
      </c>
      <c r="AU147" s="219" t="str">
        <f t="shared" ca="1" si="33"/>
        <v/>
      </c>
      <c r="AV147" s="203"/>
      <c r="AW147" s="232">
        <f t="shared" ca="1" si="35"/>
        <v>0.33815564565043704</v>
      </c>
      <c r="AX147" s="270">
        <f t="shared" ca="1" si="36"/>
        <v>383</v>
      </c>
      <c r="AY147" s="203">
        <f t="shared" ca="1" si="37"/>
        <v>0</v>
      </c>
      <c r="AZ147" s="270">
        <f t="shared" ca="1" si="38"/>
        <v>1.9385042345511974</v>
      </c>
      <c r="BA147" s="270">
        <f t="shared" ca="1" si="39"/>
        <v>0</v>
      </c>
      <c r="BB147" s="271">
        <f t="shared" ca="1" si="40"/>
        <v>-5.0676851372547904E-2</v>
      </c>
    </row>
    <row r="148" spans="1:54">
      <c r="A148" s="232" t="s">
        <v>4639</v>
      </c>
      <c r="B148" s="252" t="s">
        <v>2207</v>
      </c>
      <c r="C148" s="252"/>
      <c r="D148" s="266"/>
      <c r="E148" s="267">
        <v>0.28070000000000001</v>
      </c>
      <c r="F148" s="267">
        <v>-0.18659999999999999</v>
      </c>
      <c r="G148" s="267">
        <v>0.17780000000000001</v>
      </c>
      <c r="H148" s="267">
        <v>4.7699999999999999E-2</v>
      </c>
      <c r="I148" s="267">
        <v>-2.8899999999999999E-2</v>
      </c>
      <c r="J148" s="267">
        <v>4.1799999999999997E-2</v>
      </c>
      <c r="K148" s="267">
        <v>-1.6299999999999999E-2</v>
      </c>
      <c r="L148" s="267">
        <v>-8.8300000000000003E-2</v>
      </c>
      <c r="M148" s="267">
        <v>-2.8400000000000002E-2</v>
      </c>
      <c r="N148" s="267">
        <v>-2.9700000000000001E-2</v>
      </c>
      <c r="O148" s="267">
        <v>-0.18240000000000001</v>
      </c>
      <c r="P148" s="267">
        <v>0.18740000000000001</v>
      </c>
      <c r="Q148" s="267">
        <v>-8.3999999999999995E-3</v>
      </c>
      <c r="R148" s="267">
        <v>-0.27689999999999998</v>
      </c>
      <c r="S148" s="267">
        <v>0.1004</v>
      </c>
      <c r="T148" s="267">
        <v>-0.1389</v>
      </c>
      <c r="U148" s="267">
        <v>-0.17230000000000001</v>
      </c>
      <c r="V148" s="267">
        <v>-0.30449999999999999</v>
      </c>
      <c r="W148" s="267">
        <v>4.02E-2</v>
      </c>
      <c r="X148" s="267">
        <v>-3.0099999999999998E-2</v>
      </c>
      <c r="Y148" s="267">
        <v>0.2276</v>
      </c>
      <c r="Z148" s="267">
        <v>0.16059999999999999</v>
      </c>
      <c r="AA148" s="267">
        <v>-0.1021</v>
      </c>
      <c r="AB148" s="267">
        <v>1.17E-2</v>
      </c>
      <c r="AC148" s="267">
        <v>4.3099999999999999E-2</v>
      </c>
      <c r="AD148" s="267">
        <v>1.0500000000000001E-2</v>
      </c>
      <c r="AE148" s="267">
        <v>7.4999999999999997E-3</v>
      </c>
      <c r="AF148" s="267">
        <v>2.5100000000000001E-2</v>
      </c>
      <c r="AG148" s="267">
        <v>-0.35970000000000002</v>
      </c>
      <c r="AH148" s="267">
        <v>-7.4499999999999997E-2</v>
      </c>
      <c r="AI148" s="267">
        <v>2.5100000000000001E-2</v>
      </c>
      <c r="AJ148" s="267">
        <v>0.3735</v>
      </c>
      <c r="AK148" s="267">
        <v>0.19120000000000001</v>
      </c>
      <c r="AL148" s="267">
        <v>-8.6599999999999996E-2</v>
      </c>
      <c r="AM148" s="267">
        <v>0.33760000000000001</v>
      </c>
      <c r="AN148" s="267">
        <v>-3.1399999999999997E-2</v>
      </c>
      <c r="AO148" s="267">
        <v>-0.12470000000000001</v>
      </c>
      <c r="AP148" s="268">
        <v>-1.84E-2</v>
      </c>
      <c r="AQ148" s="210"/>
      <c r="AR148" s="213">
        <f t="shared" ca="1" si="31"/>
        <v>-0.50191756720000003</v>
      </c>
      <c r="AS148" s="214" t="str">
        <f t="shared" si="34"/>
        <v>Collinsonia Canaden.</v>
      </c>
      <c r="AT148" s="232">
        <f t="shared" ca="1" si="32"/>
        <v>-0.55186617887837119</v>
      </c>
      <c r="AU148" s="219">
        <f t="shared" ca="1" si="33"/>
        <v>0.30455627938981439</v>
      </c>
      <c r="AV148" s="203"/>
      <c r="AW148" s="232">
        <f t="shared" ca="1" si="35"/>
        <v>0.3446759520572415</v>
      </c>
      <c r="AX148" s="270">
        <f t="shared" ca="1" si="36"/>
        <v>385</v>
      </c>
      <c r="AY148" s="203">
        <f t="shared" ca="1" si="37"/>
        <v>2</v>
      </c>
      <c r="AZ148" s="270">
        <f t="shared" ca="1" si="38"/>
        <v>1.8493680541969506</v>
      </c>
      <c r="BA148" s="270">
        <f t="shared" ca="1" si="39"/>
        <v>0.15063194580304939</v>
      </c>
      <c r="BB148" s="271">
        <f t="shared" ca="1" si="40"/>
        <v>-4.4156544965743449E-2</v>
      </c>
    </row>
    <row r="149" spans="1:54">
      <c r="A149" s="232" t="s">
        <v>4640</v>
      </c>
      <c r="B149" s="252" t="s">
        <v>383</v>
      </c>
      <c r="C149" s="252"/>
      <c r="D149" s="266"/>
      <c r="E149" s="267">
        <v>-7.3999999999999996E-2</v>
      </c>
      <c r="F149" s="267">
        <v>0.16389999999999999</v>
      </c>
      <c r="G149" s="267">
        <v>0.25090000000000001</v>
      </c>
      <c r="H149" s="267">
        <v>-5.91E-2</v>
      </c>
      <c r="I149" s="267">
        <v>-0.41949999999999998</v>
      </c>
      <c r="J149" s="267">
        <v>-0.35099999999999998</v>
      </c>
      <c r="K149" s="267">
        <v>0.2097</v>
      </c>
      <c r="L149" s="267">
        <v>-0.35489999999999999</v>
      </c>
      <c r="M149" s="267">
        <v>-0.15060000000000001</v>
      </c>
      <c r="N149" s="267">
        <v>0.15679999999999999</v>
      </c>
      <c r="O149" s="267">
        <v>6.83E-2</v>
      </c>
      <c r="P149" s="267">
        <v>0.13469999999999999</v>
      </c>
      <c r="Q149" s="267">
        <v>-5.0000000000000001E-3</v>
      </c>
      <c r="R149" s="267">
        <v>-0.1613</v>
      </c>
      <c r="S149" s="267">
        <v>4.53E-2</v>
      </c>
      <c r="T149" s="267">
        <v>-0.14960000000000001</v>
      </c>
      <c r="U149" s="267">
        <v>0.29649999999999999</v>
      </c>
      <c r="V149" s="267">
        <v>4.2999999999999997E-2</v>
      </c>
      <c r="W149" s="267">
        <v>3.44E-2</v>
      </c>
      <c r="X149" s="267">
        <v>-9.5600000000000004E-2</v>
      </c>
      <c r="Y149" s="267">
        <v>-2.1100000000000001E-2</v>
      </c>
      <c r="Z149" s="267">
        <v>-6.8000000000000005E-2</v>
      </c>
      <c r="AA149" s="267">
        <v>-3.7499999999999999E-2</v>
      </c>
      <c r="AB149" s="267">
        <v>7.1599999999999997E-2</v>
      </c>
      <c r="AC149" s="267">
        <v>-0.1618</v>
      </c>
      <c r="AD149" s="267">
        <v>0.12479999999999999</v>
      </c>
      <c r="AE149" s="267">
        <v>-8.3000000000000001E-3</v>
      </c>
      <c r="AF149" s="267">
        <v>6.2E-2</v>
      </c>
      <c r="AG149" s="267">
        <v>0.21440000000000001</v>
      </c>
      <c r="AH149" s="267">
        <v>-6.83E-2</v>
      </c>
      <c r="AI149" s="267">
        <v>-0.1086</v>
      </c>
      <c r="AJ149" s="267">
        <v>0.1464</v>
      </c>
      <c r="AK149" s="267">
        <v>0.18809999999999999</v>
      </c>
      <c r="AL149" s="267">
        <v>3.15E-2</v>
      </c>
      <c r="AM149" s="267">
        <v>-2.92E-2</v>
      </c>
      <c r="AN149" s="267">
        <v>0.1608</v>
      </c>
      <c r="AO149" s="267">
        <v>-8.5500000000000007E-2</v>
      </c>
      <c r="AP149" s="268">
        <v>-2.0999999999999999E-3</v>
      </c>
      <c r="AQ149" s="210"/>
      <c r="AR149" s="213">
        <f t="shared" ca="1" si="31"/>
        <v>7.6744328900000006E-2</v>
      </c>
      <c r="AS149" s="214" t="str">
        <f t="shared" si="34"/>
        <v>Colocynthis</v>
      </c>
      <c r="AT149" s="232">
        <f t="shared" ca="1" si="32"/>
        <v>7.6895530399356468E-2</v>
      </c>
      <c r="AU149" s="219" t="str">
        <f t="shared" ca="1" si="33"/>
        <v/>
      </c>
      <c r="AV149" s="203"/>
      <c r="AW149" s="232">
        <f t="shared" ca="1" si="35"/>
        <v>0.35119625846404595</v>
      </c>
      <c r="AX149" s="270">
        <f t="shared" ca="1" si="36"/>
        <v>385</v>
      </c>
      <c r="AY149" s="203">
        <f t="shared" ca="1" si="37"/>
        <v>0</v>
      </c>
      <c r="AZ149" s="270">
        <f t="shared" ca="1" si="38"/>
        <v>1.7627298533269344</v>
      </c>
      <c r="BA149" s="270">
        <f t="shared" ca="1" si="39"/>
        <v>0</v>
      </c>
      <c r="BB149" s="271">
        <f t="shared" ca="1" si="40"/>
        <v>-3.7636238558938995E-2</v>
      </c>
    </row>
    <row r="150" spans="1:54">
      <c r="A150" s="232" t="s">
        <v>4641</v>
      </c>
      <c r="B150" s="252" t="s">
        <v>2321</v>
      </c>
      <c r="C150" s="252"/>
      <c r="D150" s="266"/>
      <c r="E150" s="267">
        <v>0.45960000000000001</v>
      </c>
      <c r="F150" s="267">
        <v>-0.26450000000000001</v>
      </c>
      <c r="G150" s="267">
        <v>-0.16139999999999999</v>
      </c>
      <c r="H150" s="267">
        <v>-7.5899999999999995E-2</v>
      </c>
      <c r="I150" s="267">
        <v>-9.6199999999999994E-2</v>
      </c>
      <c r="J150" s="267">
        <v>0.1348</v>
      </c>
      <c r="K150" s="267">
        <v>-0.2858</v>
      </c>
      <c r="L150" s="267">
        <v>4.65E-2</v>
      </c>
      <c r="M150" s="267">
        <v>-5.9700000000000003E-2</v>
      </c>
      <c r="N150" s="267">
        <v>0.27650000000000002</v>
      </c>
      <c r="O150" s="267">
        <v>-0.22070000000000001</v>
      </c>
      <c r="P150" s="267">
        <v>1.7899999999999999E-2</v>
      </c>
      <c r="Q150" s="267">
        <v>9.5500000000000002E-2</v>
      </c>
      <c r="R150" s="267">
        <v>-0.19620000000000001</v>
      </c>
      <c r="S150" s="267">
        <v>-0.1714</v>
      </c>
      <c r="T150" s="267">
        <v>-6.6500000000000004E-2</v>
      </c>
      <c r="U150" s="267">
        <v>-0.17030000000000001</v>
      </c>
      <c r="V150" s="267">
        <v>-0.11550000000000001</v>
      </c>
      <c r="W150" s="267">
        <v>0.1396</v>
      </c>
      <c r="X150" s="267">
        <v>5.5500000000000001E-2</v>
      </c>
      <c r="Y150" s="267">
        <v>0.1545</v>
      </c>
      <c r="Z150" s="267">
        <v>0.16450000000000001</v>
      </c>
      <c r="AA150" s="267">
        <v>-4.3799999999999999E-2</v>
      </c>
      <c r="AB150" s="267">
        <v>-0.25380000000000003</v>
      </c>
      <c r="AC150" s="267">
        <v>0.2</v>
      </c>
      <c r="AD150" s="267">
        <v>-0.12139999999999999</v>
      </c>
      <c r="AE150" s="267">
        <v>8.1000000000000003E-2</v>
      </c>
      <c r="AF150" s="267">
        <v>9.8599999999999993E-2</v>
      </c>
      <c r="AG150" s="267">
        <v>0.1021</v>
      </c>
      <c r="AH150" s="267">
        <v>9.6500000000000002E-2</v>
      </c>
      <c r="AI150" s="267">
        <v>7.9000000000000008E-3</v>
      </c>
      <c r="AJ150" s="267">
        <v>-1.41E-2</v>
      </c>
      <c r="AK150" s="267">
        <v>5.2400000000000002E-2</v>
      </c>
      <c r="AL150" s="267">
        <v>4.65E-2</v>
      </c>
      <c r="AM150" s="267">
        <v>-0.2145</v>
      </c>
      <c r="AN150" s="267">
        <v>6.2399999999999997E-2</v>
      </c>
      <c r="AO150" s="267">
        <v>6.7599999999999993E-2</v>
      </c>
      <c r="AP150" s="268">
        <v>0.1807</v>
      </c>
      <c r="AQ150" s="210"/>
      <c r="AR150" s="213">
        <f t="shared" ca="1" si="31"/>
        <v>-0.18453373870000001</v>
      </c>
      <c r="AS150" s="214" t="str">
        <f t="shared" si="34"/>
        <v>Comocladia Dentata</v>
      </c>
      <c r="AT150" s="232">
        <f t="shared" ca="1" si="32"/>
        <v>-0.18667222863977523</v>
      </c>
      <c r="AU150" s="219">
        <f t="shared" ca="1" si="33"/>
        <v>3.484652094534052E-2</v>
      </c>
      <c r="AV150" s="203"/>
      <c r="AW150" s="232">
        <f t="shared" ca="1" si="35"/>
        <v>0.35771656487085041</v>
      </c>
      <c r="AX150" s="270">
        <f t="shared" ca="1" si="36"/>
        <v>386</v>
      </c>
      <c r="AY150" s="203">
        <f t="shared" ca="1" si="37"/>
        <v>1</v>
      </c>
      <c r="AZ150" s="270">
        <f t="shared" ca="1" si="38"/>
        <v>1.6786261292764759</v>
      </c>
      <c r="BA150" s="270">
        <f t="shared" ca="1" si="39"/>
        <v>0</v>
      </c>
      <c r="BB150" s="271">
        <f t="shared" ca="1" si="40"/>
        <v>-3.111593215213454E-2</v>
      </c>
    </row>
    <row r="151" spans="1:54">
      <c r="A151" s="232" t="s">
        <v>1898</v>
      </c>
      <c r="B151" s="252" t="s">
        <v>384</v>
      </c>
      <c r="C151" s="252"/>
      <c r="D151" s="266"/>
      <c r="E151" s="267">
        <v>0.5383</v>
      </c>
      <c r="F151" s="267">
        <v>-0.26929999999999998</v>
      </c>
      <c r="G151" s="267">
        <v>-8.2500000000000004E-2</v>
      </c>
      <c r="H151" s="267">
        <v>0.1527</v>
      </c>
      <c r="I151" s="267">
        <v>6.1899999999999997E-2</v>
      </c>
      <c r="J151" s="267">
        <v>3.2899999999999999E-2</v>
      </c>
      <c r="K151" s="267">
        <v>-5.3900000000000003E-2</v>
      </c>
      <c r="L151" s="267">
        <v>-2.9399999999999999E-2</v>
      </c>
      <c r="M151" s="267">
        <v>-0.15390000000000001</v>
      </c>
      <c r="N151" s="267">
        <v>3.7699999999999997E-2</v>
      </c>
      <c r="O151" s="267">
        <v>-0.29430000000000001</v>
      </c>
      <c r="P151" s="267">
        <v>0.2114</v>
      </c>
      <c r="Q151" s="267">
        <v>4.3200000000000002E-2</v>
      </c>
      <c r="R151" s="267">
        <v>-0.1166</v>
      </c>
      <c r="S151" s="267">
        <v>2.58E-2</v>
      </c>
      <c r="T151" s="267">
        <v>-0.1123</v>
      </c>
      <c r="U151" s="267">
        <v>-0.2404</v>
      </c>
      <c r="V151" s="267">
        <v>-0.20710000000000001</v>
      </c>
      <c r="W151" s="267">
        <v>-5.4300000000000001E-2</v>
      </c>
      <c r="X151" s="267">
        <v>0.18290000000000001</v>
      </c>
      <c r="Y151" s="267">
        <v>0.13009999999999999</v>
      </c>
      <c r="Z151" s="267">
        <v>0.2848</v>
      </c>
      <c r="AA151" s="267">
        <v>1.7899999999999999E-2</v>
      </c>
      <c r="AB151" s="267">
        <v>-2.9399999999999999E-2</v>
      </c>
      <c r="AC151" s="267">
        <v>2.5399999999999999E-2</v>
      </c>
      <c r="AD151" s="267">
        <v>2.4199999999999999E-2</v>
      </c>
      <c r="AE151" s="267">
        <v>3.2899999999999999E-2</v>
      </c>
      <c r="AF151" s="267">
        <v>-8.0000000000000004E-4</v>
      </c>
      <c r="AG151" s="267">
        <v>-0.2114</v>
      </c>
      <c r="AH151" s="267">
        <v>-0.1162</v>
      </c>
      <c r="AI151" s="267">
        <v>3.73E-2</v>
      </c>
      <c r="AJ151" s="267">
        <v>-7.3400000000000007E-2</v>
      </c>
      <c r="AK151" s="267">
        <v>0.28239999999999998</v>
      </c>
      <c r="AL151" s="267">
        <v>8.8900000000000007E-2</v>
      </c>
      <c r="AM151" s="267">
        <v>2.8199999999999999E-2</v>
      </c>
      <c r="AN151" s="267">
        <v>1.35E-2</v>
      </c>
      <c r="AO151" s="267">
        <v>-0.11700000000000001</v>
      </c>
      <c r="AP151" s="268">
        <v>-8.8099999999999998E-2</v>
      </c>
      <c r="AQ151" s="210"/>
      <c r="AR151" s="213">
        <f t="shared" ca="1" si="31"/>
        <v>-0.39269427680000002</v>
      </c>
      <c r="AS151" s="214" t="str">
        <f t="shared" si="34"/>
        <v>Condurango</v>
      </c>
      <c r="AT151" s="232">
        <f t="shared" ca="1" si="32"/>
        <v>-0.41498157587792217</v>
      </c>
      <c r="AU151" s="219">
        <f t="shared" ca="1" si="33"/>
        <v>0.17220970831812368</v>
      </c>
      <c r="AV151" s="203"/>
      <c r="AW151" s="232">
        <f t="shared" ca="1" si="35"/>
        <v>0.36423687127765486</v>
      </c>
      <c r="AX151" s="270">
        <f t="shared" ca="1" si="36"/>
        <v>386</v>
      </c>
      <c r="AY151" s="203">
        <f t="shared" ca="1" si="37"/>
        <v>0</v>
      </c>
      <c r="AZ151" s="270">
        <f t="shared" ca="1" si="38"/>
        <v>1.5970849208806193</v>
      </c>
      <c r="BA151" s="270">
        <f t="shared" ca="1" si="39"/>
        <v>0</v>
      </c>
      <c r="BB151" s="271">
        <f t="shared" ca="1" si="40"/>
        <v>-2.4595625745330085E-2</v>
      </c>
    </row>
    <row r="152" spans="1:54">
      <c r="A152" s="232" t="s">
        <v>4644</v>
      </c>
      <c r="B152" s="252" t="s">
        <v>4081</v>
      </c>
      <c r="C152" s="252"/>
      <c r="D152" s="266"/>
      <c r="E152" s="267">
        <v>-0.18790000000000001</v>
      </c>
      <c r="F152" s="267">
        <v>0.38200000000000001</v>
      </c>
      <c r="G152" s="267">
        <v>-0.15820000000000001</v>
      </c>
      <c r="H152" s="267">
        <v>8.43E-2</v>
      </c>
      <c r="I152" s="267">
        <v>8.1199999999999994E-2</v>
      </c>
      <c r="J152" s="267">
        <v>-8.8400000000000006E-2</v>
      </c>
      <c r="K152" s="267">
        <v>-7.4899999999999994E-2</v>
      </c>
      <c r="L152" s="267">
        <v>2.87E-2</v>
      </c>
      <c r="M152" s="267">
        <v>9.7500000000000003E-2</v>
      </c>
      <c r="N152" s="267">
        <v>-0.1419</v>
      </c>
      <c r="O152" s="267">
        <v>5.9499999999999997E-2</v>
      </c>
      <c r="P152" s="267">
        <v>-2.06E-2</v>
      </c>
      <c r="Q152" s="267">
        <v>-0.20710000000000001</v>
      </c>
      <c r="R152" s="267">
        <v>0.2031</v>
      </c>
      <c r="S152" s="267">
        <v>-2.8000000000000001E-2</v>
      </c>
      <c r="T152" s="267">
        <v>9.4500000000000001E-2</v>
      </c>
      <c r="U152" s="267">
        <v>-0.1895</v>
      </c>
      <c r="V152" s="267">
        <v>-0.14990000000000001</v>
      </c>
      <c r="W152" s="267">
        <v>8.8700000000000001E-2</v>
      </c>
      <c r="X152" s="267">
        <v>0.11749999999999999</v>
      </c>
      <c r="Y152" s="267">
        <v>-0.13009999999999999</v>
      </c>
      <c r="Z152" s="267">
        <v>0.28739999999999999</v>
      </c>
      <c r="AA152" s="267">
        <v>-9.4899999999999998E-2</v>
      </c>
      <c r="AB152" s="267">
        <v>-0.29830000000000001</v>
      </c>
      <c r="AC152" s="267">
        <v>0.1603</v>
      </c>
      <c r="AD152" s="267">
        <v>0.01</v>
      </c>
      <c r="AE152" s="267">
        <v>-0.19620000000000001</v>
      </c>
      <c r="AF152" s="267">
        <v>5.5800000000000002E-2</v>
      </c>
      <c r="AG152" s="267">
        <v>0.3241</v>
      </c>
      <c r="AH152" s="267">
        <v>0.13800000000000001</v>
      </c>
      <c r="AI152" s="267">
        <v>-0.22900000000000001</v>
      </c>
      <c r="AJ152" s="267">
        <v>-3.6900000000000002E-2</v>
      </c>
      <c r="AK152" s="267">
        <v>-0.23699999999999999</v>
      </c>
      <c r="AL152" s="267">
        <v>0.19639999999999999</v>
      </c>
      <c r="AM152" s="267">
        <v>-7.6700000000000004E-2</v>
      </c>
      <c r="AN152" s="267">
        <v>5.7099999999999998E-2</v>
      </c>
      <c r="AO152" s="267">
        <v>0.10539999999999999</v>
      </c>
      <c r="AP152" s="268">
        <v>-2.3300000000000001E-2</v>
      </c>
      <c r="AQ152" s="210"/>
      <c r="AR152" s="213">
        <f t="shared" ca="1" si="31"/>
        <v>0.285937883</v>
      </c>
      <c r="AS152" s="214" t="str">
        <f t="shared" si="34"/>
        <v>Conium Maculatum</v>
      </c>
      <c r="AT152" s="232">
        <f t="shared" ca="1" si="32"/>
        <v>0.29413682199388025</v>
      </c>
      <c r="AU152" s="219" t="str">
        <f t="shared" ca="1" si="33"/>
        <v/>
      </c>
      <c r="AV152" s="203"/>
      <c r="AW152" s="232">
        <f t="shared" ca="1" si="35"/>
        <v>0.37075717768445932</v>
      </c>
      <c r="AX152" s="270">
        <f t="shared" ca="1" si="36"/>
        <v>387</v>
      </c>
      <c r="AY152" s="203">
        <f t="shared" ca="1" si="37"/>
        <v>1</v>
      </c>
      <c r="AZ152" s="270">
        <f t="shared" ca="1" si="38"/>
        <v>1.518126112645624</v>
      </c>
      <c r="BA152" s="270">
        <f t="shared" ca="1" si="39"/>
        <v>0</v>
      </c>
      <c r="BB152" s="271">
        <f t="shared" ca="1" si="40"/>
        <v>-1.8075319338525631E-2</v>
      </c>
    </row>
    <row r="153" spans="1:54">
      <c r="A153" s="232" t="s">
        <v>4645</v>
      </c>
      <c r="B153" s="252" t="s">
        <v>2317</v>
      </c>
      <c r="C153" s="252"/>
      <c r="D153" s="266"/>
      <c r="E153" s="267">
        <v>0.37419999999999998</v>
      </c>
      <c r="F153" s="267">
        <v>-0.24060000000000001</v>
      </c>
      <c r="G153" s="267">
        <v>-0.30259999999999998</v>
      </c>
      <c r="H153" s="267">
        <v>0.45440000000000003</v>
      </c>
      <c r="I153" s="267">
        <v>-6.7900000000000002E-2</v>
      </c>
      <c r="J153" s="267">
        <v>0.121</v>
      </c>
      <c r="K153" s="267">
        <v>-7.8600000000000003E-2</v>
      </c>
      <c r="L153" s="267">
        <v>-0.2621</v>
      </c>
      <c r="M153" s="267">
        <v>-0.10580000000000001</v>
      </c>
      <c r="N153" s="267">
        <v>-0.33139999999999997</v>
      </c>
      <c r="O153" s="267">
        <v>8.1699999999999995E-2</v>
      </c>
      <c r="P153" s="267">
        <v>4.7000000000000002E-3</v>
      </c>
      <c r="Q153" s="267">
        <v>0.24299999999999999</v>
      </c>
      <c r="R153" s="267">
        <v>-0.2576</v>
      </c>
      <c r="S153" s="267">
        <v>0.15379999999999999</v>
      </c>
      <c r="T153" s="267">
        <v>-6.8500000000000005E-2</v>
      </c>
      <c r="U153" s="267">
        <v>-5.8999999999999997E-2</v>
      </c>
      <c r="V153" s="267">
        <v>7.7799999999999994E-2</v>
      </c>
      <c r="W153" s="267">
        <v>-3.1E-2</v>
      </c>
      <c r="X153" s="267">
        <v>9.69E-2</v>
      </c>
      <c r="Y153" s="267">
        <v>1.6400000000000001E-2</v>
      </c>
      <c r="Z153" s="267">
        <v>6.7299999999999999E-2</v>
      </c>
      <c r="AA153" s="267">
        <v>-8.7599999999999997E-2</v>
      </c>
      <c r="AB153" s="267">
        <v>-9.4500000000000001E-2</v>
      </c>
      <c r="AC153" s="267">
        <v>5.74E-2</v>
      </c>
      <c r="AD153" s="267">
        <v>-7.9699999999999993E-2</v>
      </c>
      <c r="AE153" s="267">
        <v>0.09</v>
      </c>
      <c r="AF153" s="267">
        <v>2.9600000000000001E-2</v>
      </c>
      <c r="AG153" s="267">
        <v>-0.1003</v>
      </c>
      <c r="AH153" s="267">
        <v>5.5100000000000003E-2</v>
      </c>
      <c r="AI153" s="267">
        <v>9.9299999999999999E-2</v>
      </c>
      <c r="AJ153" s="267">
        <v>0.10639999999999999</v>
      </c>
      <c r="AK153" s="267">
        <v>0.1149</v>
      </c>
      <c r="AL153" s="267">
        <v>-6.5100000000000005E-2</v>
      </c>
      <c r="AM153" s="267">
        <v>-7.6600000000000001E-2</v>
      </c>
      <c r="AN153" s="267">
        <v>-1.5800000000000002E-2</v>
      </c>
      <c r="AO153" s="267">
        <v>0.1009</v>
      </c>
      <c r="AP153" s="268">
        <v>-2.3099999999999999E-2</v>
      </c>
      <c r="AQ153" s="210"/>
      <c r="AR153" s="213">
        <f t="shared" ca="1" si="31"/>
        <v>-7.9966868400000002E-2</v>
      </c>
      <c r="AS153" s="214" t="str">
        <f t="shared" si="34"/>
        <v>Copaiva Officinalis</v>
      </c>
      <c r="AT153" s="232">
        <f t="shared" ca="1" si="32"/>
        <v>-8.0137980118476795E-2</v>
      </c>
      <c r="AU153" s="219">
        <f t="shared" ca="1" si="33"/>
        <v>6.422095857469382E-3</v>
      </c>
      <c r="AV153" s="203"/>
      <c r="AW153" s="232">
        <f t="shared" ca="1" si="35"/>
        <v>0.37727748409126377</v>
      </c>
      <c r="AX153" s="270">
        <f t="shared" ca="1" si="36"/>
        <v>387</v>
      </c>
      <c r="AY153" s="203">
        <f t="shared" ca="1" si="37"/>
        <v>0</v>
      </c>
      <c r="AZ153" s="270">
        <f t="shared" ca="1" si="38"/>
        <v>1.4417617603604416</v>
      </c>
      <c r="BA153" s="270">
        <f t="shared" ca="1" si="39"/>
        <v>0</v>
      </c>
      <c r="BB153" s="271">
        <f t="shared" ca="1" si="40"/>
        <v>-1.1555012931721176E-2</v>
      </c>
    </row>
    <row r="154" spans="1:54">
      <c r="A154" s="232" t="s">
        <v>1117</v>
      </c>
      <c r="B154" s="252" t="s">
        <v>3190</v>
      </c>
      <c r="C154" s="252"/>
      <c r="D154" s="266"/>
      <c r="E154" s="267">
        <v>0.40060000000000001</v>
      </c>
      <c r="F154" s="267">
        <v>-0.31609999999999999</v>
      </c>
      <c r="G154" s="267">
        <v>2.6100000000000002E-2</v>
      </c>
      <c r="H154" s="267">
        <v>-0.53569999999999995</v>
      </c>
      <c r="I154" s="267">
        <v>0.35539999999999999</v>
      </c>
      <c r="J154" s="267">
        <v>-0.1867</v>
      </c>
      <c r="K154" s="267">
        <v>5.7099999999999998E-2</v>
      </c>
      <c r="L154" s="267">
        <v>-7.1900000000000006E-2</v>
      </c>
      <c r="M154" s="267">
        <v>-0.01</v>
      </c>
      <c r="N154" s="267">
        <v>-0.2329</v>
      </c>
      <c r="O154" s="267">
        <v>0.08</v>
      </c>
      <c r="P154" s="267">
        <v>4.3900000000000002E-2</v>
      </c>
      <c r="Q154" s="267">
        <v>-1.06E-2</v>
      </c>
      <c r="R154" s="267">
        <v>-2.4500000000000001E-2</v>
      </c>
      <c r="S154" s="267">
        <v>3.7400000000000003E-2</v>
      </c>
      <c r="T154" s="267">
        <v>-0.03</v>
      </c>
      <c r="U154" s="267">
        <v>-0.26579999999999998</v>
      </c>
      <c r="V154" s="267">
        <v>2.1899999999999999E-2</v>
      </c>
      <c r="W154" s="267">
        <v>-1.4800000000000001E-2</v>
      </c>
      <c r="X154" s="267">
        <v>0.15290000000000001</v>
      </c>
      <c r="Y154" s="267">
        <v>3.9699999999999999E-2</v>
      </c>
      <c r="Z154" s="267">
        <v>-0.13289999999999999</v>
      </c>
      <c r="AA154" s="267">
        <v>-7.3899999999999993E-2</v>
      </c>
      <c r="AB154" s="267">
        <v>5.8400000000000001E-2</v>
      </c>
      <c r="AC154" s="267">
        <v>8.9700000000000002E-2</v>
      </c>
      <c r="AD154" s="267">
        <v>2.6800000000000001E-2</v>
      </c>
      <c r="AE154" s="267">
        <v>-6.3200000000000006E-2</v>
      </c>
      <c r="AF154" s="267">
        <v>0.1893</v>
      </c>
      <c r="AG154" s="267">
        <v>2.8400000000000002E-2</v>
      </c>
      <c r="AH154" s="267">
        <v>8.7999999999999995E-2</v>
      </c>
      <c r="AI154" s="267">
        <v>-1.4800000000000001E-2</v>
      </c>
      <c r="AJ154" s="267">
        <v>0.1116</v>
      </c>
      <c r="AK154" s="267">
        <v>-6.4799999999999996E-2</v>
      </c>
      <c r="AL154" s="267">
        <v>5.6399999999999999E-2</v>
      </c>
      <c r="AM154" s="267">
        <v>6.2899999999999998E-2</v>
      </c>
      <c r="AN154" s="267">
        <v>1.26E-2</v>
      </c>
      <c r="AO154" s="267">
        <v>0.11219999999999999</v>
      </c>
      <c r="AP154" s="268">
        <v>1.9E-3</v>
      </c>
      <c r="AQ154" s="210"/>
      <c r="AR154" s="213">
        <f t="shared" ca="1" si="31"/>
        <v>-0.21100186369999999</v>
      </c>
      <c r="AS154" s="214" t="str">
        <f t="shared" si="34"/>
        <v>Corallium Rubrum</v>
      </c>
      <c r="AT154" s="232">
        <f t="shared" ca="1" si="32"/>
        <v>-0.21421966189440264</v>
      </c>
      <c r="AU154" s="219">
        <f t="shared" ca="1" si="33"/>
        <v>4.5890063542152186E-2</v>
      </c>
      <c r="AV154" s="203"/>
      <c r="AW154" s="232">
        <f t="shared" ca="1" si="35"/>
        <v>0.38379779049806823</v>
      </c>
      <c r="AX154" s="270">
        <f t="shared" ca="1" si="36"/>
        <v>389</v>
      </c>
      <c r="AY154" s="203">
        <f t="shared" ca="1" si="37"/>
        <v>2</v>
      </c>
      <c r="AZ154" s="270">
        <f t="shared" ca="1" si="38"/>
        <v>1.3679964353790137</v>
      </c>
      <c r="BA154" s="270">
        <f t="shared" ca="1" si="39"/>
        <v>0.63200356462098628</v>
      </c>
      <c r="BB154" s="271">
        <f t="shared" ca="1" si="40"/>
        <v>-5.0347065249167211E-3</v>
      </c>
    </row>
    <row r="155" spans="1:54">
      <c r="A155" s="232" t="s">
        <v>1118</v>
      </c>
      <c r="B155" s="252" t="s">
        <v>2208</v>
      </c>
      <c r="C155" s="252"/>
      <c r="D155" s="266"/>
      <c r="E155" s="267">
        <v>0.1545</v>
      </c>
      <c r="F155" s="267">
        <v>-0.29070000000000001</v>
      </c>
      <c r="G155" s="267">
        <v>0.44209999999999999</v>
      </c>
      <c r="H155" s="267">
        <v>0.14549999999999999</v>
      </c>
      <c r="I155" s="267">
        <v>9.7000000000000003E-3</v>
      </c>
      <c r="J155" s="267">
        <v>-0.41160000000000002</v>
      </c>
      <c r="K155" s="267">
        <v>-1.6400000000000001E-2</v>
      </c>
      <c r="L155" s="267">
        <v>0.27089999999999997</v>
      </c>
      <c r="M155" s="267">
        <v>-0.2218</v>
      </c>
      <c r="N155" s="267">
        <v>8.7499999999999994E-2</v>
      </c>
      <c r="O155" s="267">
        <v>4.3200000000000002E-2</v>
      </c>
      <c r="P155" s="267">
        <v>0.13700000000000001</v>
      </c>
      <c r="Q155" s="267">
        <v>-7.85E-2</v>
      </c>
      <c r="R155" s="267">
        <v>-0.23219999999999999</v>
      </c>
      <c r="S155" s="267">
        <v>9.1200000000000003E-2</v>
      </c>
      <c r="T155" s="267">
        <v>-9.6000000000000002E-2</v>
      </c>
      <c r="U155" s="267">
        <v>-8.2299999999999998E-2</v>
      </c>
      <c r="V155" s="267">
        <v>2.0500000000000001E-2</v>
      </c>
      <c r="W155" s="267">
        <v>-9.1600000000000001E-2</v>
      </c>
      <c r="X155" s="267">
        <v>0.1411</v>
      </c>
      <c r="Y155" s="267">
        <v>8.8200000000000001E-2</v>
      </c>
      <c r="Z155" s="267">
        <v>-7.6999999999999999E-2</v>
      </c>
      <c r="AA155" s="267">
        <v>6.4000000000000001E-2</v>
      </c>
      <c r="AB155" s="267">
        <v>-3.7999999999999999E-2</v>
      </c>
      <c r="AC155" s="267">
        <v>0.13139999999999999</v>
      </c>
      <c r="AD155" s="267">
        <v>-0.1973</v>
      </c>
      <c r="AE155" s="267">
        <v>-0.1764</v>
      </c>
      <c r="AF155" s="267">
        <v>-0.1239</v>
      </c>
      <c r="AG155" s="267">
        <v>-6.0299999999999999E-2</v>
      </c>
      <c r="AH155" s="267">
        <v>8.1100000000000005E-2</v>
      </c>
      <c r="AI155" s="267">
        <v>-4.0000000000000002E-4</v>
      </c>
      <c r="AJ155" s="267">
        <v>0.1366</v>
      </c>
      <c r="AK155" s="267">
        <v>0.1061</v>
      </c>
      <c r="AL155" s="267">
        <v>-0.1656</v>
      </c>
      <c r="AM155" s="267">
        <v>8.6699999999999999E-2</v>
      </c>
      <c r="AN155" s="267">
        <v>4.9500000000000002E-2</v>
      </c>
      <c r="AO155" s="267">
        <v>0.18090000000000001</v>
      </c>
      <c r="AP155" s="268">
        <v>-9.5299999999999996E-2</v>
      </c>
      <c r="AQ155" s="210"/>
      <c r="AR155" s="213">
        <f t="shared" ca="1" si="31"/>
        <v>-0.1453940866</v>
      </c>
      <c r="AS155" s="214" t="str">
        <f t="shared" si="34"/>
        <v>Cornus(Circin./Flor)</v>
      </c>
      <c r="AT155" s="232">
        <f t="shared" ca="1" si="32"/>
        <v>-0.14643179726401825</v>
      </c>
      <c r="AU155" s="219">
        <f t="shared" ca="1" si="33"/>
        <v>2.1442271249970543E-2</v>
      </c>
      <c r="AV155" s="203"/>
      <c r="AW155" s="232">
        <f t="shared" ca="1" si="35"/>
        <v>0.39031809690487268</v>
      </c>
      <c r="AX155" s="270">
        <f t="shared" ca="1" si="36"/>
        <v>390</v>
      </c>
      <c r="AY155" s="203">
        <f t="shared" ca="1" si="37"/>
        <v>1</v>
      </c>
      <c r="AZ155" s="270">
        <f t="shared" ca="1" si="38"/>
        <v>1.2968275848243085</v>
      </c>
      <c r="BA155" s="270">
        <f t="shared" ca="1" si="39"/>
        <v>0</v>
      </c>
      <c r="BB155" s="271">
        <f t="shared" ca="1" si="40"/>
        <v>1.4855998818877336E-3</v>
      </c>
    </row>
    <row r="156" spans="1:54">
      <c r="A156" s="232" t="s">
        <v>1119</v>
      </c>
      <c r="B156" s="252" t="s">
        <v>764</v>
      </c>
      <c r="C156" s="252"/>
      <c r="D156" s="266"/>
      <c r="E156" s="267">
        <v>-3.3599999999999998E-2</v>
      </c>
      <c r="F156" s="267">
        <v>0.26190000000000002</v>
      </c>
      <c r="G156" s="267">
        <v>-0.1045</v>
      </c>
      <c r="H156" s="267">
        <v>-8.5099999999999995E-2</v>
      </c>
      <c r="I156" s="267">
        <v>-0.2447</v>
      </c>
      <c r="J156" s="267">
        <v>0.25600000000000001</v>
      </c>
      <c r="K156" s="267">
        <v>3.3399999999999999E-2</v>
      </c>
      <c r="L156" s="267">
        <v>0.30890000000000001</v>
      </c>
      <c r="M156" s="267">
        <v>3.0800000000000001E-2</v>
      </c>
      <c r="N156" s="267">
        <v>-7.8399999999999997E-2</v>
      </c>
      <c r="O156" s="267">
        <v>-9.5000000000000001E-2</v>
      </c>
      <c r="P156" s="267">
        <v>-0.19969999999999999</v>
      </c>
      <c r="Q156" s="267">
        <v>0.2412</v>
      </c>
      <c r="R156" s="267">
        <v>9.11E-2</v>
      </c>
      <c r="S156" s="267">
        <v>-0.192</v>
      </c>
      <c r="T156" s="267">
        <v>-0.11990000000000001</v>
      </c>
      <c r="U156" s="267">
        <v>-0.1237</v>
      </c>
      <c r="V156" s="267">
        <v>0.10630000000000001</v>
      </c>
      <c r="W156" s="267">
        <v>-3.4599999999999999E-2</v>
      </c>
      <c r="X156" s="267">
        <v>6.8099999999999994E-2</v>
      </c>
      <c r="Y156" s="267">
        <v>-3.2599999999999997E-2</v>
      </c>
      <c r="Z156" s="267">
        <v>-0.1104</v>
      </c>
      <c r="AA156" s="267">
        <v>-0.1</v>
      </c>
      <c r="AB156" s="267">
        <v>3.9300000000000002E-2</v>
      </c>
      <c r="AC156" s="267">
        <v>0.21210000000000001</v>
      </c>
      <c r="AD156" s="267">
        <v>0.2858</v>
      </c>
      <c r="AE156" s="267">
        <v>-0.22720000000000001</v>
      </c>
      <c r="AF156" s="267">
        <v>0.2021</v>
      </c>
      <c r="AG156" s="267">
        <v>-8.5300000000000001E-2</v>
      </c>
      <c r="AH156" s="267">
        <v>-0.13569999999999999</v>
      </c>
      <c r="AI156" s="267">
        <v>0.17169999999999999</v>
      </c>
      <c r="AJ156" s="267">
        <v>-0.2432</v>
      </c>
      <c r="AK156" s="267">
        <v>-4.8599999999999997E-2</v>
      </c>
      <c r="AL156" s="267">
        <v>-1.6799999999999999E-2</v>
      </c>
      <c r="AM156" s="267">
        <v>0.19670000000000001</v>
      </c>
      <c r="AN156" s="267">
        <v>-0.26960000000000001</v>
      </c>
      <c r="AO156" s="267">
        <v>-2.47E-2</v>
      </c>
      <c r="AP156" s="268">
        <v>0.1053</v>
      </c>
      <c r="AQ156" s="210"/>
      <c r="AR156" s="213">
        <f t="shared" ca="1" si="31"/>
        <v>0.33795734259999999</v>
      </c>
      <c r="AS156" s="214" t="str">
        <f t="shared" si="34"/>
        <v>Cortisone</v>
      </c>
      <c r="AT156" s="232">
        <f t="shared" ca="1" si="32"/>
        <v>0.35178468384696582</v>
      </c>
      <c r="AU156" s="219" t="str">
        <f t="shared" ca="1" si="33"/>
        <v/>
      </c>
      <c r="AV156" s="203"/>
      <c r="AW156" s="232">
        <f t="shared" ca="1" si="35"/>
        <v>0.39683840331167713</v>
      </c>
      <c r="AX156" s="270">
        <f t="shared" ca="1" si="36"/>
        <v>390</v>
      </c>
      <c r="AY156" s="203">
        <f t="shared" ca="1" si="37"/>
        <v>0</v>
      </c>
      <c r="AZ156" s="270">
        <f t="shared" ca="1" si="38"/>
        <v>1.2282459050035295</v>
      </c>
      <c r="BA156" s="270">
        <f t="shared" ca="1" si="39"/>
        <v>0</v>
      </c>
      <c r="BB156" s="271">
        <f t="shared" ca="1" si="40"/>
        <v>8.0059062886921883E-3</v>
      </c>
    </row>
    <row r="157" spans="1:54">
      <c r="A157" s="232" t="s">
        <v>1120</v>
      </c>
      <c r="B157" s="252" t="s">
        <v>765</v>
      </c>
      <c r="C157" s="252"/>
      <c r="D157" s="266"/>
      <c r="E157" s="267">
        <v>-0.40770000000000001</v>
      </c>
      <c r="F157" s="267">
        <v>-1.89E-2</v>
      </c>
      <c r="G157" s="267">
        <v>-0.15620000000000001</v>
      </c>
      <c r="H157" s="267">
        <v>0.14829999999999999</v>
      </c>
      <c r="I157" s="267">
        <v>6.8199999999999997E-2</v>
      </c>
      <c r="J157" s="267">
        <v>0.11409999999999999</v>
      </c>
      <c r="K157" s="267">
        <v>-5.0799999999999998E-2</v>
      </c>
      <c r="L157" s="267">
        <v>0.2767</v>
      </c>
      <c r="M157" s="267">
        <v>-1.8599999999999998E-2</v>
      </c>
      <c r="N157" s="267">
        <v>-8.0699999999999994E-2</v>
      </c>
      <c r="O157" s="267">
        <v>-0.1741</v>
      </c>
      <c r="P157" s="267">
        <v>0.21210000000000001</v>
      </c>
      <c r="Q157" s="267">
        <v>0.25040000000000001</v>
      </c>
      <c r="R157" s="267">
        <v>7.0199999999999999E-2</v>
      </c>
      <c r="S157" s="267">
        <v>-0.1197</v>
      </c>
      <c r="T157" s="267">
        <v>4.8999999999999998E-3</v>
      </c>
      <c r="U157" s="267">
        <v>-0.2029</v>
      </c>
      <c r="V157" s="267">
        <v>0.2823</v>
      </c>
      <c r="W157" s="267">
        <v>7.5300000000000006E-2</v>
      </c>
      <c r="X157" s="267">
        <v>-0.14499999999999999</v>
      </c>
      <c r="Y157" s="267">
        <v>0.1391</v>
      </c>
      <c r="Z157" s="267">
        <v>-0.32500000000000001</v>
      </c>
      <c r="AA157" s="267">
        <v>-0.12889999999999999</v>
      </c>
      <c r="AB157" s="267">
        <v>0.28460000000000002</v>
      </c>
      <c r="AC157" s="267">
        <v>-1.5E-3</v>
      </c>
      <c r="AD157" s="267">
        <v>-2.07E-2</v>
      </c>
      <c r="AE157" s="267">
        <v>-0.1419</v>
      </c>
      <c r="AF157" s="267">
        <v>-0.1024</v>
      </c>
      <c r="AG157" s="267">
        <v>5.8200000000000002E-2</v>
      </c>
      <c r="AH157" s="267">
        <v>6.6600000000000006E-2</v>
      </c>
      <c r="AI157" s="267">
        <v>0.12640000000000001</v>
      </c>
      <c r="AJ157" s="267">
        <v>0.14680000000000001</v>
      </c>
      <c r="AK157" s="267">
        <v>2.4500000000000001E-2</v>
      </c>
      <c r="AL157" s="267">
        <v>5.8500000000000003E-2</v>
      </c>
      <c r="AM157" s="267">
        <v>-0.15390000000000001</v>
      </c>
      <c r="AN157" s="267">
        <v>-8.5800000000000001E-2</v>
      </c>
      <c r="AO157" s="267">
        <v>-0.184</v>
      </c>
      <c r="AP157" s="268">
        <v>0.10290000000000001</v>
      </c>
      <c r="AQ157" s="210"/>
      <c r="AR157" s="213">
        <f t="shared" ca="1" si="31"/>
        <v>0.23354503400000001</v>
      </c>
      <c r="AS157" s="214" t="str">
        <f t="shared" si="34"/>
        <v>Cresolum</v>
      </c>
      <c r="AT157" s="232">
        <f t="shared" ca="1" si="32"/>
        <v>0.23793575030492178</v>
      </c>
      <c r="AU157" s="219" t="str">
        <f t="shared" ca="1" si="33"/>
        <v/>
      </c>
      <c r="AV157" s="203"/>
      <c r="AW157" s="232">
        <f t="shared" ca="1" si="35"/>
        <v>0.40335870971848159</v>
      </c>
      <c r="AX157" s="270">
        <f t="shared" ca="1" si="36"/>
        <v>392</v>
      </c>
      <c r="AY157" s="203">
        <f t="shared" ca="1" si="37"/>
        <v>2</v>
      </c>
      <c r="AZ157" s="270">
        <f t="shared" ca="1" si="38"/>
        <v>1.1622357253796873</v>
      </c>
      <c r="BA157" s="270">
        <f t="shared" ca="1" si="39"/>
        <v>0.83776427462031267</v>
      </c>
      <c r="BB157" s="271">
        <f t="shared" ca="1" si="40"/>
        <v>1.4526212695496643E-2</v>
      </c>
    </row>
    <row r="158" spans="1:54">
      <c r="A158" s="232" t="s">
        <v>1121</v>
      </c>
      <c r="B158" s="252" t="s">
        <v>766</v>
      </c>
      <c r="C158" s="252"/>
      <c r="D158" s="266"/>
      <c r="E158" s="267">
        <v>-0.21110000000000001</v>
      </c>
      <c r="F158" s="267">
        <v>0.20480000000000001</v>
      </c>
      <c r="G158" s="267">
        <v>0.13850000000000001</v>
      </c>
      <c r="H158" s="267">
        <v>-0.16869999999999999</v>
      </c>
      <c r="I158" s="267">
        <v>-0.37959999999999999</v>
      </c>
      <c r="J158" s="267">
        <v>0.4078</v>
      </c>
      <c r="K158" s="267">
        <v>0.1507</v>
      </c>
      <c r="L158" s="267">
        <v>-8.1600000000000006E-2</v>
      </c>
      <c r="M158" s="267">
        <v>-0.13469999999999999</v>
      </c>
      <c r="N158" s="267">
        <v>-6.1600000000000002E-2</v>
      </c>
      <c r="O158" s="267">
        <v>-0.1401</v>
      </c>
      <c r="P158" s="267">
        <v>1.35E-2</v>
      </c>
      <c r="Q158" s="267">
        <v>-2.8999999999999998E-3</v>
      </c>
      <c r="R158" s="267">
        <v>1.17E-2</v>
      </c>
      <c r="S158" s="267">
        <v>-1.6500000000000001E-2</v>
      </c>
      <c r="T158" s="267">
        <v>4.0599999999999997E-2</v>
      </c>
      <c r="U158" s="267">
        <v>-0.1716</v>
      </c>
      <c r="V158" s="267">
        <v>-1.04E-2</v>
      </c>
      <c r="W158" s="267">
        <v>1.9599999999999999E-2</v>
      </c>
      <c r="X158" s="267">
        <v>0.17799999999999999</v>
      </c>
      <c r="Y158" s="267">
        <v>0.15160000000000001</v>
      </c>
      <c r="Z158" s="267">
        <v>-0.13739999999999999</v>
      </c>
      <c r="AA158" s="267">
        <v>3.2000000000000002E-3</v>
      </c>
      <c r="AB158" s="267">
        <v>-5.5300000000000002E-2</v>
      </c>
      <c r="AC158" s="267">
        <v>-3.8600000000000002E-2</v>
      </c>
      <c r="AD158" s="267">
        <v>0.1051</v>
      </c>
      <c r="AE158" s="267">
        <v>-0.12559999999999999</v>
      </c>
      <c r="AF158" s="267">
        <v>-4.8000000000000001E-2</v>
      </c>
      <c r="AG158" s="267">
        <v>-6.8599999999999994E-2</v>
      </c>
      <c r="AH158" s="267">
        <v>-7.9399999999999998E-2</v>
      </c>
      <c r="AI158" s="267">
        <v>0.17119999999999999</v>
      </c>
      <c r="AJ158" s="267">
        <v>-6.6100000000000006E-2</v>
      </c>
      <c r="AK158" s="267">
        <v>-0.16889999999999999</v>
      </c>
      <c r="AL158" s="267">
        <v>-7.2900000000000006E-2</v>
      </c>
      <c r="AM158" s="267">
        <v>0.40439999999999998</v>
      </c>
      <c r="AN158" s="267">
        <v>-0.1017</v>
      </c>
      <c r="AO158" s="267">
        <v>2.9499999999999998E-2</v>
      </c>
      <c r="AP158" s="268">
        <v>0.30309999999999998</v>
      </c>
      <c r="AQ158" s="210"/>
      <c r="AR158" s="213">
        <f t="shared" ca="1" si="31"/>
        <v>0.1155611461</v>
      </c>
      <c r="AS158" s="214" t="str">
        <f t="shared" si="34"/>
        <v>Crocus Sativus</v>
      </c>
      <c r="AT158" s="232">
        <f t="shared" ca="1" si="32"/>
        <v>0.11607972341313569</v>
      </c>
      <c r="AU158" s="219" t="str">
        <f t="shared" ca="1" si="33"/>
        <v/>
      </c>
      <c r="AV158" s="203"/>
      <c r="AW158" s="232">
        <f t="shared" ca="1" si="35"/>
        <v>0.40987901612528604</v>
      </c>
      <c r="AX158" s="270">
        <f t="shared" ca="1" si="36"/>
        <v>392</v>
      </c>
      <c r="AY158" s="203">
        <f t="shared" ca="1" si="37"/>
        <v>0</v>
      </c>
      <c r="AZ158" s="270">
        <f t="shared" ca="1" si="38"/>
        <v>1.0987754005163521</v>
      </c>
      <c r="BA158" s="270">
        <f t="shared" ca="1" si="39"/>
        <v>0</v>
      </c>
      <c r="BB158" s="271">
        <f t="shared" ca="1" si="40"/>
        <v>2.1046519102301098E-2</v>
      </c>
    </row>
    <row r="159" spans="1:54">
      <c r="A159" s="232" t="s">
        <v>1122</v>
      </c>
      <c r="B159" s="252" t="s">
        <v>2918</v>
      </c>
      <c r="C159" s="252"/>
      <c r="D159" s="266"/>
      <c r="E159" s="267">
        <v>-9.2600000000000002E-2</v>
      </c>
      <c r="F159" s="267">
        <v>-0.33129999999999998</v>
      </c>
      <c r="G159" s="267">
        <v>0.1709</v>
      </c>
      <c r="H159" s="267">
        <v>0.35489999999999999</v>
      </c>
      <c r="I159" s="267">
        <v>0.17580000000000001</v>
      </c>
      <c r="J159" s="267">
        <v>-3.2899999999999999E-2</v>
      </c>
      <c r="K159" s="267">
        <v>-3.78E-2</v>
      </c>
      <c r="L159" s="267">
        <v>0.40200000000000002</v>
      </c>
      <c r="M159" s="267">
        <v>6.8099999999999994E-2</v>
      </c>
      <c r="N159" s="267">
        <v>2.4500000000000001E-2</v>
      </c>
      <c r="O159" s="267">
        <v>-0.19769999999999999</v>
      </c>
      <c r="P159" s="267">
        <v>0.1313</v>
      </c>
      <c r="Q159" s="267">
        <v>-3.9E-2</v>
      </c>
      <c r="R159" s="267">
        <v>7.0699999999999999E-2</v>
      </c>
      <c r="S159" s="267">
        <v>4.4299999999999999E-2</v>
      </c>
      <c r="T159" s="267">
        <v>5.6500000000000002E-2</v>
      </c>
      <c r="U159" s="267">
        <v>-0.1578</v>
      </c>
      <c r="V159" s="267">
        <v>-1.72E-2</v>
      </c>
      <c r="W159" s="267">
        <v>-5.1799999999999999E-2</v>
      </c>
      <c r="X159" s="267">
        <v>0.18659999999999999</v>
      </c>
      <c r="Y159" s="267">
        <v>2.1000000000000001E-2</v>
      </c>
      <c r="Z159" s="267">
        <v>-0.15429999999999999</v>
      </c>
      <c r="AA159" s="267">
        <v>-9.2299999999999993E-2</v>
      </c>
      <c r="AB159" s="267">
        <v>0.12720000000000001</v>
      </c>
      <c r="AC159" s="267">
        <v>-0.1217</v>
      </c>
      <c r="AD159" s="267">
        <v>-0.1671</v>
      </c>
      <c r="AE159" s="267">
        <v>-0.25969999999999999</v>
      </c>
      <c r="AF159" s="267">
        <v>-0.15920000000000001</v>
      </c>
      <c r="AG159" s="267">
        <v>0.06</v>
      </c>
      <c r="AH159" s="267">
        <v>0.14699999999999999</v>
      </c>
      <c r="AI159" s="267">
        <v>-0.1895</v>
      </c>
      <c r="AJ159" s="267">
        <v>4.5400000000000003E-2</v>
      </c>
      <c r="AK159" s="267">
        <v>-0.1895</v>
      </c>
      <c r="AL159" s="267">
        <v>6.9000000000000006E-2</v>
      </c>
      <c r="AM159" s="267">
        <v>-0.21160000000000001</v>
      </c>
      <c r="AN159" s="267">
        <v>0.1132</v>
      </c>
      <c r="AO159" s="267">
        <v>0.22239999999999999</v>
      </c>
      <c r="AP159" s="268">
        <v>8.3999999999999995E-3</v>
      </c>
      <c r="AQ159" s="210"/>
      <c r="AR159" s="213">
        <f t="shared" ca="1" si="31"/>
        <v>9.8881375399999999E-2</v>
      </c>
      <c r="AS159" s="214" t="str">
        <f t="shared" si="34"/>
        <v>Crotalus Horridus</v>
      </c>
      <c r="AT159" s="232">
        <f t="shared" ca="1" si="32"/>
        <v>9.9205551070349521E-2</v>
      </c>
      <c r="AU159" s="219" t="str">
        <f t="shared" ca="1" si="33"/>
        <v/>
      </c>
      <c r="AV159" s="203"/>
      <c r="AW159" s="232">
        <f t="shared" ca="1" si="35"/>
        <v>0.4163993225320905</v>
      </c>
      <c r="AX159" s="270">
        <f t="shared" ca="1" si="36"/>
        <v>392</v>
      </c>
      <c r="AY159" s="203">
        <f t="shared" ca="1" si="37"/>
        <v>0</v>
      </c>
      <c r="AZ159" s="270">
        <f t="shared" ca="1" si="38"/>
        <v>1.0378377074985958</v>
      </c>
      <c r="BA159" s="270">
        <f t="shared" ca="1" si="39"/>
        <v>0</v>
      </c>
      <c r="BB159" s="271">
        <f t="shared" ca="1" si="40"/>
        <v>2.7566825509105553E-2</v>
      </c>
    </row>
    <row r="160" spans="1:54">
      <c r="A160" s="232" t="s">
        <v>1123</v>
      </c>
      <c r="B160" s="252" t="s">
        <v>767</v>
      </c>
      <c r="C160" s="252"/>
      <c r="D160" s="266"/>
      <c r="E160" s="267">
        <v>0.53569999999999995</v>
      </c>
      <c r="F160" s="267">
        <v>-0.23719999999999999</v>
      </c>
      <c r="G160" s="267">
        <v>-0.13270000000000001</v>
      </c>
      <c r="H160" s="267">
        <v>6.4000000000000001E-2</v>
      </c>
      <c r="I160" s="267">
        <v>0.1384</v>
      </c>
      <c r="J160" s="267">
        <v>4.8000000000000001E-2</v>
      </c>
      <c r="K160" s="267">
        <v>3.5999999999999999E-3</v>
      </c>
      <c r="L160" s="267">
        <v>4.5499999999999999E-2</v>
      </c>
      <c r="M160" s="267">
        <v>-0.2152</v>
      </c>
      <c r="N160" s="267">
        <v>0.1113</v>
      </c>
      <c r="O160" s="267">
        <v>-0.3226</v>
      </c>
      <c r="P160" s="267">
        <v>6.5799999999999997E-2</v>
      </c>
      <c r="Q160" s="267">
        <v>0.1366</v>
      </c>
      <c r="R160" s="267">
        <v>-0.35460000000000003</v>
      </c>
      <c r="S160" s="267">
        <v>-8.1500000000000003E-2</v>
      </c>
      <c r="T160" s="267">
        <v>-7.6100000000000001E-2</v>
      </c>
      <c r="U160" s="267">
        <v>7.1499999999999994E-2</v>
      </c>
      <c r="V160" s="267">
        <v>-0.1341</v>
      </c>
      <c r="W160" s="267">
        <v>0.13439999999999999</v>
      </c>
      <c r="X160" s="267">
        <v>0.1003</v>
      </c>
      <c r="Y160" s="267">
        <v>0.21870000000000001</v>
      </c>
      <c r="Z160" s="267">
        <v>3.2399999999999998E-2</v>
      </c>
      <c r="AA160" s="267">
        <v>-0.15190000000000001</v>
      </c>
      <c r="AB160" s="267">
        <v>-0.17929999999999999</v>
      </c>
      <c r="AC160" s="267">
        <v>-1.5299999999999999E-2</v>
      </c>
      <c r="AD160" s="267">
        <v>-0.1042</v>
      </c>
      <c r="AE160" s="267">
        <v>1.89E-2</v>
      </c>
      <c r="AF160" s="267">
        <v>0.1142</v>
      </c>
      <c r="AG160" s="267">
        <v>1.35E-2</v>
      </c>
      <c r="AH160" s="267">
        <v>0.1046</v>
      </c>
      <c r="AI160" s="267">
        <v>0.21340000000000001</v>
      </c>
      <c r="AJ160" s="267">
        <v>-0.1216</v>
      </c>
      <c r="AK160" s="267">
        <v>2.7400000000000001E-2</v>
      </c>
      <c r="AL160" s="267">
        <v>-1.4E-3</v>
      </c>
      <c r="AM160" s="267">
        <v>-0.1106</v>
      </c>
      <c r="AN160" s="267">
        <v>0.1295</v>
      </c>
      <c r="AO160" s="267">
        <v>-6.9999999999999999E-4</v>
      </c>
      <c r="AP160" s="268">
        <v>-8.1100000000000005E-2</v>
      </c>
      <c r="AQ160" s="210"/>
      <c r="AR160" s="213">
        <f t="shared" ca="1" si="31"/>
        <v>-0.33841908320000003</v>
      </c>
      <c r="AS160" s="214" t="str">
        <f t="shared" si="34"/>
        <v>Croton Tiglium</v>
      </c>
      <c r="AT160" s="232">
        <f t="shared" ca="1" si="32"/>
        <v>-0.35230605425538042</v>
      </c>
      <c r="AU160" s="219">
        <f t="shared" ca="1" si="33"/>
        <v>0.12411955586499505</v>
      </c>
      <c r="AV160" s="203"/>
      <c r="AW160" s="232">
        <f t="shared" ca="1" si="35"/>
        <v>0.42291962893889495</v>
      </c>
      <c r="AX160" s="270">
        <f t="shared" ca="1" si="36"/>
        <v>392</v>
      </c>
      <c r="AY160" s="203">
        <f t="shared" ca="1" si="37"/>
        <v>0</v>
      </c>
      <c r="AZ160" s="270">
        <f t="shared" ca="1" si="38"/>
        <v>0.97939024643235351</v>
      </c>
      <c r="BA160" s="270">
        <f t="shared" ca="1" si="39"/>
        <v>0</v>
      </c>
      <c r="BB160" s="271">
        <f t="shared" ca="1" si="40"/>
        <v>3.4087131915910007E-2</v>
      </c>
    </row>
    <row r="161" spans="1:54">
      <c r="A161" s="232" t="s">
        <v>983</v>
      </c>
      <c r="B161" s="252" t="s">
        <v>3070</v>
      </c>
      <c r="C161" s="252"/>
      <c r="D161" s="266"/>
      <c r="E161" s="267">
        <v>0.35239999999999999</v>
      </c>
      <c r="F161" s="267">
        <v>-9.0899999999999995E-2</v>
      </c>
      <c r="G161" s="267">
        <v>-0.1028</v>
      </c>
      <c r="H161" s="267">
        <v>0.31730000000000003</v>
      </c>
      <c r="I161" s="267">
        <v>-0.17749999999999999</v>
      </c>
      <c r="J161" s="267">
        <v>0.2177</v>
      </c>
      <c r="K161" s="267">
        <v>0.13869999999999999</v>
      </c>
      <c r="L161" s="267">
        <v>-0.4627</v>
      </c>
      <c r="M161" s="267">
        <v>-2.2000000000000001E-3</v>
      </c>
      <c r="N161" s="267">
        <v>-0.30680000000000002</v>
      </c>
      <c r="O161" s="267">
        <v>-4.4200000000000003E-2</v>
      </c>
      <c r="P161" s="267">
        <v>0.2366</v>
      </c>
      <c r="Q161" s="267">
        <v>-4.9099999999999998E-2</v>
      </c>
      <c r="R161" s="267">
        <v>0.15570000000000001</v>
      </c>
      <c r="S161" s="267">
        <v>0.11360000000000001</v>
      </c>
      <c r="T161" s="267">
        <v>-0.15590000000000001</v>
      </c>
      <c r="U161" s="267">
        <v>-0.2021</v>
      </c>
      <c r="V161" s="267">
        <v>9.4000000000000004E-3</v>
      </c>
      <c r="W161" s="267">
        <v>-0.1487</v>
      </c>
      <c r="X161" s="267">
        <v>-6.2100000000000002E-2</v>
      </c>
      <c r="Y161" s="267">
        <v>0.1492</v>
      </c>
      <c r="Z161" s="267">
        <v>-2.0500000000000001E-2</v>
      </c>
      <c r="AA161" s="267">
        <v>1.03E-2</v>
      </c>
      <c r="AB161" s="267">
        <v>-0.23899999999999999</v>
      </c>
      <c r="AC161" s="267">
        <v>7.1999999999999995E-2</v>
      </c>
      <c r="AD161" s="267">
        <v>-8.8200000000000001E-2</v>
      </c>
      <c r="AE161" s="267">
        <v>8.3400000000000002E-2</v>
      </c>
      <c r="AF161" s="267">
        <v>0.10929999999999999</v>
      </c>
      <c r="AG161" s="267">
        <v>-4.8599999999999997E-2</v>
      </c>
      <c r="AH161" s="267">
        <v>-8.5800000000000001E-2</v>
      </c>
      <c r="AI161" s="267">
        <v>-4.48E-2</v>
      </c>
      <c r="AJ161" s="267">
        <v>-4.8999999999999998E-3</v>
      </c>
      <c r="AK161" s="267">
        <v>2.9700000000000001E-2</v>
      </c>
      <c r="AL161" s="267">
        <v>5.5599999999999997E-2</v>
      </c>
      <c r="AM161" s="267">
        <v>7.6600000000000001E-2</v>
      </c>
      <c r="AN161" s="267">
        <v>0.1603</v>
      </c>
      <c r="AO161" s="267">
        <v>0</v>
      </c>
      <c r="AP161" s="268">
        <v>4.7800000000000002E-2</v>
      </c>
      <c r="AQ161" s="210"/>
      <c r="AR161" s="213">
        <f t="shared" ca="1" si="31"/>
        <v>-0.1181133375</v>
      </c>
      <c r="AS161" s="214" t="str">
        <f t="shared" si="34"/>
        <v>Cubeba Officinalis</v>
      </c>
      <c r="AT161" s="232">
        <f t="shared" ca="1" si="32"/>
        <v>-0.11866723830877234</v>
      </c>
      <c r="AU161" s="219">
        <f t="shared" ca="1" si="33"/>
        <v>1.4081913447830965E-2</v>
      </c>
      <c r="AV161" s="203"/>
      <c r="AW161" s="232">
        <f t="shared" ca="1" si="35"/>
        <v>0.42943993534569941</v>
      </c>
      <c r="AX161" s="270">
        <f t="shared" ca="1" si="36"/>
        <v>392</v>
      </c>
      <c r="AY161" s="203">
        <f t="shared" ca="1" si="37"/>
        <v>0</v>
      </c>
      <c r="AZ161" s="270">
        <f t="shared" ca="1" si="38"/>
        <v>0.92339584173525957</v>
      </c>
      <c r="BA161" s="270">
        <f t="shared" ca="1" si="39"/>
        <v>0</v>
      </c>
      <c r="BB161" s="271">
        <f t="shared" ca="1" si="40"/>
        <v>4.0607438322714462E-2</v>
      </c>
    </row>
    <row r="162" spans="1:54">
      <c r="A162" s="232" t="s">
        <v>984</v>
      </c>
      <c r="B162" s="252" t="s">
        <v>1512</v>
      </c>
      <c r="C162" s="252"/>
      <c r="D162" s="266"/>
      <c r="E162" s="267">
        <v>-0.7117</v>
      </c>
      <c r="F162" s="267">
        <v>-1.2999999999999999E-3</v>
      </c>
      <c r="G162" s="267">
        <v>-0.13780000000000001</v>
      </c>
      <c r="H162" s="267">
        <v>-8.3400000000000002E-2</v>
      </c>
      <c r="I162" s="267">
        <v>0.20699999999999999</v>
      </c>
      <c r="J162" s="267">
        <v>4.1799999999999997E-2</v>
      </c>
      <c r="K162" s="267">
        <v>0.13789999999999999</v>
      </c>
      <c r="L162" s="267">
        <v>-3.8199999999999998E-2</v>
      </c>
      <c r="M162" s="267">
        <v>-0.1326</v>
      </c>
      <c r="N162" s="267">
        <v>0.1168</v>
      </c>
      <c r="O162" s="267">
        <v>-2.2100000000000002E-2</v>
      </c>
      <c r="P162" s="267">
        <v>0.1115</v>
      </c>
      <c r="Q162" s="267">
        <v>0.1099</v>
      </c>
      <c r="R162" s="267">
        <v>3.8999999999999998E-3</v>
      </c>
      <c r="S162" s="267">
        <v>-5.5E-2</v>
      </c>
      <c r="T162" s="267">
        <v>-0.17230000000000001</v>
      </c>
      <c r="U162" s="267">
        <v>-1.2999999999999999E-3</v>
      </c>
      <c r="V162" s="267">
        <v>0.12429999999999999</v>
      </c>
      <c r="W162" s="267">
        <v>2.76E-2</v>
      </c>
      <c r="X162" s="267">
        <v>0.14779999999999999</v>
      </c>
      <c r="Y162" s="267">
        <v>3.39E-2</v>
      </c>
      <c r="Z162" s="267">
        <v>-0.2452</v>
      </c>
      <c r="AA162" s="267">
        <v>-1.5100000000000001E-2</v>
      </c>
      <c r="AB162" s="267">
        <v>-6.4000000000000003E-3</v>
      </c>
      <c r="AC162" s="267">
        <v>-0.1177</v>
      </c>
      <c r="AD162" s="267">
        <v>0.22359999999999999</v>
      </c>
      <c r="AE162" s="267">
        <v>2.5000000000000001E-3</v>
      </c>
      <c r="AF162" s="267">
        <v>2.53E-2</v>
      </c>
      <c r="AG162" s="267">
        <v>-4.9299999999999997E-2</v>
      </c>
      <c r="AH162" s="267">
        <v>-8.7900000000000006E-2</v>
      </c>
      <c r="AI162" s="267">
        <v>9.4799999999999995E-2</v>
      </c>
      <c r="AJ162" s="267">
        <v>9.6100000000000005E-2</v>
      </c>
      <c r="AK162" s="267">
        <v>0.24929999999999999</v>
      </c>
      <c r="AL162" s="267">
        <v>-0.14380000000000001</v>
      </c>
      <c r="AM162" s="267">
        <v>0.1072</v>
      </c>
      <c r="AN162" s="267">
        <v>0.1605</v>
      </c>
      <c r="AO162" s="267">
        <v>2.0400000000000001E-2</v>
      </c>
      <c r="AP162" s="268">
        <v>-2.3699999999999999E-2</v>
      </c>
      <c r="AQ162" s="210"/>
      <c r="AR162" s="213">
        <f t="shared" ca="1" si="31"/>
        <v>7.7393742400000007E-2</v>
      </c>
      <c r="AS162" s="214" t="str">
        <f t="shared" si="34"/>
        <v>Cuprum Aceticum</v>
      </c>
      <c r="AT162" s="232">
        <f t="shared" ca="1" si="32"/>
        <v>7.7548824250710385E-2</v>
      </c>
      <c r="AU162" s="219" t="str">
        <f t="shared" ca="1" si="33"/>
        <v/>
      </c>
      <c r="AV162" s="203"/>
      <c r="AW162" s="232">
        <f t="shared" ca="1" si="35"/>
        <v>0.43596024175250386</v>
      </c>
      <c r="AX162" s="270">
        <f t="shared" ca="1" si="36"/>
        <v>392</v>
      </c>
      <c r="AY162" s="203">
        <f t="shared" ca="1" si="37"/>
        <v>0</v>
      </c>
      <c r="AZ162" s="270">
        <f t="shared" ca="1" si="38"/>
        <v>0.86981294205292692</v>
      </c>
      <c r="BA162" s="270">
        <f t="shared" ca="1" si="39"/>
        <v>0</v>
      </c>
      <c r="BB162" s="271">
        <f t="shared" ca="1" si="40"/>
        <v>4.7127744729518917E-2</v>
      </c>
    </row>
    <row r="163" spans="1:54">
      <c r="A163" s="232" t="s">
        <v>985</v>
      </c>
      <c r="B163" s="252" t="s">
        <v>2137</v>
      </c>
      <c r="C163" s="252"/>
      <c r="D163" s="266"/>
      <c r="E163" s="267">
        <v>-0.41149999999999998</v>
      </c>
      <c r="F163" s="267">
        <v>-0.27110000000000001</v>
      </c>
      <c r="G163" s="267">
        <v>3.9899999999999998E-2</v>
      </c>
      <c r="H163" s="267">
        <v>0.2984</v>
      </c>
      <c r="I163" s="267">
        <v>0.1608</v>
      </c>
      <c r="J163" s="267">
        <v>-0.15909999999999999</v>
      </c>
      <c r="K163" s="267">
        <v>0.1603</v>
      </c>
      <c r="L163" s="267">
        <v>-0.1973</v>
      </c>
      <c r="M163" s="267">
        <v>-0.29580000000000001</v>
      </c>
      <c r="N163" s="267">
        <v>8.8700000000000001E-2</v>
      </c>
      <c r="O163" s="267">
        <v>-0.2571</v>
      </c>
      <c r="P163" s="267">
        <v>0.20880000000000001</v>
      </c>
      <c r="Q163" s="267">
        <v>0.1474</v>
      </c>
      <c r="R163" s="267">
        <v>-3.2300000000000002E-2</v>
      </c>
      <c r="S163" s="267">
        <v>-0.10299999999999999</v>
      </c>
      <c r="T163" s="267">
        <v>-0.12770000000000001</v>
      </c>
      <c r="U163" s="267">
        <v>9.1499999999999998E-2</v>
      </c>
      <c r="V163" s="267">
        <v>0.2928</v>
      </c>
      <c r="W163" s="267">
        <v>1.7999999999999999E-2</v>
      </c>
      <c r="X163" s="267">
        <v>0.1777</v>
      </c>
      <c r="Y163" s="267">
        <v>-1.8200000000000001E-2</v>
      </c>
      <c r="Z163" s="267">
        <v>8.6999999999999994E-3</v>
      </c>
      <c r="AA163" s="267">
        <v>-3.5099999999999999E-2</v>
      </c>
      <c r="AB163" s="267">
        <v>-0.18410000000000001</v>
      </c>
      <c r="AC163" s="267">
        <v>-6.0100000000000001E-2</v>
      </c>
      <c r="AD163" s="267">
        <v>0.15720000000000001</v>
      </c>
      <c r="AE163" s="267">
        <v>3.9600000000000003E-2</v>
      </c>
      <c r="AF163" s="267">
        <v>5.8400000000000001E-2</v>
      </c>
      <c r="AG163" s="267">
        <v>0.20380000000000001</v>
      </c>
      <c r="AH163" s="267">
        <v>-0.14480000000000001</v>
      </c>
      <c r="AI163" s="267">
        <v>-0.1263</v>
      </c>
      <c r="AJ163" s="267">
        <v>-3.6799999999999999E-2</v>
      </c>
      <c r="AK163" s="267">
        <v>8.3099999999999993E-2</v>
      </c>
      <c r="AL163" s="267">
        <v>8.0000000000000004E-4</v>
      </c>
      <c r="AM163" s="267">
        <v>6.3399999999999998E-2</v>
      </c>
      <c r="AN163" s="267">
        <v>3.1199999999999999E-2</v>
      </c>
      <c r="AO163" s="267">
        <v>2.9499999999999998E-2</v>
      </c>
      <c r="AP163" s="268">
        <v>9.2600000000000002E-2</v>
      </c>
      <c r="AQ163" s="210"/>
      <c r="AR163" s="213">
        <f t="shared" ca="1" si="31"/>
        <v>3.3559145200000001E-2</v>
      </c>
      <c r="AS163" s="214" t="str">
        <f t="shared" si="34"/>
        <v>Cuprum Arsenicosum</v>
      </c>
      <c r="AT163" s="232">
        <f t="shared" ca="1" si="32"/>
        <v>3.357175200451424E-2</v>
      </c>
      <c r="AU163" s="219" t="str">
        <f t="shared" ca="1" si="33"/>
        <v/>
      </c>
      <c r="AV163" s="203"/>
      <c r="AW163" s="232">
        <f t="shared" ca="1" si="35"/>
        <v>0.44248054815930832</v>
      </c>
      <c r="AX163" s="270">
        <f t="shared" ca="1" si="36"/>
        <v>393</v>
      </c>
      <c r="AY163" s="203">
        <f t="shared" ca="1" si="37"/>
        <v>1</v>
      </c>
      <c r="AZ163" s="270">
        <f t="shared" ca="1" si="38"/>
        <v>0.81859601676409843</v>
      </c>
      <c r="BA163" s="270">
        <f t="shared" ca="1" si="39"/>
        <v>0.18140398323590157</v>
      </c>
      <c r="BB163" s="271">
        <f t="shared" ca="1" si="40"/>
        <v>5.3648051136323371E-2</v>
      </c>
    </row>
    <row r="164" spans="1:54">
      <c r="A164" s="232" t="s">
        <v>986</v>
      </c>
      <c r="B164" s="252" t="s">
        <v>3014</v>
      </c>
      <c r="C164" s="252"/>
      <c r="D164" s="266"/>
      <c r="E164" s="267">
        <v>-0.48130000000000001</v>
      </c>
      <c r="F164" s="267">
        <v>6.9900000000000004E-2</v>
      </c>
      <c r="G164" s="267">
        <v>-7.1599999999999997E-2</v>
      </c>
      <c r="H164" s="267">
        <v>-0.1027</v>
      </c>
      <c r="I164" s="267">
        <v>0.24210000000000001</v>
      </c>
      <c r="J164" s="267">
        <v>-0.23569999999999999</v>
      </c>
      <c r="K164" s="267">
        <v>0.1792</v>
      </c>
      <c r="L164" s="267">
        <v>-0.1321</v>
      </c>
      <c r="M164" s="267">
        <v>-0.1094</v>
      </c>
      <c r="N164" s="267">
        <v>3.9199999999999999E-2</v>
      </c>
      <c r="O164" s="267">
        <v>-5.8900000000000001E-2</v>
      </c>
      <c r="P164" s="267">
        <v>0.23330000000000001</v>
      </c>
      <c r="Q164" s="267">
        <v>0.12180000000000001</v>
      </c>
      <c r="R164" s="267">
        <v>-0.1011</v>
      </c>
      <c r="S164" s="267">
        <v>-0.1</v>
      </c>
      <c r="T164" s="267">
        <v>-0.16039999999999999</v>
      </c>
      <c r="U164" s="267">
        <v>-2.3099999999999999E-2</v>
      </c>
      <c r="V164" s="267">
        <v>2.1700000000000001E-2</v>
      </c>
      <c r="W164" s="267">
        <v>-2.6800000000000001E-2</v>
      </c>
      <c r="X164" s="267">
        <v>-1.7999999999999999E-2</v>
      </c>
      <c r="Y164" s="267">
        <v>-1.6299999999999999E-2</v>
      </c>
      <c r="Z164" s="267">
        <v>-1.41E-2</v>
      </c>
      <c r="AA164" s="267">
        <v>-0.21149999999999999</v>
      </c>
      <c r="AB164" s="267">
        <v>3.1300000000000001E-2</v>
      </c>
      <c r="AC164" s="267">
        <v>-0.18160000000000001</v>
      </c>
      <c r="AD164" s="267">
        <v>0.2084</v>
      </c>
      <c r="AE164" s="267">
        <v>8.9099999999999999E-2</v>
      </c>
      <c r="AF164" s="267">
        <v>0.1973</v>
      </c>
      <c r="AG164" s="267">
        <v>0.13930000000000001</v>
      </c>
      <c r="AH164" s="267">
        <v>4.1200000000000001E-2</v>
      </c>
      <c r="AI164" s="267">
        <v>0.2482</v>
      </c>
      <c r="AJ164" s="267">
        <v>6.3500000000000001E-2</v>
      </c>
      <c r="AK164" s="267">
        <v>0.2198</v>
      </c>
      <c r="AL164" s="267">
        <v>-0.31259999999999999</v>
      </c>
      <c r="AM164" s="267">
        <v>-7.7200000000000005E-2</v>
      </c>
      <c r="AN164" s="267">
        <v>0.16339999999999999</v>
      </c>
      <c r="AO164" s="267">
        <v>1.4E-3</v>
      </c>
      <c r="AP164" s="268">
        <v>0.1222</v>
      </c>
      <c r="AQ164" s="210"/>
      <c r="AR164" s="213">
        <f t="shared" ca="1" si="31"/>
        <v>3.4813338399999998E-2</v>
      </c>
      <c r="AS164" s="214" t="str">
        <f t="shared" si="34"/>
        <v>Cuprum Metallicum</v>
      </c>
      <c r="AT164" s="232">
        <f t="shared" ca="1" si="32"/>
        <v>3.4827412859627906E-2</v>
      </c>
      <c r="AU164" s="219" t="str">
        <f t="shared" ca="1" si="33"/>
        <v/>
      </c>
      <c r="AV164" s="203"/>
      <c r="AW164" s="232">
        <f t="shared" ca="1" si="35"/>
        <v>0.44900085456611277</v>
      </c>
      <c r="AX164" s="270">
        <f t="shared" ca="1" si="36"/>
        <v>394</v>
      </c>
      <c r="AY164" s="203">
        <f t="shared" ca="1" si="37"/>
        <v>1</v>
      </c>
      <c r="AZ164" s="270">
        <f t="shared" ca="1" si="38"/>
        <v>0.76969594717463607</v>
      </c>
      <c r="BA164" s="270">
        <f t="shared" ca="1" si="39"/>
        <v>0.23030405282536393</v>
      </c>
      <c r="BB164" s="271">
        <f t="shared" ca="1" si="40"/>
        <v>6.0168357543127826E-2</v>
      </c>
    </row>
    <row r="165" spans="1:54">
      <c r="A165" s="232" t="s">
        <v>4513</v>
      </c>
      <c r="B165" s="252" t="s">
        <v>3013</v>
      </c>
      <c r="C165" s="252"/>
      <c r="D165" s="266"/>
      <c r="E165" s="267">
        <v>7.9500000000000001E-2</v>
      </c>
      <c r="F165" s="267">
        <v>-0.41959999999999997</v>
      </c>
      <c r="G165" s="267">
        <v>0.2452</v>
      </c>
      <c r="H165" s="267">
        <v>-0.19389999999999999</v>
      </c>
      <c r="I165" s="267">
        <v>0.3856</v>
      </c>
      <c r="J165" s="267">
        <v>-0.15640000000000001</v>
      </c>
      <c r="K165" s="267">
        <v>1.77E-2</v>
      </c>
      <c r="L165" s="267">
        <v>-0.14269999999999999</v>
      </c>
      <c r="M165" s="267">
        <v>-0.23630000000000001</v>
      </c>
      <c r="N165" s="267">
        <v>-0.14580000000000001</v>
      </c>
      <c r="O165" s="267">
        <v>-6.2700000000000006E-2</v>
      </c>
      <c r="P165" s="267">
        <v>0.246</v>
      </c>
      <c r="Q165" s="267">
        <v>5.79E-2</v>
      </c>
      <c r="R165" s="267">
        <v>-0.24340000000000001</v>
      </c>
      <c r="S165" s="267">
        <v>-3.1800000000000002E-2</v>
      </c>
      <c r="T165" s="267">
        <v>-0.1042</v>
      </c>
      <c r="U165" s="267">
        <v>-0.23100000000000001</v>
      </c>
      <c r="V165" s="267">
        <v>4.5100000000000001E-2</v>
      </c>
      <c r="W165" s="267">
        <v>8.8300000000000003E-2</v>
      </c>
      <c r="X165" s="267">
        <v>0</v>
      </c>
      <c r="Y165" s="267">
        <v>0.23899999999999999</v>
      </c>
      <c r="Z165" s="267">
        <v>-0.16209999999999999</v>
      </c>
      <c r="AA165" s="267">
        <v>0.17399999999999999</v>
      </c>
      <c r="AB165" s="267">
        <v>1.6799999999999999E-2</v>
      </c>
      <c r="AC165" s="267">
        <v>6.6299999999999998E-2</v>
      </c>
      <c r="AD165" s="267">
        <v>-0.12809999999999999</v>
      </c>
      <c r="AE165" s="267">
        <v>-1.41E-2</v>
      </c>
      <c r="AF165" s="267">
        <v>3.3099999999999997E-2</v>
      </c>
      <c r="AG165" s="267">
        <v>-1.77E-2</v>
      </c>
      <c r="AH165" s="267">
        <v>-4.0000000000000002E-4</v>
      </c>
      <c r="AI165" s="267">
        <v>0.18459999999999999</v>
      </c>
      <c r="AJ165" s="267">
        <v>0.19570000000000001</v>
      </c>
      <c r="AK165" s="267">
        <v>9.8500000000000004E-2</v>
      </c>
      <c r="AL165" s="267">
        <v>-2.8299999999999999E-2</v>
      </c>
      <c r="AM165" s="267">
        <v>-7.4999999999999997E-3</v>
      </c>
      <c r="AN165" s="267">
        <v>6.0999999999999999E-2</v>
      </c>
      <c r="AO165" s="267">
        <v>-4.5499999999999999E-2</v>
      </c>
      <c r="AP165" s="268">
        <v>0.14749999999999999</v>
      </c>
      <c r="AQ165" s="210"/>
      <c r="AR165" s="213">
        <f t="shared" ca="1" si="31"/>
        <v>-0.41526658059999999</v>
      </c>
      <c r="AS165" s="214" t="str">
        <f t="shared" si="34"/>
        <v>Cuprum Sulfuricum</v>
      </c>
      <c r="AT165" s="232">
        <f t="shared" ca="1" si="32"/>
        <v>-0.44195856923899418</v>
      </c>
      <c r="AU165" s="219">
        <f t="shared" ca="1" si="33"/>
        <v>0.1953273769237788</v>
      </c>
      <c r="AV165" s="203"/>
      <c r="AW165" s="232">
        <f t="shared" ca="1" si="35"/>
        <v>0.45552116097291723</v>
      </c>
      <c r="AX165" s="270">
        <f t="shared" ca="1" si="36"/>
        <v>394</v>
      </c>
      <c r="AY165" s="203">
        <f t="shared" ca="1" si="37"/>
        <v>0</v>
      </c>
      <c r="AZ165" s="270">
        <f t="shared" ca="1" si="38"/>
        <v>0.72306041064243365</v>
      </c>
      <c r="BA165" s="270">
        <f t="shared" ca="1" si="39"/>
        <v>0</v>
      </c>
      <c r="BB165" s="271">
        <f t="shared" ca="1" si="40"/>
        <v>6.6688663949932281E-2</v>
      </c>
    </row>
    <row r="166" spans="1:54">
      <c r="A166" s="232" t="s">
        <v>4514</v>
      </c>
      <c r="B166" s="252" t="s">
        <v>768</v>
      </c>
      <c r="C166" s="252"/>
      <c r="D166" s="266"/>
      <c r="E166" s="267">
        <v>-0.10829999999999999</v>
      </c>
      <c r="F166" s="267">
        <v>9.1899999999999996E-2</v>
      </c>
      <c r="G166" s="267">
        <v>4.4999999999999997E-3</v>
      </c>
      <c r="H166" s="267">
        <v>8.6999999999999994E-3</v>
      </c>
      <c r="I166" s="267">
        <v>0.41220000000000001</v>
      </c>
      <c r="J166" s="267">
        <v>-0.1313</v>
      </c>
      <c r="K166" s="267">
        <v>-0.27489999999999998</v>
      </c>
      <c r="L166" s="267">
        <v>-0.2477</v>
      </c>
      <c r="M166" s="267">
        <v>6.7100000000000007E-2</v>
      </c>
      <c r="N166" s="267">
        <v>0.2676</v>
      </c>
      <c r="O166" s="267">
        <v>8.77E-2</v>
      </c>
      <c r="P166" s="267">
        <v>0.17499999999999999</v>
      </c>
      <c r="Q166" s="267">
        <v>-2.69E-2</v>
      </c>
      <c r="R166" s="267">
        <v>0.3357</v>
      </c>
      <c r="S166" s="267">
        <v>-0.16980000000000001</v>
      </c>
      <c r="T166" s="267">
        <v>-7.7899999999999997E-2</v>
      </c>
      <c r="U166" s="267">
        <v>0.1177</v>
      </c>
      <c r="V166" s="267">
        <v>-0.16350000000000001</v>
      </c>
      <c r="W166" s="267">
        <v>3.56E-2</v>
      </c>
      <c r="X166" s="267">
        <v>1.7100000000000001E-2</v>
      </c>
      <c r="Y166" s="267">
        <v>8.0699999999999994E-2</v>
      </c>
      <c r="Z166" s="267">
        <v>-4.9299999999999997E-2</v>
      </c>
      <c r="AA166" s="267">
        <v>7.8899999999999998E-2</v>
      </c>
      <c r="AB166" s="267">
        <v>-8.5900000000000004E-2</v>
      </c>
      <c r="AC166" s="267">
        <v>0.1188</v>
      </c>
      <c r="AD166" s="267">
        <v>8.7300000000000003E-2</v>
      </c>
      <c r="AE166" s="267">
        <v>9.1499999999999998E-2</v>
      </c>
      <c r="AF166" s="267">
        <v>-0.17849999999999999</v>
      </c>
      <c r="AG166" s="267">
        <v>-0.1037</v>
      </c>
      <c r="AH166" s="267">
        <v>-0.18970000000000001</v>
      </c>
      <c r="AI166" s="267">
        <v>-3.7400000000000003E-2</v>
      </c>
      <c r="AJ166" s="267">
        <v>8.3500000000000005E-2</v>
      </c>
      <c r="AK166" s="267">
        <v>-0.22500000000000001</v>
      </c>
      <c r="AL166" s="267">
        <v>-9.6799999999999997E-2</v>
      </c>
      <c r="AM166" s="267">
        <v>-0.15329999999999999</v>
      </c>
      <c r="AN166" s="267">
        <v>0.1918</v>
      </c>
      <c r="AO166" s="267">
        <v>0.19320000000000001</v>
      </c>
      <c r="AP166" s="268">
        <v>-0.2316</v>
      </c>
      <c r="AQ166" s="210"/>
      <c r="AR166" s="213">
        <f t="shared" ca="1" si="31"/>
        <v>-0.40796746950000001</v>
      </c>
      <c r="AS166" s="214" t="str">
        <f t="shared" si="34"/>
        <v>Curare</v>
      </c>
      <c r="AT166" s="232">
        <f t="shared" ca="1" si="32"/>
        <v>-0.43317042442978504</v>
      </c>
      <c r="AU166" s="219">
        <f t="shared" ca="1" si="33"/>
        <v>0.18763661660068012</v>
      </c>
      <c r="AV166" s="203"/>
      <c r="AW166" s="232">
        <f t="shared" ca="1" si="35"/>
        <v>0.46204146737972168</v>
      </c>
      <c r="AX166" s="270">
        <f t="shared" ca="1" si="36"/>
        <v>394</v>
      </c>
      <c r="AY166" s="203">
        <f t="shared" ca="1" si="37"/>
        <v>0</v>
      </c>
      <c r="AZ166" s="270">
        <f t="shared" ca="1" si="38"/>
        <v>0.67863425602157523</v>
      </c>
      <c r="BA166" s="270">
        <f t="shared" ca="1" si="39"/>
        <v>0</v>
      </c>
      <c r="BB166" s="271">
        <f t="shared" ca="1" si="40"/>
        <v>7.3208970356736736E-2</v>
      </c>
    </row>
    <row r="167" spans="1:54">
      <c r="A167" s="232" t="s">
        <v>1470</v>
      </c>
      <c r="B167" s="252" t="s">
        <v>1291</v>
      </c>
      <c r="C167" s="252"/>
      <c r="D167" s="266"/>
      <c r="E167" s="267">
        <v>-8.2299999999999998E-2</v>
      </c>
      <c r="F167" s="267">
        <v>0.32529999999999998</v>
      </c>
      <c r="G167" s="267">
        <v>0.35060000000000002</v>
      </c>
      <c r="H167" s="267">
        <v>-0.14960000000000001</v>
      </c>
      <c r="I167" s="267">
        <v>-0.2361</v>
      </c>
      <c r="J167" s="267">
        <v>0.20100000000000001</v>
      </c>
      <c r="K167" s="267">
        <v>6.1000000000000004E-3</v>
      </c>
      <c r="L167" s="267">
        <v>-0.2407</v>
      </c>
      <c r="M167" s="267">
        <v>-0.33360000000000001</v>
      </c>
      <c r="N167" s="267">
        <v>9.5100000000000004E-2</v>
      </c>
      <c r="O167" s="267">
        <v>0.11899999999999999</v>
      </c>
      <c r="P167" s="267">
        <v>-3.5200000000000002E-2</v>
      </c>
      <c r="Q167" s="267">
        <v>-0.14940000000000001</v>
      </c>
      <c r="R167" s="267">
        <v>8.8000000000000005E-3</v>
      </c>
      <c r="S167" s="267">
        <v>0.16889999999999999</v>
      </c>
      <c r="T167" s="267">
        <v>6.6299999999999998E-2</v>
      </c>
      <c r="U167" s="267">
        <v>-3.73E-2</v>
      </c>
      <c r="V167" s="267">
        <v>-0.21210000000000001</v>
      </c>
      <c r="W167" s="267">
        <v>-0.1673</v>
      </c>
      <c r="X167" s="267">
        <v>2.2100000000000002E-2</v>
      </c>
      <c r="Y167" s="267">
        <v>0.13300000000000001</v>
      </c>
      <c r="Z167" s="267">
        <v>-7.6499999999999999E-2</v>
      </c>
      <c r="AA167" s="267">
        <v>0.14710000000000001</v>
      </c>
      <c r="AB167" s="267">
        <v>0.1246</v>
      </c>
      <c r="AC167" s="267">
        <v>0.246</v>
      </c>
      <c r="AD167" s="267">
        <v>0.106</v>
      </c>
      <c r="AE167" s="267">
        <v>0.1643</v>
      </c>
      <c r="AF167" s="267">
        <v>4.8399999999999999E-2</v>
      </c>
      <c r="AG167" s="267">
        <v>-0.1124</v>
      </c>
      <c r="AH167" s="267">
        <v>1.1999999999999999E-3</v>
      </c>
      <c r="AI167" s="267">
        <v>0.1023</v>
      </c>
      <c r="AJ167" s="267">
        <v>-0.15310000000000001</v>
      </c>
      <c r="AK167" s="267">
        <v>-0.1152</v>
      </c>
      <c r="AL167" s="267">
        <v>-0.192</v>
      </c>
      <c r="AM167" s="267">
        <v>-0.10539999999999999</v>
      </c>
      <c r="AN167" s="267">
        <v>-0.12839999999999999</v>
      </c>
      <c r="AO167" s="267">
        <v>0.1729</v>
      </c>
      <c r="AP167" s="268">
        <v>-7.7899999999999997E-2</v>
      </c>
      <c r="AQ167" s="210"/>
      <c r="AR167" s="213">
        <f t="shared" ca="1" si="31"/>
        <v>-0.13903761740000001</v>
      </c>
      <c r="AS167" s="214" t="str">
        <f t="shared" si="34"/>
        <v>Cyclamen Europaeum</v>
      </c>
      <c r="AT167" s="232">
        <f t="shared" ca="1" si="32"/>
        <v>-0.13994408823932966</v>
      </c>
      <c r="AU167" s="219">
        <f t="shared" ca="1" si="33"/>
        <v>1.9584347833137287E-2</v>
      </c>
      <c r="AV167" s="203"/>
      <c r="AW167" s="232">
        <f t="shared" ca="1" si="35"/>
        <v>0.46856177378652614</v>
      </c>
      <c r="AX167" s="270">
        <f t="shared" ca="1" si="36"/>
        <v>394</v>
      </c>
      <c r="AY167" s="203">
        <f t="shared" ca="1" si="37"/>
        <v>0</v>
      </c>
      <c r="AZ167" s="270">
        <f t="shared" ca="1" si="38"/>
        <v>0.63635986896304431</v>
      </c>
      <c r="BA167" s="270">
        <f t="shared" ca="1" si="39"/>
        <v>0</v>
      </c>
      <c r="BB167" s="271">
        <f t="shared" ca="1" si="40"/>
        <v>7.972927676354119E-2</v>
      </c>
    </row>
    <row r="168" spans="1:54">
      <c r="A168" s="232" t="s">
        <v>3458</v>
      </c>
      <c r="B168" s="252" t="s">
        <v>769</v>
      </c>
      <c r="C168" s="252"/>
      <c r="D168" s="266"/>
      <c r="E168" s="267">
        <v>-0.1169</v>
      </c>
      <c r="F168" s="267">
        <v>-9.8900000000000002E-2</v>
      </c>
      <c r="G168" s="267">
        <v>0.1237</v>
      </c>
      <c r="H168" s="267">
        <v>6.6600000000000006E-2</v>
      </c>
      <c r="I168" s="267">
        <v>-5.7999999999999996E-3</v>
      </c>
      <c r="J168" s="267">
        <v>-0.18909999999999999</v>
      </c>
      <c r="K168" s="267">
        <v>-0.25609999999999999</v>
      </c>
      <c r="L168" s="267">
        <v>-2.87E-2</v>
      </c>
      <c r="M168" s="267">
        <v>0.31380000000000002</v>
      </c>
      <c r="N168" s="267">
        <v>0.13100000000000001</v>
      </c>
      <c r="O168" s="267">
        <v>0.1532</v>
      </c>
      <c r="P168" s="267">
        <v>0.11260000000000001</v>
      </c>
      <c r="Q168" s="267">
        <v>0.21190000000000001</v>
      </c>
      <c r="R168" s="267">
        <v>-0.15390000000000001</v>
      </c>
      <c r="S168" s="267">
        <v>-0.19339999999999999</v>
      </c>
      <c r="T168" s="267">
        <v>0.41670000000000001</v>
      </c>
      <c r="U168" s="267">
        <v>-3.1600000000000003E-2</v>
      </c>
      <c r="V168" s="267">
        <v>-1.4E-3</v>
      </c>
      <c r="W168" s="267">
        <v>-0.23230000000000001</v>
      </c>
      <c r="X168" s="267">
        <v>9.9900000000000003E-2</v>
      </c>
      <c r="Y168" s="267">
        <v>-0.13780000000000001</v>
      </c>
      <c r="Z168" s="267">
        <v>6.0100000000000001E-2</v>
      </c>
      <c r="AA168" s="267">
        <v>-4.02E-2</v>
      </c>
      <c r="AB168" s="267">
        <v>-0.1019</v>
      </c>
      <c r="AC168" s="267">
        <v>0.15690000000000001</v>
      </c>
      <c r="AD168" s="267">
        <v>-0.28570000000000001</v>
      </c>
      <c r="AE168" s="267">
        <v>0.22969999999999999</v>
      </c>
      <c r="AF168" s="267">
        <v>7.1400000000000005E-2</v>
      </c>
      <c r="AG168" s="267">
        <v>-6.0600000000000001E-2</v>
      </c>
      <c r="AH168" s="267">
        <v>4.2500000000000003E-2</v>
      </c>
      <c r="AI168" s="267">
        <v>4.1399999999999999E-2</v>
      </c>
      <c r="AJ168" s="267">
        <v>-9.3399999999999997E-2</v>
      </c>
      <c r="AK168" s="267">
        <v>0.17399999999999999</v>
      </c>
      <c r="AL168" s="267">
        <v>0.14419999999999999</v>
      </c>
      <c r="AM168" s="267">
        <v>-9.9000000000000008E-3</v>
      </c>
      <c r="AN168" s="267">
        <v>-0.1036</v>
      </c>
      <c r="AO168" s="267">
        <v>-0.20219999999999999</v>
      </c>
      <c r="AP168" s="268">
        <v>-0.20219999999999999</v>
      </c>
      <c r="AQ168" s="210"/>
      <c r="AR168" s="213">
        <f t="shared" ca="1" si="31"/>
        <v>-6.4071535900000004E-2</v>
      </c>
      <c r="AS168" s="214" t="str">
        <f t="shared" si="34"/>
        <v>Daphne Indica</v>
      </c>
      <c r="AT168" s="232">
        <f t="shared" ca="1" si="32"/>
        <v>-6.4159427158491836E-2</v>
      </c>
      <c r="AU168" s="219">
        <f t="shared" ca="1" si="33"/>
        <v>4.1164320933058194E-3</v>
      </c>
      <c r="AV168" s="203"/>
      <c r="AW168" s="232">
        <f t="shared" ca="1" si="35"/>
        <v>0.47508208019333059</v>
      </c>
      <c r="AX168" s="270">
        <f t="shared" ca="1" si="36"/>
        <v>394</v>
      </c>
      <c r="AY168" s="203">
        <f t="shared" ca="1" si="37"/>
        <v>0</v>
      </c>
      <c r="AZ168" s="270">
        <f t="shared" ca="1" si="38"/>
        <v>0.59617752575967609</v>
      </c>
      <c r="BA168" s="270">
        <f t="shared" ca="1" si="39"/>
        <v>0</v>
      </c>
      <c r="BB168" s="271">
        <f t="shared" ca="1" si="40"/>
        <v>8.6249583170345645E-2</v>
      </c>
    </row>
    <row r="169" spans="1:54">
      <c r="A169" s="232" t="s">
        <v>1456</v>
      </c>
      <c r="B169" s="252" t="s">
        <v>355</v>
      </c>
      <c r="C169" s="252"/>
      <c r="D169" s="266"/>
      <c r="E169" s="267">
        <v>-0.55289999999999995</v>
      </c>
      <c r="F169" s="267">
        <v>-0.26590000000000003</v>
      </c>
      <c r="G169" s="267">
        <v>0.13969999999999999</v>
      </c>
      <c r="H169" s="267">
        <v>0.26140000000000002</v>
      </c>
      <c r="I169" s="267">
        <v>0.35539999999999999</v>
      </c>
      <c r="J169" s="267">
        <v>0.12809999999999999</v>
      </c>
      <c r="K169" s="267">
        <v>-0.19889999999999999</v>
      </c>
      <c r="L169" s="267">
        <v>2.52E-2</v>
      </c>
      <c r="M169" s="267">
        <v>0.24540000000000001</v>
      </c>
      <c r="N169" s="267">
        <v>-5.9900000000000002E-2</v>
      </c>
      <c r="O169" s="267">
        <v>0.1043</v>
      </c>
      <c r="P169" s="267">
        <v>0.15709999999999999</v>
      </c>
      <c r="Q169" s="267">
        <v>-0.12790000000000001</v>
      </c>
      <c r="R169" s="267">
        <v>-0.10730000000000001</v>
      </c>
      <c r="S169" s="267">
        <v>0.1416</v>
      </c>
      <c r="T169" s="267">
        <v>-0.18609999999999999</v>
      </c>
      <c r="U169" s="267">
        <v>-4.1200000000000001E-2</v>
      </c>
      <c r="V169" s="267">
        <v>-7.0000000000000001E-3</v>
      </c>
      <c r="W169" s="267">
        <v>0.12620000000000001</v>
      </c>
      <c r="X169" s="267">
        <v>-5.6500000000000002E-2</v>
      </c>
      <c r="Y169" s="267">
        <v>9.8500000000000004E-2</v>
      </c>
      <c r="Z169" s="267">
        <v>-1.49E-2</v>
      </c>
      <c r="AA169" s="267">
        <v>0.2384</v>
      </c>
      <c r="AB169" s="267">
        <v>0.1004</v>
      </c>
      <c r="AC169" s="267">
        <v>1.47E-2</v>
      </c>
      <c r="AD169" s="267">
        <v>-3.7999999999999999E-2</v>
      </c>
      <c r="AE169" s="267">
        <v>-0.11559999999999999</v>
      </c>
      <c r="AF169" s="267">
        <v>0.1128</v>
      </c>
      <c r="AG169" s="267">
        <v>-0.13730000000000001</v>
      </c>
      <c r="AH169" s="267">
        <v>-3.9E-2</v>
      </c>
      <c r="AI169" s="267">
        <v>-7.1900000000000006E-2</v>
      </c>
      <c r="AJ169" s="267">
        <v>-3.6900000000000002E-2</v>
      </c>
      <c r="AK169" s="267">
        <v>-7.0099999999999996E-2</v>
      </c>
      <c r="AL169" s="267">
        <v>-2.9399999999999999E-2</v>
      </c>
      <c r="AM169" s="267">
        <v>-0.10920000000000001</v>
      </c>
      <c r="AN169" s="267">
        <v>-8.3000000000000001E-3</v>
      </c>
      <c r="AO169" s="267">
        <v>3.5999999999999999E-3</v>
      </c>
      <c r="AP169" s="268">
        <v>2.7300000000000001E-2</v>
      </c>
      <c r="AQ169" s="210"/>
      <c r="AR169" s="213">
        <f t="shared" ca="1" si="31"/>
        <v>-0.1355846195</v>
      </c>
      <c r="AS169" s="214" t="str">
        <f t="shared" si="34"/>
        <v>Digitalis Purpurea</v>
      </c>
      <c r="AT169" s="232">
        <f t="shared" ca="1" si="32"/>
        <v>-0.13642473141206438</v>
      </c>
      <c r="AU169" s="219">
        <f t="shared" ca="1" si="33"/>
        <v>1.8611707340853906E-2</v>
      </c>
      <c r="AV169" s="203"/>
      <c r="AW169" s="232">
        <f t="shared" ca="1" si="35"/>
        <v>0.48160238660013505</v>
      </c>
      <c r="AX169" s="270">
        <f t="shared" ca="1" si="36"/>
        <v>394</v>
      </c>
      <c r="AY169" s="203">
        <f t="shared" ca="1" si="37"/>
        <v>0</v>
      </c>
      <c r="AZ169" s="270">
        <f t="shared" ca="1" si="38"/>
        <v>0.55802573457351357</v>
      </c>
      <c r="BA169" s="270">
        <f t="shared" ca="1" si="39"/>
        <v>0</v>
      </c>
      <c r="BB169" s="271">
        <f t="shared" ca="1" si="40"/>
        <v>9.27698895771501E-2</v>
      </c>
    </row>
    <row r="170" spans="1:54">
      <c r="A170" s="232" t="s">
        <v>1457</v>
      </c>
      <c r="B170" s="252" t="s">
        <v>3172</v>
      </c>
      <c r="C170" s="252"/>
      <c r="D170" s="266"/>
      <c r="E170" s="267">
        <v>-0.2056</v>
      </c>
      <c r="F170" s="267">
        <v>4.3200000000000002E-2</v>
      </c>
      <c r="G170" s="267">
        <v>0.21340000000000001</v>
      </c>
      <c r="H170" s="267">
        <v>0.25409999999999999</v>
      </c>
      <c r="I170" s="267">
        <v>-0.188</v>
      </c>
      <c r="J170" s="267">
        <v>-0.20430000000000001</v>
      </c>
      <c r="K170" s="267">
        <v>-0.1021</v>
      </c>
      <c r="L170" s="267">
        <v>-0.50770000000000004</v>
      </c>
      <c r="M170" s="267">
        <v>-0.1133</v>
      </c>
      <c r="N170" s="267">
        <v>7.5999999999999998E-2</v>
      </c>
      <c r="O170" s="267">
        <v>-0.1235</v>
      </c>
      <c r="P170" s="267">
        <v>0.29930000000000001</v>
      </c>
      <c r="Q170" s="267">
        <v>8.1299999999999997E-2</v>
      </c>
      <c r="R170" s="267">
        <v>-6.9099999999999995E-2</v>
      </c>
      <c r="S170" s="267">
        <v>-0.24929999999999999</v>
      </c>
      <c r="T170" s="267">
        <v>6.5299999999999997E-2</v>
      </c>
      <c r="U170" s="267">
        <v>0.27139999999999997</v>
      </c>
      <c r="V170" s="267">
        <v>-0.11459999999999999</v>
      </c>
      <c r="W170" s="267">
        <v>0.1021</v>
      </c>
      <c r="X170" s="267">
        <v>0.19819999999999999</v>
      </c>
      <c r="Y170" s="267">
        <v>-0.1024</v>
      </c>
      <c r="Z170" s="267">
        <v>8.4900000000000003E-2</v>
      </c>
      <c r="AA170" s="267">
        <v>0.14410000000000001</v>
      </c>
      <c r="AB170" s="267">
        <v>-0.10290000000000001</v>
      </c>
      <c r="AC170" s="267">
        <v>-0.108</v>
      </c>
      <c r="AD170" s="267">
        <v>-7.0099999999999996E-2</v>
      </c>
      <c r="AE170" s="267">
        <v>1.5800000000000002E-2</v>
      </c>
      <c r="AF170" s="267">
        <v>0.1225</v>
      </c>
      <c r="AG170" s="267">
        <v>0.125</v>
      </c>
      <c r="AH170" s="267">
        <v>2.1600000000000001E-2</v>
      </c>
      <c r="AI170" s="267">
        <v>0.16059999999999999</v>
      </c>
      <c r="AJ170" s="267">
        <v>-3.8600000000000002E-2</v>
      </c>
      <c r="AK170" s="267">
        <v>-0.11890000000000001</v>
      </c>
      <c r="AL170" s="267">
        <v>0.1164</v>
      </c>
      <c r="AM170" s="267">
        <v>9.2200000000000004E-2</v>
      </c>
      <c r="AN170" s="267">
        <v>-3.1800000000000002E-2</v>
      </c>
      <c r="AO170" s="267">
        <v>-3.6799999999999999E-2</v>
      </c>
      <c r="AP170" s="268">
        <v>-8.0999999999999996E-3</v>
      </c>
      <c r="AQ170" s="210"/>
      <c r="AR170" s="213">
        <f t="shared" ca="1" si="31"/>
        <v>-0.2228566612</v>
      </c>
      <c r="AS170" s="214" t="str">
        <f t="shared" si="34"/>
        <v>Dioscorea Villosa</v>
      </c>
      <c r="AT170" s="232">
        <f t="shared" ca="1" si="32"/>
        <v>-0.22666005781399881</v>
      </c>
      <c r="AU170" s="219">
        <f t="shared" ca="1" si="33"/>
        <v>5.1374781808245285E-2</v>
      </c>
      <c r="AV170" s="203"/>
      <c r="AW170" s="232">
        <f t="shared" ca="1" si="35"/>
        <v>0.4881226930069395</v>
      </c>
      <c r="AX170" s="270">
        <f t="shared" ca="1" si="36"/>
        <v>395</v>
      </c>
      <c r="AY170" s="203">
        <f t="shared" ca="1" si="37"/>
        <v>1</v>
      </c>
      <c r="AZ170" s="270">
        <f t="shared" ca="1" si="38"/>
        <v>0.52184156303316598</v>
      </c>
      <c r="BA170" s="270">
        <f t="shared" ca="1" si="39"/>
        <v>0.47815843696683402</v>
      </c>
      <c r="BB170" s="271">
        <f t="shared" ca="1" si="40"/>
        <v>9.9290195983954554E-2</v>
      </c>
    </row>
    <row r="171" spans="1:54">
      <c r="A171" s="232" t="s">
        <v>1458</v>
      </c>
      <c r="B171" s="252" t="s">
        <v>2920</v>
      </c>
      <c r="C171" s="252"/>
      <c r="D171" s="266"/>
      <c r="E171" s="267">
        <v>-2.7000000000000001E-3</v>
      </c>
      <c r="F171" s="267">
        <v>-0.35</v>
      </c>
      <c r="G171" s="267">
        <v>-3.9300000000000002E-2</v>
      </c>
      <c r="H171" s="267">
        <v>-0.22289999999999999</v>
      </c>
      <c r="I171" s="267">
        <v>0.64959999999999996</v>
      </c>
      <c r="J171" s="267">
        <v>-0.13020000000000001</v>
      </c>
      <c r="K171" s="267">
        <v>-0.15310000000000001</v>
      </c>
      <c r="L171" s="267">
        <v>5.7000000000000002E-3</v>
      </c>
      <c r="M171" s="267">
        <v>5.2600000000000001E-2</v>
      </c>
      <c r="N171" s="267">
        <v>-0.15040000000000001</v>
      </c>
      <c r="O171" s="267">
        <v>0.11749999999999999</v>
      </c>
      <c r="P171" s="267">
        <v>0.20230000000000001</v>
      </c>
      <c r="Q171" s="267">
        <v>-0.1673</v>
      </c>
      <c r="R171" s="267">
        <v>0.2344</v>
      </c>
      <c r="S171" s="267">
        <v>-1.9E-2</v>
      </c>
      <c r="T171" s="267">
        <v>2.7000000000000001E-3</v>
      </c>
      <c r="U171" s="267">
        <v>3.8399999999999997E-2</v>
      </c>
      <c r="V171" s="267">
        <v>-0.11169999999999999</v>
      </c>
      <c r="W171" s="267">
        <v>-0.1012</v>
      </c>
      <c r="X171" s="267">
        <v>0.13619999999999999</v>
      </c>
      <c r="Y171" s="267">
        <v>-6.9800000000000001E-2</v>
      </c>
      <c r="Z171" s="267">
        <v>9.9400000000000002E-2</v>
      </c>
      <c r="AA171" s="267">
        <v>1.5E-3</v>
      </c>
      <c r="AB171" s="267">
        <v>0.20269999999999999</v>
      </c>
      <c r="AC171" s="267">
        <v>-0.12870000000000001</v>
      </c>
      <c r="AD171" s="267">
        <v>-4.7699999999999999E-2</v>
      </c>
      <c r="AE171" s="267">
        <v>4.1099999999999998E-2</v>
      </c>
      <c r="AF171" s="267">
        <v>8.4000000000000005E-2</v>
      </c>
      <c r="AG171" s="267">
        <v>0.11749999999999999</v>
      </c>
      <c r="AH171" s="267">
        <v>-0.13769999999999999</v>
      </c>
      <c r="AI171" s="267">
        <v>-3.2300000000000002E-2</v>
      </c>
      <c r="AJ171" s="267">
        <v>2.4799999999999999E-2</v>
      </c>
      <c r="AK171" s="267">
        <v>-2.5999999999999999E-2</v>
      </c>
      <c r="AL171" s="267">
        <v>-0.16400000000000001</v>
      </c>
      <c r="AM171" s="267">
        <v>5.62E-2</v>
      </c>
      <c r="AN171" s="267">
        <v>2.3599999999999999E-2</v>
      </c>
      <c r="AO171" s="267">
        <v>4.5900000000000003E-2</v>
      </c>
      <c r="AP171" s="268">
        <v>-8.0299999999999996E-2</v>
      </c>
      <c r="AQ171" s="210"/>
      <c r="AR171" s="213">
        <f t="shared" ca="1" si="31"/>
        <v>-0.26336617130000001</v>
      </c>
      <c r="AS171" s="214" t="str">
        <f t="shared" si="34"/>
        <v>Diphterotoxinum</v>
      </c>
      <c r="AT171" s="232">
        <f t="shared" ca="1" si="32"/>
        <v>-0.26972203687960628</v>
      </c>
      <c r="AU171" s="219">
        <f t="shared" ca="1" si="33"/>
        <v>7.2749977178483693E-2</v>
      </c>
      <c r="AV171" s="203"/>
      <c r="AW171" s="232">
        <f t="shared" ca="1" si="35"/>
        <v>0.49464299941374396</v>
      </c>
      <c r="AX171" s="270">
        <f t="shared" ca="1" si="36"/>
        <v>395</v>
      </c>
      <c r="AY171" s="203">
        <f t="shared" ca="1" si="37"/>
        <v>0</v>
      </c>
      <c r="AZ171" s="270">
        <f t="shared" ca="1" si="38"/>
        <v>0.48756095133598837</v>
      </c>
      <c r="BA171" s="270">
        <f t="shared" ca="1" si="39"/>
        <v>0</v>
      </c>
      <c r="BB171" s="271">
        <f t="shared" ca="1" si="40"/>
        <v>0.10581050239075901</v>
      </c>
    </row>
    <row r="172" spans="1:54">
      <c r="A172" s="232" t="s">
        <v>1459</v>
      </c>
      <c r="B172" s="252" t="s">
        <v>779</v>
      </c>
      <c r="C172" s="252"/>
      <c r="D172" s="266"/>
      <c r="E172" s="267">
        <v>0.42349999999999999</v>
      </c>
      <c r="F172" s="267">
        <v>-0.31490000000000001</v>
      </c>
      <c r="G172" s="267">
        <v>4.1999999999999997E-3</v>
      </c>
      <c r="H172" s="267">
        <v>4.8599999999999997E-2</v>
      </c>
      <c r="I172" s="267">
        <v>-3.5000000000000001E-3</v>
      </c>
      <c r="J172" s="267">
        <v>-5.6399999999999999E-2</v>
      </c>
      <c r="K172" s="267">
        <v>4.2799999999999998E-2</v>
      </c>
      <c r="L172" s="267">
        <v>0.2467</v>
      </c>
      <c r="M172" s="267">
        <v>-0.1159</v>
      </c>
      <c r="N172" s="267">
        <v>-0.13070000000000001</v>
      </c>
      <c r="O172" s="267">
        <v>-6.9199999999999998E-2</v>
      </c>
      <c r="P172" s="267">
        <v>0.33850000000000002</v>
      </c>
      <c r="Q172" s="267">
        <v>-8.9499999999999996E-2</v>
      </c>
      <c r="R172" s="267">
        <v>-0.28110000000000002</v>
      </c>
      <c r="S172" s="267">
        <v>-5.8299999999999998E-2</v>
      </c>
      <c r="T172" s="267">
        <v>-0.26700000000000002</v>
      </c>
      <c r="U172" s="267">
        <v>-3.4799999999999998E-2</v>
      </c>
      <c r="V172" s="267">
        <v>-0.1237</v>
      </c>
      <c r="W172" s="267">
        <v>0.19059999999999999</v>
      </c>
      <c r="X172" s="267">
        <v>-0.12820000000000001</v>
      </c>
      <c r="Y172" s="267">
        <v>7.9500000000000001E-2</v>
      </c>
      <c r="Z172" s="267">
        <v>8.7900000000000006E-2</v>
      </c>
      <c r="AA172" s="267">
        <v>8.3999999999999995E-3</v>
      </c>
      <c r="AB172" s="267">
        <v>0.2631</v>
      </c>
      <c r="AC172" s="267">
        <v>-1.84E-2</v>
      </c>
      <c r="AD172" s="267">
        <v>-0.25309999999999999</v>
      </c>
      <c r="AE172" s="267">
        <v>2.64E-2</v>
      </c>
      <c r="AF172" s="267">
        <v>8.0199999999999994E-2</v>
      </c>
      <c r="AG172" s="267">
        <v>-0.1948</v>
      </c>
      <c r="AH172" s="267">
        <v>0.1114</v>
      </c>
      <c r="AI172" s="267">
        <v>2.3199999999999998E-2</v>
      </c>
      <c r="AJ172" s="267">
        <v>0.1111</v>
      </c>
      <c r="AK172" s="267">
        <v>8.1799999999999998E-2</v>
      </c>
      <c r="AL172" s="267">
        <v>-0.17580000000000001</v>
      </c>
      <c r="AM172" s="267">
        <v>0.02</v>
      </c>
      <c r="AN172" s="267">
        <v>-2.8999999999999998E-3</v>
      </c>
      <c r="AO172" s="267">
        <v>3.2000000000000002E-3</v>
      </c>
      <c r="AP172" s="268">
        <v>0.12720000000000001</v>
      </c>
      <c r="AQ172" s="210"/>
      <c r="AR172" s="213">
        <f t="shared" ca="1" si="31"/>
        <v>-0.1933385265</v>
      </c>
      <c r="AS172" s="214" t="str">
        <f t="shared" si="34"/>
        <v>Dolichos Pruriens</v>
      </c>
      <c r="AT172" s="232">
        <f t="shared" ca="1" si="32"/>
        <v>-0.19580302494041371</v>
      </c>
      <c r="AU172" s="219">
        <f t="shared" ca="1" si="33"/>
        <v>3.8338824575816277E-2</v>
      </c>
      <c r="AV172" s="203"/>
      <c r="AW172" s="232">
        <f t="shared" ca="1" si="35"/>
        <v>0.50116330582054847</v>
      </c>
      <c r="AX172" s="270">
        <f t="shared" ca="1" si="36"/>
        <v>395</v>
      </c>
      <c r="AY172" s="203">
        <f t="shared" ca="1" si="37"/>
        <v>0</v>
      </c>
      <c r="AZ172" s="270">
        <f t="shared" ca="1" si="38"/>
        <v>0.45511901013389766</v>
      </c>
      <c r="BA172" s="270">
        <f t="shared" ca="1" si="39"/>
        <v>0</v>
      </c>
      <c r="BB172" s="271">
        <f t="shared" ca="1" si="40"/>
        <v>0.11233080879756352</v>
      </c>
    </row>
    <row r="173" spans="1:54">
      <c r="A173" s="232" t="s">
        <v>1460</v>
      </c>
      <c r="B173" s="252" t="s">
        <v>2313</v>
      </c>
      <c r="C173" s="252"/>
      <c r="D173" s="266"/>
      <c r="E173" s="267">
        <v>2.6200000000000001E-2</v>
      </c>
      <c r="F173" s="267">
        <v>-0.40949999999999998</v>
      </c>
      <c r="G173" s="267">
        <v>-0.15690000000000001</v>
      </c>
      <c r="H173" s="267">
        <v>0.51970000000000005</v>
      </c>
      <c r="I173" s="267">
        <v>6.7199999999999996E-2</v>
      </c>
      <c r="J173" s="267">
        <v>3.1300000000000001E-2</v>
      </c>
      <c r="K173" s="267">
        <v>-7.7200000000000005E-2</v>
      </c>
      <c r="L173" s="267">
        <v>-0.22689999999999999</v>
      </c>
      <c r="M173" s="267">
        <v>-0.16589999999999999</v>
      </c>
      <c r="N173" s="267">
        <v>-0.30249999999999999</v>
      </c>
      <c r="O173" s="267">
        <v>-0.1128</v>
      </c>
      <c r="P173" s="267">
        <v>9.74E-2</v>
      </c>
      <c r="Q173" s="267">
        <v>0.26179999999999998</v>
      </c>
      <c r="R173" s="267">
        <v>-0.15970000000000001</v>
      </c>
      <c r="S173" s="267">
        <v>0.15770000000000001</v>
      </c>
      <c r="T173" s="267">
        <v>-8.4900000000000003E-2</v>
      </c>
      <c r="U173" s="267">
        <v>3.3E-3</v>
      </c>
      <c r="V173" s="267">
        <v>4.41E-2</v>
      </c>
      <c r="W173" s="267">
        <v>5.3600000000000002E-2</v>
      </c>
      <c r="X173" s="267">
        <v>0.13869999999999999</v>
      </c>
      <c r="Y173" s="267">
        <v>-2.3300000000000001E-2</v>
      </c>
      <c r="Z173" s="267">
        <v>8.9700000000000002E-2</v>
      </c>
      <c r="AA173" s="267">
        <v>-7.6700000000000004E-2</v>
      </c>
      <c r="AB173" s="267">
        <v>0</v>
      </c>
      <c r="AC173" s="267">
        <v>-1.26E-2</v>
      </c>
      <c r="AD173" s="267">
        <v>8.6099999999999996E-2</v>
      </c>
      <c r="AE173" s="267">
        <v>1.0500000000000001E-2</v>
      </c>
      <c r="AF173" s="267">
        <v>0.10100000000000001</v>
      </c>
      <c r="AG173" s="267">
        <v>-0.12770000000000001</v>
      </c>
      <c r="AH173" s="267">
        <v>9.7199999999999995E-2</v>
      </c>
      <c r="AI173" s="267">
        <v>2.0299999999999999E-2</v>
      </c>
      <c r="AJ173" s="267">
        <v>9.6699999999999994E-2</v>
      </c>
      <c r="AK173" s="267">
        <v>0.2369</v>
      </c>
      <c r="AL173" s="267">
        <v>-0.19719999999999999</v>
      </c>
      <c r="AM173" s="267">
        <v>-3.85E-2</v>
      </c>
      <c r="AN173" s="267">
        <v>-9.1800000000000007E-2</v>
      </c>
      <c r="AO173" s="267">
        <v>2.69E-2</v>
      </c>
      <c r="AP173" s="268">
        <v>9.5399999999999999E-2</v>
      </c>
      <c r="AQ173" s="210"/>
      <c r="AR173" s="213">
        <f t="shared" ca="1" si="31"/>
        <v>-0.14205358600000001</v>
      </c>
      <c r="AS173" s="214" t="str">
        <f t="shared" si="34"/>
        <v>Doryphora Decemline.</v>
      </c>
      <c r="AT173" s="232">
        <f t="shared" ca="1" si="32"/>
        <v>-0.14302083453258707</v>
      </c>
      <c r="AU173" s="219">
        <f t="shared" ca="1" si="33"/>
        <v>2.0454959110397651E-2</v>
      </c>
      <c r="AV173" s="203"/>
      <c r="AW173" s="232">
        <f t="shared" ca="1" si="35"/>
        <v>0.50768361222735292</v>
      </c>
      <c r="AX173" s="270">
        <f t="shared" ca="1" si="36"/>
        <v>395</v>
      </c>
      <c r="AY173" s="203">
        <f t="shared" ca="1" si="37"/>
        <v>0</v>
      </c>
      <c r="AZ173" s="270">
        <f t="shared" ca="1" si="38"/>
        <v>0.42445030262151817</v>
      </c>
      <c r="BA173" s="270">
        <f t="shared" ca="1" si="39"/>
        <v>0</v>
      </c>
      <c r="BB173" s="271">
        <f t="shared" ca="1" si="40"/>
        <v>0.11885111520436797</v>
      </c>
    </row>
    <row r="174" spans="1:54">
      <c r="A174" s="232" t="s">
        <v>3460</v>
      </c>
      <c r="B174" s="252" t="s">
        <v>2314</v>
      </c>
      <c r="C174" s="252"/>
      <c r="D174" s="266"/>
      <c r="E174" s="267">
        <v>0.154</v>
      </c>
      <c r="F174" s="267">
        <v>-0.39460000000000001</v>
      </c>
      <c r="G174" s="267">
        <v>8.0699999999999994E-2</v>
      </c>
      <c r="H174" s="267">
        <v>-0.41589999999999999</v>
      </c>
      <c r="I174" s="267">
        <v>0.20749999999999999</v>
      </c>
      <c r="J174" s="267">
        <v>8.7099999999999997E-2</v>
      </c>
      <c r="K174" s="267">
        <v>-5.0000000000000001E-3</v>
      </c>
      <c r="L174" s="267">
        <v>-7.0000000000000007E-2</v>
      </c>
      <c r="M174" s="267">
        <v>-9.2999999999999999E-2</v>
      </c>
      <c r="N174" s="267">
        <v>-0.1386</v>
      </c>
      <c r="O174" s="267">
        <v>0.20449999999999999</v>
      </c>
      <c r="P174" s="267">
        <v>8.0100000000000005E-2</v>
      </c>
      <c r="Q174" s="267">
        <v>4.9000000000000002E-2</v>
      </c>
      <c r="R174" s="267">
        <v>-8.6999999999999994E-3</v>
      </c>
      <c r="S174" s="267">
        <v>-0.3871</v>
      </c>
      <c r="T174" s="267">
        <v>6.4699999999999994E-2</v>
      </c>
      <c r="U174" s="267">
        <v>-6.5000000000000002E-2</v>
      </c>
      <c r="V174" s="267">
        <v>-3.8600000000000002E-2</v>
      </c>
      <c r="W174" s="267">
        <v>5.57E-2</v>
      </c>
      <c r="X174" s="267">
        <v>-6.3899999999999998E-2</v>
      </c>
      <c r="Y174" s="267">
        <v>0.2495</v>
      </c>
      <c r="Z174" s="267">
        <v>-6.83E-2</v>
      </c>
      <c r="AA174" s="267">
        <v>7.5899999999999995E-2</v>
      </c>
      <c r="AB174" s="267">
        <v>0.1862</v>
      </c>
      <c r="AC174" s="267">
        <v>5.2699999999999997E-2</v>
      </c>
      <c r="AD174" s="267">
        <v>-0.1101</v>
      </c>
      <c r="AE174" s="267">
        <v>6.3600000000000004E-2</v>
      </c>
      <c r="AF174" s="267">
        <v>-3.0800000000000001E-2</v>
      </c>
      <c r="AG174" s="267">
        <v>-5.3199999999999997E-2</v>
      </c>
      <c r="AH174" s="267">
        <v>3.4200000000000001E-2</v>
      </c>
      <c r="AI174" s="267">
        <v>0.1535</v>
      </c>
      <c r="AJ174" s="267">
        <v>0.24</v>
      </c>
      <c r="AK174" s="267">
        <v>0.16500000000000001</v>
      </c>
      <c r="AL174" s="267">
        <v>8.8800000000000004E-2</v>
      </c>
      <c r="AM174" s="267">
        <v>-0.25009999999999999</v>
      </c>
      <c r="AN174" s="267">
        <v>-0.15679999999999999</v>
      </c>
      <c r="AO174" s="267">
        <v>-1.43E-2</v>
      </c>
      <c r="AP174" s="268">
        <v>7.17E-2</v>
      </c>
      <c r="AQ174" s="210"/>
      <c r="AR174" s="213">
        <f t="shared" ca="1" si="31"/>
        <v>-0.2204394573</v>
      </c>
      <c r="AS174" s="214" t="str">
        <f t="shared" si="34"/>
        <v>Drosera Rotundifolia</v>
      </c>
      <c r="AT174" s="232">
        <f t="shared" ca="1" si="32"/>
        <v>-0.22411796482652566</v>
      </c>
      <c r="AU174" s="219">
        <f t="shared" ca="1" si="33"/>
        <v>5.0228862157983792E-2</v>
      </c>
      <c r="AV174" s="203"/>
      <c r="AW174" s="232">
        <f t="shared" ca="1" si="35"/>
        <v>0.51420391863415738</v>
      </c>
      <c r="AX174" s="270">
        <f t="shared" ca="1" si="36"/>
        <v>395</v>
      </c>
      <c r="AY174" s="203">
        <f t="shared" ca="1" si="37"/>
        <v>0</v>
      </c>
      <c r="AZ174" s="270">
        <f t="shared" ca="1" si="38"/>
        <v>0.39548911038020468</v>
      </c>
      <c r="BA174" s="270">
        <f t="shared" ca="1" si="39"/>
        <v>0</v>
      </c>
      <c r="BB174" s="271">
        <f t="shared" ca="1" si="40"/>
        <v>0.12537142161117243</v>
      </c>
    </row>
    <row r="175" spans="1:54">
      <c r="A175" s="232" t="s">
        <v>3461</v>
      </c>
      <c r="B175" s="252" t="s">
        <v>818</v>
      </c>
      <c r="C175" s="252"/>
      <c r="D175" s="266"/>
      <c r="E175" s="267">
        <v>0.26840000000000003</v>
      </c>
      <c r="F175" s="267">
        <v>-0.21840000000000001</v>
      </c>
      <c r="G175" s="267">
        <v>-0.20150000000000001</v>
      </c>
      <c r="H175" s="267">
        <v>-0.14019999999999999</v>
      </c>
      <c r="I175" s="267">
        <v>-6.2899999999999998E-2</v>
      </c>
      <c r="J175" s="267">
        <v>-0.2319</v>
      </c>
      <c r="K175" s="267">
        <v>-0.23</v>
      </c>
      <c r="L175" s="267">
        <v>-0.15690000000000001</v>
      </c>
      <c r="M175" s="267">
        <v>-9.1200000000000003E-2</v>
      </c>
      <c r="N175" s="267">
        <v>0.19919999999999999</v>
      </c>
      <c r="O175" s="267">
        <v>-1.61E-2</v>
      </c>
      <c r="P175" s="267">
        <v>-0.1928</v>
      </c>
      <c r="Q175" s="267">
        <v>5.5100000000000003E-2</v>
      </c>
      <c r="R175" s="267">
        <v>1.35E-2</v>
      </c>
      <c r="S175" s="267">
        <v>6.1000000000000004E-3</v>
      </c>
      <c r="T175" s="267">
        <v>-4.48E-2</v>
      </c>
      <c r="U175" s="267">
        <v>0.25319999999999998</v>
      </c>
      <c r="V175" s="267">
        <v>0.27100000000000002</v>
      </c>
      <c r="W175" s="267">
        <v>0.16500000000000001</v>
      </c>
      <c r="X175" s="267">
        <v>-7.3700000000000002E-2</v>
      </c>
      <c r="Y175" s="267">
        <v>2.5000000000000001E-3</v>
      </c>
      <c r="Z175" s="267">
        <v>-0.31640000000000001</v>
      </c>
      <c r="AA175" s="267">
        <v>0.27789999999999998</v>
      </c>
      <c r="AB175" s="267">
        <v>0.19259999999999999</v>
      </c>
      <c r="AC175" s="267">
        <v>5.0900000000000001E-2</v>
      </c>
      <c r="AD175" s="267">
        <v>2.53E-2</v>
      </c>
      <c r="AE175" s="267">
        <v>-0.15190000000000001</v>
      </c>
      <c r="AF175" s="267">
        <v>0.1115</v>
      </c>
      <c r="AG175" s="267">
        <v>9.1499999999999998E-2</v>
      </c>
      <c r="AH175" s="267">
        <v>0.1726</v>
      </c>
      <c r="AI175" s="267">
        <v>0.18479999999999999</v>
      </c>
      <c r="AJ175" s="267">
        <v>0.1542</v>
      </c>
      <c r="AK175" s="267">
        <v>-0.11169999999999999</v>
      </c>
      <c r="AL175" s="267">
        <v>-0.10580000000000001</v>
      </c>
      <c r="AM175" s="267">
        <v>-4.2500000000000003E-2</v>
      </c>
      <c r="AN175" s="267">
        <v>9.7199999999999995E-2</v>
      </c>
      <c r="AO175" s="267">
        <v>-0.19869999999999999</v>
      </c>
      <c r="AP175" s="268">
        <v>-1.2200000000000001E-2</v>
      </c>
      <c r="AQ175" s="210"/>
      <c r="AR175" s="213">
        <f t="shared" ca="1" si="31"/>
        <v>-0.16987567379999999</v>
      </c>
      <c r="AS175" s="214" t="str">
        <f t="shared" si="34"/>
        <v>Dulcamara</v>
      </c>
      <c r="AT175" s="232">
        <f t="shared" ca="1" si="32"/>
        <v>-0.17153864013033182</v>
      </c>
      <c r="AU175" s="219">
        <f t="shared" ca="1" si="33"/>
        <v>2.9425505057763486E-2</v>
      </c>
      <c r="AV175" s="203"/>
      <c r="AW175" s="232">
        <f t="shared" ca="1" si="35"/>
        <v>0.52072422504096183</v>
      </c>
      <c r="AX175" s="270">
        <f t="shared" ca="1" si="36"/>
        <v>396</v>
      </c>
      <c r="AY175" s="203">
        <f t="shared" ca="1" si="37"/>
        <v>1</v>
      </c>
      <c r="AZ175" s="270">
        <f t="shared" ca="1" si="38"/>
        <v>0.36816968266065475</v>
      </c>
      <c r="BA175" s="270">
        <f t="shared" ca="1" si="39"/>
        <v>0.63183031733934525</v>
      </c>
      <c r="BB175" s="271">
        <f t="shared" ca="1" si="40"/>
        <v>0.13189172801797688</v>
      </c>
    </row>
    <row r="176" spans="1:54">
      <c r="A176" s="232" t="s">
        <v>4365</v>
      </c>
      <c r="B176" s="252" t="s">
        <v>1906</v>
      </c>
      <c r="C176" s="252"/>
      <c r="D176" s="266"/>
      <c r="E176" s="267">
        <v>8.9300000000000004E-2</v>
      </c>
      <c r="F176" s="267">
        <v>-0.39429999999999998</v>
      </c>
      <c r="G176" s="267">
        <v>-0.14549999999999999</v>
      </c>
      <c r="H176" s="267">
        <v>0.19600000000000001</v>
      </c>
      <c r="I176" s="267">
        <v>0.1449</v>
      </c>
      <c r="J176" s="267">
        <v>-6.6699999999999995E-2</v>
      </c>
      <c r="K176" s="267">
        <v>0.17510000000000001</v>
      </c>
      <c r="L176" s="267">
        <v>0.17119999999999999</v>
      </c>
      <c r="M176" s="267">
        <v>-0.20810000000000001</v>
      </c>
      <c r="N176" s="267">
        <v>0.1201</v>
      </c>
      <c r="O176" s="267">
        <v>-7.6899999999999996E-2</v>
      </c>
      <c r="P176" s="267">
        <v>-3.0800000000000001E-2</v>
      </c>
      <c r="Q176" s="267">
        <v>-0.15310000000000001</v>
      </c>
      <c r="R176" s="267">
        <v>-0.17</v>
      </c>
      <c r="S176" s="267">
        <v>-6.4199999999999993E-2</v>
      </c>
      <c r="T176" s="267">
        <v>0.1515</v>
      </c>
      <c r="U176" s="267">
        <v>-0.1061</v>
      </c>
      <c r="V176" s="267">
        <v>0.2208</v>
      </c>
      <c r="W176" s="267">
        <v>-5.0200000000000002E-2</v>
      </c>
      <c r="X176" s="267">
        <v>0.14960000000000001</v>
      </c>
      <c r="Y176" s="267">
        <v>-0.25580000000000003</v>
      </c>
      <c r="Z176" s="267">
        <v>-4.6699999999999998E-2</v>
      </c>
      <c r="AA176" s="267">
        <v>1.2999999999999999E-2</v>
      </c>
      <c r="AB176" s="267">
        <v>-0.1023</v>
      </c>
      <c r="AC176" s="267">
        <v>0.2427</v>
      </c>
      <c r="AD176" s="267">
        <v>0.20519999999999999</v>
      </c>
      <c r="AE176" s="267">
        <v>-0.217</v>
      </c>
      <c r="AF176" s="267">
        <v>1.0200000000000001E-2</v>
      </c>
      <c r="AG176" s="267">
        <v>-0.21060000000000001</v>
      </c>
      <c r="AH176" s="267">
        <v>-8.3900000000000002E-2</v>
      </c>
      <c r="AI176" s="267">
        <v>3.6499999999999998E-2</v>
      </c>
      <c r="AJ176" s="267">
        <v>0.1328</v>
      </c>
      <c r="AK176" s="267">
        <v>0.21290000000000001</v>
      </c>
      <c r="AL176" s="267">
        <v>-0.16009999999999999</v>
      </c>
      <c r="AM176" s="267">
        <v>6.0999999999999999E-2</v>
      </c>
      <c r="AN176" s="267">
        <v>0.224</v>
      </c>
      <c r="AO176" s="267">
        <v>0.1404</v>
      </c>
      <c r="AP176" s="268">
        <v>-0.14580000000000001</v>
      </c>
      <c r="AQ176" s="210"/>
      <c r="AR176" s="213">
        <f t="shared" ca="1" si="31"/>
        <v>4.8784805799999997E-2</v>
      </c>
      <c r="AS176" s="214" t="str">
        <f t="shared" si="34"/>
        <v>Eberthinum</v>
      </c>
      <c r="AT176" s="232">
        <f t="shared" ca="1" si="32"/>
        <v>4.8823563077326257E-2</v>
      </c>
      <c r="AU176" s="219" t="str">
        <f t="shared" ca="1" si="33"/>
        <v/>
      </c>
      <c r="AV176" s="203"/>
      <c r="AW176" s="232">
        <f t="shared" ca="1" si="35"/>
        <v>0.52724453144776628</v>
      </c>
      <c r="AX176" s="270">
        <f t="shared" ca="1" si="36"/>
        <v>397</v>
      </c>
      <c r="AY176" s="203">
        <f t="shared" ca="1" si="37"/>
        <v>1</v>
      </c>
      <c r="AZ176" s="270">
        <f t="shared" ca="1" si="38"/>
        <v>0.34242646890959089</v>
      </c>
      <c r="BA176" s="270">
        <f t="shared" ca="1" si="39"/>
        <v>0.65757353109040917</v>
      </c>
      <c r="BB176" s="271">
        <f t="shared" ca="1" si="40"/>
        <v>0.13841203442478134</v>
      </c>
    </row>
    <row r="177" spans="1:54">
      <c r="A177" s="232" t="s">
        <v>3956</v>
      </c>
      <c r="B177" s="252" t="s">
        <v>4084</v>
      </c>
      <c r="C177" s="252"/>
      <c r="D177" s="266"/>
      <c r="E177" s="267">
        <v>0.151</v>
      </c>
      <c r="F177" s="267">
        <v>-5.2900000000000003E-2</v>
      </c>
      <c r="G177" s="267">
        <v>0.24879999999999999</v>
      </c>
      <c r="H177" s="267">
        <v>-9.5399999999999999E-2</v>
      </c>
      <c r="I177" s="267">
        <v>0.16300000000000001</v>
      </c>
      <c r="J177" s="267">
        <v>-3.4500000000000003E-2</v>
      </c>
      <c r="K177" s="267">
        <v>9.5999999999999992E-3</v>
      </c>
      <c r="L177" s="267">
        <v>-0.15720000000000001</v>
      </c>
      <c r="M177" s="267">
        <v>6.6299999999999998E-2</v>
      </c>
      <c r="N177" s="267">
        <v>0.1346</v>
      </c>
      <c r="O177" s="267">
        <v>0.10100000000000001</v>
      </c>
      <c r="P177" s="267">
        <v>-0.26850000000000002</v>
      </c>
      <c r="Q177" s="267">
        <v>-0.16980000000000001</v>
      </c>
      <c r="R177" s="267">
        <v>0.18479999999999999</v>
      </c>
      <c r="S177" s="267">
        <v>8.6900000000000005E-2</v>
      </c>
      <c r="T177" s="267">
        <v>0.15690000000000001</v>
      </c>
      <c r="U177" s="267">
        <v>-4.3700000000000003E-2</v>
      </c>
      <c r="V177" s="267">
        <v>-7.8E-2</v>
      </c>
      <c r="W177" s="267">
        <v>5.0700000000000002E-2</v>
      </c>
      <c r="X177" s="267">
        <v>6.4399999999999999E-2</v>
      </c>
      <c r="Y177" s="267">
        <v>0.1888</v>
      </c>
      <c r="Z177" s="267">
        <v>-4.8999999999999998E-3</v>
      </c>
      <c r="AA177" s="267">
        <v>-8.2900000000000001E-2</v>
      </c>
      <c r="AB177" s="267">
        <v>4.1999999999999997E-3</v>
      </c>
      <c r="AC177" s="267">
        <v>-0.15790000000000001</v>
      </c>
      <c r="AD177" s="267">
        <v>-9.8199999999999996E-2</v>
      </c>
      <c r="AE177" s="267">
        <v>-5.7000000000000002E-3</v>
      </c>
      <c r="AF177" s="267">
        <v>-0.3201</v>
      </c>
      <c r="AG177" s="267">
        <v>4.3499999999999997E-2</v>
      </c>
      <c r="AH177" s="267">
        <v>0.14699999999999999</v>
      </c>
      <c r="AI177" s="267">
        <v>-5.0299999999999997E-2</v>
      </c>
      <c r="AJ177" s="267">
        <v>0.21920000000000001</v>
      </c>
      <c r="AK177" s="267">
        <v>-0.48830000000000001</v>
      </c>
      <c r="AL177" s="267">
        <v>-0.26119999999999999</v>
      </c>
      <c r="AM177" s="267">
        <v>-4.7E-2</v>
      </c>
      <c r="AN177" s="267">
        <v>1.4800000000000001E-2</v>
      </c>
      <c r="AO177" s="267">
        <v>0.22389999999999999</v>
      </c>
      <c r="AP177" s="268">
        <v>0.1522</v>
      </c>
      <c r="AQ177" s="210"/>
      <c r="AR177" s="213">
        <f t="shared" ca="1" si="31"/>
        <v>-0.20230792359999999</v>
      </c>
      <c r="AS177" s="214" t="str">
        <f t="shared" si="34"/>
        <v>Elaps Corallinus</v>
      </c>
      <c r="AT177" s="232">
        <f t="shared" ca="1" si="32"/>
        <v>-0.20513780225869865</v>
      </c>
      <c r="AU177" s="219">
        <f t="shared" ca="1" si="33"/>
        <v>4.208151791552895E-2</v>
      </c>
      <c r="AV177" s="203"/>
      <c r="AW177" s="232">
        <f t="shared" ca="1" si="35"/>
        <v>0.53376483785457074</v>
      </c>
      <c r="AX177" s="270">
        <f t="shared" ca="1" si="36"/>
        <v>397</v>
      </c>
      <c r="AY177" s="203">
        <f t="shared" ca="1" si="37"/>
        <v>0</v>
      </c>
      <c r="AZ177" s="270">
        <f t="shared" ca="1" si="38"/>
        <v>0.31819433446187867</v>
      </c>
      <c r="BA177" s="270">
        <f t="shared" ca="1" si="39"/>
        <v>0</v>
      </c>
      <c r="BB177" s="271">
        <f t="shared" ca="1" si="40"/>
        <v>0.14493234083158579</v>
      </c>
    </row>
    <row r="178" spans="1:54">
      <c r="A178" s="232" t="s">
        <v>3957</v>
      </c>
      <c r="B178" s="252" t="s">
        <v>1907</v>
      </c>
      <c r="C178" s="252"/>
      <c r="D178" s="266"/>
      <c r="E178" s="267">
        <v>0.19550000000000001</v>
      </c>
      <c r="F178" s="267">
        <v>-0.38059999999999999</v>
      </c>
      <c r="G178" s="267">
        <v>0.31850000000000001</v>
      </c>
      <c r="H178" s="267">
        <v>0.39150000000000001</v>
      </c>
      <c r="I178" s="267">
        <v>1.06E-2</v>
      </c>
      <c r="J178" s="267">
        <v>-0.32800000000000001</v>
      </c>
      <c r="K178" s="267">
        <v>-0.16850000000000001</v>
      </c>
      <c r="L178" s="267">
        <v>3.7100000000000001E-2</v>
      </c>
      <c r="M178" s="267">
        <v>-0.2636</v>
      </c>
      <c r="N178" s="267">
        <v>0.16789999999999999</v>
      </c>
      <c r="O178" s="267">
        <v>-9.9699999999999997E-2</v>
      </c>
      <c r="P178" s="267">
        <v>0.13569999999999999</v>
      </c>
      <c r="Q178" s="267">
        <v>9.6000000000000002E-2</v>
      </c>
      <c r="R178" s="267">
        <v>-0.28139999999999998</v>
      </c>
      <c r="S178" s="267">
        <v>-0.1138</v>
      </c>
      <c r="T178" s="267">
        <v>-9.5200000000000007E-2</v>
      </c>
      <c r="U178" s="267">
        <v>0.161</v>
      </c>
      <c r="V178" s="267">
        <v>-1.32E-2</v>
      </c>
      <c r="W178" s="267">
        <v>6.3799999999999996E-2</v>
      </c>
      <c r="X178" s="267">
        <v>9.2299999999999993E-2</v>
      </c>
      <c r="Y178" s="267">
        <v>6.0699999999999997E-2</v>
      </c>
      <c r="Z178" s="267">
        <v>-0.1386</v>
      </c>
      <c r="AA178" s="267">
        <v>-1.52E-2</v>
      </c>
      <c r="AB178" s="267">
        <v>1.35E-2</v>
      </c>
      <c r="AC178" s="267">
        <v>-0.1457</v>
      </c>
      <c r="AD178" s="267">
        <v>-0.12790000000000001</v>
      </c>
      <c r="AE178" s="267">
        <v>2.8500000000000001E-2</v>
      </c>
      <c r="AF178" s="267">
        <v>-1.84E-2</v>
      </c>
      <c r="AG178" s="267">
        <v>-0.1153</v>
      </c>
      <c r="AH178" s="267">
        <v>0.2064</v>
      </c>
      <c r="AI178" s="267">
        <v>7.5300000000000006E-2</v>
      </c>
      <c r="AJ178" s="267">
        <v>7.3599999999999999E-2</v>
      </c>
      <c r="AK178" s="267">
        <v>6.9599999999999995E-2</v>
      </c>
      <c r="AL178" s="267">
        <v>-1.38E-2</v>
      </c>
      <c r="AM178" s="267">
        <v>4.9200000000000001E-2</v>
      </c>
      <c r="AN178" s="267">
        <v>-6.0699999999999997E-2</v>
      </c>
      <c r="AO178" s="267">
        <v>7.5600000000000001E-2</v>
      </c>
      <c r="AP178" s="268">
        <v>6.1199999999999997E-2</v>
      </c>
      <c r="AQ178" s="210"/>
      <c r="AR178" s="213">
        <f t="shared" ca="1" si="31"/>
        <v>-0.32944562910000003</v>
      </c>
      <c r="AS178" s="214" t="str">
        <f t="shared" si="34"/>
        <v>Elaterium</v>
      </c>
      <c r="AT178" s="232">
        <f t="shared" ca="1" si="32"/>
        <v>-0.34220626229020001</v>
      </c>
      <c r="AU178" s="219">
        <f t="shared" ca="1" si="33"/>
        <v>0.11710512595062916</v>
      </c>
      <c r="AV178" s="203"/>
      <c r="AW178" s="232">
        <f t="shared" ca="1" si="35"/>
        <v>0.54028514426137519</v>
      </c>
      <c r="AX178" s="270">
        <f t="shared" ca="1" si="36"/>
        <v>397</v>
      </c>
      <c r="AY178" s="203">
        <f t="shared" ca="1" si="37"/>
        <v>0</v>
      </c>
      <c r="AZ178" s="270">
        <f t="shared" ca="1" si="38"/>
        <v>0.29540875942797418</v>
      </c>
      <c r="BA178" s="270">
        <f t="shared" ca="1" si="39"/>
        <v>0</v>
      </c>
      <c r="BB178" s="271">
        <f t="shared" ca="1" si="40"/>
        <v>0.15145264723839025</v>
      </c>
    </row>
    <row r="179" spans="1:54">
      <c r="A179" s="232" t="s">
        <v>2583</v>
      </c>
      <c r="B179" s="252" t="s">
        <v>3325</v>
      </c>
      <c r="C179" s="252"/>
      <c r="D179" s="266"/>
      <c r="E179" s="267">
        <v>0.2399</v>
      </c>
      <c r="F179" s="267">
        <v>-0.21010000000000001</v>
      </c>
      <c r="G179" s="267">
        <v>0.21210000000000001</v>
      </c>
      <c r="H179" s="267">
        <v>0.45889999999999997</v>
      </c>
      <c r="I179" s="267">
        <v>8.6E-3</v>
      </c>
      <c r="J179" s="267">
        <v>0.01</v>
      </c>
      <c r="K179" s="267">
        <v>-2.1399999999999999E-2</v>
      </c>
      <c r="L179" s="267">
        <v>-0.48559999999999998</v>
      </c>
      <c r="M179" s="267">
        <v>1.4E-3</v>
      </c>
      <c r="N179" s="267">
        <v>-0.26329999999999998</v>
      </c>
      <c r="O179" s="267">
        <v>-6.4000000000000001E-2</v>
      </c>
      <c r="P179" s="267">
        <v>-0.1113</v>
      </c>
      <c r="Q179" s="267">
        <v>1.5599999999999999E-2</v>
      </c>
      <c r="R179" s="267">
        <v>0.16639999999999999</v>
      </c>
      <c r="S179" s="267">
        <v>-2.9499999999999998E-2</v>
      </c>
      <c r="T179" s="267">
        <v>0.1096</v>
      </c>
      <c r="U179" s="267">
        <v>-7.5399999999999995E-2</v>
      </c>
      <c r="V179" s="267">
        <v>-2.2499999999999999E-2</v>
      </c>
      <c r="W179" s="267">
        <v>-0.11799999999999999</v>
      </c>
      <c r="X179" s="267">
        <v>2.81E-2</v>
      </c>
      <c r="Y179" s="267">
        <v>0.19420000000000001</v>
      </c>
      <c r="Z179" s="267">
        <v>4.4999999999999997E-3</v>
      </c>
      <c r="AA179" s="267">
        <v>-0.1222</v>
      </c>
      <c r="AB179" s="267">
        <v>-0.15110000000000001</v>
      </c>
      <c r="AC179" s="267">
        <v>4.6800000000000001E-2</v>
      </c>
      <c r="AD179" s="267">
        <v>6.3700000000000007E-2</v>
      </c>
      <c r="AE179" s="267">
        <v>-1.9E-3</v>
      </c>
      <c r="AF179" s="267">
        <v>-9.8799999999999999E-2</v>
      </c>
      <c r="AG179" s="267">
        <v>4.6199999999999998E-2</v>
      </c>
      <c r="AH179" s="267">
        <v>7.85E-2</v>
      </c>
      <c r="AI179" s="267">
        <v>-4.9500000000000002E-2</v>
      </c>
      <c r="AJ179" s="267">
        <v>0.19339999999999999</v>
      </c>
      <c r="AK179" s="267">
        <v>-9.8000000000000004E-2</v>
      </c>
      <c r="AL179" s="267">
        <v>-0.1656</v>
      </c>
      <c r="AM179" s="267">
        <v>8.6800000000000002E-2</v>
      </c>
      <c r="AN179" s="267">
        <v>0.10829999999999999</v>
      </c>
      <c r="AO179" s="267">
        <v>0.18060000000000001</v>
      </c>
      <c r="AP179" s="268">
        <v>-0.1739</v>
      </c>
      <c r="AQ179" s="210"/>
      <c r="AR179" s="213">
        <f t="shared" ca="1" si="31"/>
        <v>-0.27163827190000001</v>
      </c>
      <c r="AS179" s="214" t="str">
        <f t="shared" si="34"/>
        <v>Erigeron Canadensis</v>
      </c>
      <c r="AT179" s="232">
        <f t="shared" ca="1" si="32"/>
        <v>-0.27863176098436226</v>
      </c>
      <c r="AU179" s="219">
        <f t="shared" ca="1" si="33"/>
        <v>7.7635658229246785E-2</v>
      </c>
      <c r="AV179" s="203"/>
      <c r="AW179" s="232">
        <f t="shared" ca="1" si="35"/>
        <v>0.54680545066817965</v>
      </c>
      <c r="AX179" s="270">
        <f t="shared" ca="1" si="36"/>
        <v>397</v>
      </c>
      <c r="AY179" s="203">
        <f t="shared" ca="1" si="37"/>
        <v>0</v>
      </c>
      <c r="AZ179" s="270">
        <f t="shared" ca="1" si="38"/>
        <v>0.27400602090740789</v>
      </c>
      <c r="BA179" s="270">
        <f t="shared" ca="1" si="39"/>
        <v>0</v>
      </c>
      <c r="BB179" s="271">
        <f t="shared" ca="1" si="40"/>
        <v>0.1579729536451947</v>
      </c>
    </row>
    <row r="180" spans="1:54">
      <c r="A180" s="232" t="s">
        <v>2584</v>
      </c>
      <c r="B180" s="252" t="s">
        <v>3071</v>
      </c>
      <c r="C180" s="252"/>
      <c r="D180" s="266"/>
      <c r="E180" s="267">
        <v>4.3799999999999999E-2</v>
      </c>
      <c r="F180" s="267">
        <v>0.1013</v>
      </c>
      <c r="G180" s="267">
        <v>-0.1736</v>
      </c>
      <c r="H180" s="267">
        <v>0.23380000000000001</v>
      </c>
      <c r="I180" s="267">
        <v>9.9500000000000005E-2</v>
      </c>
      <c r="J180" s="267">
        <v>8.2199999999999995E-2</v>
      </c>
      <c r="K180" s="267">
        <v>-0.2717</v>
      </c>
      <c r="L180" s="267">
        <v>-0.29239999999999999</v>
      </c>
      <c r="M180" s="267">
        <v>7.3400000000000007E-2</v>
      </c>
      <c r="N180" s="267">
        <v>-0.30170000000000002</v>
      </c>
      <c r="O180" s="267">
        <v>0.18809999999999999</v>
      </c>
      <c r="P180" s="267">
        <v>9.9699999999999997E-2</v>
      </c>
      <c r="Q180" s="267">
        <v>0.16789999999999999</v>
      </c>
      <c r="R180" s="267">
        <v>0.17810000000000001</v>
      </c>
      <c r="S180" s="267">
        <v>4.8800000000000003E-2</v>
      </c>
      <c r="T180" s="267">
        <v>0.1047</v>
      </c>
      <c r="U180" s="267">
        <v>7.7000000000000002E-3</v>
      </c>
      <c r="V180" s="267">
        <v>-0.18379999999999999</v>
      </c>
      <c r="W180" s="267">
        <v>0.12770000000000001</v>
      </c>
      <c r="X180" s="267">
        <v>9.6299999999999997E-2</v>
      </c>
      <c r="Y180" s="267">
        <v>-0.13109999999999999</v>
      </c>
      <c r="Z180" s="267">
        <v>4.1099999999999998E-2</v>
      </c>
      <c r="AA180" s="267">
        <v>0.15379999999999999</v>
      </c>
      <c r="AB180" s="267">
        <v>-0.2465</v>
      </c>
      <c r="AC180" s="267">
        <v>9.7000000000000003E-2</v>
      </c>
      <c r="AD180" s="267">
        <v>-0.26650000000000001</v>
      </c>
      <c r="AE180" s="267">
        <v>-7.0000000000000007E-2</v>
      </c>
      <c r="AF180" s="267">
        <v>0.19270000000000001</v>
      </c>
      <c r="AG180" s="267">
        <v>0.18990000000000001</v>
      </c>
      <c r="AH180" s="267">
        <v>-0.15720000000000001</v>
      </c>
      <c r="AI180" s="267">
        <v>4.9299999999999997E-2</v>
      </c>
      <c r="AJ180" s="267">
        <v>0.2442</v>
      </c>
      <c r="AK180" s="267">
        <v>-0.2767</v>
      </c>
      <c r="AL180" s="267">
        <v>3.04E-2</v>
      </c>
      <c r="AM180" s="267">
        <v>-2.93E-2</v>
      </c>
      <c r="AN180" s="267">
        <v>-3.2500000000000001E-2</v>
      </c>
      <c r="AO180" s="267">
        <v>-0.1336</v>
      </c>
      <c r="AP180" s="268">
        <v>-8.2000000000000003E-2</v>
      </c>
      <c r="AQ180" s="210"/>
      <c r="AR180" s="213">
        <f t="shared" ca="1" si="31"/>
        <v>-7.4020582299999998E-2</v>
      </c>
      <c r="AS180" s="214" t="str">
        <f t="shared" si="34"/>
        <v>Eryngium Aquaticum</v>
      </c>
      <c r="AT180" s="232">
        <f t="shared" ca="1" si="32"/>
        <v>-7.415621587227901E-2</v>
      </c>
      <c r="AU180" s="219">
        <f t="shared" ca="1" si="33"/>
        <v>5.4991443524960455E-3</v>
      </c>
      <c r="AV180" s="203"/>
      <c r="AW180" s="232">
        <f t="shared" ca="1" si="35"/>
        <v>0.5533257570749841</v>
      </c>
      <c r="AX180" s="270">
        <f t="shared" ca="1" si="36"/>
        <v>397</v>
      </c>
      <c r="AY180" s="203">
        <f t="shared" ca="1" si="37"/>
        <v>0</v>
      </c>
      <c r="AZ180" s="270">
        <f t="shared" ca="1" si="38"/>
        <v>0.25392335875188515</v>
      </c>
      <c r="BA180" s="270">
        <f t="shared" ca="1" si="39"/>
        <v>0</v>
      </c>
      <c r="BB180" s="271">
        <f t="shared" ca="1" si="40"/>
        <v>0.16449326005199916</v>
      </c>
    </row>
    <row r="181" spans="1:54">
      <c r="A181" s="232" t="s">
        <v>2585</v>
      </c>
      <c r="B181" s="252" t="s">
        <v>3326</v>
      </c>
      <c r="C181" s="252"/>
      <c r="D181" s="266"/>
      <c r="E181" s="267">
        <v>0.37959999999999999</v>
      </c>
      <c r="F181" s="267">
        <v>-0.29799999999999999</v>
      </c>
      <c r="G181" s="267">
        <v>-0.13769999999999999</v>
      </c>
      <c r="H181" s="267">
        <v>0.1479</v>
      </c>
      <c r="I181" s="267">
        <v>0.19439999999999999</v>
      </c>
      <c r="J181" s="267">
        <v>0.11600000000000001</v>
      </c>
      <c r="K181" s="267">
        <v>-6.6400000000000001E-2</v>
      </c>
      <c r="L181" s="267">
        <v>-0.2112</v>
      </c>
      <c r="M181" s="267">
        <v>-0.19289999999999999</v>
      </c>
      <c r="N181" s="267">
        <v>-0.3886</v>
      </c>
      <c r="O181" s="267">
        <v>1.7999999999999999E-2</v>
      </c>
      <c r="P181" s="267">
        <v>1.2699999999999999E-2</v>
      </c>
      <c r="Q181" s="267">
        <v>9.4600000000000004E-2</v>
      </c>
      <c r="R181" s="267">
        <v>1.18E-2</v>
      </c>
      <c r="S181" s="267">
        <v>0.1361</v>
      </c>
      <c r="T181" s="267">
        <v>6.2E-2</v>
      </c>
      <c r="U181" s="267">
        <v>-4.3700000000000003E-2</v>
      </c>
      <c r="V181" s="267">
        <v>0.25800000000000001</v>
      </c>
      <c r="W181" s="267">
        <v>-0.13739999999999999</v>
      </c>
      <c r="X181" s="267">
        <v>7.4700000000000003E-2</v>
      </c>
      <c r="Y181" s="267">
        <v>0.18390000000000001</v>
      </c>
      <c r="Z181" s="267">
        <v>-0.13020000000000001</v>
      </c>
      <c r="AA181" s="267">
        <v>0.11600000000000001</v>
      </c>
      <c r="AB181" s="267">
        <v>-0.1845</v>
      </c>
      <c r="AC181" s="267">
        <v>0.1033</v>
      </c>
      <c r="AD181" s="267">
        <v>-0.14480000000000001</v>
      </c>
      <c r="AE181" s="267">
        <v>2.5000000000000001E-3</v>
      </c>
      <c r="AF181" s="267">
        <v>-5.7700000000000001E-2</v>
      </c>
      <c r="AG181" s="267">
        <v>-3.4099999999999998E-2</v>
      </c>
      <c r="AH181" s="267">
        <v>-0.31719999999999998</v>
      </c>
      <c r="AI181" s="267">
        <v>3.4099999999999998E-2</v>
      </c>
      <c r="AJ181" s="267">
        <v>-1.7100000000000001E-2</v>
      </c>
      <c r="AK181" s="267">
        <v>-2.3599999999999999E-2</v>
      </c>
      <c r="AL181" s="267">
        <v>0.192</v>
      </c>
      <c r="AM181" s="267">
        <v>0.16189999999999999</v>
      </c>
      <c r="AN181" s="267">
        <v>0.11070000000000001</v>
      </c>
      <c r="AO181" s="267">
        <v>6.7999999999999996E-3</v>
      </c>
      <c r="AP181" s="268">
        <v>-2.4199999999999999E-2</v>
      </c>
      <c r="AQ181" s="210"/>
      <c r="AR181" s="213">
        <f t="shared" ca="1" si="31"/>
        <v>-0.17368291380000001</v>
      </c>
      <c r="AS181" s="214" t="str">
        <f t="shared" si="34"/>
        <v>Eucalyptus Globulus</v>
      </c>
      <c r="AT181" s="232">
        <f t="shared" ca="1" si="32"/>
        <v>-0.17546164599586342</v>
      </c>
      <c r="AU181" s="219">
        <f t="shared" ca="1" si="33"/>
        <v>3.0786789215577693E-2</v>
      </c>
      <c r="AV181" s="203"/>
      <c r="AW181" s="232">
        <f t="shared" ca="1" si="35"/>
        <v>0.55984606348178856</v>
      </c>
      <c r="AX181" s="270">
        <f t="shared" ca="1" si="36"/>
        <v>397</v>
      </c>
      <c r="AY181" s="203">
        <f t="shared" ca="1" si="37"/>
        <v>0</v>
      </c>
      <c r="AZ181" s="270">
        <f t="shared" ca="1" si="38"/>
        <v>0.23509912518631573</v>
      </c>
      <c r="BA181" s="270">
        <f t="shared" ca="1" si="39"/>
        <v>0</v>
      </c>
      <c r="BB181" s="271">
        <f t="shared" ca="1" si="40"/>
        <v>0.17101356645880361</v>
      </c>
    </row>
    <row r="182" spans="1:54">
      <c r="A182" s="232" t="s">
        <v>2586</v>
      </c>
      <c r="B182" s="252" t="s">
        <v>3372</v>
      </c>
      <c r="C182" s="252"/>
      <c r="D182" s="266"/>
      <c r="E182" s="267">
        <v>0.44900000000000001</v>
      </c>
      <c r="F182" s="267">
        <v>-0.17510000000000001</v>
      </c>
      <c r="G182" s="267">
        <v>-0.25900000000000001</v>
      </c>
      <c r="H182" s="267">
        <v>-8.2699999999999996E-2</v>
      </c>
      <c r="I182" s="267">
        <v>0.16669999999999999</v>
      </c>
      <c r="J182" s="267">
        <v>0.14330000000000001</v>
      </c>
      <c r="K182" s="267">
        <v>4.5600000000000002E-2</v>
      </c>
      <c r="L182" s="267">
        <v>0.1343</v>
      </c>
      <c r="M182" s="267">
        <v>-0.15049999999999999</v>
      </c>
      <c r="N182" s="267">
        <v>5.04E-2</v>
      </c>
      <c r="O182" s="267">
        <v>-0.1019</v>
      </c>
      <c r="P182" s="267">
        <v>0.13969999999999999</v>
      </c>
      <c r="Q182" s="267">
        <v>-5.28E-2</v>
      </c>
      <c r="R182" s="267">
        <v>-0.24399999999999999</v>
      </c>
      <c r="S182" s="267">
        <v>0.1139</v>
      </c>
      <c r="T182" s="267">
        <v>5.16E-2</v>
      </c>
      <c r="U182" s="267">
        <v>-0.47720000000000001</v>
      </c>
      <c r="V182" s="267">
        <v>0.1145</v>
      </c>
      <c r="W182" s="267">
        <v>-0.1115</v>
      </c>
      <c r="X182" s="267">
        <v>3.4799999999999998E-2</v>
      </c>
      <c r="Y182" s="267">
        <v>3.4200000000000001E-2</v>
      </c>
      <c r="Z182" s="267">
        <v>9.5899999999999999E-2</v>
      </c>
      <c r="AA182" s="267">
        <v>1.26E-2</v>
      </c>
      <c r="AB182" s="267">
        <v>-3.9E-2</v>
      </c>
      <c r="AC182" s="267">
        <v>-4.6800000000000001E-2</v>
      </c>
      <c r="AD182" s="267">
        <v>-0.29620000000000002</v>
      </c>
      <c r="AE182" s="267">
        <v>-7.1300000000000002E-2</v>
      </c>
      <c r="AF182" s="267">
        <v>-4.4999999999999998E-2</v>
      </c>
      <c r="AG182" s="267">
        <v>0.1547</v>
      </c>
      <c r="AH182" s="267">
        <v>-3.4799999999999998E-2</v>
      </c>
      <c r="AI182" s="267">
        <v>6.4100000000000004E-2</v>
      </c>
      <c r="AJ182" s="267">
        <v>-0.17150000000000001</v>
      </c>
      <c r="AK182" s="267">
        <v>2.52E-2</v>
      </c>
      <c r="AL182" s="267">
        <v>7.1900000000000006E-2</v>
      </c>
      <c r="AM182" s="267">
        <v>0.12470000000000001</v>
      </c>
      <c r="AN182" s="267">
        <v>0.16850000000000001</v>
      </c>
      <c r="AO182" s="267">
        <v>4.3200000000000002E-2</v>
      </c>
      <c r="AP182" s="268">
        <v>0.1361</v>
      </c>
      <c r="AQ182" s="210"/>
      <c r="AR182" s="213">
        <f t="shared" ca="1" si="31"/>
        <v>2.36845891E-2</v>
      </c>
      <c r="AS182" s="214" t="str">
        <f t="shared" si="34"/>
        <v>Eugenia Jambosa</v>
      </c>
      <c r="AT182" s="232">
        <f t="shared" ca="1" si="32"/>
        <v>2.3689019291670228E-2</v>
      </c>
      <c r="AU182" s="219" t="str">
        <f t="shared" ca="1" si="33"/>
        <v/>
      </c>
      <c r="AV182" s="203"/>
      <c r="AW182" s="232">
        <f t="shared" ca="1" si="35"/>
        <v>0.56636636988859301</v>
      </c>
      <c r="AX182" s="270">
        <f t="shared" ca="1" si="36"/>
        <v>397</v>
      </c>
      <c r="AY182" s="203">
        <f t="shared" ca="1" si="37"/>
        <v>0</v>
      </c>
      <c r="AZ182" s="270">
        <f t="shared" ca="1" si="38"/>
        <v>0.21747291867259025</v>
      </c>
      <c r="BA182" s="270">
        <f t="shared" ca="1" si="39"/>
        <v>0</v>
      </c>
      <c r="BB182" s="271">
        <f t="shared" ca="1" si="40"/>
        <v>0.17753387286560807</v>
      </c>
    </row>
    <row r="183" spans="1:54">
      <c r="A183" s="232" t="s">
        <v>3953</v>
      </c>
      <c r="B183" s="252" t="s">
        <v>2315</v>
      </c>
      <c r="C183" s="252"/>
      <c r="D183" s="266"/>
      <c r="E183" s="267">
        <v>5.6500000000000002E-2</v>
      </c>
      <c r="F183" s="267">
        <v>-0.45469999999999999</v>
      </c>
      <c r="G183" s="267">
        <v>0.2225</v>
      </c>
      <c r="H183" s="267">
        <v>4.3700000000000003E-2</v>
      </c>
      <c r="I183" s="267">
        <v>-2.3300000000000001E-2</v>
      </c>
      <c r="J183" s="267">
        <v>-0.41270000000000001</v>
      </c>
      <c r="K183" s="267">
        <v>-0.23480000000000001</v>
      </c>
      <c r="L183" s="267">
        <v>0.1145</v>
      </c>
      <c r="M183" s="267">
        <v>-5.9499999999999997E-2</v>
      </c>
      <c r="N183" s="267">
        <v>0.3024</v>
      </c>
      <c r="O183" s="267">
        <v>1.24E-2</v>
      </c>
      <c r="P183" s="267">
        <v>-0.25569999999999998</v>
      </c>
      <c r="Q183" s="267">
        <v>9.3200000000000005E-2</v>
      </c>
      <c r="R183" s="267">
        <v>3.5999999999999997E-2</v>
      </c>
      <c r="S183" s="267">
        <v>-8.4400000000000003E-2</v>
      </c>
      <c r="T183" s="267">
        <v>-5.5E-2</v>
      </c>
      <c r="U183" s="267">
        <v>-0.13420000000000001</v>
      </c>
      <c r="V183" s="267">
        <v>0.1522</v>
      </c>
      <c r="W183" s="267">
        <v>6.88E-2</v>
      </c>
      <c r="X183" s="267">
        <v>0.21460000000000001</v>
      </c>
      <c r="Y183" s="267">
        <v>5.2900000000000003E-2</v>
      </c>
      <c r="Z183" s="267">
        <v>1.9199999999999998E-2</v>
      </c>
      <c r="AA183" s="267">
        <v>0.1414</v>
      </c>
      <c r="AB183" s="267">
        <v>-0.1356</v>
      </c>
      <c r="AC183" s="267">
        <v>-7.6200000000000004E-2</v>
      </c>
      <c r="AD183" s="267">
        <v>0.1164</v>
      </c>
      <c r="AE183" s="267">
        <v>0.1444</v>
      </c>
      <c r="AF183" s="267">
        <v>-3.04E-2</v>
      </c>
      <c r="AG183" s="267">
        <v>1.6799999999999999E-2</v>
      </c>
      <c r="AH183" s="267">
        <v>-7.8E-2</v>
      </c>
      <c r="AI183" s="267">
        <v>-5.62E-2</v>
      </c>
      <c r="AJ183" s="267">
        <v>0.14580000000000001</v>
      </c>
      <c r="AK183" s="267">
        <v>0.21129999999999999</v>
      </c>
      <c r="AL183" s="267">
        <v>8.7099999999999997E-2</v>
      </c>
      <c r="AM183" s="267">
        <v>2.8E-3</v>
      </c>
      <c r="AN183" s="267">
        <v>-0.2334</v>
      </c>
      <c r="AO183" s="267">
        <v>-6.1000000000000004E-3</v>
      </c>
      <c r="AP183" s="268">
        <v>8.1799999999999998E-2</v>
      </c>
      <c r="AQ183" s="210"/>
      <c r="AR183" s="213">
        <f t="shared" ca="1" si="31"/>
        <v>-0.14192966970000001</v>
      </c>
      <c r="AS183" s="214" t="str">
        <f t="shared" si="34"/>
        <v>Eupatorium Perfolia.</v>
      </c>
      <c r="AT183" s="232">
        <f t="shared" ca="1" si="32"/>
        <v>-0.14289436847144329</v>
      </c>
      <c r="AU183" s="219">
        <f t="shared" ca="1" si="33"/>
        <v>2.0418800540852607E-2</v>
      </c>
      <c r="AV183" s="203"/>
      <c r="AW183" s="232">
        <f t="shared" ca="1" si="35"/>
        <v>0.57288667629539747</v>
      </c>
      <c r="AX183" s="270">
        <f t="shared" ca="1" si="36"/>
        <v>397</v>
      </c>
      <c r="AY183" s="203">
        <f t="shared" ca="1" si="37"/>
        <v>0</v>
      </c>
      <c r="AZ183" s="270">
        <f t="shared" ca="1" si="38"/>
        <v>0.20098570246921602</v>
      </c>
      <c r="BA183" s="270">
        <f t="shared" ca="1" si="39"/>
        <v>0</v>
      </c>
      <c r="BB183" s="271">
        <f t="shared" ca="1" si="40"/>
        <v>0.18405417927241252</v>
      </c>
    </row>
    <row r="184" spans="1:54">
      <c r="A184" s="232" t="s">
        <v>3954</v>
      </c>
      <c r="B184" s="252" t="s">
        <v>2316</v>
      </c>
      <c r="C184" s="252"/>
      <c r="D184" s="266"/>
      <c r="E184" s="267">
        <v>-0.1045</v>
      </c>
      <c r="F184" s="267">
        <v>-0.432</v>
      </c>
      <c r="G184" s="267">
        <v>2.1299999999999999E-2</v>
      </c>
      <c r="H184" s="267">
        <v>0.31290000000000001</v>
      </c>
      <c r="I184" s="267">
        <v>-0.15939999999999999</v>
      </c>
      <c r="J184" s="267">
        <v>-0.2412</v>
      </c>
      <c r="K184" s="267">
        <v>-0.26790000000000003</v>
      </c>
      <c r="L184" s="267">
        <v>-0.21260000000000001</v>
      </c>
      <c r="M184" s="267">
        <v>-0.15659999999999999</v>
      </c>
      <c r="N184" s="267">
        <v>3.5200000000000002E-2</v>
      </c>
      <c r="O184" s="267">
        <v>0.1137</v>
      </c>
      <c r="P184" s="267">
        <v>-0.1807</v>
      </c>
      <c r="Q184" s="267">
        <v>0.14649999999999999</v>
      </c>
      <c r="R184" s="267">
        <v>0.24379999999999999</v>
      </c>
      <c r="S184" s="267">
        <v>4.8300000000000003E-2</v>
      </c>
      <c r="T184" s="267">
        <v>-2.1999999999999999E-2</v>
      </c>
      <c r="U184" s="267">
        <v>0.14280000000000001</v>
      </c>
      <c r="V184" s="267">
        <v>0.16270000000000001</v>
      </c>
      <c r="W184" s="267">
        <v>-9.0700000000000003E-2</v>
      </c>
      <c r="X184" s="267">
        <v>0.15</v>
      </c>
      <c r="Y184" s="267">
        <v>-0.1212</v>
      </c>
      <c r="Z184" s="267">
        <v>-0.248</v>
      </c>
      <c r="AA184" s="267">
        <v>9.1200000000000003E-2</v>
      </c>
      <c r="AB184" s="267">
        <v>8.0199999999999994E-2</v>
      </c>
      <c r="AC184" s="267">
        <v>0.19570000000000001</v>
      </c>
      <c r="AD184" s="267">
        <v>-1.43E-2</v>
      </c>
      <c r="AE184" s="267">
        <v>0.17960000000000001</v>
      </c>
      <c r="AF184" s="267">
        <v>-4.1300000000000003E-2</v>
      </c>
      <c r="AG184" s="267">
        <v>-6.1000000000000004E-3</v>
      </c>
      <c r="AH184" s="267">
        <v>-2.3699999999999999E-2</v>
      </c>
      <c r="AI184" s="267">
        <v>-6.2100000000000002E-2</v>
      </c>
      <c r="AJ184" s="267">
        <v>0.1188</v>
      </c>
      <c r="AK184" s="267">
        <v>0.20419999999999999</v>
      </c>
      <c r="AL184" s="267">
        <v>0.1153</v>
      </c>
      <c r="AM184" s="267">
        <v>8.0399999999999999E-2</v>
      </c>
      <c r="AN184" s="267">
        <v>-0.10920000000000001</v>
      </c>
      <c r="AO184" s="267">
        <v>0.1111</v>
      </c>
      <c r="AP184" s="268">
        <v>-5.6500000000000002E-2</v>
      </c>
      <c r="AQ184" s="210"/>
      <c r="AR184" s="213">
        <f t="shared" ca="1" si="31"/>
        <v>-0.16563021680000001</v>
      </c>
      <c r="AS184" s="214" t="str">
        <f t="shared" si="34"/>
        <v>Eupatorium Purpureum</v>
      </c>
      <c r="AT184" s="232">
        <f t="shared" ca="1" si="32"/>
        <v>-0.16717024456826998</v>
      </c>
      <c r="AU184" s="219">
        <f t="shared" ca="1" si="33"/>
        <v>2.7945890669015198E-2</v>
      </c>
      <c r="AV184" s="203"/>
      <c r="AW184" s="232">
        <f t="shared" ca="1" si="35"/>
        <v>0.57940698270220192</v>
      </c>
      <c r="AX184" s="270">
        <f t="shared" ca="1" si="36"/>
        <v>397</v>
      </c>
      <c r="AY184" s="203">
        <f t="shared" ca="1" si="37"/>
        <v>0</v>
      </c>
      <c r="AZ184" s="270">
        <f t="shared" ca="1" si="38"/>
        <v>0.18557990840004204</v>
      </c>
      <c r="BA184" s="270">
        <f t="shared" ca="1" si="39"/>
        <v>0</v>
      </c>
      <c r="BB184" s="271">
        <f t="shared" ca="1" si="40"/>
        <v>0.19057448567921698</v>
      </c>
    </row>
    <row r="185" spans="1:54">
      <c r="A185" s="232" t="s">
        <v>3955</v>
      </c>
      <c r="B185" s="252" t="s">
        <v>356</v>
      </c>
      <c r="C185" s="252"/>
      <c r="D185" s="266"/>
      <c r="E185" s="267">
        <v>0.45529999999999998</v>
      </c>
      <c r="F185" s="267">
        <v>-0.30180000000000001</v>
      </c>
      <c r="G185" s="267">
        <v>-0.22470000000000001</v>
      </c>
      <c r="H185" s="267">
        <v>0.1459</v>
      </c>
      <c r="I185" s="267">
        <v>9.5399999999999999E-2</v>
      </c>
      <c r="J185" s="267">
        <v>-8.2299999999999998E-2</v>
      </c>
      <c r="K185" s="267">
        <v>-0.24440000000000001</v>
      </c>
      <c r="L185" s="267">
        <v>7.6E-3</v>
      </c>
      <c r="M185" s="267">
        <v>-0.19170000000000001</v>
      </c>
      <c r="N185" s="267">
        <v>0.122</v>
      </c>
      <c r="O185" s="267">
        <v>-0.22470000000000001</v>
      </c>
      <c r="P185" s="267">
        <v>-3.5999999999999997E-2</v>
      </c>
      <c r="Q185" s="267">
        <v>0.2429</v>
      </c>
      <c r="R185" s="267">
        <v>-0.222</v>
      </c>
      <c r="S185" s="267">
        <v>-0.31709999999999999</v>
      </c>
      <c r="T185" s="267">
        <v>4.36E-2</v>
      </c>
      <c r="U185" s="267">
        <v>-1.3599999999999999E-2</v>
      </c>
      <c r="V185" s="267">
        <v>-7.4200000000000002E-2</v>
      </c>
      <c r="W185" s="267">
        <v>3.3500000000000002E-2</v>
      </c>
      <c r="X185" s="267">
        <v>0.26979999999999998</v>
      </c>
      <c r="Y185" s="267">
        <v>0.21260000000000001</v>
      </c>
      <c r="Z185" s="267">
        <v>4.1099999999999998E-2</v>
      </c>
      <c r="AA185" s="267">
        <v>-6.9199999999999998E-2</v>
      </c>
      <c r="AB185" s="267">
        <v>-8.2000000000000003E-2</v>
      </c>
      <c r="AC185" s="267">
        <v>3.4200000000000001E-2</v>
      </c>
      <c r="AD185" s="267">
        <v>-8.3299999999999999E-2</v>
      </c>
      <c r="AE185" s="267">
        <v>0.122</v>
      </c>
      <c r="AF185" s="267">
        <v>6.1100000000000002E-2</v>
      </c>
      <c r="AG185" s="267">
        <v>-7.0699999999999999E-2</v>
      </c>
      <c r="AH185" s="267">
        <v>-4.2599999999999999E-2</v>
      </c>
      <c r="AI185" s="267">
        <v>5.5899999999999998E-2</v>
      </c>
      <c r="AJ185" s="267">
        <v>-0.12659999999999999</v>
      </c>
      <c r="AK185" s="267">
        <v>0.1326</v>
      </c>
      <c r="AL185" s="267">
        <v>0.1249</v>
      </c>
      <c r="AM185" s="267">
        <v>-4.7000000000000002E-3</v>
      </c>
      <c r="AN185" s="267">
        <v>6.2100000000000002E-2</v>
      </c>
      <c r="AO185" s="267">
        <v>4.9799999999999997E-2</v>
      </c>
      <c r="AP185" s="268">
        <v>9.8299999999999998E-2</v>
      </c>
      <c r="AQ185" s="210"/>
      <c r="AR185" s="213">
        <f t="shared" ca="1" si="31"/>
        <v>-0.28209949509999999</v>
      </c>
      <c r="AS185" s="214" t="str">
        <f t="shared" si="34"/>
        <v>Euphorbia Resinifera</v>
      </c>
      <c r="AT185" s="232">
        <f t="shared" ca="1" si="32"/>
        <v>-0.28996162843402828</v>
      </c>
      <c r="AU185" s="219">
        <f t="shared" ca="1" si="33"/>
        <v>8.4077745964113479E-2</v>
      </c>
      <c r="AV185" s="203"/>
      <c r="AW185" s="232">
        <f t="shared" ca="1" si="35"/>
        <v>0.58592728910900638</v>
      </c>
      <c r="AX185" s="270">
        <f t="shared" ca="1" si="36"/>
        <v>397</v>
      </c>
      <c r="AY185" s="203">
        <f t="shared" ca="1" si="37"/>
        <v>0</v>
      </c>
      <c r="AZ185" s="270">
        <f t="shared" ca="1" si="38"/>
        <v>0.17119952639737826</v>
      </c>
      <c r="BA185" s="270">
        <f t="shared" ca="1" si="39"/>
        <v>0</v>
      </c>
      <c r="BB185" s="271">
        <f t="shared" ca="1" si="40"/>
        <v>0.19709479208602143</v>
      </c>
    </row>
    <row r="186" spans="1:54">
      <c r="A186" s="232" t="s">
        <v>3206</v>
      </c>
      <c r="B186" s="252" t="s">
        <v>3329</v>
      </c>
      <c r="C186" s="252"/>
      <c r="D186" s="266"/>
      <c r="E186" s="267">
        <v>0.376</v>
      </c>
      <c r="F186" s="267">
        <v>-0.27089999999999997</v>
      </c>
      <c r="G186" s="267">
        <v>-8.5099999999999995E-2</v>
      </c>
      <c r="H186" s="267">
        <v>-0.32629999999999998</v>
      </c>
      <c r="I186" s="267">
        <v>-2.4400000000000002E-2</v>
      </c>
      <c r="J186" s="267">
        <v>-2.8199999999999999E-2</v>
      </c>
      <c r="K186" s="267">
        <v>-0.24840000000000001</v>
      </c>
      <c r="L186" s="267">
        <v>-3.3000000000000002E-2</v>
      </c>
      <c r="M186" s="267">
        <v>-0.2036</v>
      </c>
      <c r="N186" s="267">
        <v>0.10199999999999999</v>
      </c>
      <c r="O186" s="267">
        <v>4.3700000000000003E-2</v>
      </c>
      <c r="P186" s="267">
        <v>3.4700000000000002E-2</v>
      </c>
      <c r="Q186" s="267">
        <v>6.4399999999999999E-2</v>
      </c>
      <c r="R186" s="267">
        <v>-0.16159999999999999</v>
      </c>
      <c r="S186" s="267">
        <v>7.3300000000000004E-2</v>
      </c>
      <c r="T186" s="267">
        <v>-0.14979999999999999</v>
      </c>
      <c r="U186" s="267">
        <v>-0.1071</v>
      </c>
      <c r="V186" s="267">
        <v>-4.4400000000000002E-2</v>
      </c>
      <c r="W186" s="267">
        <v>4.8500000000000001E-2</v>
      </c>
      <c r="X186" s="267">
        <v>-5.67E-2</v>
      </c>
      <c r="Y186" s="267">
        <v>0.27739999999999998</v>
      </c>
      <c r="Z186" s="267">
        <v>0.12809999999999999</v>
      </c>
      <c r="AA186" s="267">
        <v>-8.2000000000000003E-2</v>
      </c>
      <c r="AB186" s="267">
        <v>-0.309</v>
      </c>
      <c r="AC186" s="267">
        <v>0.24840000000000001</v>
      </c>
      <c r="AD186" s="267">
        <v>-3.9600000000000003E-2</v>
      </c>
      <c r="AE186" s="267">
        <v>-6.9699999999999998E-2</v>
      </c>
      <c r="AF186" s="267">
        <v>5.6399999999999999E-2</v>
      </c>
      <c r="AG186" s="267">
        <v>0.12570000000000001</v>
      </c>
      <c r="AH186" s="267">
        <v>8.9499999999999996E-2</v>
      </c>
      <c r="AI186" s="267">
        <v>-0.1066</v>
      </c>
      <c r="AJ186" s="267">
        <v>0.30099999999999999</v>
      </c>
      <c r="AK186" s="267">
        <v>-2.8899999999999999E-2</v>
      </c>
      <c r="AL186" s="267">
        <v>1.7100000000000001E-2</v>
      </c>
      <c r="AM186" s="267">
        <v>0.22670000000000001</v>
      </c>
      <c r="AN186" s="267">
        <v>3.4500000000000003E-2</v>
      </c>
      <c r="AO186" s="267">
        <v>-3.5200000000000002E-2</v>
      </c>
      <c r="AP186" s="268">
        <v>0.16639999999999999</v>
      </c>
      <c r="AQ186" s="210"/>
      <c r="AR186" s="213">
        <f t="shared" ca="1" si="31"/>
        <v>-0.28000347669999998</v>
      </c>
      <c r="AS186" s="214" t="str">
        <f t="shared" si="34"/>
        <v>Euphrasia Officinal.</v>
      </c>
      <c r="AT186" s="232">
        <f t="shared" ca="1" si="32"/>
        <v>-0.28768584491670318</v>
      </c>
      <c r="AU186" s="219">
        <f t="shared" ca="1" si="33"/>
        <v>8.2763145365437399E-2</v>
      </c>
      <c r="AV186" s="203"/>
      <c r="AW186" s="232">
        <f t="shared" ca="1" si="35"/>
        <v>0.59244759551581083</v>
      </c>
      <c r="AX186" s="270">
        <f t="shared" ca="1" si="36"/>
        <v>397</v>
      </c>
      <c r="AY186" s="203">
        <f t="shared" ca="1" si="37"/>
        <v>0</v>
      </c>
      <c r="AZ186" s="270">
        <f t="shared" ca="1" si="38"/>
        <v>0.15779018042905932</v>
      </c>
      <c r="BA186" s="270">
        <f t="shared" ca="1" si="39"/>
        <v>0</v>
      </c>
      <c r="BB186" s="271">
        <f t="shared" ca="1" si="40"/>
        <v>0.20361509849282589</v>
      </c>
    </row>
    <row r="187" spans="1:54">
      <c r="A187" s="232" t="s">
        <v>1516</v>
      </c>
      <c r="B187" s="252" t="s">
        <v>1908</v>
      </c>
      <c r="C187" s="252"/>
      <c r="D187" s="266"/>
      <c r="E187" s="267">
        <v>0.23469999999999999</v>
      </c>
      <c r="F187" s="267">
        <v>-0.22720000000000001</v>
      </c>
      <c r="G187" s="267">
        <v>0.16470000000000001</v>
      </c>
      <c r="H187" s="267">
        <v>0.1772</v>
      </c>
      <c r="I187" s="267">
        <v>0.10489999999999999</v>
      </c>
      <c r="J187" s="267">
        <v>0.15310000000000001</v>
      </c>
      <c r="K187" s="267">
        <v>-0.13619999999999999</v>
      </c>
      <c r="L187" s="267">
        <v>-0.24979999999999999</v>
      </c>
      <c r="M187" s="267">
        <v>0.1429</v>
      </c>
      <c r="N187" s="267">
        <v>-0.217</v>
      </c>
      <c r="O187" s="267">
        <v>-1.1299999999999999E-2</v>
      </c>
      <c r="P187" s="267">
        <v>4.0599999999999997E-2</v>
      </c>
      <c r="Q187" s="267">
        <v>1.84E-2</v>
      </c>
      <c r="R187" s="267">
        <v>0.24410000000000001</v>
      </c>
      <c r="S187" s="267">
        <v>5.5999999999999999E-3</v>
      </c>
      <c r="T187" s="267">
        <v>-0.3024</v>
      </c>
      <c r="U187" s="267">
        <v>-2.3300000000000001E-2</v>
      </c>
      <c r="V187" s="267">
        <v>-7.7100000000000002E-2</v>
      </c>
      <c r="W187" s="267">
        <v>-0.13320000000000001</v>
      </c>
      <c r="X187" s="267">
        <v>-0.23019999999999999</v>
      </c>
      <c r="Y187" s="267">
        <v>-2.63E-2</v>
      </c>
      <c r="Z187" s="267">
        <v>8.7999999999999995E-2</v>
      </c>
      <c r="AA187" s="267">
        <v>-5.9799999999999999E-2</v>
      </c>
      <c r="AB187" s="267">
        <v>0.15609999999999999</v>
      </c>
      <c r="AC187" s="267">
        <v>0.22639999999999999</v>
      </c>
      <c r="AD187" s="267">
        <v>-0.1211</v>
      </c>
      <c r="AE187" s="267">
        <v>2.2200000000000001E-2</v>
      </c>
      <c r="AF187" s="267">
        <v>-9.5899999999999999E-2</v>
      </c>
      <c r="AG187" s="267">
        <v>0.38929999999999998</v>
      </c>
      <c r="AH187" s="267">
        <v>-3.7999999999999999E-2</v>
      </c>
      <c r="AI187" s="267">
        <v>-0.1113</v>
      </c>
      <c r="AJ187" s="267">
        <v>-7.2599999999999998E-2</v>
      </c>
      <c r="AK187" s="267">
        <v>0.16289999999999999</v>
      </c>
      <c r="AL187" s="267">
        <v>2.86E-2</v>
      </c>
      <c r="AM187" s="267">
        <v>0.1444</v>
      </c>
      <c r="AN187" s="267">
        <v>4.8899999999999999E-2</v>
      </c>
      <c r="AO187" s="267">
        <v>-0.2261</v>
      </c>
      <c r="AP187" s="268">
        <v>-0.19259999999999999</v>
      </c>
      <c r="AQ187" s="210"/>
      <c r="AR187" s="213">
        <f t="shared" ca="1" si="31"/>
        <v>-0.27645290420000002</v>
      </c>
      <c r="AS187" s="214" t="str">
        <f t="shared" si="34"/>
        <v>Ferrum Iodatum</v>
      </c>
      <c r="AT187" s="232">
        <f t="shared" ca="1" si="32"/>
        <v>-0.28383735158431678</v>
      </c>
      <c r="AU187" s="219">
        <f t="shared" ca="1" si="33"/>
        <v>8.0563642154399054E-2</v>
      </c>
      <c r="AV187" s="203"/>
      <c r="AW187" s="232">
        <f t="shared" ca="1" si="35"/>
        <v>0.59896790192261529</v>
      </c>
      <c r="AX187" s="270">
        <f t="shared" ca="1" si="36"/>
        <v>397</v>
      </c>
      <c r="AY187" s="203">
        <f t="shared" ca="1" si="37"/>
        <v>0</v>
      </c>
      <c r="AZ187" s="270">
        <f t="shared" ca="1" si="38"/>
        <v>0.14529919145563522</v>
      </c>
      <c r="BA187" s="270">
        <f t="shared" ca="1" si="39"/>
        <v>0</v>
      </c>
      <c r="BB187" s="271">
        <f t="shared" ca="1" si="40"/>
        <v>0.21013540489963034</v>
      </c>
    </row>
    <row r="188" spans="1:54">
      <c r="A188" s="232" t="s">
        <v>2845</v>
      </c>
      <c r="B188" s="252" t="s">
        <v>780</v>
      </c>
      <c r="C188" s="252"/>
      <c r="D188" s="266"/>
      <c r="E188" s="267">
        <v>-5.9200000000000003E-2</v>
      </c>
      <c r="F188" s="267">
        <v>0.11550000000000001</v>
      </c>
      <c r="G188" s="267">
        <v>0.3805</v>
      </c>
      <c r="H188" s="267">
        <v>-9.6799999999999997E-2</v>
      </c>
      <c r="I188" s="267">
        <v>-1.4999999999999999E-2</v>
      </c>
      <c r="J188" s="267">
        <v>-7.4399999999999994E-2</v>
      </c>
      <c r="K188" s="267">
        <v>6.6400000000000001E-2</v>
      </c>
      <c r="L188" s="267">
        <v>-8.2400000000000001E-2</v>
      </c>
      <c r="M188" s="267">
        <v>0.17449999999999999</v>
      </c>
      <c r="N188" s="267">
        <v>-0.1963</v>
      </c>
      <c r="O188" s="267">
        <v>-0.19339999999999999</v>
      </c>
      <c r="P188" s="267">
        <v>-0.27689999999999998</v>
      </c>
      <c r="Q188" s="267">
        <v>-5.3E-3</v>
      </c>
      <c r="R188" s="267">
        <v>0.1043</v>
      </c>
      <c r="S188" s="267">
        <v>0.25440000000000002</v>
      </c>
      <c r="T188" s="267">
        <v>0.24379999999999999</v>
      </c>
      <c r="U188" s="267">
        <v>-0.16839999999999999</v>
      </c>
      <c r="V188" s="267">
        <v>1.78E-2</v>
      </c>
      <c r="W188" s="267">
        <v>-2.86E-2</v>
      </c>
      <c r="X188" s="267">
        <v>-0.39269999999999999</v>
      </c>
      <c r="Y188" s="267">
        <v>0.26790000000000003</v>
      </c>
      <c r="Z188" s="267">
        <v>-5.2400000000000002E-2</v>
      </c>
      <c r="AA188" s="267">
        <v>-2.2499999999999999E-2</v>
      </c>
      <c r="AB188" s="267">
        <v>0.1671</v>
      </c>
      <c r="AC188" s="267">
        <v>0.16289999999999999</v>
      </c>
      <c r="AD188" s="267">
        <v>-4.8899999999999999E-2</v>
      </c>
      <c r="AE188" s="267">
        <v>2.3E-2</v>
      </c>
      <c r="AF188" s="267">
        <v>0.12659999999999999</v>
      </c>
      <c r="AG188" s="267">
        <v>0.1045</v>
      </c>
      <c r="AH188" s="267">
        <v>6.5600000000000006E-2</v>
      </c>
      <c r="AI188" s="267">
        <v>9.1999999999999998E-2</v>
      </c>
      <c r="AJ188" s="267">
        <v>-4.0300000000000002E-2</v>
      </c>
      <c r="AK188" s="267">
        <v>4.3400000000000001E-2</v>
      </c>
      <c r="AL188" s="267">
        <v>-8.6999999999999994E-3</v>
      </c>
      <c r="AM188" s="267">
        <v>-4.0899999999999999E-2</v>
      </c>
      <c r="AN188" s="267">
        <v>-0.23080000000000001</v>
      </c>
      <c r="AO188" s="267">
        <v>-0.2586</v>
      </c>
      <c r="AP188" s="268">
        <v>-0.11260000000000001</v>
      </c>
      <c r="AQ188" s="210"/>
      <c r="AR188" s="213">
        <f t="shared" ca="1" si="31"/>
        <v>-0.1273213242</v>
      </c>
      <c r="AS188" s="214" t="str">
        <f t="shared" si="34"/>
        <v>Ferrum Metallicum</v>
      </c>
      <c r="AT188" s="232">
        <f t="shared" ca="1" si="32"/>
        <v>-0.12801608445748996</v>
      </c>
      <c r="AU188" s="219">
        <f t="shared" ca="1" si="33"/>
        <v>1.6388117879827205E-2</v>
      </c>
      <c r="AV188" s="203"/>
      <c r="AW188" s="232">
        <f t="shared" ca="1" si="35"/>
        <v>0.60548820832941974</v>
      </c>
      <c r="AX188" s="270">
        <f t="shared" ca="1" si="36"/>
        <v>397</v>
      </c>
      <c r="AY188" s="203">
        <f t="shared" ca="1" si="37"/>
        <v>0</v>
      </c>
      <c r="AZ188" s="270">
        <f t="shared" ca="1" si="38"/>
        <v>0.13367562809318728</v>
      </c>
      <c r="BA188" s="270">
        <f t="shared" ca="1" si="39"/>
        <v>0</v>
      </c>
      <c r="BB188" s="271">
        <f t="shared" ca="1" si="40"/>
        <v>0.2166557113064348</v>
      </c>
    </row>
    <row r="189" spans="1:54">
      <c r="A189" s="232" t="s">
        <v>2846</v>
      </c>
      <c r="B189" s="252" t="s">
        <v>781</v>
      </c>
      <c r="C189" s="252"/>
      <c r="D189" s="266"/>
      <c r="E189" s="267">
        <v>5.6800000000000003E-2</v>
      </c>
      <c r="F189" s="267">
        <v>-9.8699999999999996E-2</v>
      </c>
      <c r="G189" s="267">
        <v>0.39179999999999998</v>
      </c>
      <c r="H189" s="267">
        <v>9.1200000000000003E-2</v>
      </c>
      <c r="I189" s="267">
        <v>0.15049999999999999</v>
      </c>
      <c r="J189" s="267">
        <v>-5.8500000000000003E-2</v>
      </c>
      <c r="K189" s="267">
        <v>6.83E-2</v>
      </c>
      <c r="L189" s="267">
        <v>-0.23619999999999999</v>
      </c>
      <c r="M189" s="267">
        <v>0.1171</v>
      </c>
      <c r="N189" s="267">
        <v>-7.22E-2</v>
      </c>
      <c r="O189" s="267">
        <v>-0.20380000000000001</v>
      </c>
      <c r="P189" s="267">
        <v>-0.2356</v>
      </c>
      <c r="Q189" s="267">
        <v>0.08</v>
      </c>
      <c r="R189" s="267">
        <v>0.18690000000000001</v>
      </c>
      <c r="S189" s="267">
        <v>0.18310000000000001</v>
      </c>
      <c r="T189" s="267">
        <v>1.9900000000000001E-2</v>
      </c>
      <c r="U189" s="267">
        <v>-0.2147</v>
      </c>
      <c r="V189" s="267">
        <v>1.47E-2</v>
      </c>
      <c r="W189" s="267">
        <v>-1.9699999999999999E-2</v>
      </c>
      <c r="X189" s="267">
        <v>-0.34720000000000001</v>
      </c>
      <c r="Y189" s="267">
        <v>0.33660000000000001</v>
      </c>
      <c r="Z189" s="267">
        <v>-0.1799</v>
      </c>
      <c r="AA189" s="267">
        <v>-9.7000000000000003E-3</v>
      </c>
      <c r="AB189" s="267">
        <v>9.1899999999999996E-2</v>
      </c>
      <c r="AC189" s="267">
        <v>0.13719999999999999</v>
      </c>
      <c r="AD189" s="267">
        <v>-5.4600000000000003E-2</v>
      </c>
      <c r="AE189" s="267">
        <v>8.8700000000000001E-2</v>
      </c>
      <c r="AF189" s="267">
        <v>2.9100000000000001E-2</v>
      </c>
      <c r="AG189" s="267">
        <v>0.20430000000000001</v>
      </c>
      <c r="AH189" s="267">
        <v>-3.49E-2</v>
      </c>
      <c r="AI189" s="267">
        <v>-0.1749</v>
      </c>
      <c r="AJ189" s="267">
        <v>3.3599999999999998E-2</v>
      </c>
      <c r="AK189" s="267">
        <v>0.15790000000000001</v>
      </c>
      <c r="AL189" s="267">
        <v>-2.5700000000000001E-2</v>
      </c>
      <c r="AM189" s="267">
        <v>-6.5000000000000002E-2</v>
      </c>
      <c r="AN189" s="267">
        <v>-4.36E-2</v>
      </c>
      <c r="AO189" s="267">
        <v>-6.9500000000000006E-2</v>
      </c>
      <c r="AP189" s="268">
        <v>-0.29039999999999999</v>
      </c>
      <c r="AQ189" s="210"/>
      <c r="AR189" s="213">
        <f t="shared" ca="1" si="31"/>
        <v>-0.26368493920000002</v>
      </c>
      <c r="AS189" s="214" t="str">
        <f t="shared" si="34"/>
        <v>Ferrum Muriaticum</v>
      </c>
      <c r="AT189" s="232">
        <f t="shared" ca="1" si="32"/>
        <v>-0.27006459390182957</v>
      </c>
      <c r="AU189" s="219">
        <f t="shared" ca="1" si="33"/>
        <v>7.2934884879360118E-2</v>
      </c>
      <c r="AV189" s="203"/>
      <c r="AW189" s="232">
        <f t="shared" ca="1" si="35"/>
        <v>0.6120085147362242</v>
      </c>
      <c r="AX189" s="270">
        <f t="shared" ca="1" si="36"/>
        <v>397</v>
      </c>
      <c r="AY189" s="203">
        <f t="shared" ca="1" si="37"/>
        <v>0</v>
      </c>
      <c r="AZ189" s="270">
        <f t="shared" ca="1" si="38"/>
        <v>0.12287034567962266</v>
      </c>
      <c r="BA189" s="270">
        <f t="shared" ca="1" si="39"/>
        <v>0</v>
      </c>
      <c r="BB189" s="271">
        <f t="shared" ca="1" si="40"/>
        <v>0.22317601771323925</v>
      </c>
    </row>
    <row r="190" spans="1:54">
      <c r="A190" s="232" t="s">
        <v>2847</v>
      </c>
      <c r="B190" s="252" t="s">
        <v>3327</v>
      </c>
      <c r="C190" s="252"/>
      <c r="D190" s="266"/>
      <c r="E190" s="267">
        <v>0.1072</v>
      </c>
      <c r="F190" s="267">
        <v>-0.56840000000000002</v>
      </c>
      <c r="G190" s="267">
        <v>0.318</v>
      </c>
      <c r="H190" s="267">
        <v>-0.19789999999999999</v>
      </c>
      <c r="I190" s="267">
        <v>9.4899999999999998E-2</v>
      </c>
      <c r="J190" s="267">
        <v>-4.6600000000000003E-2</v>
      </c>
      <c r="K190" s="267">
        <v>-0.32329999999999998</v>
      </c>
      <c r="L190" s="267">
        <v>4.24E-2</v>
      </c>
      <c r="M190" s="267">
        <v>-4.5499999999999999E-2</v>
      </c>
      <c r="N190" s="267">
        <v>-0.15160000000000001</v>
      </c>
      <c r="O190" s="267">
        <v>-9.9500000000000005E-2</v>
      </c>
      <c r="P190" s="267">
        <v>-0.23499999999999999</v>
      </c>
      <c r="Q190" s="267">
        <v>0.13589999999999999</v>
      </c>
      <c r="R190" s="267">
        <v>0.20699999999999999</v>
      </c>
      <c r="S190" s="267">
        <v>0.13550000000000001</v>
      </c>
      <c r="T190" s="267">
        <v>0.14149999999999999</v>
      </c>
      <c r="U190" s="267">
        <v>-0.1075</v>
      </c>
      <c r="V190" s="267">
        <v>2.7E-2</v>
      </c>
      <c r="W190" s="267">
        <v>-8.3999999999999995E-3</v>
      </c>
      <c r="X190" s="267">
        <v>-0.1009</v>
      </c>
      <c r="Y190" s="267">
        <v>0.12429999999999999</v>
      </c>
      <c r="Z190" s="267">
        <v>-0.1226</v>
      </c>
      <c r="AA190" s="267">
        <v>-3.5000000000000003E-2</v>
      </c>
      <c r="AB190" s="267">
        <v>9.4200000000000006E-2</v>
      </c>
      <c r="AC190" s="267">
        <v>0.16569999999999999</v>
      </c>
      <c r="AD190" s="267">
        <v>-0.15409999999999999</v>
      </c>
      <c r="AE190" s="267">
        <v>7.0699999999999999E-2</v>
      </c>
      <c r="AF190" s="267">
        <v>7.0699999999999999E-2</v>
      </c>
      <c r="AG190" s="267">
        <v>0.11799999999999999</v>
      </c>
      <c r="AH190" s="267">
        <v>-2.0999999999999999E-3</v>
      </c>
      <c r="AI190" s="267">
        <v>-4.1300000000000003E-2</v>
      </c>
      <c r="AJ190" s="267">
        <v>0.22900000000000001</v>
      </c>
      <c r="AK190" s="267">
        <v>0.1114</v>
      </c>
      <c r="AL190" s="267">
        <v>-5.3600000000000002E-2</v>
      </c>
      <c r="AM190" s="267">
        <v>-7.7000000000000002E-3</v>
      </c>
      <c r="AN190" s="267">
        <v>3.8199999999999998E-2</v>
      </c>
      <c r="AO190" s="267">
        <v>-2.7E-2</v>
      </c>
      <c r="AP190" s="268">
        <v>8.8599999999999998E-2</v>
      </c>
      <c r="AQ190" s="210"/>
      <c r="AR190" s="213">
        <f t="shared" ca="1" si="31"/>
        <v>-0.2695321229</v>
      </c>
      <c r="AS190" s="214" t="str">
        <f t="shared" si="34"/>
        <v>Ferrum Phosphoricum</v>
      </c>
      <c r="AT190" s="232">
        <f t="shared" ca="1" si="32"/>
        <v>-0.27635922401917012</v>
      </c>
      <c r="AU190" s="219">
        <f t="shared" ca="1" si="33"/>
        <v>7.6374420700477855E-2</v>
      </c>
      <c r="AV190" s="203"/>
      <c r="AW190" s="232">
        <f t="shared" ca="1" si="35"/>
        <v>0.61852882114302865</v>
      </c>
      <c r="AX190" s="270">
        <f t="shared" ca="1" si="36"/>
        <v>397</v>
      </c>
      <c r="AY190" s="203">
        <f t="shared" ca="1" si="37"/>
        <v>0</v>
      </c>
      <c r="AZ190" s="270">
        <f t="shared" ca="1" si="38"/>
        <v>0.11283601445803379</v>
      </c>
      <c r="BA190" s="270">
        <f t="shared" ca="1" si="39"/>
        <v>0</v>
      </c>
      <c r="BB190" s="271">
        <f t="shared" ca="1" si="40"/>
        <v>0.2296963241200437</v>
      </c>
    </row>
    <row r="191" spans="1:54">
      <c r="A191" s="232" t="s">
        <v>2848</v>
      </c>
      <c r="B191" s="252" t="s">
        <v>1229</v>
      </c>
      <c r="C191" s="252"/>
      <c r="D191" s="266"/>
      <c r="E191" s="267">
        <v>0.1532</v>
      </c>
      <c r="F191" s="267">
        <v>3.1E-2</v>
      </c>
      <c r="G191" s="267">
        <v>0.4304</v>
      </c>
      <c r="H191" s="267">
        <v>-3.4299999999999997E-2</v>
      </c>
      <c r="I191" s="267">
        <v>5.67E-2</v>
      </c>
      <c r="J191" s="267">
        <v>5.9999999999999995E-4</v>
      </c>
      <c r="K191" s="267">
        <v>3.7000000000000002E-3</v>
      </c>
      <c r="L191" s="267">
        <v>-5.9299999999999999E-2</v>
      </c>
      <c r="M191" s="267">
        <v>0.20080000000000001</v>
      </c>
      <c r="N191" s="267">
        <v>-0.15890000000000001</v>
      </c>
      <c r="O191" s="267">
        <v>-0.37330000000000002</v>
      </c>
      <c r="P191" s="267">
        <v>-0.2281</v>
      </c>
      <c r="Q191" s="267">
        <v>1.34E-2</v>
      </c>
      <c r="R191" s="267">
        <v>6.4699999999999994E-2</v>
      </c>
      <c r="S191" s="267">
        <v>0.18690000000000001</v>
      </c>
      <c r="T191" s="267">
        <v>-4.2500000000000003E-2</v>
      </c>
      <c r="U191" s="267">
        <v>-0.18079999999999999</v>
      </c>
      <c r="V191" s="267">
        <v>1.54E-2</v>
      </c>
      <c r="W191" s="267">
        <v>-0.14199999999999999</v>
      </c>
      <c r="X191" s="267">
        <v>-0.31190000000000001</v>
      </c>
      <c r="Y191" s="267">
        <v>0.30370000000000003</v>
      </c>
      <c r="Z191" s="267">
        <v>2.5000000000000001E-2</v>
      </c>
      <c r="AA191" s="267">
        <v>-0.1014</v>
      </c>
      <c r="AB191" s="267">
        <v>0.16350000000000001</v>
      </c>
      <c r="AC191" s="267">
        <v>0.23849999999999999</v>
      </c>
      <c r="AD191" s="267">
        <v>-0.15409999999999999</v>
      </c>
      <c r="AE191" s="267">
        <v>6.1400000000000003E-2</v>
      </c>
      <c r="AF191" s="267">
        <v>-9.4799999999999995E-2</v>
      </c>
      <c r="AG191" s="267">
        <v>0.1037</v>
      </c>
      <c r="AH191" s="267">
        <v>4.8599999999999997E-2</v>
      </c>
      <c r="AI191" s="267">
        <v>0.13200000000000001</v>
      </c>
      <c r="AJ191" s="267">
        <v>2.9499999999999998E-2</v>
      </c>
      <c r="AK191" s="267">
        <v>4.9299999999999997E-2</v>
      </c>
      <c r="AL191" s="267">
        <v>-0.10249999999999999</v>
      </c>
      <c r="AM191" s="267">
        <v>6.8199999999999997E-2</v>
      </c>
      <c r="AN191" s="267">
        <v>-0.20599999999999999</v>
      </c>
      <c r="AO191" s="267">
        <v>-6.4199999999999993E-2</v>
      </c>
      <c r="AP191" s="268">
        <v>-0.1235</v>
      </c>
      <c r="AQ191" s="210"/>
      <c r="AR191" s="213">
        <f t="shared" ca="1" si="31"/>
        <v>-0.29603297340000001</v>
      </c>
      <c r="AS191" s="214" t="str">
        <f t="shared" si="34"/>
        <v>Ferrum Sulfuricum</v>
      </c>
      <c r="AT191" s="232">
        <f t="shared" ca="1" si="32"/>
        <v>-0.30516590059080079</v>
      </c>
      <c r="AU191" s="219">
        <f t="shared" ca="1" si="33"/>
        <v>9.3126226883394503E-2</v>
      </c>
      <c r="AV191" s="203"/>
      <c r="AW191" s="232">
        <f t="shared" ca="1" si="35"/>
        <v>0.62504912754983311</v>
      </c>
      <c r="AX191" s="270">
        <f t="shared" ca="1" si="36"/>
        <v>397</v>
      </c>
      <c r="AY191" s="203">
        <f t="shared" ca="1" si="37"/>
        <v>0</v>
      </c>
      <c r="AZ191" s="270">
        <f t="shared" ca="1" si="38"/>
        <v>0.10352713760022939</v>
      </c>
      <c r="BA191" s="270">
        <f t="shared" ca="1" si="39"/>
        <v>0</v>
      </c>
      <c r="BB191" s="271">
        <f t="shared" ca="1" si="40"/>
        <v>0.23621663052684816</v>
      </c>
    </row>
    <row r="192" spans="1:54">
      <c r="A192" s="232" t="s">
        <v>2849</v>
      </c>
      <c r="B192" s="252" t="s">
        <v>2665</v>
      </c>
      <c r="C192" s="252"/>
      <c r="D192" s="266"/>
      <c r="E192" s="267">
        <v>0.29809999999999998</v>
      </c>
      <c r="F192" s="267">
        <v>0.25119999999999998</v>
      </c>
      <c r="G192" s="267">
        <v>-0.16020000000000001</v>
      </c>
      <c r="H192" s="267">
        <v>0.20860000000000001</v>
      </c>
      <c r="I192" s="267">
        <v>-4.3299999999999998E-2</v>
      </c>
      <c r="J192" s="267">
        <v>0.24970000000000001</v>
      </c>
      <c r="K192" s="267">
        <v>-7.8299999999999995E-2</v>
      </c>
      <c r="L192" s="267">
        <v>0.3165</v>
      </c>
      <c r="M192" s="267">
        <v>0.20979999999999999</v>
      </c>
      <c r="N192" s="267">
        <v>-7.6200000000000004E-2</v>
      </c>
      <c r="O192" s="267">
        <v>-0.29089999999999999</v>
      </c>
      <c r="P192" s="267">
        <v>-0.15590000000000001</v>
      </c>
      <c r="Q192" s="267">
        <v>1.89E-2</v>
      </c>
      <c r="R192" s="267">
        <v>-0.1003</v>
      </c>
      <c r="S192" s="267">
        <v>-0.24909999999999999</v>
      </c>
      <c r="T192" s="267">
        <v>6.9800000000000001E-2</v>
      </c>
      <c r="U192" s="267">
        <v>-0.1502</v>
      </c>
      <c r="V192" s="267">
        <v>-1.12E-2</v>
      </c>
      <c r="W192" s="267">
        <v>-9.5299999999999996E-2</v>
      </c>
      <c r="X192" s="267">
        <v>-1.9699999999999999E-2</v>
      </c>
      <c r="Y192" s="267">
        <v>-0.2576</v>
      </c>
      <c r="Z192" s="267">
        <v>-7.8100000000000003E-2</v>
      </c>
      <c r="AA192" s="267">
        <v>0.1555</v>
      </c>
      <c r="AB192" s="267">
        <v>-3.1E-2</v>
      </c>
      <c r="AC192" s="267">
        <v>2.35E-2</v>
      </c>
      <c r="AD192" s="267">
        <v>-0.18559999999999999</v>
      </c>
      <c r="AE192" s="267">
        <v>0.13339999999999999</v>
      </c>
      <c r="AF192" s="267">
        <v>-2.29E-2</v>
      </c>
      <c r="AG192" s="267">
        <v>-5.9200000000000003E-2</v>
      </c>
      <c r="AH192" s="267">
        <v>-0.22720000000000001</v>
      </c>
      <c r="AI192" s="267">
        <v>0.13830000000000001</v>
      </c>
      <c r="AJ192" s="267">
        <v>-7.3800000000000004E-2</v>
      </c>
      <c r="AK192" s="267">
        <v>4.07E-2</v>
      </c>
      <c r="AL192" s="267">
        <v>8.4000000000000005E-2</v>
      </c>
      <c r="AM192" s="267">
        <v>0.1678</v>
      </c>
      <c r="AN192" s="267">
        <v>-2.06E-2</v>
      </c>
      <c r="AO192" s="267">
        <v>-0.1812</v>
      </c>
      <c r="AP192" s="268">
        <v>0.19819999999999999</v>
      </c>
      <c r="AQ192" s="210"/>
      <c r="AR192" s="213">
        <f t="shared" ca="1" si="31"/>
        <v>0.16458308229999999</v>
      </c>
      <c r="AS192" s="214" t="str">
        <f t="shared" si="34"/>
        <v>Fluoricum Acidum</v>
      </c>
      <c r="AT192" s="232">
        <f t="shared" ca="1" si="32"/>
        <v>0.1660937649017116</v>
      </c>
      <c r="AU192" s="219" t="str">
        <f t="shared" ca="1" si="33"/>
        <v/>
      </c>
      <c r="AV192" s="203"/>
      <c r="AW192" s="232">
        <f t="shared" ca="1" si="35"/>
        <v>0.63156943395663756</v>
      </c>
      <c r="AX192" s="270">
        <f t="shared" ca="1" si="36"/>
        <v>397</v>
      </c>
      <c r="AY192" s="203">
        <f t="shared" ca="1" si="37"/>
        <v>0</v>
      </c>
      <c r="AZ192" s="270">
        <f t="shared" ca="1" si="38"/>
        <v>9.4900059797283845E-2</v>
      </c>
      <c r="BA192" s="270">
        <f t="shared" ca="1" si="39"/>
        <v>0</v>
      </c>
      <c r="BB192" s="271">
        <f t="shared" ca="1" si="40"/>
        <v>0.24273693693365261</v>
      </c>
    </row>
    <row r="193" spans="1:54">
      <c r="A193" s="232" t="s">
        <v>2850</v>
      </c>
      <c r="B193" s="252" t="s">
        <v>1909</v>
      </c>
      <c r="C193" s="252"/>
      <c r="D193" s="266"/>
      <c r="E193" s="267">
        <v>0.2722</v>
      </c>
      <c r="F193" s="267">
        <v>-0.1973</v>
      </c>
      <c r="G193" s="267">
        <v>1.55E-2</v>
      </c>
      <c r="H193" s="267">
        <v>1.34E-2</v>
      </c>
      <c r="I193" s="267">
        <v>0.15440000000000001</v>
      </c>
      <c r="J193" s="267">
        <v>-0.47120000000000001</v>
      </c>
      <c r="K193" s="267">
        <v>-0.31469999999999998</v>
      </c>
      <c r="L193" s="267">
        <v>-0.2873</v>
      </c>
      <c r="M193" s="267">
        <v>0.109</v>
      </c>
      <c r="N193" s="267">
        <v>0.2286</v>
      </c>
      <c r="O193" s="267">
        <v>-7.9799999999999996E-2</v>
      </c>
      <c r="P193" s="267">
        <v>-4.8999999999999998E-3</v>
      </c>
      <c r="Q193" s="267">
        <v>0.249</v>
      </c>
      <c r="R193" s="267">
        <v>5.9400000000000001E-2</v>
      </c>
      <c r="S193" s="267">
        <v>2.3900000000000001E-2</v>
      </c>
      <c r="T193" s="267">
        <v>1.7600000000000001E-2</v>
      </c>
      <c r="U193" s="267">
        <v>2.7099999999999999E-2</v>
      </c>
      <c r="V193" s="267">
        <v>0.36990000000000001</v>
      </c>
      <c r="W193" s="267">
        <v>4.6800000000000001E-2</v>
      </c>
      <c r="X193" s="267">
        <v>-5.0599999999999999E-2</v>
      </c>
      <c r="Y193" s="267">
        <v>2.5700000000000001E-2</v>
      </c>
      <c r="Z193" s="267">
        <v>5.5599999999999997E-2</v>
      </c>
      <c r="AA193" s="267">
        <v>-3.73E-2</v>
      </c>
      <c r="AB193" s="267">
        <v>0.1048</v>
      </c>
      <c r="AC193" s="267">
        <v>0.20499999999999999</v>
      </c>
      <c r="AD193" s="267">
        <v>-7.0699999999999999E-2</v>
      </c>
      <c r="AE193" s="267">
        <v>-4.82E-2</v>
      </c>
      <c r="AF193" s="267">
        <v>-7.17E-2</v>
      </c>
      <c r="AG193" s="267">
        <v>2.7099999999999999E-2</v>
      </c>
      <c r="AH193" s="267">
        <v>4.7800000000000002E-2</v>
      </c>
      <c r="AI193" s="267">
        <v>-8.5099999999999995E-2</v>
      </c>
      <c r="AJ193" s="267">
        <v>4.6100000000000002E-2</v>
      </c>
      <c r="AK193" s="267">
        <v>-0.16950000000000001</v>
      </c>
      <c r="AL193" s="267">
        <v>-0.1231</v>
      </c>
      <c r="AM193" s="267">
        <v>0.16139999999999999</v>
      </c>
      <c r="AN193" s="267">
        <v>-0.12939999999999999</v>
      </c>
      <c r="AO193" s="267">
        <v>-2.8799999999999999E-2</v>
      </c>
      <c r="AP193" s="268">
        <v>-9.7100000000000006E-2</v>
      </c>
      <c r="AQ193" s="210"/>
      <c r="AR193" s="213">
        <f t="shared" ca="1" si="31"/>
        <v>-0.30089236460000002</v>
      </c>
      <c r="AS193" s="214" t="str">
        <f t="shared" si="34"/>
        <v>Formica Rufa</v>
      </c>
      <c r="AT193" s="232">
        <f t="shared" ca="1" si="32"/>
        <v>-0.31050051352710406</v>
      </c>
      <c r="AU193" s="219">
        <f t="shared" ca="1" si="33"/>
        <v>9.6410568900595336E-2</v>
      </c>
      <c r="AV193" s="203"/>
      <c r="AW193" s="232">
        <f t="shared" ca="1" si="35"/>
        <v>0.63808974036344202</v>
      </c>
      <c r="AX193" s="270">
        <f t="shared" ca="1" si="36"/>
        <v>397</v>
      </c>
      <c r="AY193" s="203">
        <f t="shared" ca="1" si="37"/>
        <v>0</v>
      </c>
      <c r="AZ193" s="270">
        <f t="shared" ca="1" si="38"/>
        <v>8.6912967142316486E-2</v>
      </c>
      <c r="BA193" s="270">
        <f t="shared" ca="1" si="39"/>
        <v>0</v>
      </c>
      <c r="BB193" s="271">
        <f t="shared" ca="1" si="40"/>
        <v>0.24925724334045707</v>
      </c>
    </row>
    <row r="194" spans="1:54">
      <c r="A194" s="232" t="s">
        <v>2851</v>
      </c>
      <c r="B194" s="252" t="s">
        <v>1910</v>
      </c>
      <c r="C194" s="252"/>
      <c r="D194" s="266"/>
      <c r="E194" s="267">
        <v>0.2888</v>
      </c>
      <c r="F194" s="267">
        <v>-0.27639999999999998</v>
      </c>
      <c r="G194" s="267">
        <v>0.22109999999999999</v>
      </c>
      <c r="H194" s="267">
        <v>0.1201</v>
      </c>
      <c r="I194" s="267">
        <v>1.1299999999999999E-2</v>
      </c>
      <c r="J194" s="267">
        <v>-1.1599999999999999E-2</v>
      </c>
      <c r="K194" s="267">
        <v>3.3300000000000003E-2</v>
      </c>
      <c r="L194" s="267">
        <v>5.5599999999999997E-2</v>
      </c>
      <c r="M194" s="267">
        <v>-0.28070000000000001</v>
      </c>
      <c r="N194" s="267">
        <v>-4.8000000000000001E-2</v>
      </c>
      <c r="O194" s="267">
        <v>-0.1163</v>
      </c>
      <c r="P194" s="267">
        <v>5.8200000000000002E-2</v>
      </c>
      <c r="Q194" s="267">
        <v>0.27379999999999999</v>
      </c>
      <c r="R194" s="267">
        <v>-0.26800000000000002</v>
      </c>
      <c r="S194" s="267">
        <v>-0.19739999999999999</v>
      </c>
      <c r="T194" s="267">
        <v>-4.3999999999999997E-2</v>
      </c>
      <c r="U194" s="267">
        <v>0.1537</v>
      </c>
      <c r="V194" s="267">
        <v>-0.21299999999999999</v>
      </c>
      <c r="W194" s="267">
        <v>-2.98E-2</v>
      </c>
      <c r="X194" s="267">
        <v>-5.3800000000000001E-2</v>
      </c>
      <c r="Y194" s="267">
        <v>0.27029999999999998</v>
      </c>
      <c r="Z194" s="267">
        <v>0.10299999999999999</v>
      </c>
      <c r="AA194" s="267">
        <v>-0.14119999999999999</v>
      </c>
      <c r="AB194" s="267">
        <v>0.11169999999999999</v>
      </c>
      <c r="AC194" s="267">
        <v>0.02</v>
      </c>
      <c r="AD194" s="267">
        <v>-7.0300000000000001E-2</v>
      </c>
      <c r="AE194" s="267">
        <v>-0.16259999999999999</v>
      </c>
      <c r="AF194" s="267">
        <v>4.8999999999999998E-3</v>
      </c>
      <c r="AG194" s="267">
        <v>-0.17130000000000001</v>
      </c>
      <c r="AH194" s="267">
        <v>-0.1893</v>
      </c>
      <c r="AI194" s="267">
        <v>0.189</v>
      </c>
      <c r="AJ194" s="267">
        <v>0.24660000000000001</v>
      </c>
      <c r="AK194" s="267">
        <v>-2.1399999999999999E-2</v>
      </c>
      <c r="AL194" s="267">
        <v>2.6599999999999999E-2</v>
      </c>
      <c r="AM194" s="267">
        <v>0.17249999999999999</v>
      </c>
      <c r="AN194" s="267">
        <v>-0.1007</v>
      </c>
      <c r="AO194" s="267">
        <v>-0.15690000000000001</v>
      </c>
      <c r="AP194" s="268">
        <v>0.1968</v>
      </c>
      <c r="AQ194" s="210"/>
      <c r="AR194" s="213">
        <f t="shared" ca="1" si="31"/>
        <v>-0.37336090859999999</v>
      </c>
      <c r="AS194" s="214" t="str">
        <f t="shared" si="34"/>
        <v>Gambogia</v>
      </c>
      <c r="AT194" s="232">
        <f t="shared" ca="1" si="32"/>
        <v>-0.39232273472446788</v>
      </c>
      <c r="AU194" s="219">
        <f t="shared" ca="1" si="33"/>
        <v>0.15391712818168521</v>
      </c>
      <c r="AV194" s="203"/>
      <c r="AW194" s="232">
        <f t="shared" ca="1" si="35"/>
        <v>0.64461004677024647</v>
      </c>
      <c r="AX194" s="270">
        <f t="shared" ca="1" si="36"/>
        <v>397</v>
      </c>
      <c r="AY194" s="203">
        <f t="shared" ca="1" si="37"/>
        <v>0</v>
      </c>
      <c r="AZ194" s="270">
        <f t="shared" ca="1" si="38"/>
        <v>7.9525879024186757E-2</v>
      </c>
      <c r="BA194" s="270">
        <f t="shared" ca="1" si="39"/>
        <v>0</v>
      </c>
      <c r="BB194" s="271">
        <f t="shared" ca="1" si="40"/>
        <v>0.25577754974726152</v>
      </c>
    </row>
    <row r="195" spans="1:54">
      <c r="A195" s="232" t="s">
        <v>3192</v>
      </c>
      <c r="B195" s="252" t="s">
        <v>734</v>
      </c>
      <c r="C195" s="252"/>
      <c r="D195" s="266"/>
      <c r="E195" s="267">
        <v>-0.43070000000000003</v>
      </c>
      <c r="F195" s="267">
        <v>0.25230000000000002</v>
      </c>
      <c r="G195" s="267">
        <v>-8.0299999999999996E-2</v>
      </c>
      <c r="H195" s="267">
        <v>-4.4999999999999997E-3</v>
      </c>
      <c r="I195" s="267">
        <v>0.15959999999999999</v>
      </c>
      <c r="J195" s="267">
        <v>8.2799999999999999E-2</v>
      </c>
      <c r="K195" s="267">
        <v>-0.32</v>
      </c>
      <c r="L195" s="267">
        <v>9.0999999999999998E-2</v>
      </c>
      <c r="M195" s="267">
        <v>-0.10199999999999999</v>
      </c>
      <c r="N195" s="267">
        <v>0.1207</v>
      </c>
      <c r="O195" s="267">
        <v>0.32779999999999998</v>
      </c>
      <c r="P195" s="267">
        <v>-0.1154</v>
      </c>
      <c r="Q195" s="267">
        <v>-0.12859999999999999</v>
      </c>
      <c r="R195" s="267">
        <v>3.0200000000000001E-2</v>
      </c>
      <c r="S195" s="267">
        <v>3.9899999999999998E-2</v>
      </c>
      <c r="T195" s="267">
        <v>5.9999999999999995E-4</v>
      </c>
      <c r="U195" s="267">
        <v>0.32079999999999997</v>
      </c>
      <c r="V195" s="267">
        <v>-0.15529999999999999</v>
      </c>
      <c r="W195" s="267">
        <v>-0.1356</v>
      </c>
      <c r="X195" s="267">
        <v>-9.8599999999999993E-2</v>
      </c>
      <c r="Y195" s="267">
        <v>9.9400000000000002E-2</v>
      </c>
      <c r="Z195" s="267">
        <v>-0.1103</v>
      </c>
      <c r="AA195" s="267">
        <v>9.5200000000000007E-2</v>
      </c>
      <c r="AB195" s="267">
        <v>-5.04E-2</v>
      </c>
      <c r="AC195" s="267">
        <v>6.4899999999999999E-2</v>
      </c>
      <c r="AD195" s="267">
        <v>-9.5899999999999999E-2</v>
      </c>
      <c r="AE195" s="267">
        <v>8.5699999999999998E-2</v>
      </c>
      <c r="AF195" s="267">
        <v>-0.17130000000000001</v>
      </c>
      <c r="AG195" s="267">
        <v>-0.27129999999999999</v>
      </c>
      <c r="AH195" s="267">
        <v>0.20569999999999999</v>
      </c>
      <c r="AI195" s="267">
        <v>-4.8899999999999999E-2</v>
      </c>
      <c r="AJ195" s="267">
        <v>-6.1600000000000002E-2</v>
      </c>
      <c r="AK195" s="267">
        <v>0.15759999999999999</v>
      </c>
      <c r="AL195" s="267">
        <v>5.3E-3</v>
      </c>
      <c r="AM195" s="267">
        <v>0.1804</v>
      </c>
      <c r="AN195" s="267">
        <v>5.8200000000000002E-2</v>
      </c>
      <c r="AO195" s="267">
        <v>8.5900000000000004E-2</v>
      </c>
      <c r="AP195" s="268">
        <v>-8.5900000000000004E-2</v>
      </c>
      <c r="AQ195" s="210"/>
      <c r="AR195" s="213">
        <f t="shared" ca="1" si="31"/>
        <v>-0.11194494820000001</v>
      </c>
      <c r="AS195" s="214" t="str">
        <f t="shared" si="34"/>
        <v>Gelsemium Sempervir.</v>
      </c>
      <c r="AT195" s="232">
        <f t="shared" ca="1" si="32"/>
        <v>-0.11241611511490679</v>
      </c>
      <c r="AU195" s="219">
        <f t="shared" ca="1" si="33"/>
        <v>1.2637382937527974E-2</v>
      </c>
      <c r="AV195" s="203"/>
      <c r="AW195" s="232">
        <f t="shared" ca="1" si="35"/>
        <v>0.65113035317705092</v>
      </c>
      <c r="AX195" s="270">
        <f t="shared" ca="1" si="36"/>
        <v>397</v>
      </c>
      <c r="AY195" s="203">
        <f t="shared" ca="1" si="37"/>
        <v>0</v>
      </c>
      <c r="AZ195" s="270">
        <f t="shared" ca="1" si="38"/>
        <v>7.2700632739798168E-2</v>
      </c>
      <c r="BA195" s="270">
        <f t="shared" ca="1" si="39"/>
        <v>0</v>
      </c>
      <c r="BB195" s="271">
        <f t="shared" ca="1" si="40"/>
        <v>0.26229785615406598</v>
      </c>
    </row>
    <row r="196" spans="1:54">
      <c r="A196" s="232" t="s">
        <v>3193</v>
      </c>
      <c r="B196" s="252" t="s">
        <v>735</v>
      </c>
      <c r="C196" s="252"/>
      <c r="D196" s="266"/>
      <c r="E196" s="267">
        <v>-0.43130000000000002</v>
      </c>
      <c r="F196" s="267">
        <v>-0.1623</v>
      </c>
      <c r="G196" s="267">
        <v>9.8100000000000007E-2</v>
      </c>
      <c r="H196" s="267">
        <v>-9.2100000000000001E-2</v>
      </c>
      <c r="I196" s="267">
        <v>0.13089999999999999</v>
      </c>
      <c r="J196" s="267">
        <v>0.11799999999999999</v>
      </c>
      <c r="K196" s="267">
        <v>-0.43490000000000001</v>
      </c>
      <c r="L196" s="267">
        <v>0.18679999999999999</v>
      </c>
      <c r="M196" s="267">
        <v>0.2334</v>
      </c>
      <c r="N196" s="267">
        <v>0.18720000000000001</v>
      </c>
      <c r="O196" s="267">
        <v>-0.21920000000000001</v>
      </c>
      <c r="P196" s="267">
        <v>4.0000000000000001E-3</v>
      </c>
      <c r="Q196" s="267">
        <v>-3.5999999999999999E-3</v>
      </c>
      <c r="R196" s="267">
        <v>-0.1133</v>
      </c>
      <c r="S196" s="267">
        <v>0.27410000000000001</v>
      </c>
      <c r="T196" s="267">
        <v>2.2700000000000001E-2</v>
      </c>
      <c r="U196" s="267">
        <v>7.9200000000000007E-2</v>
      </c>
      <c r="V196" s="267">
        <v>6.6699999999999995E-2</v>
      </c>
      <c r="W196" s="267">
        <v>-0.1555</v>
      </c>
      <c r="X196" s="267">
        <v>-1.67E-2</v>
      </c>
      <c r="Y196" s="267">
        <v>2.3099999999999999E-2</v>
      </c>
      <c r="Z196" s="267">
        <v>0.1368</v>
      </c>
      <c r="AA196" s="267">
        <v>-0.17960000000000001</v>
      </c>
      <c r="AB196" s="267">
        <v>-0.26819999999999999</v>
      </c>
      <c r="AC196" s="267">
        <v>0.14910000000000001</v>
      </c>
      <c r="AD196" s="267">
        <v>-4.1099999999999998E-2</v>
      </c>
      <c r="AE196" s="267">
        <v>-0.12690000000000001</v>
      </c>
      <c r="AF196" s="267">
        <v>1.72E-2</v>
      </c>
      <c r="AG196" s="267">
        <v>8.9599999999999999E-2</v>
      </c>
      <c r="AH196" s="267">
        <v>7.8200000000000006E-2</v>
      </c>
      <c r="AI196" s="267">
        <v>2.9399999999999999E-2</v>
      </c>
      <c r="AJ196" s="267">
        <v>2.01E-2</v>
      </c>
      <c r="AK196" s="267">
        <v>2.12E-2</v>
      </c>
      <c r="AL196" s="267">
        <v>-9.4299999999999995E-2</v>
      </c>
      <c r="AM196" s="267">
        <v>7.5600000000000001E-2</v>
      </c>
      <c r="AN196" s="267">
        <v>0.17180000000000001</v>
      </c>
      <c r="AO196" s="267">
        <v>-4.53E-2</v>
      </c>
      <c r="AP196" s="268">
        <v>0.1656</v>
      </c>
      <c r="AQ196" s="210"/>
      <c r="AR196" s="213">
        <f t="shared" ca="1" si="31"/>
        <v>-5.9185781100000001E-2</v>
      </c>
      <c r="AS196" s="214" t="str">
        <f t="shared" si="34"/>
        <v>Glonoinum (Trinitr.)</v>
      </c>
      <c r="AT196" s="232">
        <f t="shared" ca="1" si="32"/>
        <v>-5.9255035123859344E-2</v>
      </c>
      <c r="AU196" s="219">
        <f t="shared" ca="1" si="33"/>
        <v>3.5111591875298044E-3</v>
      </c>
      <c r="AV196" s="203"/>
      <c r="AW196" s="232">
        <f t="shared" ca="1" si="35"/>
        <v>0.65765065958385538</v>
      </c>
      <c r="AX196" s="270">
        <f t="shared" ca="1" si="36"/>
        <v>397</v>
      </c>
      <c r="AY196" s="203">
        <f t="shared" ca="1" si="37"/>
        <v>0</v>
      </c>
      <c r="AZ196" s="270">
        <f t="shared" ca="1" si="38"/>
        <v>6.6400861517713003E-2</v>
      </c>
      <c r="BA196" s="270">
        <f t="shared" ca="1" si="39"/>
        <v>0</v>
      </c>
      <c r="BB196" s="271">
        <f t="shared" ca="1" si="40"/>
        <v>0.26881816256087043</v>
      </c>
    </row>
    <row r="197" spans="1:54">
      <c r="A197" s="232" t="s">
        <v>3950</v>
      </c>
      <c r="B197" s="252" t="s">
        <v>453</v>
      </c>
      <c r="C197" s="252"/>
      <c r="D197" s="266"/>
      <c r="E197" s="267">
        <v>-5.4000000000000003E-3</v>
      </c>
      <c r="F197" s="267">
        <v>4.7500000000000001E-2</v>
      </c>
      <c r="G197" s="267">
        <v>0.3417</v>
      </c>
      <c r="H197" s="267">
        <v>5.5800000000000002E-2</v>
      </c>
      <c r="I197" s="267">
        <v>-0.1351</v>
      </c>
      <c r="J197" s="267">
        <v>0.20150000000000001</v>
      </c>
      <c r="K197" s="267">
        <v>-1.2E-2</v>
      </c>
      <c r="L197" s="267">
        <v>-0.41880000000000001</v>
      </c>
      <c r="M197" s="267">
        <v>-0.2034</v>
      </c>
      <c r="N197" s="267">
        <v>7.4200000000000002E-2</v>
      </c>
      <c r="O197" s="267">
        <v>-0.18629999999999999</v>
      </c>
      <c r="P197" s="267">
        <v>0.18410000000000001</v>
      </c>
      <c r="Q197" s="267">
        <v>-5.2600000000000001E-2</v>
      </c>
      <c r="R197" s="267">
        <v>0.26069999999999999</v>
      </c>
      <c r="S197" s="267">
        <v>8.1500000000000003E-2</v>
      </c>
      <c r="T197" s="267">
        <v>-0.1956</v>
      </c>
      <c r="U197" s="267">
        <v>-9.1000000000000004E-3</v>
      </c>
      <c r="V197" s="267">
        <v>-0.25380000000000003</v>
      </c>
      <c r="W197" s="267">
        <v>-0.20119999999999999</v>
      </c>
      <c r="X197" s="267">
        <v>0.1026</v>
      </c>
      <c r="Y197" s="267">
        <v>4.65E-2</v>
      </c>
      <c r="Z197" s="267">
        <v>-7.51E-2</v>
      </c>
      <c r="AA197" s="267">
        <v>4.7E-2</v>
      </c>
      <c r="AB197" s="267">
        <v>-2.7900000000000001E-2</v>
      </c>
      <c r="AC197" s="267">
        <v>-4.6300000000000001E-2</v>
      </c>
      <c r="AD197" s="267">
        <v>5.7500000000000002E-2</v>
      </c>
      <c r="AE197" s="267">
        <v>-0.14860000000000001</v>
      </c>
      <c r="AF197" s="267">
        <v>6.83E-2</v>
      </c>
      <c r="AG197" s="267">
        <v>0.24010000000000001</v>
      </c>
      <c r="AH197" s="267">
        <v>0.22520000000000001</v>
      </c>
      <c r="AI197" s="267">
        <v>-0.2404</v>
      </c>
      <c r="AJ197" s="267">
        <v>0.1177</v>
      </c>
      <c r="AK197" s="267">
        <v>8.7599999999999997E-2</v>
      </c>
      <c r="AL197" s="267">
        <v>8.9599999999999999E-2</v>
      </c>
      <c r="AM197" s="267">
        <v>-2.3300000000000001E-2</v>
      </c>
      <c r="AN197" s="267">
        <v>0.13850000000000001</v>
      </c>
      <c r="AO197" s="267">
        <v>-0.19259999999999999</v>
      </c>
      <c r="AP197" s="268">
        <v>-3.6200000000000003E-2</v>
      </c>
      <c r="AQ197" s="210"/>
      <c r="AR197" s="213">
        <f t="shared" ca="1" si="31"/>
        <v>-0.16468851940000001</v>
      </c>
      <c r="AS197" s="214" t="str">
        <f t="shared" si="34"/>
        <v>Gossypium Herbaceum</v>
      </c>
      <c r="AT197" s="232">
        <f t="shared" ca="1" si="32"/>
        <v>-0.1662021394892666</v>
      </c>
      <c r="AU197" s="219">
        <f t="shared" ca="1" si="33"/>
        <v>2.7623151170809632E-2</v>
      </c>
      <c r="AV197" s="203"/>
      <c r="AW197" s="232">
        <f t="shared" ca="1" si="35"/>
        <v>0.66417096599065983</v>
      </c>
      <c r="AX197" s="270">
        <f t="shared" ca="1" si="36"/>
        <v>397</v>
      </c>
      <c r="AY197" s="203">
        <f t="shared" ca="1" si="37"/>
        <v>0</v>
      </c>
      <c r="AZ197" s="270">
        <f t="shared" ca="1" si="38"/>
        <v>6.0591966627246772E-2</v>
      </c>
      <c r="BA197" s="270">
        <f t="shared" ca="1" si="39"/>
        <v>0</v>
      </c>
      <c r="BB197" s="271">
        <f t="shared" ca="1" si="40"/>
        <v>0.27533846896767489</v>
      </c>
    </row>
    <row r="198" spans="1:54">
      <c r="A198" s="232" t="s">
        <v>3951</v>
      </c>
      <c r="B198" s="252" t="s">
        <v>771</v>
      </c>
      <c r="C198" s="252"/>
      <c r="D198" s="266"/>
      <c r="E198" s="267">
        <v>0.26190000000000002</v>
      </c>
      <c r="F198" s="267">
        <v>0.36</v>
      </c>
      <c r="G198" s="267">
        <v>-9.9699999999999997E-2</v>
      </c>
      <c r="H198" s="267">
        <v>3.1300000000000001E-2</v>
      </c>
      <c r="I198" s="267">
        <v>5.0999999999999997E-2</v>
      </c>
      <c r="J198" s="267">
        <v>0.29110000000000003</v>
      </c>
      <c r="K198" s="267">
        <v>-0.21460000000000001</v>
      </c>
      <c r="L198" s="267">
        <v>-0.245</v>
      </c>
      <c r="M198" s="267">
        <v>-8.7900000000000006E-2</v>
      </c>
      <c r="N198" s="267">
        <v>0.23880000000000001</v>
      </c>
      <c r="O198" s="267">
        <v>-0.2296</v>
      </c>
      <c r="P198" s="267">
        <v>0.22439999999999999</v>
      </c>
      <c r="Q198" s="267">
        <v>4.4699999999999997E-2</v>
      </c>
      <c r="R198" s="267">
        <v>5.33E-2</v>
      </c>
      <c r="S198" s="267">
        <v>0.1482</v>
      </c>
      <c r="T198" s="267">
        <v>-3.5000000000000001E-3</v>
      </c>
      <c r="U198" s="267">
        <v>-1.4E-2</v>
      </c>
      <c r="V198" s="267">
        <v>-0.34129999999999999</v>
      </c>
      <c r="W198" s="267">
        <v>-5.5599999999999997E-2</v>
      </c>
      <c r="X198" s="267">
        <v>-5.8000000000000003E-2</v>
      </c>
      <c r="Y198" s="267">
        <v>3.39E-2</v>
      </c>
      <c r="Z198" s="267">
        <v>-0.14419999999999999</v>
      </c>
      <c r="AA198" s="267">
        <v>0.19020000000000001</v>
      </c>
      <c r="AB198" s="267">
        <v>-0.17199999999999999</v>
      </c>
      <c r="AC198" s="267">
        <v>-0.22869999999999999</v>
      </c>
      <c r="AD198" s="267">
        <v>0.13089999999999999</v>
      </c>
      <c r="AE198" s="267">
        <v>-0.16470000000000001</v>
      </c>
      <c r="AF198" s="267">
        <v>-2.8E-3</v>
      </c>
      <c r="AG198" s="267">
        <v>-4.1799999999999997E-2</v>
      </c>
      <c r="AH198" s="267">
        <v>-7.3599999999999999E-2</v>
      </c>
      <c r="AI198" s="267">
        <v>6.6600000000000006E-2</v>
      </c>
      <c r="AJ198" s="267">
        <v>0.12740000000000001</v>
      </c>
      <c r="AK198" s="267">
        <v>1.6400000000000001E-2</v>
      </c>
      <c r="AL198" s="267">
        <v>0.16950000000000001</v>
      </c>
      <c r="AM198" s="267">
        <v>8.0000000000000002E-3</v>
      </c>
      <c r="AN198" s="267">
        <v>4.0000000000000002E-4</v>
      </c>
      <c r="AO198" s="267">
        <v>-9.4799999999999995E-2</v>
      </c>
      <c r="AP198" s="268">
        <v>-0.1719</v>
      </c>
      <c r="AQ198" s="210"/>
      <c r="AR198" s="213">
        <f t="shared" ca="1" si="31"/>
        <v>-0.2974839775</v>
      </c>
      <c r="AS198" s="214" t="str">
        <f t="shared" si="34"/>
        <v>Graphites</v>
      </c>
      <c r="AT198" s="232">
        <f t="shared" ca="1" si="32"/>
        <v>-0.30675702871960903</v>
      </c>
      <c r="AU198" s="219">
        <f t="shared" ca="1" si="33"/>
        <v>9.4099874668883032E-2</v>
      </c>
      <c r="AV198" s="203"/>
      <c r="AW198" s="232">
        <f t="shared" ca="1" si="35"/>
        <v>0.67069127239746429</v>
      </c>
      <c r="AX198" s="270">
        <f t="shared" ca="1" si="36"/>
        <v>397</v>
      </c>
      <c r="AY198" s="203">
        <f t="shared" ca="1" si="37"/>
        <v>0</v>
      </c>
      <c r="AZ198" s="270">
        <f t="shared" ca="1" si="38"/>
        <v>5.5241084225567227E-2</v>
      </c>
      <c r="BA198" s="270">
        <f t="shared" ca="1" si="39"/>
        <v>0</v>
      </c>
      <c r="BB198" s="271">
        <f t="shared" ca="1" si="40"/>
        <v>0.28185877537447934</v>
      </c>
    </row>
    <row r="199" spans="1:54">
      <c r="A199" s="232" t="s">
        <v>3194</v>
      </c>
      <c r="B199" s="252" t="s">
        <v>1462</v>
      </c>
      <c r="C199" s="252"/>
      <c r="D199" s="266"/>
      <c r="E199" s="267">
        <v>-8.48E-2</v>
      </c>
      <c r="F199" s="267">
        <v>8.9700000000000002E-2</v>
      </c>
      <c r="G199" s="267">
        <v>0.3024</v>
      </c>
      <c r="H199" s="267">
        <v>0.33860000000000001</v>
      </c>
      <c r="I199" s="267">
        <v>-2.6100000000000002E-2</v>
      </c>
      <c r="J199" s="267">
        <v>-0.15040000000000001</v>
      </c>
      <c r="K199" s="267">
        <v>-2.1700000000000001E-2</v>
      </c>
      <c r="L199" s="267">
        <v>6.0000000000000001E-3</v>
      </c>
      <c r="M199" s="267">
        <v>-0.13389999999999999</v>
      </c>
      <c r="N199" s="267">
        <v>-0.1918</v>
      </c>
      <c r="O199" s="267">
        <v>-0.1817</v>
      </c>
      <c r="P199" s="267">
        <v>2E-3</v>
      </c>
      <c r="Q199" s="267">
        <v>-6.6699999999999995E-2</v>
      </c>
      <c r="R199" s="267">
        <v>-3.8600000000000002E-2</v>
      </c>
      <c r="S199" s="267">
        <v>0.12379999999999999</v>
      </c>
      <c r="T199" s="267">
        <v>0.1769</v>
      </c>
      <c r="U199" s="267">
        <v>0.33090000000000003</v>
      </c>
      <c r="V199" s="267">
        <v>-0.21709999999999999</v>
      </c>
      <c r="W199" s="267">
        <v>-0.1661</v>
      </c>
      <c r="X199" s="267">
        <v>0.1166</v>
      </c>
      <c r="Y199" s="267">
        <v>8.5999999999999993E-2</v>
      </c>
      <c r="Z199" s="267">
        <v>0.2477</v>
      </c>
      <c r="AA199" s="267">
        <v>-2.6499999999999999E-2</v>
      </c>
      <c r="AB199" s="267">
        <v>-0.2336</v>
      </c>
      <c r="AC199" s="267">
        <v>0.1439</v>
      </c>
      <c r="AD199" s="267">
        <v>0.185</v>
      </c>
      <c r="AE199" s="267">
        <v>7.1599999999999997E-2</v>
      </c>
      <c r="AF199" s="267">
        <v>-0.20710000000000001</v>
      </c>
      <c r="AG199" s="267">
        <v>0.16930000000000001</v>
      </c>
      <c r="AH199" s="267">
        <v>-0.17730000000000001</v>
      </c>
      <c r="AI199" s="267">
        <v>5.0299999999999997E-2</v>
      </c>
      <c r="AJ199" s="267">
        <v>-0.1106</v>
      </c>
      <c r="AK199" s="267">
        <v>-0.20469999999999999</v>
      </c>
      <c r="AL199" s="267">
        <v>-0.18579999999999999</v>
      </c>
      <c r="AM199" s="267">
        <v>-3.5799999999999998E-2</v>
      </c>
      <c r="AN199" s="267">
        <v>-0.12379999999999999</v>
      </c>
      <c r="AO199" s="267">
        <v>1.1999999999999999E-3</v>
      </c>
      <c r="AP199" s="268">
        <v>0.14799999999999999</v>
      </c>
      <c r="AQ199" s="210"/>
      <c r="AR199" s="213">
        <f t="shared" ca="1" si="31"/>
        <v>-0.1515987496</v>
      </c>
      <c r="AS199" s="214" t="str">
        <f t="shared" si="34"/>
        <v>Gratiola Officinalis</v>
      </c>
      <c r="AT199" s="232">
        <f t="shared" ca="1" si="32"/>
        <v>-0.15277638821060702</v>
      </c>
      <c r="AU199" s="219">
        <f t="shared" ca="1" si="33"/>
        <v>2.3340624794678102E-2</v>
      </c>
      <c r="AV199" s="203"/>
      <c r="AW199" s="232">
        <f t="shared" ca="1" si="35"/>
        <v>0.67721157880426874</v>
      </c>
      <c r="AX199" s="270">
        <f t="shared" ca="1" si="36"/>
        <v>397</v>
      </c>
      <c r="AY199" s="203">
        <f t="shared" ca="1" si="37"/>
        <v>0</v>
      </c>
      <c r="AZ199" s="270">
        <f t="shared" ca="1" si="38"/>
        <v>5.0317047571011769E-2</v>
      </c>
      <c r="BA199" s="270">
        <f t="shared" ca="1" si="39"/>
        <v>0</v>
      </c>
      <c r="BB199" s="271">
        <f t="shared" ca="1" si="40"/>
        <v>0.2883790817812838</v>
      </c>
    </row>
    <row r="200" spans="1:54">
      <c r="A200" s="232" t="s">
        <v>3195</v>
      </c>
      <c r="B200" s="252" t="s">
        <v>772</v>
      </c>
      <c r="C200" s="252"/>
      <c r="D200" s="266"/>
      <c r="E200" s="267">
        <v>0.14560000000000001</v>
      </c>
      <c r="F200" s="267">
        <v>-0.18210000000000001</v>
      </c>
      <c r="G200" s="267">
        <v>0.29399999999999998</v>
      </c>
      <c r="H200" s="267">
        <v>-4.9599999999999998E-2</v>
      </c>
      <c r="I200" s="267">
        <v>0.1036</v>
      </c>
      <c r="J200" s="267">
        <v>-0.1348</v>
      </c>
      <c r="K200" s="267">
        <v>-0.2306</v>
      </c>
      <c r="L200" s="267">
        <v>-0.14219999999999999</v>
      </c>
      <c r="M200" s="267">
        <v>8.2900000000000001E-2</v>
      </c>
      <c r="N200" s="267">
        <v>-4.6600000000000003E-2</v>
      </c>
      <c r="O200" s="267">
        <v>3.0000000000000001E-3</v>
      </c>
      <c r="P200" s="267">
        <v>-8.1799999999999998E-2</v>
      </c>
      <c r="Q200" s="267">
        <v>0.1532</v>
      </c>
      <c r="R200" s="267">
        <v>0.14860000000000001</v>
      </c>
      <c r="S200" s="267">
        <v>-8.8700000000000001E-2</v>
      </c>
      <c r="T200" s="267">
        <v>-2.2700000000000001E-2</v>
      </c>
      <c r="U200" s="267">
        <v>0.16400000000000001</v>
      </c>
      <c r="V200" s="267">
        <v>0.1273</v>
      </c>
      <c r="W200" s="267">
        <v>-0.2097</v>
      </c>
      <c r="X200" s="267">
        <v>0.192</v>
      </c>
      <c r="Y200" s="267">
        <v>-0.29470000000000002</v>
      </c>
      <c r="Z200" s="267">
        <v>-0.1171</v>
      </c>
      <c r="AA200" s="267">
        <v>-0.12330000000000001</v>
      </c>
      <c r="AB200" s="267">
        <v>-0.16239999999999999</v>
      </c>
      <c r="AC200" s="267">
        <v>0.13619999999999999</v>
      </c>
      <c r="AD200" s="267">
        <v>-0.13250000000000001</v>
      </c>
      <c r="AE200" s="267">
        <v>0.13389999999999999</v>
      </c>
      <c r="AF200" s="267">
        <v>-1.8E-3</v>
      </c>
      <c r="AG200" s="267">
        <v>0.13300000000000001</v>
      </c>
      <c r="AH200" s="267">
        <v>-0.20169999999999999</v>
      </c>
      <c r="AI200" s="267">
        <v>-0.24349999999999999</v>
      </c>
      <c r="AJ200" s="267">
        <v>-5.1900000000000002E-2</v>
      </c>
      <c r="AK200" s="267">
        <v>0.39350000000000002</v>
      </c>
      <c r="AL200" s="267">
        <v>2.3699999999999999E-2</v>
      </c>
      <c r="AM200" s="267">
        <v>-0.1086</v>
      </c>
      <c r="AN200" s="267">
        <v>0.19589999999999999</v>
      </c>
      <c r="AO200" s="267">
        <v>-8.9999999999999998E-4</v>
      </c>
      <c r="AP200" s="268">
        <v>0.1966</v>
      </c>
      <c r="AQ200" s="210"/>
      <c r="AR200" s="213">
        <f t="shared" ca="1" si="31"/>
        <v>4.7101383400000002E-2</v>
      </c>
      <c r="AS200" s="214" t="str">
        <f t="shared" si="34"/>
        <v>Guaiacum</v>
      </c>
      <c r="AT200" s="232">
        <f t="shared" ca="1" si="32"/>
        <v>4.7136261945499219E-2</v>
      </c>
      <c r="AU200" s="219" t="str">
        <f t="shared" ca="1" si="33"/>
        <v/>
      </c>
      <c r="AV200" s="203"/>
      <c r="AW200" s="232">
        <f t="shared" ca="1" si="35"/>
        <v>0.6837318852110732</v>
      </c>
      <c r="AX200" s="270">
        <f t="shared" ca="1" si="36"/>
        <v>397</v>
      </c>
      <c r="AY200" s="203">
        <f t="shared" ca="1" si="37"/>
        <v>0</v>
      </c>
      <c r="AZ200" s="270">
        <f t="shared" ca="1" si="38"/>
        <v>4.5790345204276869E-2</v>
      </c>
      <c r="BA200" s="270">
        <f t="shared" ca="1" si="39"/>
        <v>0</v>
      </c>
      <c r="BB200" s="271">
        <f t="shared" ca="1" si="40"/>
        <v>0.29489938818808825</v>
      </c>
    </row>
    <row r="201" spans="1:54">
      <c r="A201" s="232" t="s">
        <v>3196</v>
      </c>
      <c r="B201" s="252" t="s">
        <v>3611</v>
      </c>
      <c r="C201" s="252"/>
      <c r="D201" s="266"/>
      <c r="E201" s="267">
        <v>8.1299999999999997E-2</v>
      </c>
      <c r="F201" s="267">
        <v>-0.22320000000000001</v>
      </c>
      <c r="G201" s="267">
        <v>5.0000000000000001E-3</v>
      </c>
      <c r="H201" s="267">
        <v>0.22500000000000001</v>
      </c>
      <c r="I201" s="267">
        <v>0.24440000000000001</v>
      </c>
      <c r="J201" s="267">
        <v>-8.3000000000000004E-2</v>
      </c>
      <c r="K201" s="267">
        <v>-9.0700000000000003E-2</v>
      </c>
      <c r="L201" s="267">
        <v>-0.24110000000000001</v>
      </c>
      <c r="M201" s="267">
        <v>-0.1145</v>
      </c>
      <c r="N201" s="267">
        <v>4.4000000000000003E-3</v>
      </c>
      <c r="O201" s="267">
        <v>-3.8300000000000001E-2</v>
      </c>
      <c r="P201" s="267">
        <v>0.14960000000000001</v>
      </c>
      <c r="Q201" s="267">
        <v>0.27739999999999998</v>
      </c>
      <c r="R201" s="267">
        <v>-0.1036</v>
      </c>
      <c r="S201" s="267">
        <v>-0.34100000000000003</v>
      </c>
      <c r="T201" s="267">
        <v>5.9499999999999997E-2</v>
      </c>
      <c r="U201" s="267">
        <v>2.9700000000000001E-2</v>
      </c>
      <c r="V201" s="267">
        <v>-0.1784</v>
      </c>
      <c r="W201" s="267">
        <v>6.4199999999999993E-2</v>
      </c>
      <c r="X201" s="267">
        <v>-6.6799999999999998E-2</v>
      </c>
      <c r="Y201" s="267">
        <v>0.45700000000000002</v>
      </c>
      <c r="Z201" s="267">
        <v>-2.4400000000000002E-2</v>
      </c>
      <c r="AA201" s="267">
        <v>5.0000000000000001E-3</v>
      </c>
      <c r="AB201" s="267">
        <v>-0.217</v>
      </c>
      <c r="AC201" s="267">
        <v>-0.12429999999999999</v>
      </c>
      <c r="AD201" s="267">
        <v>-0.1207</v>
      </c>
      <c r="AE201" s="267">
        <v>4.36E-2</v>
      </c>
      <c r="AF201" s="267">
        <v>7.3599999999999999E-2</v>
      </c>
      <c r="AG201" s="267">
        <v>0.01</v>
      </c>
      <c r="AH201" s="267">
        <v>-6.8000000000000005E-2</v>
      </c>
      <c r="AI201" s="267">
        <v>-3.1199999999999999E-2</v>
      </c>
      <c r="AJ201" s="267">
        <v>0.16139999999999999</v>
      </c>
      <c r="AK201" s="267">
        <v>0.1484</v>
      </c>
      <c r="AL201" s="267">
        <v>0.13159999999999999</v>
      </c>
      <c r="AM201" s="267">
        <v>-0.1101</v>
      </c>
      <c r="AN201" s="267">
        <v>-2.9999999999999997E-4</v>
      </c>
      <c r="AO201" s="267">
        <v>0.22140000000000001</v>
      </c>
      <c r="AP201" s="268">
        <v>-0.21940000000000001</v>
      </c>
      <c r="AQ201" s="210"/>
      <c r="AR201" s="213">
        <f t="shared" ca="1" si="31"/>
        <v>-0.33246021190000002</v>
      </c>
      <c r="AS201" s="214" t="str">
        <f t="shared" si="34"/>
        <v>Guarea Trichiloides</v>
      </c>
      <c r="AT201" s="232">
        <f t="shared" ca="1" si="32"/>
        <v>-0.34559164985923185</v>
      </c>
      <c r="AU201" s="219">
        <f t="shared" ca="1" si="33"/>
        <v>0.11943358845242591</v>
      </c>
      <c r="AV201" s="203"/>
      <c r="AW201" s="232">
        <f t="shared" ca="1" si="35"/>
        <v>0.69025219161787765</v>
      </c>
      <c r="AX201" s="270">
        <f t="shared" ca="1" si="36"/>
        <v>397</v>
      </c>
      <c r="AY201" s="203">
        <f t="shared" ca="1" si="37"/>
        <v>0</v>
      </c>
      <c r="AZ201" s="270">
        <f t="shared" ca="1" si="38"/>
        <v>4.1633075670726501E-2</v>
      </c>
      <c r="BA201" s="270">
        <f t="shared" ca="1" si="39"/>
        <v>0</v>
      </c>
      <c r="BB201" s="271">
        <f t="shared" ca="1" si="40"/>
        <v>0.30141969459489271</v>
      </c>
    </row>
    <row r="202" spans="1:54">
      <c r="A202" s="232" t="s">
        <v>3197</v>
      </c>
      <c r="B202" s="252" t="s">
        <v>1463</v>
      </c>
      <c r="C202" s="252"/>
      <c r="D202" s="266"/>
      <c r="E202" s="267">
        <v>0.35770000000000002</v>
      </c>
      <c r="F202" s="267">
        <v>-0.50780000000000003</v>
      </c>
      <c r="G202" s="267">
        <v>-0.1237</v>
      </c>
      <c r="H202" s="267">
        <v>-9.0700000000000003E-2</v>
      </c>
      <c r="I202" s="267">
        <v>0.17199999999999999</v>
      </c>
      <c r="J202" s="267">
        <v>-0.13</v>
      </c>
      <c r="K202" s="267">
        <v>-0.33410000000000001</v>
      </c>
      <c r="L202" s="267">
        <v>7.0999999999999994E-2</v>
      </c>
      <c r="M202" s="267">
        <v>-0.20039999999999999</v>
      </c>
      <c r="N202" s="267">
        <v>-2.2700000000000001E-2</v>
      </c>
      <c r="O202" s="267">
        <v>-6.0699999999999997E-2</v>
      </c>
      <c r="P202" s="267">
        <v>0.13600000000000001</v>
      </c>
      <c r="Q202" s="267">
        <v>-9.8000000000000004E-2</v>
      </c>
      <c r="R202" s="267">
        <v>0.12839999999999999</v>
      </c>
      <c r="S202" s="267">
        <v>0.17069999999999999</v>
      </c>
      <c r="T202" s="267">
        <v>0.153</v>
      </c>
      <c r="U202" s="267">
        <v>6.4699999999999994E-2</v>
      </c>
      <c r="V202" s="267">
        <v>-3.8699999999999998E-2</v>
      </c>
      <c r="W202" s="267">
        <v>-9.2999999999999992E-3</v>
      </c>
      <c r="X202" s="267">
        <v>0.16539999999999999</v>
      </c>
      <c r="Y202" s="267">
        <v>-4.8300000000000003E-2</v>
      </c>
      <c r="Z202" s="267">
        <v>0.1047</v>
      </c>
      <c r="AA202" s="267">
        <v>-0.2281</v>
      </c>
      <c r="AB202" s="267">
        <v>0.2591</v>
      </c>
      <c r="AC202" s="267">
        <v>8.8700000000000001E-2</v>
      </c>
      <c r="AD202" s="267">
        <v>-8.3699999999999997E-2</v>
      </c>
      <c r="AE202" s="267">
        <v>1.23E-2</v>
      </c>
      <c r="AF202" s="267">
        <v>0.13869999999999999</v>
      </c>
      <c r="AG202" s="267">
        <v>-3.6700000000000003E-2</v>
      </c>
      <c r="AH202" s="267">
        <v>-3.1300000000000001E-2</v>
      </c>
      <c r="AI202" s="267">
        <v>-0.20399999999999999</v>
      </c>
      <c r="AJ202" s="267">
        <v>8.1699999999999995E-2</v>
      </c>
      <c r="AK202" s="267">
        <v>9.8699999999999996E-2</v>
      </c>
      <c r="AL202" s="267">
        <v>-9.1999999999999998E-2</v>
      </c>
      <c r="AM202" s="267">
        <v>0.12770000000000001</v>
      </c>
      <c r="AN202" s="267">
        <v>1.0999999999999999E-2</v>
      </c>
      <c r="AO202" s="267">
        <v>2.4299999999999999E-2</v>
      </c>
      <c r="AP202" s="268">
        <v>-1.9E-2</v>
      </c>
      <c r="AQ202" s="210"/>
      <c r="AR202" s="213">
        <f t="shared" ca="1" si="31"/>
        <v>-0.26301303339999998</v>
      </c>
      <c r="AS202" s="214" t="str">
        <f t="shared" si="34"/>
        <v>Gymnocladus Canaden.</v>
      </c>
      <c r="AT202" s="232">
        <f t="shared" ca="1" si="32"/>
        <v>-0.26934261702936979</v>
      </c>
      <c r="AU202" s="219">
        <f t="shared" ca="1" si="33"/>
        <v>7.2545445348229765E-2</v>
      </c>
      <c r="AV202" s="203"/>
      <c r="AW202" s="232">
        <f t="shared" ca="1" si="35"/>
        <v>0.69677249802468211</v>
      </c>
      <c r="AX202" s="270">
        <f t="shared" ca="1" si="36"/>
        <v>397</v>
      </c>
      <c r="AY202" s="203">
        <f t="shared" ca="1" si="37"/>
        <v>0</v>
      </c>
      <c r="AZ202" s="270">
        <f t="shared" ca="1" si="38"/>
        <v>3.7818899327190306E-2</v>
      </c>
      <c r="BA202" s="270">
        <f t="shared" ca="1" si="39"/>
        <v>0</v>
      </c>
      <c r="BB202" s="271">
        <f t="shared" ca="1" si="40"/>
        <v>0.30794000100169716</v>
      </c>
    </row>
    <row r="203" spans="1:54">
      <c r="A203" s="232" t="s">
        <v>3198</v>
      </c>
      <c r="B203" s="252" t="s">
        <v>773</v>
      </c>
      <c r="C203" s="252"/>
      <c r="D203" s="266"/>
      <c r="E203" s="267">
        <v>-0.34350000000000003</v>
      </c>
      <c r="F203" s="267">
        <v>0.2402</v>
      </c>
      <c r="G203" s="267">
        <v>-0.22750000000000001</v>
      </c>
      <c r="H203" s="267">
        <v>3.1199999999999999E-2</v>
      </c>
      <c r="I203" s="267">
        <v>-0.14979999999999999</v>
      </c>
      <c r="J203" s="267">
        <v>-0.1489</v>
      </c>
      <c r="K203" s="267">
        <v>-0.1056</v>
      </c>
      <c r="L203" s="267">
        <v>0.26</v>
      </c>
      <c r="M203" s="267">
        <v>-3.09E-2</v>
      </c>
      <c r="N203" s="267">
        <v>-0.1497</v>
      </c>
      <c r="O203" s="267">
        <v>-7.1800000000000003E-2</v>
      </c>
      <c r="P203" s="267">
        <v>0.2026</v>
      </c>
      <c r="Q203" s="267">
        <v>8.2000000000000003E-2</v>
      </c>
      <c r="R203" s="267">
        <v>0.1305</v>
      </c>
      <c r="S203" s="267">
        <v>-0.2379</v>
      </c>
      <c r="T203" s="267">
        <v>-1.7999999999999999E-2</v>
      </c>
      <c r="U203" s="267">
        <v>-7.0699999999999999E-2</v>
      </c>
      <c r="V203" s="267">
        <v>0.246</v>
      </c>
      <c r="W203" s="267">
        <v>-2.5700000000000001E-2</v>
      </c>
      <c r="X203" s="267">
        <v>0.31280000000000002</v>
      </c>
      <c r="Y203" s="267">
        <v>-1.46E-2</v>
      </c>
      <c r="Z203" s="267">
        <v>-0.1003</v>
      </c>
      <c r="AA203" s="267">
        <v>0.3256</v>
      </c>
      <c r="AB203" s="267">
        <v>0.13789999999999999</v>
      </c>
      <c r="AC203" s="267">
        <v>7.7299999999999994E-2</v>
      </c>
      <c r="AD203" s="267">
        <v>0.13189999999999999</v>
      </c>
      <c r="AE203" s="267">
        <v>-0.1633</v>
      </c>
      <c r="AF203" s="267">
        <v>0.10589999999999999</v>
      </c>
      <c r="AG203" s="267">
        <v>-6.9099999999999995E-2</v>
      </c>
      <c r="AH203" s="267">
        <v>1.11E-2</v>
      </c>
      <c r="AI203" s="267">
        <v>-5.8000000000000003E-2</v>
      </c>
      <c r="AJ203" s="267">
        <v>0.15110000000000001</v>
      </c>
      <c r="AK203" s="267">
        <v>-0.1298</v>
      </c>
      <c r="AL203" s="267">
        <v>-0.22889999999999999</v>
      </c>
      <c r="AM203" s="267">
        <v>-6.3600000000000004E-2</v>
      </c>
      <c r="AN203" s="267">
        <v>0.1164</v>
      </c>
      <c r="AO203" s="267">
        <v>-1.2200000000000001E-2</v>
      </c>
      <c r="AP203" s="268">
        <v>-0.13880000000000001</v>
      </c>
      <c r="AQ203" s="210"/>
      <c r="AR203" s="213">
        <f t="shared" ref="AR203:AR266" ca="1" si="41">ROUND(SUMPRODUCT(E203:AP203,E$5:AP$5),10)</f>
        <v>0.45176805949999999</v>
      </c>
      <c r="AS203" s="214" t="str">
        <f t="shared" si="34"/>
        <v>Haloperidol</v>
      </c>
      <c r="AT203" s="232">
        <f t="shared" ref="AT203:AT266" ca="1" si="42">ATANH(MIN(AR203,max_correl))</f>
        <v>0.48691949874891283</v>
      </c>
      <c r="AU203" s="219" t="str">
        <f t="shared" ref="AU203:AU266" ca="1" si="43">IF(AT203&lt;0,(AT203^2),"")</f>
        <v/>
      </c>
      <c r="AV203" s="203"/>
      <c r="AW203" s="232">
        <f t="shared" ca="1" si="35"/>
        <v>0.70329280443148656</v>
      </c>
      <c r="AX203" s="270">
        <f t="shared" ca="1" si="36"/>
        <v>397</v>
      </c>
      <c r="AY203" s="203">
        <f t="shared" ca="1" si="37"/>
        <v>0</v>
      </c>
      <c r="AZ203" s="270">
        <f t="shared" ca="1" si="38"/>
        <v>3.432298774565426E-2</v>
      </c>
      <c r="BA203" s="270">
        <f t="shared" ca="1" si="39"/>
        <v>0</v>
      </c>
      <c r="BB203" s="271">
        <f t="shared" ca="1" si="40"/>
        <v>0.31446030740850162</v>
      </c>
    </row>
    <row r="204" spans="1:54">
      <c r="A204" s="232" t="s">
        <v>3199</v>
      </c>
      <c r="B204" s="252" t="s">
        <v>309</v>
      </c>
      <c r="C204" s="252"/>
      <c r="D204" s="266"/>
      <c r="E204" s="267">
        <v>0.1668</v>
      </c>
      <c r="F204" s="267">
        <v>-0.13170000000000001</v>
      </c>
      <c r="G204" s="267">
        <v>0.22939999999999999</v>
      </c>
      <c r="H204" s="267">
        <v>0.28589999999999999</v>
      </c>
      <c r="I204" s="267">
        <v>-1.9199999999999998E-2</v>
      </c>
      <c r="J204" s="267">
        <v>7.3599999999999999E-2</v>
      </c>
      <c r="K204" s="267">
        <v>-0.3296</v>
      </c>
      <c r="L204" s="267">
        <v>-0.27050000000000002</v>
      </c>
      <c r="M204" s="267">
        <v>1.1599999999999999E-2</v>
      </c>
      <c r="N204" s="267">
        <v>8.1000000000000003E-2</v>
      </c>
      <c r="O204" s="267">
        <v>-0.1474</v>
      </c>
      <c r="P204" s="267">
        <v>-4.4900000000000002E-2</v>
      </c>
      <c r="Q204" s="267">
        <v>-6.8199999999999997E-2</v>
      </c>
      <c r="R204" s="267">
        <v>0.18379999999999999</v>
      </c>
      <c r="S204" s="267">
        <v>-0.22309999999999999</v>
      </c>
      <c r="T204" s="267">
        <v>0.25040000000000001</v>
      </c>
      <c r="U204" s="267">
        <v>-0.17960000000000001</v>
      </c>
      <c r="V204" s="267">
        <v>-0.16200000000000001</v>
      </c>
      <c r="W204" s="267">
        <v>0.1321</v>
      </c>
      <c r="X204" s="267">
        <v>4.1300000000000003E-2</v>
      </c>
      <c r="Y204" s="267">
        <v>0.14069999999999999</v>
      </c>
      <c r="Z204" s="267">
        <v>6.5199999999999994E-2</v>
      </c>
      <c r="AA204" s="267">
        <v>4.5900000000000003E-2</v>
      </c>
      <c r="AB204" s="267">
        <v>-0.18990000000000001</v>
      </c>
      <c r="AC204" s="267">
        <v>6.8599999999999994E-2</v>
      </c>
      <c r="AD204" s="267">
        <v>6.4000000000000001E-2</v>
      </c>
      <c r="AE204" s="267">
        <v>-0.2051</v>
      </c>
      <c r="AF204" s="267">
        <v>-0.1041</v>
      </c>
      <c r="AG204" s="267">
        <v>0.1822</v>
      </c>
      <c r="AH204" s="267">
        <v>4.99E-2</v>
      </c>
      <c r="AI204" s="267">
        <v>-0.1353</v>
      </c>
      <c r="AJ204" s="267">
        <v>0.13850000000000001</v>
      </c>
      <c r="AK204" s="267">
        <v>-9.8799999999999999E-2</v>
      </c>
      <c r="AL204" s="267">
        <v>-5.2299999999999999E-2</v>
      </c>
      <c r="AM204" s="267">
        <v>0.15620000000000001</v>
      </c>
      <c r="AN204" s="267">
        <v>-2.8500000000000001E-2</v>
      </c>
      <c r="AO204" s="267">
        <v>0.27329999999999999</v>
      </c>
      <c r="AP204" s="268">
        <v>-0.25380000000000003</v>
      </c>
      <c r="AQ204" s="210"/>
      <c r="AR204" s="213">
        <f t="shared" ca="1" si="41"/>
        <v>-0.25192244009999998</v>
      </c>
      <c r="AS204" s="214" t="str">
        <f t="shared" ref="AS204:AS267" si="44">PROPER(RIGHT(B204,LEN(B204)-6))</f>
        <v>Hamamelis Virginica</v>
      </c>
      <c r="AT204" s="232">
        <f t="shared" ca="1" si="42"/>
        <v>-0.25746446931713352</v>
      </c>
      <c r="AU204" s="219">
        <f t="shared" ca="1" si="43"/>
        <v>6.6287952960753183E-2</v>
      </c>
      <c r="AV204" s="203"/>
      <c r="AW204" s="232">
        <f t="shared" ref="AW204:AW211" ca="1" si="45">AW203+largeur_classes</f>
        <v>0.70981311083829102</v>
      </c>
      <c r="AX204" s="270">
        <f t="shared" ref="AX204:AX211" ca="1" si="46">COUNTIF(AT$11:AT$408,CONCATENATE("&lt;=",AW204))</f>
        <v>397</v>
      </c>
      <c r="AY204" s="203">
        <f t="shared" ref="AY204:AY211" ca="1" si="47">AX204-AX203</f>
        <v>0</v>
      </c>
      <c r="AZ204" s="270">
        <f t="shared" ref="AZ204:AZ211" ca="1" si="48">$AZ$10*EXP(-(((AW204-$AW$7)/AZ$7)^2)/2)</f>
        <v>3.1121971194509487E-2</v>
      </c>
      <c r="BA204" s="270">
        <f t="shared" ref="BA204:BA211" ca="1" si="49">IF((AW204-$AW$7)&gt;0,IF((AY204-AZ204)&gt;0,AY204-AZ204,0),0)</f>
        <v>0</v>
      </c>
      <c r="BB204" s="271">
        <f t="shared" ref="BB204:BB211" ca="1" si="50">AW204-BB$5</f>
        <v>0.32098061381530607</v>
      </c>
    </row>
    <row r="205" spans="1:54">
      <c r="A205" s="232" t="s">
        <v>3200</v>
      </c>
      <c r="B205" s="252" t="s">
        <v>1464</v>
      </c>
      <c r="C205" s="252"/>
      <c r="D205" s="266"/>
      <c r="E205" s="267">
        <v>0.2281</v>
      </c>
      <c r="F205" s="267">
        <v>-0.12470000000000001</v>
      </c>
      <c r="G205" s="267">
        <v>0.22450000000000001</v>
      </c>
      <c r="H205" s="267">
        <v>-0.35060000000000002</v>
      </c>
      <c r="I205" s="267">
        <v>-0.1711</v>
      </c>
      <c r="J205" s="267">
        <v>0.3049</v>
      </c>
      <c r="K205" s="267">
        <v>-9.0700000000000003E-2</v>
      </c>
      <c r="L205" s="267">
        <v>-0.25469999999999998</v>
      </c>
      <c r="M205" s="267">
        <v>0.18790000000000001</v>
      </c>
      <c r="N205" s="267">
        <v>0.17560000000000001</v>
      </c>
      <c r="O205" s="267">
        <v>2.5600000000000001E-2</v>
      </c>
      <c r="P205" s="267">
        <v>6.8400000000000002E-2</v>
      </c>
      <c r="Q205" s="267">
        <v>-2.92E-2</v>
      </c>
      <c r="R205" s="267">
        <v>-7.6799999999999993E-2</v>
      </c>
      <c r="S205" s="267">
        <v>-0.21609999999999999</v>
      </c>
      <c r="T205" s="267">
        <v>-0.1915</v>
      </c>
      <c r="U205" s="267">
        <v>0.1578</v>
      </c>
      <c r="V205" s="267">
        <v>-9.7000000000000003E-3</v>
      </c>
      <c r="W205" s="267">
        <v>-6.6400000000000001E-2</v>
      </c>
      <c r="X205" s="267">
        <v>-0.28810000000000002</v>
      </c>
      <c r="Y205" s="267">
        <v>5.2499999999999998E-2</v>
      </c>
      <c r="Z205" s="267">
        <v>-3.1399999999999997E-2</v>
      </c>
      <c r="AA205" s="267">
        <v>6.9000000000000006E-2</v>
      </c>
      <c r="AB205" s="267">
        <v>0.18310000000000001</v>
      </c>
      <c r="AC205" s="267">
        <v>0.1406</v>
      </c>
      <c r="AD205" s="267">
        <v>-0.1066</v>
      </c>
      <c r="AE205" s="267">
        <v>-0.1053</v>
      </c>
      <c r="AF205" s="267">
        <v>7.2900000000000006E-2</v>
      </c>
      <c r="AG205" s="267">
        <v>5.96E-2</v>
      </c>
      <c r="AH205" s="267">
        <v>7.2599999999999998E-2</v>
      </c>
      <c r="AI205" s="267">
        <v>0.15160000000000001</v>
      </c>
      <c r="AJ205" s="267">
        <v>8.8800000000000004E-2</v>
      </c>
      <c r="AK205" s="267">
        <v>0.2281</v>
      </c>
      <c r="AL205" s="267">
        <v>0.14610000000000001</v>
      </c>
      <c r="AM205" s="267">
        <v>-8.6199999999999999E-2</v>
      </c>
      <c r="AN205" s="267">
        <v>-0.24460000000000001</v>
      </c>
      <c r="AO205" s="267">
        <v>-7.3599999999999999E-2</v>
      </c>
      <c r="AP205" s="268">
        <v>-0.11990000000000001</v>
      </c>
      <c r="AQ205" s="210"/>
      <c r="AR205" s="213">
        <f t="shared" ca="1" si="41"/>
        <v>-0.202234622</v>
      </c>
      <c r="AS205" s="214" t="str">
        <f t="shared" si="44"/>
        <v>Hedera Helix(Lierre)</v>
      </c>
      <c r="AT205" s="232">
        <f t="shared" ca="1" si="42"/>
        <v>-0.20506137368540017</v>
      </c>
      <c r="AU205" s="219">
        <f t="shared" ca="1" si="43"/>
        <v>4.2050166977743331E-2</v>
      </c>
      <c r="AV205" s="203"/>
      <c r="AW205" s="232">
        <f t="shared" ca="1" si="45"/>
        <v>0.71633341724509547</v>
      </c>
      <c r="AX205" s="270">
        <f t="shared" ca="1" si="46"/>
        <v>397</v>
      </c>
      <c r="AY205" s="203">
        <f t="shared" ca="1" si="47"/>
        <v>0</v>
      </c>
      <c r="AZ205" s="270">
        <f t="shared" ca="1" si="48"/>
        <v>2.819388464584557E-2</v>
      </c>
      <c r="BA205" s="270">
        <f t="shared" ca="1" si="49"/>
        <v>0</v>
      </c>
      <c r="BB205" s="271">
        <f t="shared" ca="1" si="50"/>
        <v>0.32750092022211053</v>
      </c>
    </row>
    <row r="206" spans="1:54">
      <c r="A206" s="232" t="s">
        <v>723</v>
      </c>
      <c r="B206" s="252" t="s">
        <v>774</v>
      </c>
      <c r="C206" s="252"/>
      <c r="D206" s="266"/>
      <c r="E206" s="267">
        <v>0.49120000000000003</v>
      </c>
      <c r="F206" s="267">
        <v>-0.13239999999999999</v>
      </c>
      <c r="G206" s="267">
        <v>-0.1076</v>
      </c>
      <c r="H206" s="267">
        <v>2.7300000000000001E-2</v>
      </c>
      <c r="I206" s="267">
        <v>0.1416</v>
      </c>
      <c r="J206" s="267">
        <v>-7.0199999999999999E-2</v>
      </c>
      <c r="K206" s="267">
        <v>-0.2437</v>
      </c>
      <c r="L206" s="267">
        <v>-0.15970000000000001</v>
      </c>
      <c r="M206" s="267">
        <v>8.1100000000000005E-2</v>
      </c>
      <c r="N206" s="267">
        <v>0.2223</v>
      </c>
      <c r="O206" s="267">
        <v>-9.7500000000000003E-2</v>
      </c>
      <c r="P206" s="267">
        <v>-6.7199999999999996E-2</v>
      </c>
      <c r="Q206" s="267">
        <v>-0.2021</v>
      </c>
      <c r="R206" s="267">
        <v>-0.1244</v>
      </c>
      <c r="S206" s="267">
        <v>-0.1908</v>
      </c>
      <c r="T206" s="267">
        <v>0.13070000000000001</v>
      </c>
      <c r="U206" s="267">
        <v>-0.26219999999999999</v>
      </c>
      <c r="V206" s="267">
        <v>0.18490000000000001</v>
      </c>
      <c r="W206" s="267">
        <v>-3.1899999999999998E-2</v>
      </c>
      <c r="X206" s="267">
        <v>-4.2000000000000003E-2</v>
      </c>
      <c r="Y206" s="267">
        <v>0.2114</v>
      </c>
      <c r="Z206" s="267">
        <v>0.18190000000000001</v>
      </c>
      <c r="AA206" s="267">
        <v>0.13489999999999999</v>
      </c>
      <c r="AB206" s="267">
        <v>-3.9100000000000003E-2</v>
      </c>
      <c r="AC206" s="267">
        <v>0.1118</v>
      </c>
      <c r="AD206" s="267">
        <v>-0.2782</v>
      </c>
      <c r="AE206" s="267">
        <v>-5.3400000000000003E-2</v>
      </c>
      <c r="AF206" s="267">
        <v>-1.6E-2</v>
      </c>
      <c r="AG206" s="267">
        <v>7.5600000000000001E-2</v>
      </c>
      <c r="AH206" s="267">
        <v>-0.21640000000000001</v>
      </c>
      <c r="AI206" s="267">
        <v>-0.1235</v>
      </c>
      <c r="AJ206" s="267">
        <v>-2.1899999999999999E-2</v>
      </c>
      <c r="AK206" s="267">
        <v>8.4000000000000005E-2</v>
      </c>
      <c r="AL206" s="267">
        <v>9.1999999999999998E-2</v>
      </c>
      <c r="AM206" s="267">
        <v>3.2399999999999998E-2</v>
      </c>
      <c r="AN206" s="267">
        <v>6.3500000000000001E-2</v>
      </c>
      <c r="AO206" s="267">
        <v>0.2311</v>
      </c>
      <c r="AP206" s="268">
        <v>-2.6499999999999999E-2</v>
      </c>
      <c r="AQ206" s="210"/>
      <c r="AR206" s="213">
        <f t="shared" ca="1" si="41"/>
        <v>-0.1166126498</v>
      </c>
      <c r="AS206" s="214" t="str">
        <f t="shared" si="44"/>
        <v>Hekla Lava</v>
      </c>
      <c r="AT206" s="232">
        <f t="shared" ca="1" si="42"/>
        <v>-0.11714559102761504</v>
      </c>
      <c r="AU206" s="219">
        <f t="shared" ca="1" si="43"/>
        <v>1.3723089497209242E-2</v>
      </c>
      <c r="AV206" s="203"/>
      <c r="AW206" s="232">
        <f t="shared" ca="1" si="45"/>
        <v>0.72285372365189993</v>
      </c>
      <c r="AX206" s="270">
        <f t="shared" ca="1" si="46"/>
        <v>397</v>
      </c>
      <c r="AY206" s="203">
        <f t="shared" ca="1" si="47"/>
        <v>0</v>
      </c>
      <c r="AZ206" s="270">
        <f t="shared" ca="1" si="48"/>
        <v>2.5518112724939902E-2</v>
      </c>
      <c r="BA206" s="270">
        <f t="shared" ca="1" si="49"/>
        <v>0</v>
      </c>
      <c r="BB206" s="271">
        <f t="shared" ca="1" si="50"/>
        <v>0.33402122662891498</v>
      </c>
    </row>
    <row r="207" spans="1:54">
      <c r="A207" s="232" t="s">
        <v>724</v>
      </c>
      <c r="B207" s="252" t="s">
        <v>3205</v>
      </c>
      <c r="C207" s="252"/>
      <c r="D207" s="266"/>
      <c r="E207" s="267">
        <v>-0.43030000000000002</v>
      </c>
      <c r="F207" s="267">
        <v>6.7299999999999999E-2</v>
      </c>
      <c r="G207" s="267">
        <v>-0.19339999999999999</v>
      </c>
      <c r="H207" s="267">
        <v>0.4</v>
      </c>
      <c r="I207" s="267">
        <v>0.29520000000000002</v>
      </c>
      <c r="J207" s="267">
        <v>2.6499999999999999E-2</v>
      </c>
      <c r="K207" s="267">
        <v>-0.2767</v>
      </c>
      <c r="L207" s="267">
        <v>7.0499999999999993E-2</v>
      </c>
      <c r="M207" s="267">
        <v>-9.8900000000000002E-2</v>
      </c>
      <c r="N207" s="267">
        <v>1.0800000000000001E-2</v>
      </c>
      <c r="O207" s="267">
        <v>0.18279999999999999</v>
      </c>
      <c r="P207" s="267">
        <v>-0.17530000000000001</v>
      </c>
      <c r="Q207" s="267">
        <v>-0.22770000000000001</v>
      </c>
      <c r="R207" s="267">
        <v>-2.75E-2</v>
      </c>
      <c r="S207" s="267">
        <v>5.67E-2</v>
      </c>
      <c r="T207" s="267">
        <v>-1.4200000000000001E-2</v>
      </c>
      <c r="U207" s="267">
        <v>0.1484</v>
      </c>
      <c r="V207" s="267">
        <v>-0.1056</v>
      </c>
      <c r="W207" s="267">
        <v>0.12740000000000001</v>
      </c>
      <c r="X207" s="267">
        <v>3.3099999999999997E-2</v>
      </c>
      <c r="Y207" s="267">
        <v>5.1400000000000001E-2</v>
      </c>
      <c r="Z207" s="267">
        <v>-8.7999999999999995E-2</v>
      </c>
      <c r="AA207" s="267">
        <v>9.98E-2</v>
      </c>
      <c r="AB207" s="267">
        <v>3.3000000000000002E-2</v>
      </c>
      <c r="AC207" s="267">
        <v>4.8000000000000001E-2</v>
      </c>
      <c r="AD207" s="267">
        <v>0.32369999999999999</v>
      </c>
      <c r="AE207" s="267">
        <v>-4.6600000000000003E-2</v>
      </c>
      <c r="AF207" s="267">
        <v>-8.8700000000000001E-2</v>
      </c>
      <c r="AG207" s="267">
        <v>1.4500000000000001E-2</v>
      </c>
      <c r="AH207" s="267">
        <v>-0.2082</v>
      </c>
      <c r="AI207" s="267">
        <v>-0.15890000000000001</v>
      </c>
      <c r="AJ207" s="267">
        <v>-0.1401</v>
      </c>
      <c r="AK207" s="267">
        <v>-2.1000000000000001E-2</v>
      </c>
      <c r="AL207" s="267">
        <v>9.1399999999999995E-2</v>
      </c>
      <c r="AM207" s="267">
        <v>5.4999999999999997E-3</v>
      </c>
      <c r="AN207" s="267">
        <v>0.15579999999999999</v>
      </c>
      <c r="AO207" s="267">
        <v>5.4999999999999997E-3</v>
      </c>
      <c r="AP207" s="268">
        <v>5.4300000000000001E-2</v>
      </c>
      <c r="AQ207" s="210"/>
      <c r="AR207" s="213">
        <f t="shared" ca="1" si="41"/>
        <v>-4.5595174699999998E-2</v>
      </c>
      <c r="AS207" s="214" t="str">
        <f t="shared" si="44"/>
        <v>Helleborus Niger</v>
      </c>
      <c r="AT207" s="232">
        <f t="shared" ca="1" si="42"/>
        <v>-4.5626810409776439E-2</v>
      </c>
      <c r="AU207" s="219">
        <f t="shared" ca="1" si="43"/>
        <v>2.0818058281696834E-3</v>
      </c>
      <c r="AV207" s="203"/>
      <c r="AW207" s="232">
        <f t="shared" ca="1" si="45"/>
        <v>0.72937403005870438</v>
      </c>
      <c r="AX207" s="270">
        <f t="shared" ca="1" si="46"/>
        <v>397</v>
      </c>
      <c r="AY207" s="203">
        <f t="shared" ca="1" si="47"/>
        <v>0</v>
      </c>
      <c r="AZ207" s="270">
        <f t="shared" ca="1" si="48"/>
        <v>2.3075333985872738E-2</v>
      </c>
      <c r="BA207" s="270">
        <f t="shared" ca="1" si="49"/>
        <v>0</v>
      </c>
      <c r="BB207" s="271">
        <f t="shared" ca="1" si="50"/>
        <v>0.34054153303571943</v>
      </c>
    </row>
    <row r="208" spans="1:54">
      <c r="A208" s="232" t="s">
        <v>725</v>
      </c>
      <c r="B208" s="252" t="s">
        <v>3435</v>
      </c>
      <c r="C208" s="252"/>
      <c r="D208" s="266"/>
      <c r="E208" s="267">
        <v>-4.7600000000000003E-2</v>
      </c>
      <c r="F208" s="267">
        <v>0.249</v>
      </c>
      <c r="G208" s="267">
        <v>0.2021</v>
      </c>
      <c r="H208" s="267">
        <v>0.28599999999999998</v>
      </c>
      <c r="I208" s="267">
        <v>-0.25719999999999998</v>
      </c>
      <c r="J208" s="267">
        <v>1.32E-2</v>
      </c>
      <c r="K208" s="267">
        <v>8.2400000000000001E-2</v>
      </c>
      <c r="L208" s="267">
        <v>-0.36059999999999998</v>
      </c>
      <c r="M208" s="267">
        <v>0.1124</v>
      </c>
      <c r="N208" s="267">
        <v>-0.14369999999999999</v>
      </c>
      <c r="O208" s="267">
        <v>2.0999999999999999E-3</v>
      </c>
      <c r="P208" s="267">
        <v>4.2900000000000001E-2</v>
      </c>
      <c r="Q208" s="267">
        <v>-0.14019999999999999</v>
      </c>
      <c r="R208" s="267">
        <v>0.47460000000000002</v>
      </c>
      <c r="S208" s="267">
        <v>-3.0200000000000001E-2</v>
      </c>
      <c r="T208" s="267">
        <v>-8.0100000000000005E-2</v>
      </c>
      <c r="U208" s="267">
        <v>-9.1999999999999998E-3</v>
      </c>
      <c r="V208" s="267">
        <v>-0.3856</v>
      </c>
      <c r="W208" s="267">
        <v>5.8200000000000002E-2</v>
      </c>
      <c r="X208" s="267">
        <v>-5.16E-2</v>
      </c>
      <c r="Y208" s="267">
        <v>6.3799999999999996E-2</v>
      </c>
      <c r="Z208" s="267">
        <v>-2.92E-2</v>
      </c>
      <c r="AA208" s="267">
        <v>9.3299999999999994E-2</v>
      </c>
      <c r="AB208" s="267">
        <v>-3.0599999999999999E-2</v>
      </c>
      <c r="AC208" s="267">
        <v>3.3399999999999999E-2</v>
      </c>
      <c r="AD208" s="267">
        <v>6.7400000000000002E-2</v>
      </c>
      <c r="AE208" s="267">
        <v>0.18609999999999999</v>
      </c>
      <c r="AF208" s="267">
        <v>0.1036</v>
      </c>
      <c r="AG208" s="267">
        <v>1.2200000000000001E-2</v>
      </c>
      <c r="AH208" s="267">
        <v>-2.9899999999999999E-2</v>
      </c>
      <c r="AI208" s="267">
        <v>-0.15479999999999999</v>
      </c>
      <c r="AJ208" s="267">
        <v>-0.19789999999999999</v>
      </c>
      <c r="AK208" s="267">
        <v>-9.8699999999999996E-2</v>
      </c>
      <c r="AL208" s="267">
        <v>8.1299999999999997E-2</v>
      </c>
      <c r="AM208" s="267">
        <v>-2.24E-2</v>
      </c>
      <c r="AN208" s="267">
        <v>4.36E-2</v>
      </c>
      <c r="AO208" s="267">
        <v>-0.13850000000000001</v>
      </c>
      <c r="AP208" s="268">
        <v>6.6E-3</v>
      </c>
      <c r="AQ208" s="210"/>
      <c r="AR208" s="213">
        <f t="shared" ca="1" si="41"/>
        <v>-0.1557557913</v>
      </c>
      <c r="AS208" s="214" t="str">
        <f t="shared" si="44"/>
        <v>Helonias Dioica</v>
      </c>
      <c r="AT208" s="232">
        <f t="shared" ca="1" si="42"/>
        <v>-0.15703398708516891</v>
      </c>
      <c r="AU208" s="219">
        <f t="shared" ca="1" si="43"/>
        <v>2.4659673099864998E-2</v>
      </c>
      <c r="AV208" s="203"/>
      <c r="AW208" s="232">
        <f t="shared" ca="1" si="45"/>
        <v>0.73589433646550884</v>
      </c>
      <c r="AX208" s="270">
        <f t="shared" ca="1" si="46"/>
        <v>397</v>
      </c>
      <c r="AY208" s="203">
        <f t="shared" ca="1" si="47"/>
        <v>0</v>
      </c>
      <c r="AZ208" s="270">
        <f t="shared" ca="1" si="48"/>
        <v>2.0847464865321966E-2</v>
      </c>
      <c r="BA208" s="270">
        <f t="shared" ca="1" si="49"/>
        <v>0</v>
      </c>
      <c r="BB208" s="271">
        <f t="shared" ca="1" si="50"/>
        <v>0.34706183944252389</v>
      </c>
    </row>
    <row r="209" spans="1:54">
      <c r="A209" s="232" t="s">
        <v>726</v>
      </c>
      <c r="B209" s="252" t="s">
        <v>3381</v>
      </c>
      <c r="C209" s="252"/>
      <c r="D209" s="266"/>
      <c r="E209" s="267">
        <v>0.45660000000000001</v>
      </c>
      <c r="F209" s="267">
        <v>-3.9199999999999999E-2</v>
      </c>
      <c r="G209" s="267">
        <v>-0.2167</v>
      </c>
      <c r="H209" s="267">
        <v>-0.35239999999999999</v>
      </c>
      <c r="I209" s="267">
        <v>-9.3700000000000006E-2</v>
      </c>
      <c r="J209" s="267">
        <v>-0.1014</v>
      </c>
      <c r="K209" s="267">
        <v>0.1145</v>
      </c>
      <c r="L209" s="267">
        <v>-2.3099999999999999E-2</v>
      </c>
      <c r="M209" s="267">
        <v>-2.12E-2</v>
      </c>
      <c r="N209" s="267">
        <v>-0.1018</v>
      </c>
      <c r="O209" s="267">
        <v>7.4200000000000002E-2</v>
      </c>
      <c r="P209" s="267">
        <v>0.20699999999999999</v>
      </c>
      <c r="Q209" s="267">
        <v>-3.3799999999999997E-2</v>
      </c>
      <c r="R209" s="267">
        <v>-0.106</v>
      </c>
      <c r="S209" s="267">
        <v>0.3901</v>
      </c>
      <c r="T209" s="267">
        <v>3.3599999999999998E-2</v>
      </c>
      <c r="U209" s="267">
        <v>-0.19769999999999999</v>
      </c>
      <c r="V209" s="267">
        <v>7.85E-2</v>
      </c>
      <c r="W209" s="267">
        <v>0.10920000000000001</v>
      </c>
      <c r="X209" s="267">
        <v>-0.246</v>
      </c>
      <c r="Y209" s="267">
        <v>-4.7699999999999999E-2</v>
      </c>
      <c r="Z209" s="267">
        <v>2.1000000000000001E-2</v>
      </c>
      <c r="AA209" s="267">
        <v>-3.5999999999999999E-3</v>
      </c>
      <c r="AB209" s="267">
        <v>7.0599999999999996E-2</v>
      </c>
      <c r="AC209" s="267">
        <v>-0.11609999999999999</v>
      </c>
      <c r="AD209" s="267">
        <v>0.22359999999999999</v>
      </c>
      <c r="AE209" s="267">
        <v>5.2400000000000002E-2</v>
      </c>
      <c r="AF209" s="267">
        <v>7.0199999999999999E-2</v>
      </c>
      <c r="AG209" s="267">
        <v>2.0199999999999999E-2</v>
      </c>
      <c r="AH209" s="267">
        <v>9.7699999999999995E-2</v>
      </c>
      <c r="AI209" s="267">
        <v>-0.12</v>
      </c>
      <c r="AJ209" s="267">
        <v>-2.23E-2</v>
      </c>
      <c r="AK209" s="267">
        <v>-8.8599999999999998E-2</v>
      </c>
      <c r="AL209" s="267">
        <v>0.2223</v>
      </c>
      <c r="AM209" s="267">
        <v>-0.25430000000000003</v>
      </c>
      <c r="AN209" s="267">
        <v>-9.8299999999999998E-2</v>
      </c>
      <c r="AO209" s="267">
        <v>-4.0500000000000001E-2</v>
      </c>
      <c r="AP209" s="268">
        <v>8.1299999999999997E-2</v>
      </c>
      <c r="AQ209" s="210"/>
      <c r="AR209" s="213">
        <f t="shared" ca="1" si="41"/>
        <v>3.8517251400000001E-2</v>
      </c>
      <c r="AS209" s="214" t="str">
        <f t="shared" si="44"/>
        <v>Hepar Sulfuris</v>
      </c>
      <c r="AT209" s="232">
        <f t="shared" ca="1" si="42"/>
        <v>3.8536316164006393E-2</v>
      </c>
      <c r="AU209" s="219" t="str">
        <f t="shared" ca="1" si="43"/>
        <v/>
      </c>
      <c r="AV209" s="203"/>
      <c r="AW209" s="232">
        <f t="shared" ca="1" si="45"/>
        <v>0.74241464287231329</v>
      </c>
      <c r="AX209" s="270">
        <f t="shared" ca="1" si="46"/>
        <v>397</v>
      </c>
      <c r="AY209" s="203">
        <f t="shared" ca="1" si="47"/>
        <v>0</v>
      </c>
      <c r="AZ209" s="270">
        <f t="shared" ca="1" si="48"/>
        <v>1.8817603635288616E-2</v>
      </c>
      <c r="BA209" s="270">
        <f t="shared" ca="1" si="49"/>
        <v>0</v>
      </c>
      <c r="BB209" s="271">
        <f t="shared" ca="1" si="50"/>
        <v>0.35358214584932834</v>
      </c>
    </row>
    <row r="210" spans="1:54">
      <c r="A210" s="232" t="s">
        <v>727</v>
      </c>
      <c r="B210" s="482" t="s">
        <v>3382</v>
      </c>
      <c r="C210" s="482"/>
      <c r="D210" s="483"/>
      <c r="E210" s="267">
        <v>-0.159</v>
      </c>
      <c r="F210" s="267">
        <v>0.24709999999999999</v>
      </c>
      <c r="G210" s="267">
        <v>3.6499999999999998E-2</v>
      </c>
      <c r="H210" s="267">
        <v>0.16930000000000001</v>
      </c>
      <c r="I210" s="267">
        <v>0.25309999999999999</v>
      </c>
      <c r="J210" s="267">
        <v>3.2500000000000001E-2</v>
      </c>
      <c r="K210" s="267">
        <v>-5.3400000000000003E-2</v>
      </c>
      <c r="L210" s="267">
        <v>6.3500000000000001E-2</v>
      </c>
      <c r="M210" s="267">
        <v>3.1899999999999998E-2</v>
      </c>
      <c r="N210" s="267">
        <v>-0.2195</v>
      </c>
      <c r="O210" s="267">
        <v>0.1173</v>
      </c>
      <c r="P210" s="267">
        <v>-0.13850000000000001</v>
      </c>
      <c r="Q210" s="267">
        <v>-0.12189999999999999</v>
      </c>
      <c r="R210" s="267">
        <v>0.2893</v>
      </c>
      <c r="S210" s="267">
        <v>-3.5700000000000003E-2</v>
      </c>
      <c r="T210" s="267">
        <v>0.19120000000000001</v>
      </c>
      <c r="U210" s="267">
        <v>0.10059999999999999</v>
      </c>
      <c r="V210" s="267">
        <v>-0.41799999999999998</v>
      </c>
      <c r="W210" s="267">
        <v>0.1734</v>
      </c>
      <c r="X210" s="267">
        <v>-3.1399999999999997E-2</v>
      </c>
      <c r="Y210" s="267">
        <v>-0.1366</v>
      </c>
      <c r="Z210" s="267">
        <v>3.49E-2</v>
      </c>
      <c r="AA210" s="267">
        <v>0.15429999999999999</v>
      </c>
      <c r="AB210" s="267">
        <v>-0.21299999999999999</v>
      </c>
      <c r="AC210" s="267">
        <v>1.12E-2</v>
      </c>
      <c r="AD210" s="267">
        <v>-0.11020000000000001</v>
      </c>
      <c r="AE210" s="267">
        <v>-1.77E-2</v>
      </c>
      <c r="AF210" s="267">
        <v>0.28770000000000001</v>
      </c>
      <c r="AG210" s="267">
        <v>0.1069</v>
      </c>
      <c r="AH210" s="267">
        <v>3.3E-3</v>
      </c>
      <c r="AI210" s="267">
        <v>-0.14099999999999999</v>
      </c>
      <c r="AJ210" s="267">
        <v>2.24E-2</v>
      </c>
      <c r="AK210" s="267">
        <v>-0.24129999999999999</v>
      </c>
      <c r="AL210" s="267">
        <v>-8.2900000000000001E-2</v>
      </c>
      <c r="AM210" s="267">
        <v>-0.12790000000000001</v>
      </c>
      <c r="AN210" s="267">
        <v>-0.12820000000000001</v>
      </c>
      <c r="AO210" s="267">
        <v>-0.1489</v>
      </c>
      <c r="AP210" s="268">
        <v>0.20230000000000001</v>
      </c>
      <c r="AQ210" s="210"/>
      <c r="AR210" s="213">
        <f t="shared" ca="1" si="41"/>
        <v>4.7349387700000002E-2</v>
      </c>
      <c r="AS210" s="214" t="str">
        <f t="shared" si="44"/>
        <v>Hippomanes</v>
      </c>
      <c r="AT210" s="232">
        <f t="shared" ca="1" si="42"/>
        <v>4.7384820591483481E-2</v>
      </c>
      <c r="AU210" s="219" t="str">
        <f t="shared" ca="1" si="43"/>
        <v/>
      </c>
      <c r="AV210" s="203"/>
      <c r="AW210" s="232">
        <f t="shared" ca="1" si="45"/>
        <v>0.74893494927911775</v>
      </c>
      <c r="AX210" s="270">
        <f t="shared" ca="1" si="46"/>
        <v>397</v>
      </c>
      <c r="AY210" s="203">
        <f t="shared" ca="1" si="47"/>
        <v>0</v>
      </c>
      <c r="AZ210" s="270">
        <f t="shared" ca="1" si="48"/>
        <v>1.6969974644950488E-2</v>
      </c>
      <c r="BA210" s="270">
        <f t="shared" ca="1" si="49"/>
        <v>0</v>
      </c>
      <c r="BB210" s="271">
        <f t="shared" ca="1" si="50"/>
        <v>0.3601024522561328</v>
      </c>
    </row>
    <row r="211" spans="1:54">
      <c r="A211" s="232" t="s">
        <v>728</v>
      </c>
      <c r="B211" s="482" t="s">
        <v>1465</v>
      </c>
      <c r="C211" s="482"/>
      <c r="D211" s="483"/>
      <c r="E211" s="267">
        <v>-3.6200000000000003E-2</v>
      </c>
      <c r="F211" s="267">
        <v>-0.15240000000000001</v>
      </c>
      <c r="G211" s="267">
        <v>-0.26050000000000001</v>
      </c>
      <c r="H211" s="267">
        <v>0</v>
      </c>
      <c r="I211" s="267">
        <v>-0.28620000000000001</v>
      </c>
      <c r="J211" s="267">
        <v>0.3725</v>
      </c>
      <c r="K211" s="267">
        <v>-6.4000000000000001E-2</v>
      </c>
      <c r="L211" s="267">
        <v>-0.19570000000000001</v>
      </c>
      <c r="M211" s="267">
        <v>0.13589999999999999</v>
      </c>
      <c r="N211" s="267">
        <v>1.4999999999999999E-2</v>
      </c>
      <c r="O211" s="267">
        <v>8.6599999999999996E-2</v>
      </c>
      <c r="P211" s="267">
        <v>0.23089999999999999</v>
      </c>
      <c r="Q211" s="267">
        <v>-1.6799999999999999E-2</v>
      </c>
      <c r="R211" s="267">
        <v>-0.21640000000000001</v>
      </c>
      <c r="S211" s="267">
        <v>-0.13719999999999999</v>
      </c>
      <c r="T211" s="267">
        <v>-2.86E-2</v>
      </c>
      <c r="U211" s="267">
        <v>0.2923</v>
      </c>
      <c r="V211" s="267">
        <v>-0.29120000000000001</v>
      </c>
      <c r="W211" s="267">
        <v>-3.44E-2</v>
      </c>
      <c r="X211" s="267">
        <v>-0.1094</v>
      </c>
      <c r="Y211" s="267">
        <v>0.19070000000000001</v>
      </c>
      <c r="Z211" s="267">
        <v>-7.0599999999999996E-2</v>
      </c>
      <c r="AA211" s="267">
        <v>3.0700000000000002E-2</v>
      </c>
      <c r="AB211" s="267">
        <v>-0.1094</v>
      </c>
      <c r="AC211" s="267">
        <v>-2.5999999999999999E-2</v>
      </c>
      <c r="AD211" s="267">
        <v>8.9499999999999996E-2</v>
      </c>
      <c r="AE211" s="267">
        <v>0.20699999999999999</v>
      </c>
      <c r="AF211" s="267">
        <v>-0.14899999999999999</v>
      </c>
      <c r="AG211" s="267">
        <v>-0.20830000000000001</v>
      </c>
      <c r="AH211" s="267">
        <v>0.1333</v>
      </c>
      <c r="AI211" s="267">
        <v>0.10340000000000001</v>
      </c>
      <c r="AJ211" s="267">
        <v>0.19700000000000001</v>
      </c>
      <c r="AK211" s="267">
        <v>0.127</v>
      </c>
      <c r="AL211" s="267">
        <v>6.59E-2</v>
      </c>
      <c r="AM211" s="267">
        <v>-8.1600000000000006E-2</v>
      </c>
      <c r="AN211" s="267">
        <v>0.21640000000000001</v>
      </c>
      <c r="AO211" s="267">
        <v>1.6799999999999999E-2</v>
      </c>
      <c r="AP211" s="268">
        <v>-4.41E-2</v>
      </c>
      <c r="AQ211" s="210"/>
      <c r="AR211" s="213">
        <f t="shared" ca="1" si="41"/>
        <v>-0.2494458041</v>
      </c>
      <c r="AS211" s="214" t="str">
        <f t="shared" si="44"/>
        <v>Histaminum Muriatic.</v>
      </c>
      <c r="AT211" s="232">
        <f t="shared" ca="1" si="42"/>
        <v>-0.25482175687022823</v>
      </c>
      <c r="AU211" s="219">
        <f t="shared" ca="1" si="43"/>
        <v>6.4934127774429709E-2</v>
      </c>
      <c r="AV211" s="203"/>
      <c r="AW211" s="232">
        <f t="shared" ca="1" si="45"/>
        <v>0.7554552556859222</v>
      </c>
      <c r="AX211" s="270">
        <f t="shared" ca="1" si="46"/>
        <v>398</v>
      </c>
      <c r="AY211" s="203">
        <f t="shared" ca="1" si="47"/>
        <v>1</v>
      </c>
      <c r="AZ211" s="270">
        <f t="shared" ca="1" si="48"/>
        <v>1.5289873112212535E-2</v>
      </c>
      <c r="BA211" s="270">
        <f t="shared" ca="1" si="49"/>
        <v>0.98471012688778747</v>
      </c>
      <c r="BB211" s="271">
        <f t="shared" ca="1" si="50"/>
        <v>0.36662275866293725</v>
      </c>
    </row>
    <row r="212" spans="1:54">
      <c r="A212" s="232" t="s">
        <v>729</v>
      </c>
      <c r="B212" s="482" t="s">
        <v>2535</v>
      </c>
      <c r="C212" s="482"/>
      <c r="D212" s="483"/>
      <c r="E212" s="267">
        <v>0.53849999999999998</v>
      </c>
      <c r="F212" s="267">
        <v>-2.7000000000000001E-3</v>
      </c>
      <c r="G212" s="267">
        <v>0.182</v>
      </c>
      <c r="H212" s="267">
        <v>9.0700000000000003E-2</v>
      </c>
      <c r="I212" s="267">
        <v>0.1222</v>
      </c>
      <c r="J212" s="267">
        <v>-0.10340000000000001</v>
      </c>
      <c r="K212" s="267">
        <v>1.72E-2</v>
      </c>
      <c r="L212" s="267">
        <v>0.12939999999999999</v>
      </c>
      <c r="M212" s="267">
        <v>0.1003</v>
      </c>
      <c r="N212" s="267">
        <v>-0.20610000000000001</v>
      </c>
      <c r="O212" s="267">
        <v>0.20549999999999999</v>
      </c>
      <c r="P212" s="267">
        <v>0.42099999999999999</v>
      </c>
      <c r="Q212" s="267">
        <v>7.6E-3</v>
      </c>
      <c r="R212" s="267">
        <v>4.6699999999999998E-2</v>
      </c>
      <c r="S212" s="267">
        <v>7.6600000000000001E-2</v>
      </c>
      <c r="T212" s="267">
        <v>-0.25359999999999999</v>
      </c>
      <c r="U212" s="267">
        <v>-9.0300000000000005E-2</v>
      </c>
      <c r="V212" s="267">
        <v>-5.7700000000000001E-2</v>
      </c>
      <c r="W212" s="267">
        <v>-0.11990000000000001</v>
      </c>
      <c r="X212" s="267">
        <v>-0.17419999999999999</v>
      </c>
      <c r="Y212" s="267">
        <v>-7.8799999999999995E-2</v>
      </c>
      <c r="Z212" s="267">
        <v>-3.4799999999999998E-2</v>
      </c>
      <c r="AA212" s="267">
        <v>2.29E-2</v>
      </c>
      <c r="AB212" s="267">
        <v>-0.20549999999999999</v>
      </c>
      <c r="AC212" s="267">
        <v>-0.14230000000000001</v>
      </c>
      <c r="AD212" s="267">
        <v>4.9299999999999997E-2</v>
      </c>
      <c r="AE212" s="267">
        <v>-0.12590000000000001</v>
      </c>
      <c r="AF212" s="267">
        <v>-0.16800000000000001</v>
      </c>
      <c r="AG212" s="267">
        <v>4.3E-3</v>
      </c>
      <c r="AH212" s="267">
        <v>6.6500000000000004E-2</v>
      </c>
      <c r="AI212" s="267">
        <v>-0.14369999999999999</v>
      </c>
      <c r="AJ212" s="267">
        <v>-0.27060000000000001</v>
      </c>
      <c r="AK212" s="267">
        <v>5.6300000000000003E-2</v>
      </c>
      <c r="AL212" s="267">
        <v>6.9199999999999998E-2</v>
      </c>
      <c r="AM212" s="267">
        <v>-4.0300000000000002E-2</v>
      </c>
      <c r="AN212" s="267">
        <v>1.15E-2</v>
      </c>
      <c r="AO212" s="267">
        <v>-9.7999999999999997E-3</v>
      </c>
      <c r="AP212" s="268">
        <v>1.7600000000000001E-2</v>
      </c>
      <c r="AQ212" s="210"/>
      <c r="AR212" s="213">
        <f t="shared" ca="1" si="41"/>
        <v>-2.2544929200000001E-2</v>
      </c>
      <c r="AS212" s="214" t="str">
        <f t="shared" si="44"/>
        <v>Hydrastis Canadensis</v>
      </c>
      <c r="AT212" s="232">
        <f t="shared" ca="1" si="42"/>
        <v>-2.2548750031141738E-2</v>
      </c>
      <c r="AU212" s="219">
        <f t="shared" ca="1" si="43"/>
        <v>5.0844612796691448E-4</v>
      </c>
      <c r="AV212" s="203"/>
      <c r="AW212" s="232"/>
      <c r="AX212" s="270"/>
      <c r="AY212" s="203"/>
      <c r="AZ212" s="203"/>
      <c r="BA212" s="203"/>
      <c r="BB212" s="203"/>
    </row>
    <row r="213" spans="1:54">
      <c r="A213" s="232" t="s">
        <v>730</v>
      </c>
      <c r="B213" s="482" t="s">
        <v>3455</v>
      </c>
      <c r="C213" s="482"/>
      <c r="D213" s="483"/>
      <c r="E213" s="267">
        <v>0.56689999999999996</v>
      </c>
      <c r="F213" s="267">
        <v>-6.9400000000000003E-2</v>
      </c>
      <c r="G213" s="267">
        <v>-0.1135</v>
      </c>
      <c r="H213" s="267">
        <v>0.20319999999999999</v>
      </c>
      <c r="I213" s="267">
        <v>-7.1300000000000002E-2</v>
      </c>
      <c r="J213" s="267">
        <v>0.28000000000000003</v>
      </c>
      <c r="K213" s="267">
        <v>0.183</v>
      </c>
      <c r="L213" s="267">
        <v>-0.1371</v>
      </c>
      <c r="M213" s="267">
        <v>4.0000000000000001E-3</v>
      </c>
      <c r="N213" s="267">
        <v>6.7199999999999996E-2</v>
      </c>
      <c r="O213" s="267">
        <v>-0.28260000000000002</v>
      </c>
      <c r="P213" s="267">
        <v>0.17449999999999999</v>
      </c>
      <c r="Q213" s="267">
        <v>5.62E-2</v>
      </c>
      <c r="R213" s="267">
        <v>5.4699999999999999E-2</v>
      </c>
      <c r="S213" s="267">
        <v>5.2900000000000003E-2</v>
      </c>
      <c r="T213" s="267">
        <v>-0.2462</v>
      </c>
      <c r="U213" s="267">
        <v>-0.27589999999999998</v>
      </c>
      <c r="V213" s="267">
        <v>-0.30349999999999999</v>
      </c>
      <c r="W213" s="267">
        <v>-1.3599999999999999E-2</v>
      </c>
      <c r="X213" s="267">
        <v>-0.19289999999999999</v>
      </c>
      <c r="Y213" s="267">
        <v>8.6699999999999999E-2</v>
      </c>
      <c r="Z213" s="267">
        <v>1.84E-2</v>
      </c>
      <c r="AA213" s="267">
        <v>0.1242</v>
      </c>
      <c r="AB213" s="267">
        <v>-4.7800000000000002E-2</v>
      </c>
      <c r="AC213" s="267">
        <v>2.1299999999999999E-2</v>
      </c>
      <c r="AD213" s="267">
        <v>-7.0499999999999993E-2</v>
      </c>
      <c r="AE213" s="267">
        <v>-2.06E-2</v>
      </c>
      <c r="AF213" s="267">
        <v>7.1300000000000002E-2</v>
      </c>
      <c r="AG213" s="267">
        <v>-0.1014</v>
      </c>
      <c r="AH213" s="267">
        <v>5.1400000000000001E-2</v>
      </c>
      <c r="AI213" s="267">
        <v>1.5100000000000001E-2</v>
      </c>
      <c r="AJ213" s="267">
        <v>-0.05</v>
      </c>
      <c r="AK213" s="267">
        <v>1.84E-2</v>
      </c>
      <c r="AL213" s="267">
        <v>-7.0900000000000005E-2</v>
      </c>
      <c r="AM213" s="267">
        <v>0.13780000000000001</v>
      </c>
      <c r="AN213" s="267">
        <v>5.1400000000000001E-2</v>
      </c>
      <c r="AO213" s="267">
        <v>-8.3799999999999999E-2</v>
      </c>
      <c r="AP213" s="268">
        <v>-8.7400000000000005E-2</v>
      </c>
      <c r="AQ213" s="210"/>
      <c r="AR213" s="213">
        <f t="shared" ca="1" si="41"/>
        <v>-0.33712390679999998</v>
      </c>
      <c r="AS213" s="214" t="str">
        <f t="shared" si="44"/>
        <v>Hydrocotyle Asiatica</v>
      </c>
      <c r="AT213" s="232">
        <f t="shared" ca="1" si="42"/>
        <v>-0.35084408170764803</v>
      </c>
      <c r="AU213" s="219">
        <f t="shared" ca="1" si="43"/>
        <v>0.12309156966928281</v>
      </c>
      <c r="AV213" s="203"/>
      <c r="AW213" s="203"/>
      <c r="AX213" s="203"/>
      <c r="AY213" s="203"/>
      <c r="AZ213" s="203"/>
      <c r="BA213" s="203"/>
      <c r="BB213" s="203"/>
    </row>
    <row r="214" spans="1:54">
      <c r="A214" s="232" t="s">
        <v>731</v>
      </c>
      <c r="B214" s="482" t="s">
        <v>3456</v>
      </c>
      <c r="C214" s="482"/>
      <c r="D214" s="483"/>
      <c r="E214" s="267">
        <v>-0.54049999999999998</v>
      </c>
      <c r="F214" s="267">
        <v>-0.29520000000000002</v>
      </c>
      <c r="G214" s="267">
        <v>2.87E-2</v>
      </c>
      <c r="H214" s="267">
        <v>2.0999999999999999E-3</v>
      </c>
      <c r="I214" s="267">
        <v>0.43859999999999999</v>
      </c>
      <c r="J214" s="267">
        <v>0.193</v>
      </c>
      <c r="K214" s="267">
        <v>0.10059999999999999</v>
      </c>
      <c r="L214" s="267">
        <v>-0.12479999999999999</v>
      </c>
      <c r="M214" s="267">
        <v>3.3999999999999998E-3</v>
      </c>
      <c r="N214" s="267">
        <v>2.0999999999999999E-3</v>
      </c>
      <c r="O214" s="267">
        <v>-0.18459999999999999</v>
      </c>
      <c r="P214" s="267">
        <v>0.29089999999999999</v>
      </c>
      <c r="Q214" s="267">
        <v>1.95E-2</v>
      </c>
      <c r="R214" s="267">
        <v>-0.3281</v>
      </c>
      <c r="S214" s="267">
        <v>-6.3500000000000001E-2</v>
      </c>
      <c r="T214" s="267">
        <v>-8.8999999999999996E-2</v>
      </c>
      <c r="U214" s="267">
        <v>-4.1099999999999998E-2</v>
      </c>
      <c r="V214" s="267">
        <v>0.1651</v>
      </c>
      <c r="W214" s="267">
        <v>5.9200000000000003E-2</v>
      </c>
      <c r="X214" s="267">
        <v>2.47E-2</v>
      </c>
      <c r="Y214" s="267">
        <v>7.7899999999999997E-2</v>
      </c>
      <c r="Z214" s="267">
        <v>9.7000000000000003E-3</v>
      </c>
      <c r="AA214" s="267">
        <v>3.5000000000000003E-2</v>
      </c>
      <c r="AB214" s="267">
        <v>7.2700000000000001E-2</v>
      </c>
      <c r="AC214" s="267">
        <v>-3.3999999999999998E-3</v>
      </c>
      <c r="AD214" s="267">
        <v>2.7900000000000001E-2</v>
      </c>
      <c r="AE214" s="267">
        <v>-7.2099999999999997E-2</v>
      </c>
      <c r="AF214" s="267">
        <v>0.16769999999999999</v>
      </c>
      <c r="AG214" s="267">
        <v>-5.7999999999999996E-3</v>
      </c>
      <c r="AH214" s="267">
        <v>-2.53E-2</v>
      </c>
      <c r="AI214" s="267">
        <v>-3.32E-2</v>
      </c>
      <c r="AJ214" s="267">
        <v>-8.5300000000000001E-2</v>
      </c>
      <c r="AK214" s="267">
        <v>-0.1143</v>
      </c>
      <c r="AL214" s="267">
        <v>4.5600000000000002E-2</v>
      </c>
      <c r="AM214" s="267">
        <v>0.02</v>
      </c>
      <c r="AN214" s="267">
        <v>3.4799999999999998E-2</v>
      </c>
      <c r="AO214" s="267">
        <v>4.6300000000000001E-2</v>
      </c>
      <c r="AP214" s="268">
        <v>0.1343</v>
      </c>
      <c r="AQ214" s="210"/>
      <c r="AR214" s="213">
        <f t="shared" ca="1" si="41"/>
        <v>-9.3487934100000003E-2</v>
      </c>
      <c r="AS214" s="214" t="str">
        <f t="shared" si="44"/>
        <v>Hydrocyanicum Acidum</v>
      </c>
      <c r="AT214" s="232">
        <f t="shared" ca="1" si="42"/>
        <v>-9.3761732661404376E-2</v>
      </c>
      <c r="AU214" s="219">
        <f t="shared" ca="1" si="43"/>
        <v>8.7912625116686634E-3</v>
      </c>
      <c r="AV214" s="203"/>
      <c r="AW214" s="203"/>
      <c r="AX214" s="203"/>
      <c r="AY214" s="203"/>
      <c r="AZ214" s="203"/>
      <c r="BA214" s="203"/>
      <c r="BB214" s="203"/>
    </row>
    <row r="215" spans="1:54">
      <c r="A215" s="232" t="s">
        <v>1514</v>
      </c>
      <c r="B215" s="482" t="s">
        <v>4202</v>
      </c>
      <c r="C215" s="482"/>
      <c r="D215" s="483"/>
      <c r="E215" s="267">
        <v>-0.42420000000000002</v>
      </c>
      <c r="F215" s="267">
        <v>0.14360000000000001</v>
      </c>
      <c r="G215" s="267">
        <v>-0.29360000000000003</v>
      </c>
      <c r="H215" s="267">
        <v>9.5999999999999992E-3</v>
      </c>
      <c r="I215" s="267">
        <v>-0.32729999999999998</v>
      </c>
      <c r="J215" s="267">
        <v>0.1225</v>
      </c>
      <c r="K215" s="267">
        <v>0.16900000000000001</v>
      </c>
      <c r="L215" s="267">
        <v>7.5600000000000001E-2</v>
      </c>
      <c r="M215" s="267">
        <v>0.1363</v>
      </c>
      <c r="N215" s="267">
        <v>-0.16289999999999999</v>
      </c>
      <c r="O215" s="267">
        <v>-3.2899999999999999E-2</v>
      </c>
      <c r="P215" s="267">
        <v>-2.0000000000000001E-4</v>
      </c>
      <c r="Q215" s="267">
        <v>-4.6100000000000002E-2</v>
      </c>
      <c r="R215" s="267">
        <v>0.19259999999999999</v>
      </c>
      <c r="S215" s="267">
        <v>4.6899999999999997E-2</v>
      </c>
      <c r="T215" s="267">
        <v>-0.1328</v>
      </c>
      <c r="U215" s="267">
        <v>-0.1265</v>
      </c>
      <c r="V215" s="267">
        <v>0.1053</v>
      </c>
      <c r="W215" s="267">
        <v>0.34110000000000001</v>
      </c>
      <c r="X215" s="267">
        <v>5.7000000000000002E-2</v>
      </c>
      <c r="Y215" s="267">
        <v>0.18490000000000001</v>
      </c>
      <c r="Z215" s="267">
        <v>2.4500000000000001E-2</v>
      </c>
      <c r="AA215" s="267">
        <v>-0.15770000000000001</v>
      </c>
      <c r="AB215" s="267">
        <v>-0.12139999999999999</v>
      </c>
      <c r="AC215" s="267">
        <v>0.1663</v>
      </c>
      <c r="AD215" s="267">
        <v>5.6300000000000003E-2</v>
      </c>
      <c r="AE215" s="267">
        <v>-4.6899999999999997E-2</v>
      </c>
      <c r="AF215" s="267">
        <v>9.5100000000000004E-2</v>
      </c>
      <c r="AG215" s="267">
        <v>4.7100000000000003E-2</v>
      </c>
      <c r="AH215" s="267">
        <v>-8.3299999999999999E-2</v>
      </c>
      <c r="AI215" s="267">
        <v>-5.4699999999999999E-2</v>
      </c>
      <c r="AJ215" s="267">
        <v>0.18740000000000001</v>
      </c>
      <c r="AK215" s="267">
        <v>-0.27450000000000002</v>
      </c>
      <c r="AL215" s="267">
        <v>0.1918</v>
      </c>
      <c r="AM215" s="267">
        <v>0.1171</v>
      </c>
      <c r="AN215" s="267">
        <v>-9.4200000000000006E-2</v>
      </c>
      <c r="AO215" s="267">
        <v>-7.7499999999999999E-2</v>
      </c>
      <c r="AP215" s="268">
        <v>-1.8599999999999998E-2</v>
      </c>
      <c r="AQ215" s="210"/>
      <c r="AR215" s="213">
        <f t="shared" ca="1" si="41"/>
        <v>0.26760090130000003</v>
      </c>
      <c r="AS215" s="214" t="str">
        <f t="shared" si="44"/>
        <v>Hydrophobinum(Lyss.)</v>
      </c>
      <c r="AT215" s="232">
        <f t="shared" ca="1" si="42"/>
        <v>0.27427787832865891</v>
      </c>
      <c r="AU215" s="219" t="str">
        <f t="shared" ca="1" si="43"/>
        <v/>
      </c>
      <c r="AV215" s="203"/>
      <c r="AW215" s="203"/>
      <c r="AX215" s="203"/>
      <c r="AY215" s="203"/>
      <c r="AZ215" s="203"/>
      <c r="BA215" s="203"/>
      <c r="BB215" s="203"/>
    </row>
    <row r="216" spans="1:54">
      <c r="A216" s="232" t="s">
        <v>2902</v>
      </c>
      <c r="B216" s="482" t="s">
        <v>4418</v>
      </c>
      <c r="C216" s="482"/>
      <c r="D216" s="483"/>
      <c r="E216" s="267">
        <v>-0.52310000000000001</v>
      </c>
      <c r="F216" s="267">
        <v>0.26490000000000002</v>
      </c>
      <c r="G216" s="267">
        <v>-0.36649999999999999</v>
      </c>
      <c r="H216" s="267">
        <v>-7.3099999999999998E-2</v>
      </c>
      <c r="I216" s="267">
        <v>-4.6699999999999998E-2</v>
      </c>
      <c r="J216" s="267">
        <v>8.9899999999999994E-2</v>
      </c>
      <c r="K216" s="267">
        <v>0.17399999999999999</v>
      </c>
      <c r="L216" s="267">
        <v>0.21479999999999999</v>
      </c>
      <c r="M216" s="267">
        <v>-0.1673</v>
      </c>
      <c r="N216" s="267">
        <v>-6.5600000000000006E-2</v>
      </c>
      <c r="O216" s="267">
        <v>0.20549999999999999</v>
      </c>
      <c r="P216" s="267">
        <v>-5.7500000000000002E-2</v>
      </c>
      <c r="Q216" s="267">
        <v>-1.6899999999999998E-2</v>
      </c>
      <c r="R216" s="267">
        <v>7.6399999999999996E-2</v>
      </c>
      <c r="S216" s="267">
        <v>-3.9899999999999998E-2</v>
      </c>
      <c r="T216" s="267">
        <v>2.8400000000000002E-2</v>
      </c>
      <c r="U216" s="267">
        <v>-7.4800000000000005E-2</v>
      </c>
      <c r="V216" s="267">
        <v>8.1000000000000003E-2</v>
      </c>
      <c r="W216" s="267">
        <v>0.1326</v>
      </c>
      <c r="X216" s="267">
        <v>2.58E-2</v>
      </c>
      <c r="Y216" s="267">
        <v>4.8899999999999999E-2</v>
      </c>
      <c r="Z216" s="267">
        <v>-0.17380000000000001</v>
      </c>
      <c r="AA216" s="267">
        <v>-0.24260000000000001</v>
      </c>
      <c r="AB216" s="267">
        <v>0.25209999999999999</v>
      </c>
      <c r="AC216" s="267">
        <v>-0.11210000000000001</v>
      </c>
      <c r="AD216" s="267">
        <v>4.5900000000000003E-2</v>
      </c>
      <c r="AE216" s="267">
        <v>-0.04</v>
      </c>
      <c r="AF216" s="267">
        <v>-0.12790000000000001</v>
      </c>
      <c r="AG216" s="267">
        <v>8.4000000000000005E-2</v>
      </c>
      <c r="AH216" s="267">
        <v>6.4100000000000004E-2</v>
      </c>
      <c r="AI216" s="267">
        <v>0.20610000000000001</v>
      </c>
      <c r="AJ216" s="267">
        <v>0.1298</v>
      </c>
      <c r="AK216" s="267">
        <v>8.2299999999999998E-2</v>
      </c>
      <c r="AL216" s="267">
        <v>0.15640000000000001</v>
      </c>
      <c r="AM216" s="267">
        <v>-0.12820000000000001</v>
      </c>
      <c r="AN216" s="267">
        <v>-5.2400000000000002E-2</v>
      </c>
      <c r="AO216" s="267">
        <v>-6.6500000000000004E-2</v>
      </c>
      <c r="AP216" s="268">
        <v>1.1900000000000001E-2</v>
      </c>
      <c r="AQ216" s="210"/>
      <c r="AR216" s="213">
        <f t="shared" ca="1" si="41"/>
        <v>0.37028557029999998</v>
      </c>
      <c r="AS216" s="214" t="str">
        <f t="shared" si="44"/>
        <v>Hyosciamus Niger</v>
      </c>
      <c r="AT216" s="232">
        <f t="shared" ca="1" si="42"/>
        <v>0.38875400607251132</v>
      </c>
      <c r="AU216" s="219" t="str">
        <f t="shared" ca="1" si="43"/>
        <v/>
      </c>
      <c r="AV216" s="203"/>
      <c r="AW216" s="203"/>
      <c r="AX216" s="203"/>
      <c r="AY216" s="203"/>
      <c r="AZ216" s="203"/>
      <c r="BA216" s="203"/>
      <c r="BB216" s="203"/>
    </row>
    <row r="217" spans="1:54">
      <c r="A217" s="232" t="s">
        <v>4491</v>
      </c>
      <c r="B217" s="482" t="s">
        <v>4203</v>
      </c>
      <c r="C217" s="482"/>
      <c r="D217" s="483"/>
      <c r="E217" s="267">
        <v>0.23749999999999999</v>
      </c>
      <c r="F217" s="267">
        <v>-0.1389</v>
      </c>
      <c r="G217" s="267">
        <v>1.21E-2</v>
      </c>
      <c r="H217" s="267">
        <v>8.5199999999999998E-2</v>
      </c>
      <c r="I217" s="267">
        <v>0.1681</v>
      </c>
      <c r="J217" s="267">
        <v>-8.6300000000000002E-2</v>
      </c>
      <c r="K217" s="267">
        <v>-0.1812</v>
      </c>
      <c r="L217" s="267">
        <v>-0.16120000000000001</v>
      </c>
      <c r="M217" s="267">
        <v>8.3699999999999997E-2</v>
      </c>
      <c r="N217" s="267">
        <v>0.27339999999999998</v>
      </c>
      <c r="O217" s="267">
        <v>2.9999999999999997E-4</v>
      </c>
      <c r="P217" s="267">
        <v>-0.18509999999999999</v>
      </c>
      <c r="Q217" s="267">
        <v>1.6199999999999999E-2</v>
      </c>
      <c r="R217" s="267">
        <v>-4.9500000000000002E-2</v>
      </c>
      <c r="S217" s="267">
        <v>-0.14680000000000001</v>
      </c>
      <c r="T217" s="267">
        <v>0.20180000000000001</v>
      </c>
      <c r="U217" s="267">
        <v>-0.23949999999999999</v>
      </c>
      <c r="V217" s="267">
        <v>0.1004</v>
      </c>
      <c r="W217" s="267">
        <v>0.1946</v>
      </c>
      <c r="X217" s="267">
        <v>-4.65E-2</v>
      </c>
      <c r="Y217" s="267">
        <v>0.2064</v>
      </c>
      <c r="Z217" s="267">
        <v>0.1196</v>
      </c>
      <c r="AA217" s="267">
        <v>9.7799999999999998E-2</v>
      </c>
      <c r="AB217" s="267">
        <v>-0.2336</v>
      </c>
      <c r="AC217" s="267">
        <v>0.1502</v>
      </c>
      <c r="AD217" s="267">
        <v>-3.6499999999999998E-2</v>
      </c>
      <c r="AE217" s="267">
        <v>-0.21329999999999999</v>
      </c>
      <c r="AF217" s="267">
        <v>-0.1389</v>
      </c>
      <c r="AG217" s="267">
        <v>0.11990000000000001</v>
      </c>
      <c r="AH217" s="267">
        <v>-1.0800000000000001E-2</v>
      </c>
      <c r="AI217" s="267">
        <v>-0.34599999999999997</v>
      </c>
      <c r="AJ217" s="267">
        <v>-3.5700000000000003E-2</v>
      </c>
      <c r="AK217" s="267">
        <v>-0.161</v>
      </c>
      <c r="AL217" s="267">
        <v>1.8E-3</v>
      </c>
      <c r="AM217" s="267">
        <v>0.15040000000000001</v>
      </c>
      <c r="AN217" s="267">
        <v>8.3699999999999997E-2</v>
      </c>
      <c r="AO217" s="267">
        <v>0.30370000000000003</v>
      </c>
      <c r="AP217" s="268">
        <v>-0.20230000000000001</v>
      </c>
      <c r="AQ217" s="210"/>
      <c r="AR217" s="213">
        <f t="shared" ca="1" si="41"/>
        <v>-0.12926704019999999</v>
      </c>
      <c r="AS217" s="214" t="str">
        <f t="shared" si="44"/>
        <v>Hypericum Perforatum</v>
      </c>
      <c r="AT217" s="232">
        <f t="shared" ca="1" si="42"/>
        <v>-0.12999436238554651</v>
      </c>
      <c r="AU217" s="219">
        <f t="shared" ca="1" si="43"/>
        <v>1.689853425202479E-2</v>
      </c>
      <c r="AV217" s="203"/>
      <c r="AW217" s="203"/>
      <c r="AX217" s="203"/>
      <c r="AY217" s="203"/>
      <c r="AZ217" s="203"/>
      <c r="BA217" s="203"/>
      <c r="BB217" s="203"/>
    </row>
    <row r="218" spans="1:54">
      <c r="A218" s="232" t="s">
        <v>804</v>
      </c>
      <c r="B218" s="482" t="s">
        <v>3383</v>
      </c>
      <c r="C218" s="482"/>
      <c r="D218" s="483"/>
      <c r="E218" s="267">
        <v>-0.28120000000000001</v>
      </c>
      <c r="F218" s="267">
        <v>-0.33119999999999999</v>
      </c>
      <c r="G218" s="267">
        <v>0.31809999999999999</v>
      </c>
      <c r="H218" s="267">
        <v>4.8399999999999999E-2</v>
      </c>
      <c r="I218" s="267">
        <v>0.27610000000000001</v>
      </c>
      <c r="J218" s="267">
        <v>0.11849999999999999</v>
      </c>
      <c r="K218" s="267">
        <v>-0.1258</v>
      </c>
      <c r="L218" s="267">
        <v>-1.15E-2</v>
      </c>
      <c r="M218" s="267">
        <v>0.39929999999999999</v>
      </c>
      <c r="N218" s="267">
        <v>5.3499999999999999E-2</v>
      </c>
      <c r="O218" s="267">
        <v>4.4600000000000001E-2</v>
      </c>
      <c r="P218" s="267">
        <v>0.24709999999999999</v>
      </c>
      <c r="Q218" s="267">
        <v>-4.7399999999999998E-2</v>
      </c>
      <c r="R218" s="267">
        <v>-0.34329999999999999</v>
      </c>
      <c r="S218" s="267">
        <v>0.16139999999999999</v>
      </c>
      <c r="T218" s="267">
        <v>-7.8E-2</v>
      </c>
      <c r="U218" s="267">
        <v>0.1009</v>
      </c>
      <c r="V218" s="267">
        <v>-5.7000000000000002E-3</v>
      </c>
      <c r="W218" s="267">
        <v>-1.11E-2</v>
      </c>
      <c r="X218" s="267">
        <v>3.4099999999999998E-2</v>
      </c>
      <c r="Y218" s="267">
        <v>-3.5000000000000001E-3</v>
      </c>
      <c r="Z218" s="267">
        <v>0.2009</v>
      </c>
      <c r="AA218" s="267">
        <v>4.7399999999999998E-2</v>
      </c>
      <c r="AB218" s="267">
        <v>-3.3399999999999999E-2</v>
      </c>
      <c r="AC218" s="267">
        <v>-0.1003</v>
      </c>
      <c r="AD218" s="267">
        <v>-9.5200000000000007E-2</v>
      </c>
      <c r="AE218" s="267">
        <v>-2.1299999999999999E-2</v>
      </c>
      <c r="AF218" s="267">
        <v>0.1356</v>
      </c>
      <c r="AG218" s="267">
        <v>-0.21079999999999999</v>
      </c>
      <c r="AH218" s="267">
        <v>0.114</v>
      </c>
      <c r="AI218" s="267">
        <v>-0.127</v>
      </c>
      <c r="AJ218" s="267">
        <v>-0.16270000000000001</v>
      </c>
      <c r="AK218" s="267">
        <v>-9.7799999999999998E-2</v>
      </c>
      <c r="AL218" s="267">
        <v>-0.10730000000000001</v>
      </c>
      <c r="AM218" s="267">
        <v>-1.9699999999999999E-2</v>
      </c>
      <c r="AN218" s="267">
        <v>-6.8500000000000005E-2</v>
      </c>
      <c r="AO218" s="267">
        <v>-5.4100000000000002E-2</v>
      </c>
      <c r="AP218" s="268">
        <v>4.0800000000000003E-2</v>
      </c>
      <c r="AQ218" s="210"/>
      <c r="AR218" s="213">
        <f t="shared" ca="1" si="41"/>
        <v>-0.18070955750000001</v>
      </c>
      <c r="AS218" s="214" t="str">
        <f t="shared" si="44"/>
        <v>Iberis Amara</v>
      </c>
      <c r="AT218" s="232">
        <f t="shared" ca="1" si="42"/>
        <v>-0.18271610251048662</v>
      </c>
      <c r="AU218" s="219">
        <f t="shared" ca="1" si="43"/>
        <v>3.3385174116622653E-2</v>
      </c>
      <c r="AV218" s="203"/>
      <c r="AW218" s="203"/>
      <c r="AX218" s="203"/>
      <c r="AY218" s="203"/>
      <c r="AZ218" s="203"/>
      <c r="BA218" s="203"/>
      <c r="BB218" s="203"/>
    </row>
    <row r="219" spans="1:54">
      <c r="A219" s="232" t="s">
        <v>805</v>
      </c>
      <c r="B219" s="482" t="s">
        <v>3384</v>
      </c>
      <c r="C219" s="482"/>
      <c r="D219" s="483"/>
      <c r="E219" s="267">
        <v>-0.34260000000000002</v>
      </c>
      <c r="F219" s="267">
        <v>0.42280000000000001</v>
      </c>
      <c r="G219" s="267">
        <v>-0.14030000000000001</v>
      </c>
      <c r="H219" s="267">
        <v>-0.13869999999999999</v>
      </c>
      <c r="I219" s="267">
        <v>-0.1178</v>
      </c>
      <c r="J219" s="267">
        <v>4.3299999999999998E-2</v>
      </c>
      <c r="K219" s="267">
        <v>8.0500000000000002E-2</v>
      </c>
      <c r="L219" s="267">
        <v>2.9600000000000001E-2</v>
      </c>
      <c r="M219" s="267">
        <v>7.9100000000000004E-2</v>
      </c>
      <c r="N219" s="267">
        <v>-4.2900000000000001E-2</v>
      </c>
      <c r="O219" s="267">
        <v>0.24840000000000001</v>
      </c>
      <c r="P219" s="267">
        <v>-0.20069999999999999</v>
      </c>
      <c r="Q219" s="267">
        <v>-0.21029999999999999</v>
      </c>
      <c r="R219" s="267">
        <v>-0.21579999999999999</v>
      </c>
      <c r="S219" s="267">
        <v>0.15060000000000001</v>
      </c>
      <c r="T219" s="267">
        <v>8.0399999999999999E-2</v>
      </c>
      <c r="U219" s="267">
        <v>-3.3300000000000003E-2</v>
      </c>
      <c r="V219" s="267">
        <v>-0.26640000000000003</v>
      </c>
      <c r="W219" s="267">
        <v>1.17E-2</v>
      </c>
      <c r="X219" s="267">
        <v>0.1065</v>
      </c>
      <c r="Y219" s="267">
        <v>0.1142</v>
      </c>
      <c r="Z219" s="267">
        <v>-0.1221</v>
      </c>
      <c r="AA219" s="267">
        <v>-7.9799999999999996E-2</v>
      </c>
      <c r="AB219" s="267">
        <v>3.2000000000000002E-3</v>
      </c>
      <c r="AC219" s="267">
        <v>-0.1236</v>
      </c>
      <c r="AD219" s="267">
        <v>-5.7999999999999996E-3</v>
      </c>
      <c r="AE219" s="267">
        <v>8.4400000000000003E-2</v>
      </c>
      <c r="AF219" s="267">
        <v>-0.12770000000000001</v>
      </c>
      <c r="AG219" s="267">
        <v>-1.5299999999999999E-2</v>
      </c>
      <c r="AH219" s="267">
        <v>-1.03E-2</v>
      </c>
      <c r="AI219" s="267">
        <v>7.5399999999999995E-2</v>
      </c>
      <c r="AJ219" s="267">
        <v>-0.16159999999999999</v>
      </c>
      <c r="AK219" s="267">
        <v>0.21429999999999999</v>
      </c>
      <c r="AL219" s="267">
        <v>1.5699999999999999E-2</v>
      </c>
      <c r="AM219" s="267">
        <v>0.38800000000000001</v>
      </c>
      <c r="AN219" s="267">
        <v>9.7000000000000003E-3</v>
      </c>
      <c r="AO219" s="267">
        <v>0.15720000000000001</v>
      </c>
      <c r="AP219" s="268">
        <v>3.9699999999999999E-2</v>
      </c>
      <c r="AQ219" s="210"/>
      <c r="AR219" s="213">
        <f t="shared" ca="1" si="41"/>
        <v>8.7282473799999996E-2</v>
      </c>
      <c r="AS219" s="214" t="str">
        <f t="shared" si="44"/>
        <v>Ignatia Amara</v>
      </c>
      <c r="AT219" s="232">
        <f t="shared" ca="1" si="42"/>
        <v>8.7505138469599744E-2</v>
      </c>
      <c r="AU219" s="219" t="str">
        <f t="shared" ca="1" si="43"/>
        <v/>
      </c>
      <c r="AV219" s="203"/>
      <c r="AW219" s="203"/>
      <c r="AX219" s="203"/>
      <c r="AY219" s="203"/>
      <c r="AZ219" s="203"/>
      <c r="BA219" s="203"/>
      <c r="BB219" s="203"/>
    </row>
    <row r="220" spans="1:54">
      <c r="A220" s="232" t="s">
        <v>806</v>
      </c>
      <c r="B220" s="482" t="s">
        <v>3385</v>
      </c>
      <c r="C220" s="482"/>
      <c r="D220" s="483"/>
      <c r="E220" s="267">
        <v>-0.11459999999999999</v>
      </c>
      <c r="F220" s="267">
        <v>0.2596</v>
      </c>
      <c r="G220" s="267">
        <v>-2.1399999999999999E-2</v>
      </c>
      <c r="H220" s="267">
        <v>-0.26169999999999999</v>
      </c>
      <c r="I220" s="267">
        <v>-0.13450000000000001</v>
      </c>
      <c r="J220" s="267">
        <v>5.0200000000000002E-2</v>
      </c>
      <c r="K220" s="267">
        <v>1.5E-3</v>
      </c>
      <c r="L220" s="267">
        <v>-7.8100000000000003E-2</v>
      </c>
      <c r="M220" s="267">
        <v>-0.26769999999999999</v>
      </c>
      <c r="N220" s="267">
        <v>0.1118</v>
      </c>
      <c r="O220" s="267">
        <v>9.9299999999999999E-2</v>
      </c>
      <c r="P220" s="267">
        <v>9.9500000000000005E-2</v>
      </c>
      <c r="Q220" s="267">
        <v>3.39E-2</v>
      </c>
      <c r="R220" s="267">
        <v>-0.1575</v>
      </c>
      <c r="S220" s="267">
        <v>-6.8000000000000005E-2</v>
      </c>
      <c r="T220" s="267">
        <v>-0.1116</v>
      </c>
      <c r="U220" s="267">
        <v>9.1000000000000004E-3</v>
      </c>
      <c r="V220" s="267">
        <v>8.0299999999999996E-2</v>
      </c>
      <c r="W220" s="267">
        <v>0.3579</v>
      </c>
      <c r="X220" s="267">
        <v>-0.2918</v>
      </c>
      <c r="Y220" s="267">
        <v>3.9399999999999998E-2</v>
      </c>
      <c r="Z220" s="267">
        <v>9.3200000000000005E-2</v>
      </c>
      <c r="AA220" s="267">
        <v>-4.6800000000000001E-2</v>
      </c>
      <c r="AB220" s="267">
        <v>4.2599999999999999E-2</v>
      </c>
      <c r="AC220" s="267">
        <v>3.32E-2</v>
      </c>
      <c r="AD220" s="267">
        <v>8.8700000000000001E-2</v>
      </c>
      <c r="AE220" s="267">
        <v>0.30580000000000002</v>
      </c>
      <c r="AF220" s="267">
        <v>0.27889999999999998</v>
      </c>
      <c r="AG220" s="267">
        <v>-4.1999999999999997E-3</v>
      </c>
      <c r="AH220" s="267">
        <v>-0.18679999999999999</v>
      </c>
      <c r="AI220" s="267">
        <v>-0.13550000000000001</v>
      </c>
      <c r="AJ220" s="267">
        <v>-0.1154</v>
      </c>
      <c r="AK220" s="267">
        <v>-0.17319999999999999</v>
      </c>
      <c r="AL220" s="267">
        <v>3.5200000000000002E-2</v>
      </c>
      <c r="AM220" s="267">
        <v>0.28270000000000001</v>
      </c>
      <c r="AN220" s="267">
        <v>-3.6400000000000002E-2</v>
      </c>
      <c r="AO220" s="267">
        <v>0.1457</v>
      </c>
      <c r="AP220" s="268">
        <v>-0.24970000000000001</v>
      </c>
      <c r="AQ220" s="210"/>
      <c r="AR220" s="213">
        <f t="shared" ca="1" si="41"/>
        <v>7.2533156999999996E-3</v>
      </c>
      <c r="AS220" s="214" t="str">
        <f t="shared" si="44"/>
        <v>Indigo</v>
      </c>
      <c r="AT220" s="232">
        <f t="shared" ca="1" si="42"/>
        <v>7.2534429044183325E-3</v>
      </c>
      <c r="AU220" s="219" t="str">
        <f t="shared" ca="1" si="43"/>
        <v/>
      </c>
      <c r="AV220" s="203"/>
      <c r="AW220" s="203"/>
      <c r="AX220" s="203"/>
      <c r="AY220" s="203"/>
      <c r="AZ220" s="203"/>
      <c r="BA220" s="203"/>
      <c r="BB220" s="203"/>
    </row>
    <row r="221" spans="1:54">
      <c r="A221" s="232" t="s">
        <v>1263</v>
      </c>
      <c r="B221" s="482" t="s">
        <v>1230</v>
      </c>
      <c r="C221" s="482"/>
      <c r="D221" s="483"/>
      <c r="E221" s="267">
        <v>0.13189999999999999</v>
      </c>
      <c r="F221" s="267">
        <v>0.30599999999999999</v>
      </c>
      <c r="G221" s="267">
        <v>2.87E-2</v>
      </c>
      <c r="H221" s="267">
        <v>0.24410000000000001</v>
      </c>
      <c r="I221" s="267">
        <v>0.37119999999999997</v>
      </c>
      <c r="J221" s="267">
        <v>-1.4200000000000001E-2</v>
      </c>
      <c r="K221" s="267">
        <v>-0.13600000000000001</v>
      </c>
      <c r="L221" s="267">
        <v>-0.06</v>
      </c>
      <c r="M221" s="267">
        <v>0.12859999999999999</v>
      </c>
      <c r="N221" s="267">
        <v>-5.8900000000000001E-2</v>
      </c>
      <c r="O221" s="267">
        <v>8.2699999999999996E-2</v>
      </c>
      <c r="P221" s="267">
        <v>-1.6400000000000001E-2</v>
      </c>
      <c r="Q221" s="267">
        <v>-6.1899999999999997E-2</v>
      </c>
      <c r="R221" s="267">
        <v>0.2419</v>
      </c>
      <c r="S221" s="267">
        <v>-0.16880000000000001</v>
      </c>
      <c r="T221" s="267">
        <v>0.1517</v>
      </c>
      <c r="U221" s="267">
        <v>-3.6499999999999998E-2</v>
      </c>
      <c r="V221" s="267">
        <v>-0.29780000000000001</v>
      </c>
      <c r="W221" s="267">
        <v>3.9100000000000003E-2</v>
      </c>
      <c r="X221" s="267">
        <v>-4.1000000000000002E-2</v>
      </c>
      <c r="Y221" s="267">
        <v>-0.19639999999999999</v>
      </c>
      <c r="Z221" s="267">
        <v>2.8299999999999999E-2</v>
      </c>
      <c r="AA221" s="267">
        <v>5.7000000000000002E-2</v>
      </c>
      <c r="AB221" s="267">
        <v>-0.21879999999999999</v>
      </c>
      <c r="AC221" s="267">
        <v>-4.0000000000000002E-4</v>
      </c>
      <c r="AD221" s="267">
        <v>-0.38650000000000001</v>
      </c>
      <c r="AE221" s="267">
        <v>1.38E-2</v>
      </c>
      <c r="AF221" s="267">
        <v>9.7600000000000006E-2</v>
      </c>
      <c r="AG221" s="267">
        <v>7.5300000000000006E-2</v>
      </c>
      <c r="AH221" s="267">
        <v>-9.6500000000000002E-2</v>
      </c>
      <c r="AI221" s="267">
        <v>4.99E-2</v>
      </c>
      <c r="AJ221" s="267">
        <v>-5.9299999999999999E-2</v>
      </c>
      <c r="AK221" s="267">
        <v>-0.15909999999999999</v>
      </c>
      <c r="AL221" s="267">
        <v>-0.1237</v>
      </c>
      <c r="AM221" s="267">
        <v>-9.1700000000000004E-2</v>
      </c>
      <c r="AN221" s="267">
        <v>-0.1953</v>
      </c>
      <c r="AO221" s="267">
        <v>0.14050000000000001</v>
      </c>
      <c r="AP221" s="268">
        <v>0.23849999999999999</v>
      </c>
      <c r="AQ221" s="210"/>
      <c r="AR221" s="213">
        <f t="shared" ca="1" si="41"/>
        <v>-4.0069306499999999E-2</v>
      </c>
      <c r="AS221" s="214" t="str">
        <f t="shared" si="44"/>
        <v>Indium Metallicum</v>
      </c>
      <c r="AT221" s="232">
        <f t="shared" ca="1" si="42"/>
        <v>-4.0090771597741132E-2</v>
      </c>
      <c r="AU221" s="219">
        <f t="shared" ca="1" si="43"/>
        <v>1.6072699673022469E-3</v>
      </c>
      <c r="AV221" s="203"/>
      <c r="AW221" s="203"/>
      <c r="AX221" s="203"/>
      <c r="AY221" s="203"/>
      <c r="AZ221" s="203"/>
      <c r="BA221" s="203"/>
      <c r="BB221" s="203"/>
    </row>
    <row r="222" spans="1:54">
      <c r="A222" s="232" t="s">
        <v>1264</v>
      </c>
      <c r="B222" s="482" t="s">
        <v>3386</v>
      </c>
      <c r="C222" s="482"/>
      <c r="D222" s="483"/>
      <c r="E222" s="267">
        <v>0.28179999999999999</v>
      </c>
      <c r="F222" s="267">
        <v>-0.46389999999999998</v>
      </c>
      <c r="G222" s="267">
        <v>0.1933</v>
      </c>
      <c r="H222" s="267">
        <v>-2.69E-2</v>
      </c>
      <c r="I222" s="267">
        <v>0.56930000000000003</v>
      </c>
      <c r="J222" s="267">
        <v>-0.1429</v>
      </c>
      <c r="K222" s="267">
        <v>-8.6300000000000002E-2</v>
      </c>
      <c r="L222" s="267">
        <v>-9.4999999999999998E-3</v>
      </c>
      <c r="M222" s="267">
        <v>-0.16139999999999999</v>
      </c>
      <c r="N222" s="267">
        <v>-3.9800000000000002E-2</v>
      </c>
      <c r="O222" s="267">
        <v>0.11650000000000001</v>
      </c>
      <c r="P222" s="267">
        <v>-0.13669999999999999</v>
      </c>
      <c r="Q222" s="267">
        <v>-4.7600000000000003E-2</v>
      </c>
      <c r="R222" s="267">
        <v>-1.12E-2</v>
      </c>
      <c r="S222" s="267">
        <v>-5.04E-2</v>
      </c>
      <c r="T222" s="267">
        <v>0.1434</v>
      </c>
      <c r="U222" s="267">
        <v>1.9099999999999999E-2</v>
      </c>
      <c r="V222" s="267">
        <v>-7.7899999999999997E-2</v>
      </c>
      <c r="W222" s="267">
        <v>-8.7400000000000005E-2</v>
      </c>
      <c r="X222" s="267">
        <v>1.6199999999999999E-2</v>
      </c>
      <c r="Y222" s="267">
        <v>0.1149</v>
      </c>
      <c r="Z222" s="267">
        <v>-6.7000000000000002E-3</v>
      </c>
      <c r="AA222" s="267">
        <v>0.13</v>
      </c>
      <c r="AB222" s="267">
        <v>0.1053</v>
      </c>
      <c r="AC222" s="267">
        <v>-4.87E-2</v>
      </c>
      <c r="AD222" s="267">
        <v>-7.7999999999999996E-3</v>
      </c>
      <c r="AE222" s="267">
        <v>-0.18210000000000001</v>
      </c>
      <c r="AF222" s="267">
        <v>2.47E-2</v>
      </c>
      <c r="AG222" s="267">
        <v>-4.4299999999999999E-2</v>
      </c>
      <c r="AH222" s="267">
        <v>-8.3500000000000005E-2</v>
      </c>
      <c r="AI222" s="267">
        <v>-0.22520000000000001</v>
      </c>
      <c r="AJ222" s="267">
        <v>6.2799999999999995E-2</v>
      </c>
      <c r="AK222" s="267">
        <v>8.7999999999999995E-2</v>
      </c>
      <c r="AL222" s="267">
        <v>-9.64E-2</v>
      </c>
      <c r="AM222" s="267">
        <v>-7.9600000000000004E-2</v>
      </c>
      <c r="AN222" s="267">
        <v>-2.1899999999999999E-2</v>
      </c>
      <c r="AO222" s="267">
        <v>0.21629999999999999</v>
      </c>
      <c r="AP222" s="268">
        <v>6.2199999999999998E-2</v>
      </c>
      <c r="AQ222" s="210"/>
      <c r="AR222" s="213">
        <f t="shared" ca="1" si="41"/>
        <v>-0.26636676310000001</v>
      </c>
      <c r="AS222" s="214" t="str">
        <f t="shared" si="44"/>
        <v>Influenzinum</v>
      </c>
      <c r="AT222" s="232">
        <f t="shared" ca="1" si="42"/>
        <v>-0.27294901827645673</v>
      </c>
      <c r="AU222" s="219">
        <f t="shared" ca="1" si="43"/>
        <v>7.4501166578081507E-2</v>
      </c>
      <c r="AV222" s="203"/>
      <c r="AW222" s="203"/>
      <c r="AX222" s="203"/>
      <c r="AY222" s="203"/>
      <c r="AZ222" s="203"/>
      <c r="BA222" s="203"/>
      <c r="BB222" s="203"/>
    </row>
    <row r="223" spans="1:54">
      <c r="A223" s="232" t="s">
        <v>3412</v>
      </c>
      <c r="B223" s="482" t="s">
        <v>3387</v>
      </c>
      <c r="C223" s="482"/>
      <c r="D223" s="483"/>
      <c r="E223" s="267">
        <v>0.1895</v>
      </c>
      <c r="F223" s="267">
        <v>2.0999999999999999E-3</v>
      </c>
      <c r="G223" s="267">
        <v>0.34429999999999999</v>
      </c>
      <c r="H223" s="267">
        <v>-0.14199999999999999</v>
      </c>
      <c r="I223" s="267">
        <v>-0.125</v>
      </c>
      <c r="J223" s="267">
        <v>-0.09</v>
      </c>
      <c r="K223" s="267">
        <v>0.25840000000000002</v>
      </c>
      <c r="L223" s="267">
        <v>-0.49409999999999998</v>
      </c>
      <c r="M223" s="267">
        <v>-9.4899999999999998E-2</v>
      </c>
      <c r="N223" s="267">
        <v>-0.13389999999999999</v>
      </c>
      <c r="O223" s="267">
        <v>-5.4100000000000002E-2</v>
      </c>
      <c r="P223" s="267">
        <v>6.9800000000000001E-2</v>
      </c>
      <c r="Q223" s="267">
        <v>1.4E-3</v>
      </c>
      <c r="R223" s="267">
        <v>0.38900000000000001</v>
      </c>
      <c r="S223" s="267">
        <v>5.3100000000000001E-2</v>
      </c>
      <c r="T223" s="267">
        <v>-0.1076</v>
      </c>
      <c r="U223" s="267">
        <v>-0.19350000000000001</v>
      </c>
      <c r="V223" s="267">
        <v>-8.4400000000000003E-2</v>
      </c>
      <c r="W223" s="267">
        <v>-9.6500000000000002E-2</v>
      </c>
      <c r="X223" s="267">
        <v>1.8800000000000001E-2</v>
      </c>
      <c r="Y223" s="267">
        <v>0.1153</v>
      </c>
      <c r="Z223" s="267">
        <v>-0.17580000000000001</v>
      </c>
      <c r="AA223" s="267">
        <v>4.2000000000000003E-2</v>
      </c>
      <c r="AB223" s="267">
        <v>-0.10050000000000001</v>
      </c>
      <c r="AC223" s="267">
        <v>6.0299999999999999E-2</v>
      </c>
      <c r="AD223" s="267">
        <v>-0.11269999999999999</v>
      </c>
      <c r="AE223" s="267">
        <v>7.5600000000000001E-2</v>
      </c>
      <c r="AF223" s="267">
        <v>-2.2499999999999999E-2</v>
      </c>
      <c r="AG223" s="267">
        <v>-5.5999999999999999E-3</v>
      </c>
      <c r="AH223" s="267">
        <v>0.21110000000000001</v>
      </c>
      <c r="AI223" s="267">
        <v>-0.1406</v>
      </c>
      <c r="AJ223" s="267">
        <v>-7.8600000000000003E-2</v>
      </c>
      <c r="AK223" s="267">
        <v>-7.9799999999999996E-2</v>
      </c>
      <c r="AL223" s="267">
        <v>9.8100000000000007E-2</v>
      </c>
      <c r="AM223" s="267">
        <v>9.6500000000000002E-2</v>
      </c>
      <c r="AN223" s="267">
        <v>9.3299999999999994E-2</v>
      </c>
      <c r="AO223" s="267">
        <v>-1.23E-2</v>
      </c>
      <c r="AP223" s="268">
        <v>0.22939999999999999</v>
      </c>
      <c r="AQ223" s="210"/>
      <c r="AR223" s="213">
        <f t="shared" ca="1" si="41"/>
        <v>-0.21945472960000001</v>
      </c>
      <c r="AS223" s="214" t="str">
        <f t="shared" si="44"/>
        <v>Inula Helenium</v>
      </c>
      <c r="AT223" s="232">
        <f t="shared" ca="1" si="42"/>
        <v>-0.22308317740027103</v>
      </c>
      <c r="AU223" s="219">
        <f t="shared" ca="1" si="43"/>
        <v>4.9766104039000794E-2</v>
      </c>
      <c r="AV223" s="203"/>
      <c r="AW223" s="203"/>
      <c r="AX223" s="203"/>
      <c r="AY223" s="203"/>
      <c r="AZ223" s="203"/>
      <c r="BA223" s="203"/>
      <c r="BB223" s="203"/>
    </row>
    <row r="224" spans="1:54">
      <c r="A224" s="232" t="s">
        <v>3413</v>
      </c>
      <c r="B224" s="482" t="s">
        <v>465</v>
      </c>
      <c r="C224" s="482"/>
      <c r="D224" s="483"/>
      <c r="E224" s="267">
        <v>-0.1774</v>
      </c>
      <c r="F224" s="267">
        <v>-0.27850000000000003</v>
      </c>
      <c r="G224" s="267">
        <v>-5.0700000000000002E-2</v>
      </c>
      <c r="H224" s="267">
        <v>0.19339999999999999</v>
      </c>
      <c r="I224" s="267">
        <v>0.31530000000000002</v>
      </c>
      <c r="J224" s="267">
        <v>0.25650000000000001</v>
      </c>
      <c r="K224" s="267">
        <v>-0.1138</v>
      </c>
      <c r="L224" s="267">
        <v>0.3402</v>
      </c>
      <c r="M224" s="267">
        <v>1.6E-2</v>
      </c>
      <c r="N224" s="267">
        <v>-5.3900000000000003E-2</v>
      </c>
      <c r="O224" s="267">
        <v>-0.25619999999999998</v>
      </c>
      <c r="P224" s="267">
        <v>-7.5800000000000006E-2</v>
      </c>
      <c r="Q224" s="267">
        <v>5.6099999999999997E-2</v>
      </c>
      <c r="R224" s="267">
        <v>3.7900000000000003E-2</v>
      </c>
      <c r="S224" s="267">
        <v>-0.13159999999999999</v>
      </c>
      <c r="T224" s="267">
        <v>-7.9600000000000004E-2</v>
      </c>
      <c r="U224" s="267">
        <v>0.33429999999999999</v>
      </c>
      <c r="V224" s="267">
        <v>9.8100000000000007E-2</v>
      </c>
      <c r="W224" s="267">
        <v>-0.16980000000000001</v>
      </c>
      <c r="X224" s="267">
        <v>-2.3E-2</v>
      </c>
      <c r="Y224" s="267">
        <v>3.1399999999999997E-2</v>
      </c>
      <c r="Z224" s="267">
        <v>-0.14380000000000001</v>
      </c>
      <c r="AA224" s="267">
        <v>0.12239999999999999</v>
      </c>
      <c r="AB224" s="267">
        <v>-6.2799999999999995E-2</v>
      </c>
      <c r="AC224" s="267">
        <v>0.107</v>
      </c>
      <c r="AD224" s="267">
        <v>-9.5899999999999999E-2</v>
      </c>
      <c r="AE224" s="267">
        <v>1.44E-2</v>
      </c>
      <c r="AF224" s="267">
        <v>-0.16439999999999999</v>
      </c>
      <c r="AG224" s="267">
        <v>9.4999999999999998E-3</v>
      </c>
      <c r="AH224" s="267">
        <v>0.1368</v>
      </c>
      <c r="AI224" s="267">
        <v>0.16120000000000001</v>
      </c>
      <c r="AJ224" s="267">
        <v>-0.14249999999999999</v>
      </c>
      <c r="AK224" s="267">
        <v>-4.4200000000000003E-2</v>
      </c>
      <c r="AL224" s="267">
        <v>6.2300000000000001E-2</v>
      </c>
      <c r="AM224" s="267">
        <v>3.6600000000000001E-2</v>
      </c>
      <c r="AN224" s="267">
        <v>-0.17499999999999999</v>
      </c>
      <c r="AO224" s="267">
        <v>-0.27950000000000003</v>
      </c>
      <c r="AP224" s="268">
        <v>0.1845</v>
      </c>
      <c r="AQ224" s="210"/>
      <c r="AR224" s="213">
        <f t="shared" ca="1" si="41"/>
        <v>-0.12749602509999999</v>
      </c>
      <c r="AS224" s="214" t="str">
        <f t="shared" si="44"/>
        <v>Iodoformium</v>
      </c>
      <c r="AT224" s="232">
        <f t="shared" ca="1" si="42"/>
        <v>-0.12819366806745117</v>
      </c>
      <c r="AU224" s="219">
        <f t="shared" ca="1" si="43"/>
        <v>1.643361653258785E-2</v>
      </c>
      <c r="AV224" s="203"/>
      <c r="AW224" s="203"/>
      <c r="AX224" s="203"/>
      <c r="AY224" s="203"/>
      <c r="AZ224" s="203"/>
      <c r="BA224" s="203"/>
      <c r="BB224" s="203"/>
    </row>
    <row r="225" spans="1:54">
      <c r="A225" s="232" t="s">
        <v>3414</v>
      </c>
      <c r="B225" s="482" t="s">
        <v>1447</v>
      </c>
      <c r="C225" s="482"/>
      <c r="D225" s="483"/>
      <c r="E225" s="267">
        <v>8.7599999999999997E-2</v>
      </c>
      <c r="F225" s="267">
        <v>2.01E-2</v>
      </c>
      <c r="G225" s="267">
        <v>0.12859999999999999</v>
      </c>
      <c r="H225" s="267">
        <v>-0.14230000000000001</v>
      </c>
      <c r="I225" s="267">
        <v>-0.11550000000000001</v>
      </c>
      <c r="J225" s="267">
        <v>0.30890000000000001</v>
      </c>
      <c r="K225" s="267">
        <v>0.11890000000000001</v>
      </c>
      <c r="L225" s="267">
        <v>0.21890000000000001</v>
      </c>
      <c r="M225" s="267">
        <v>0.30840000000000001</v>
      </c>
      <c r="N225" s="267">
        <v>-0.2016</v>
      </c>
      <c r="O225" s="267">
        <v>-0.2482</v>
      </c>
      <c r="P225" s="267">
        <v>-4.1399999999999999E-2</v>
      </c>
      <c r="Q225" s="267">
        <v>-8.0699999999999994E-2</v>
      </c>
      <c r="R225" s="267">
        <v>7.8100000000000003E-2</v>
      </c>
      <c r="S225" s="267">
        <v>-0.2266</v>
      </c>
      <c r="T225" s="267">
        <v>-0.36959999999999998</v>
      </c>
      <c r="U225" s="267">
        <v>0.26629999999999998</v>
      </c>
      <c r="V225" s="267">
        <v>4.3799999999999999E-2</v>
      </c>
      <c r="W225" s="267">
        <v>-8.8099999999999998E-2</v>
      </c>
      <c r="X225" s="267">
        <v>-0.16539999999999999</v>
      </c>
      <c r="Y225" s="267">
        <v>-0.1016</v>
      </c>
      <c r="Z225" s="267">
        <v>1.6299999999999999E-2</v>
      </c>
      <c r="AA225" s="267">
        <v>0.11609999999999999</v>
      </c>
      <c r="AB225" s="267">
        <v>1.77E-2</v>
      </c>
      <c r="AC225" s="267">
        <v>0.1232</v>
      </c>
      <c r="AD225" s="267">
        <v>-4.82E-2</v>
      </c>
      <c r="AE225" s="267">
        <v>0.14199999999999999</v>
      </c>
      <c r="AF225" s="267">
        <v>-0.2147</v>
      </c>
      <c r="AG225" s="267">
        <v>0.1933</v>
      </c>
      <c r="AH225" s="267">
        <v>3.0700000000000002E-2</v>
      </c>
      <c r="AI225" s="267">
        <v>0.13139999999999999</v>
      </c>
      <c r="AJ225" s="267">
        <v>-0.10290000000000001</v>
      </c>
      <c r="AK225" s="267">
        <v>0.13289999999999999</v>
      </c>
      <c r="AL225" s="267">
        <v>9.9400000000000002E-2</v>
      </c>
      <c r="AM225" s="267">
        <v>-4.24E-2</v>
      </c>
      <c r="AN225" s="267">
        <v>-0.2298</v>
      </c>
      <c r="AO225" s="267">
        <v>-2.63E-2</v>
      </c>
      <c r="AP225" s="268">
        <v>-0.1396</v>
      </c>
      <c r="AQ225" s="210"/>
      <c r="AR225" s="213">
        <f t="shared" ca="1" si="41"/>
        <v>6.4670613900000007E-2</v>
      </c>
      <c r="AS225" s="214" t="str">
        <f t="shared" si="44"/>
        <v>Iodum</v>
      </c>
      <c r="AT225" s="232">
        <f t="shared" ca="1" si="42"/>
        <v>6.4760997866393902E-2</v>
      </c>
      <c r="AU225" s="219" t="str">
        <f t="shared" ca="1" si="43"/>
        <v/>
      </c>
      <c r="AV225" s="203"/>
      <c r="AW225" s="203"/>
      <c r="AX225" s="203"/>
      <c r="AY225" s="203"/>
      <c r="AZ225" s="203"/>
      <c r="BA225" s="203"/>
      <c r="BB225" s="203"/>
    </row>
    <row r="226" spans="1:54">
      <c r="A226" s="232" t="s">
        <v>3415</v>
      </c>
      <c r="B226" s="482" t="s">
        <v>1448</v>
      </c>
      <c r="C226" s="482"/>
      <c r="D226" s="483"/>
      <c r="E226" s="267">
        <v>8.14E-2</v>
      </c>
      <c r="F226" s="267">
        <v>-0.17899999999999999</v>
      </c>
      <c r="G226" s="267">
        <v>0.56640000000000001</v>
      </c>
      <c r="H226" s="267">
        <v>-0.21920000000000001</v>
      </c>
      <c r="I226" s="267">
        <v>0.2208</v>
      </c>
      <c r="J226" s="267">
        <v>8.4699999999999998E-2</v>
      </c>
      <c r="K226" s="267">
        <v>5.74E-2</v>
      </c>
      <c r="L226" s="267">
        <v>-0.18110000000000001</v>
      </c>
      <c r="M226" s="267">
        <v>-0.36430000000000001</v>
      </c>
      <c r="N226" s="267">
        <v>-8.1100000000000005E-2</v>
      </c>
      <c r="O226" s="267">
        <v>2.9700000000000001E-2</v>
      </c>
      <c r="P226" s="267">
        <v>-7.0900000000000005E-2</v>
      </c>
      <c r="Q226" s="267">
        <v>-2.2800000000000001E-2</v>
      </c>
      <c r="R226" s="267">
        <v>-0.1057</v>
      </c>
      <c r="S226" s="267">
        <v>0.152</v>
      </c>
      <c r="T226" s="267">
        <v>8.3500000000000005E-2</v>
      </c>
      <c r="U226" s="267">
        <v>0.1288</v>
      </c>
      <c r="V226" s="267">
        <v>-5.4000000000000003E-3</v>
      </c>
      <c r="W226" s="267">
        <v>-0.1207</v>
      </c>
      <c r="X226" s="267">
        <v>0.1027</v>
      </c>
      <c r="Y226" s="267">
        <v>0.25319999999999998</v>
      </c>
      <c r="Z226" s="267">
        <v>-0.11799999999999999</v>
      </c>
      <c r="AA226" s="267">
        <v>0.14749999999999999</v>
      </c>
      <c r="AB226" s="267">
        <v>-9.4299999999999995E-2</v>
      </c>
      <c r="AC226" s="267">
        <v>6.7000000000000004E-2</v>
      </c>
      <c r="AD226" s="267">
        <v>5.9999999999999995E-4</v>
      </c>
      <c r="AE226" s="267">
        <v>-1.1999999999999999E-3</v>
      </c>
      <c r="AF226" s="267">
        <v>0.10150000000000001</v>
      </c>
      <c r="AG226" s="267">
        <v>2.4E-2</v>
      </c>
      <c r="AH226" s="267">
        <v>0.11890000000000001</v>
      </c>
      <c r="AI226" s="267">
        <v>-3.6299999999999999E-2</v>
      </c>
      <c r="AJ226" s="267">
        <v>4.4200000000000003E-2</v>
      </c>
      <c r="AK226" s="267">
        <v>-0.1249</v>
      </c>
      <c r="AL226" s="267">
        <v>-0.15740000000000001</v>
      </c>
      <c r="AM226" s="267">
        <v>-1.35E-2</v>
      </c>
      <c r="AN226" s="267">
        <v>3.78E-2</v>
      </c>
      <c r="AO226" s="267">
        <v>-0.18260000000000001</v>
      </c>
      <c r="AP226" s="268">
        <v>-0.23430000000000001</v>
      </c>
      <c r="AQ226" s="210"/>
      <c r="AR226" s="213">
        <f t="shared" ca="1" si="41"/>
        <v>-0.30796661520000002</v>
      </c>
      <c r="AS226" s="214" t="str">
        <f t="shared" si="44"/>
        <v>Ipeca</v>
      </c>
      <c r="AT226" s="232">
        <f t="shared" ca="1" si="42"/>
        <v>-0.31829740487970387</v>
      </c>
      <c r="AU226" s="219">
        <f t="shared" ca="1" si="43"/>
        <v>0.10131323795315414</v>
      </c>
      <c r="AV226" s="203"/>
      <c r="AW226" s="203"/>
      <c r="AX226" s="203"/>
      <c r="AY226" s="203"/>
      <c r="AZ226" s="203"/>
      <c r="BA226" s="203"/>
      <c r="BB226" s="203"/>
    </row>
    <row r="227" spans="1:54">
      <c r="A227" s="232" t="s">
        <v>2830</v>
      </c>
      <c r="B227" s="482" t="s">
        <v>1206</v>
      </c>
      <c r="C227" s="482"/>
      <c r="D227" s="483"/>
      <c r="E227" s="267">
        <v>0.29630000000000001</v>
      </c>
      <c r="F227" s="267">
        <v>-0.1996</v>
      </c>
      <c r="G227" s="267">
        <v>0.16420000000000001</v>
      </c>
      <c r="H227" s="267">
        <v>8.5900000000000004E-2</v>
      </c>
      <c r="I227" s="267">
        <v>-0.16239999999999999</v>
      </c>
      <c r="J227" s="267">
        <v>-0.17749999999999999</v>
      </c>
      <c r="K227" s="267">
        <v>-2.4199999999999999E-2</v>
      </c>
      <c r="L227" s="267">
        <v>-6.1100000000000002E-2</v>
      </c>
      <c r="M227" s="267">
        <v>-0.12670000000000001</v>
      </c>
      <c r="N227" s="267">
        <v>0.23649999999999999</v>
      </c>
      <c r="O227" s="267">
        <v>-0.215</v>
      </c>
      <c r="P227" s="267">
        <v>0.15</v>
      </c>
      <c r="Q227" s="267">
        <v>0.22500000000000001</v>
      </c>
      <c r="R227" s="267">
        <v>-8.7099999999999997E-2</v>
      </c>
      <c r="S227" s="267">
        <v>0.1004</v>
      </c>
      <c r="T227" s="267">
        <v>-0.11459999999999999</v>
      </c>
      <c r="U227" s="267">
        <v>9.6799999999999997E-2</v>
      </c>
      <c r="V227" s="267">
        <v>-0.15870000000000001</v>
      </c>
      <c r="W227" s="267">
        <v>-0.25580000000000003</v>
      </c>
      <c r="X227" s="267">
        <v>0.32690000000000002</v>
      </c>
      <c r="Y227" s="267">
        <v>0.15479999999999999</v>
      </c>
      <c r="Z227" s="267">
        <v>-4.9299999999999997E-2</v>
      </c>
      <c r="AA227" s="267">
        <v>-0.15970000000000001</v>
      </c>
      <c r="AB227" s="267">
        <v>-7.6799999999999993E-2</v>
      </c>
      <c r="AC227" s="267">
        <v>0.1633</v>
      </c>
      <c r="AD227" s="267">
        <v>-0.2331</v>
      </c>
      <c r="AE227" s="267">
        <v>0.30059999999999998</v>
      </c>
      <c r="AF227" s="267">
        <v>-0.1358</v>
      </c>
      <c r="AG227" s="267">
        <v>-0.10489999999999999</v>
      </c>
      <c r="AH227" s="267">
        <v>-0.121</v>
      </c>
      <c r="AI227" s="267">
        <v>0.10979999999999999</v>
      </c>
      <c r="AJ227" s="267">
        <v>-9.5899999999999999E-2</v>
      </c>
      <c r="AK227" s="267">
        <v>9.01E-2</v>
      </c>
      <c r="AL227" s="267">
        <v>-0.10009999999999999</v>
      </c>
      <c r="AM227" s="267">
        <v>2.3999999999999998E-3</v>
      </c>
      <c r="AN227" s="267">
        <v>0.15840000000000001</v>
      </c>
      <c r="AO227" s="267">
        <v>6.8599999999999994E-2</v>
      </c>
      <c r="AP227" s="268">
        <v>-6.7100000000000007E-2</v>
      </c>
      <c r="AQ227" s="210"/>
      <c r="AR227" s="213">
        <f t="shared" ca="1" si="41"/>
        <v>-0.3912790411</v>
      </c>
      <c r="AS227" s="214" t="str">
        <f t="shared" si="44"/>
        <v>Iris Versicolor</v>
      </c>
      <c r="AT227" s="232">
        <f t="shared" ca="1" si="42"/>
        <v>-0.41330940466909166</v>
      </c>
      <c r="AU227" s="219">
        <f t="shared" ca="1" si="43"/>
        <v>0.17082466398791896</v>
      </c>
      <c r="AV227" s="203"/>
      <c r="AW227" s="203"/>
      <c r="AX227" s="203"/>
      <c r="AY227" s="203"/>
      <c r="AZ227" s="203"/>
      <c r="BA227" s="203"/>
      <c r="BB227" s="203"/>
    </row>
    <row r="228" spans="1:54">
      <c r="A228" s="232" t="s">
        <v>1499</v>
      </c>
      <c r="B228" s="482" t="s">
        <v>1449</v>
      </c>
      <c r="C228" s="482"/>
      <c r="D228" s="483"/>
      <c r="E228" s="267">
        <v>0.1734</v>
      </c>
      <c r="F228" s="267">
        <v>-0.3609</v>
      </c>
      <c r="G228" s="267">
        <v>6.0400000000000002E-2</v>
      </c>
      <c r="H228" s="267">
        <v>2.1700000000000001E-2</v>
      </c>
      <c r="I228" s="267">
        <v>0.2087</v>
      </c>
      <c r="J228" s="267">
        <v>-1.4999999999999999E-2</v>
      </c>
      <c r="K228" s="267">
        <v>-0.14249999999999999</v>
      </c>
      <c r="L228" s="267">
        <v>-6.1800000000000001E-2</v>
      </c>
      <c r="M228" s="267">
        <v>-0.1913</v>
      </c>
      <c r="N228" s="267">
        <v>3.09E-2</v>
      </c>
      <c r="O228" s="267">
        <v>-0.23</v>
      </c>
      <c r="P228" s="267">
        <v>0.158</v>
      </c>
      <c r="Q228" s="267">
        <v>-0.1749</v>
      </c>
      <c r="R228" s="267">
        <v>-4.8300000000000003E-2</v>
      </c>
      <c r="S228" s="267">
        <v>0.12559999999999999</v>
      </c>
      <c r="T228" s="267">
        <v>-0.1908</v>
      </c>
      <c r="U228" s="267">
        <v>-0.1275</v>
      </c>
      <c r="V228" s="267">
        <v>5.4600000000000003E-2</v>
      </c>
      <c r="W228" s="267">
        <v>-0.22850000000000001</v>
      </c>
      <c r="X228" s="267">
        <v>0.1527</v>
      </c>
      <c r="Y228" s="267">
        <v>0.36620000000000003</v>
      </c>
      <c r="Z228" s="267">
        <v>0.19950000000000001</v>
      </c>
      <c r="AA228" s="267">
        <v>0.1469</v>
      </c>
      <c r="AB228" s="267">
        <v>3.04E-2</v>
      </c>
      <c r="AC228" s="267">
        <v>0.25119999999999998</v>
      </c>
      <c r="AD228" s="267">
        <v>-0.2024</v>
      </c>
      <c r="AE228" s="267">
        <v>5.7999999999999996E-3</v>
      </c>
      <c r="AF228" s="267">
        <v>0.20050000000000001</v>
      </c>
      <c r="AG228" s="267">
        <v>0.13869999999999999</v>
      </c>
      <c r="AH228" s="267">
        <v>-0.25850000000000001</v>
      </c>
      <c r="AI228" s="267">
        <v>2.2200000000000001E-2</v>
      </c>
      <c r="AJ228" s="267">
        <v>0.1203</v>
      </c>
      <c r="AK228" s="267">
        <v>-4.4400000000000002E-2</v>
      </c>
      <c r="AL228" s="267">
        <v>-0.1522</v>
      </c>
      <c r="AM228" s="267">
        <v>-3.3999999999999998E-3</v>
      </c>
      <c r="AN228" s="267">
        <v>-2.46E-2</v>
      </c>
      <c r="AO228" s="267">
        <v>4.8300000000000003E-2</v>
      </c>
      <c r="AP228" s="268">
        <v>-4.9799999999999997E-2</v>
      </c>
      <c r="AQ228" s="210"/>
      <c r="AR228" s="213">
        <f t="shared" ca="1" si="41"/>
        <v>-0.30307026409999999</v>
      </c>
      <c r="AS228" s="214" t="str">
        <f t="shared" si="44"/>
        <v>Jaborandi</v>
      </c>
      <c r="AT228" s="232">
        <f t="shared" ca="1" si="42"/>
        <v>-0.31289695209170282</v>
      </c>
      <c r="AU228" s="219">
        <f t="shared" ca="1" si="43"/>
        <v>9.7904502628277365E-2</v>
      </c>
      <c r="AV228" s="203"/>
      <c r="AW228" s="203"/>
      <c r="AX228" s="203"/>
      <c r="AY228" s="203"/>
      <c r="AZ228" s="203"/>
      <c r="BA228" s="203"/>
      <c r="BB228" s="203"/>
    </row>
    <row r="229" spans="1:54">
      <c r="A229" s="232" t="s">
        <v>1500</v>
      </c>
      <c r="B229" s="482" t="s">
        <v>2998</v>
      </c>
      <c r="C229" s="482"/>
      <c r="D229" s="483"/>
      <c r="E229" s="267">
        <v>0.59540000000000004</v>
      </c>
      <c r="F229" s="267">
        <v>-0.25030000000000002</v>
      </c>
      <c r="G229" s="267">
        <v>-6.8900000000000003E-2</v>
      </c>
      <c r="H229" s="267">
        <v>-4.0800000000000003E-2</v>
      </c>
      <c r="I229" s="267">
        <v>0.16700000000000001</v>
      </c>
      <c r="J229" s="267">
        <v>4.5199999999999997E-2</v>
      </c>
      <c r="K229" s="267">
        <v>-0.13339999999999999</v>
      </c>
      <c r="L229" s="267">
        <v>-0.1351</v>
      </c>
      <c r="M229" s="267">
        <v>-6.2899999999999998E-2</v>
      </c>
      <c r="N229" s="267">
        <v>0.13950000000000001</v>
      </c>
      <c r="O229" s="267">
        <v>4.6899999999999997E-2</v>
      </c>
      <c r="P229" s="267">
        <v>0.1704</v>
      </c>
      <c r="Q229" s="267">
        <v>-6.5600000000000006E-2</v>
      </c>
      <c r="R229" s="267">
        <v>-0.1384</v>
      </c>
      <c r="S229" s="267">
        <v>3.2000000000000001E-2</v>
      </c>
      <c r="T229" s="267">
        <v>-0.14829999999999999</v>
      </c>
      <c r="U229" s="267">
        <v>-0.29110000000000003</v>
      </c>
      <c r="V229" s="267">
        <v>0.29270000000000002</v>
      </c>
      <c r="W229" s="267">
        <v>2.2000000000000001E-3</v>
      </c>
      <c r="X229" s="267">
        <v>1.8200000000000001E-2</v>
      </c>
      <c r="Y229" s="267">
        <v>-1.7100000000000001E-2</v>
      </c>
      <c r="Z229" s="267">
        <v>0.2349</v>
      </c>
      <c r="AA229" s="267">
        <v>1.2699999999999999E-2</v>
      </c>
      <c r="AB229" s="267">
        <v>1.54E-2</v>
      </c>
      <c r="AC229" s="267">
        <v>6.2300000000000001E-2</v>
      </c>
      <c r="AD229" s="267">
        <v>-0.2271</v>
      </c>
      <c r="AE229" s="267">
        <v>6.8400000000000002E-2</v>
      </c>
      <c r="AF229" s="267">
        <v>-1.54E-2</v>
      </c>
      <c r="AG229" s="267">
        <v>4.58E-2</v>
      </c>
      <c r="AH229" s="267">
        <v>-0.22989999999999999</v>
      </c>
      <c r="AI229" s="267">
        <v>4.4699999999999997E-2</v>
      </c>
      <c r="AJ229" s="267">
        <v>-0.15379999999999999</v>
      </c>
      <c r="AK229" s="267">
        <v>-4.8500000000000001E-2</v>
      </c>
      <c r="AL229" s="267">
        <v>-9.98E-2</v>
      </c>
      <c r="AM229" s="267">
        <v>-2.92E-2</v>
      </c>
      <c r="AN229" s="267">
        <v>0.14280000000000001</v>
      </c>
      <c r="AO229" s="267">
        <v>-4.2999999999999997E-2</v>
      </c>
      <c r="AP229" s="268">
        <v>7.9399999999999998E-2</v>
      </c>
      <c r="AQ229" s="210"/>
      <c r="AR229" s="213">
        <f t="shared" ca="1" si="41"/>
        <v>-0.1310863843</v>
      </c>
      <c r="AS229" s="214" t="str">
        <f t="shared" si="44"/>
        <v>Jacaranda Caroba</v>
      </c>
      <c r="AT229" s="232">
        <f t="shared" ca="1" si="42"/>
        <v>-0.13184506906293561</v>
      </c>
      <c r="AU229" s="219">
        <f t="shared" ca="1" si="43"/>
        <v>1.7383122236210261E-2</v>
      </c>
      <c r="AV229" s="203"/>
      <c r="AW229" s="203"/>
      <c r="AX229" s="203"/>
      <c r="AY229" s="203"/>
      <c r="AZ229" s="203"/>
      <c r="BA229" s="203"/>
      <c r="BB229" s="203"/>
    </row>
    <row r="230" spans="1:54">
      <c r="A230" s="232" t="s">
        <v>2833</v>
      </c>
      <c r="B230" s="482" t="s">
        <v>1207</v>
      </c>
      <c r="C230" s="482"/>
      <c r="D230" s="483"/>
      <c r="E230" s="267">
        <v>4.7899999999999998E-2</v>
      </c>
      <c r="F230" s="267">
        <v>-0.23300000000000001</v>
      </c>
      <c r="G230" s="267">
        <v>0.19400000000000001</v>
      </c>
      <c r="H230" s="267">
        <v>9.7699999999999995E-2</v>
      </c>
      <c r="I230" s="267">
        <v>0.20019999999999999</v>
      </c>
      <c r="J230" s="267">
        <v>-0.2301</v>
      </c>
      <c r="K230" s="267">
        <v>0.2485</v>
      </c>
      <c r="L230" s="267">
        <v>-0.18140000000000001</v>
      </c>
      <c r="M230" s="267">
        <v>-0.37169999999999997</v>
      </c>
      <c r="N230" s="267">
        <v>-0.01</v>
      </c>
      <c r="O230" s="267">
        <v>-0.2482</v>
      </c>
      <c r="P230" s="267">
        <v>0.1055</v>
      </c>
      <c r="Q230" s="267">
        <v>6.7100000000000007E-2</v>
      </c>
      <c r="R230" s="267">
        <v>-0.27839999999999998</v>
      </c>
      <c r="S230" s="267">
        <v>-4.7999999999999996E-3</v>
      </c>
      <c r="T230" s="267">
        <v>-0.1527</v>
      </c>
      <c r="U230" s="267">
        <v>0.125</v>
      </c>
      <c r="V230" s="267">
        <v>0.1578</v>
      </c>
      <c r="W230" s="267">
        <v>-1.55E-2</v>
      </c>
      <c r="X230" s="267">
        <v>0.1409</v>
      </c>
      <c r="Y230" s="267">
        <v>6.0499999999999998E-2</v>
      </c>
      <c r="Z230" s="267">
        <v>0.1173</v>
      </c>
      <c r="AA230" s="267">
        <v>3.2800000000000003E-2</v>
      </c>
      <c r="AB230" s="267">
        <v>-4.1000000000000003E-3</v>
      </c>
      <c r="AC230" s="267">
        <v>-8.6699999999999999E-2</v>
      </c>
      <c r="AD230" s="267">
        <v>-2.18E-2</v>
      </c>
      <c r="AE230" s="267">
        <v>-0.13020000000000001</v>
      </c>
      <c r="AF230" s="267">
        <v>-5.3100000000000001E-2</v>
      </c>
      <c r="AG230" s="267">
        <v>0.22339999999999999</v>
      </c>
      <c r="AH230" s="267">
        <v>-0.37169999999999997</v>
      </c>
      <c r="AI230" s="267">
        <v>5.3800000000000001E-2</v>
      </c>
      <c r="AJ230" s="267">
        <v>0.18840000000000001</v>
      </c>
      <c r="AK230" s="267">
        <v>4.0599999999999997E-2</v>
      </c>
      <c r="AL230" s="267">
        <v>-5.7500000000000002E-2</v>
      </c>
      <c r="AM230" s="267">
        <v>0.17369999999999999</v>
      </c>
      <c r="AN230" s="267">
        <v>7.0800000000000002E-2</v>
      </c>
      <c r="AO230" s="267">
        <v>0.13569999999999999</v>
      </c>
      <c r="AP230" s="268">
        <v>-1.9900000000000001E-2</v>
      </c>
      <c r="AQ230" s="210"/>
      <c r="AR230" s="213">
        <f t="shared" ca="1" si="41"/>
        <v>-0.15789240630000001</v>
      </c>
      <c r="AS230" s="214" t="str">
        <f t="shared" si="44"/>
        <v>Jatropha Curcas</v>
      </c>
      <c r="AT230" s="232">
        <f t="shared" ca="1" si="42"/>
        <v>-0.15922447543033977</v>
      </c>
      <c r="AU230" s="219">
        <f t="shared" ca="1" si="43"/>
        <v>2.5352433576066872E-2</v>
      </c>
      <c r="AV230" s="203"/>
      <c r="AW230" s="203"/>
      <c r="AX230" s="203"/>
      <c r="AY230" s="203"/>
      <c r="AZ230" s="203"/>
      <c r="BA230" s="203"/>
      <c r="BB230" s="203"/>
    </row>
    <row r="231" spans="1:54">
      <c r="A231" s="232" t="s">
        <v>2834</v>
      </c>
      <c r="B231" s="482" t="s">
        <v>3948</v>
      </c>
      <c r="C231" s="482"/>
      <c r="D231" s="483"/>
      <c r="E231" s="267">
        <v>0.499</v>
      </c>
      <c r="F231" s="267">
        <v>-1.2200000000000001E-2</v>
      </c>
      <c r="G231" s="267">
        <v>9.8400000000000001E-2</v>
      </c>
      <c r="H231" s="267">
        <v>0.11119999999999999</v>
      </c>
      <c r="I231" s="267">
        <v>4.0599999999999997E-2</v>
      </c>
      <c r="J231" s="267">
        <v>0.19120000000000001</v>
      </c>
      <c r="K231" s="267">
        <v>-2.9700000000000001E-2</v>
      </c>
      <c r="L231" s="267">
        <v>7.1499999999999994E-2</v>
      </c>
      <c r="M231" s="267">
        <v>-0.21410000000000001</v>
      </c>
      <c r="N231" s="267">
        <v>0.1646</v>
      </c>
      <c r="O231" s="267">
        <v>-0.15359999999999999</v>
      </c>
      <c r="P231" s="267">
        <v>0.17230000000000001</v>
      </c>
      <c r="Q231" s="267">
        <v>-7.1000000000000004E-3</v>
      </c>
      <c r="R231" s="267">
        <v>-0.34570000000000001</v>
      </c>
      <c r="S231" s="267">
        <v>0.121</v>
      </c>
      <c r="T231" s="267">
        <v>-2.6100000000000002E-2</v>
      </c>
      <c r="U231" s="267">
        <v>-0.21909999999999999</v>
      </c>
      <c r="V231" s="267">
        <v>-4.0899999999999999E-2</v>
      </c>
      <c r="W231" s="267">
        <v>6.1100000000000002E-2</v>
      </c>
      <c r="X231" s="267">
        <v>0.17349999999999999</v>
      </c>
      <c r="Y231" s="267">
        <v>4.4499999999999998E-2</v>
      </c>
      <c r="Z231" s="267">
        <v>-9.7299999999999998E-2</v>
      </c>
      <c r="AA231" s="267">
        <v>-5.28E-2</v>
      </c>
      <c r="AB231" s="267">
        <v>-7.7100000000000002E-2</v>
      </c>
      <c r="AC231" s="267">
        <v>4.3900000000000002E-2</v>
      </c>
      <c r="AD231" s="267">
        <v>-0.22739999999999999</v>
      </c>
      <c r="AE231" s="267">
        <v>0.1038</v>
      </c>
      <c r="AF231" s="267">
        <v>5.16E-2</v>
      </c>
      <c r="AG231" s="267">
        <v>-0.22359999999999999</v>
      </c>
      <c r="AH231" s="267">
        <v>0.1079</v>
      </c>
      <c r="AI231" s="267">
        <v>0.28170000000000001</v>
      </c>
      <c r="AJ231" s="267">
        <v>-0.15329999999999999</v>
      </c>
      <c r="AK231" s="267">
        <v>-9.9000000000000005E-2</v>
      </c>
      <c r="AL231" s="267">
        <v>-0.18590000000000001</v>
      </c>
      <c r="AM231" s="267">
        <v>-0.20669999999999999</v>
      </c>
      <c r="AN231" s="267">
        <v>-6.1999999999999998E-3</v>
      </c>
      <c r="AO231" s="267">
        <v>1.84E-2</v>
      </c>
      <c r="AP231" s="268">
        <v>2.8799999999999999E-2</v>
      </c>
      <c r="AQ231" s="210"/>
      <c r="AR231" s="213">
        <f t="shared" ca="1" si="41"/>
        <v>-0.2073751948</v>
      </c>
      <c r="AS231" s="214" t="str">
        <f t="shared" si="44"/>
        <v>Juglans (Cin./Regia)</v>
      </c>
      <c r="AT231" s="232">
        <f t="shared" ca="1" si="42"/>
        <v>-0.21042702279334369</v>
      </c>
      <c r="AU231" s="219">
        <f t="shared" ca="1" si="43"/>
        <v>4.4279531921670383E-2</v>
      </c>
      <c r="AV231" s="203"/>
      <c r="AW231" s="203"/>
      <c r="AX231" s="203"/>
      <c r="AY231" s="203"/>
      <c r="AZ231" s="203"/>
      <c r="BA231" s="203"/>
      <c r="BB231" s="203"/>
    </row>
    <row r="232" spans="1:54">
      <c r="A232" s="232" t="s">
        <v>1501</v>
      </c>
      <c r="B232" s="482" t="s">
        <v>3072</v>
      </c>
      <c r="C232" s="482"/>
      <c r="D232" s="483"/>
      <c r="E232" s="267">
        <v>0.50849999999999995</v>
      </c>
      <c r="F232" s="267">
        <v>0.06</v>
      </c>
      <c r="G232" s="267">
        <v>-5.79E-2</v>
      </c>
      <c r="H232" s="267">
        <v>-9.6199999999999994E-2</v>
      </c>
      <c r="I232" s="267">
        <v>0.22439999999999999</v>
      </c>
      <c r="J232" s="267">
        <v>5.6500000000000002E-2</v>
      </c>
      <c r="K232" s="267">
        <v>0.35680000000000001</v>
      </c>
      <c r="L232" s="267">
        <v>6.2100000000000002E-2</v>
      </c>
      <c r="M232" s="267">
        <v>8.6599999999999996E-2</v>
      </c>
      <c r="N232" s="267">
        <v>-1.67E-2</v>
      </c>
      <c r="O232" s="267">
        <v>-1.35E-2</v>
      </c>
      <c r="P232" s="267">
        <v>-0.114</v>
      </c>
      <c r="Q232" s="267">
        <v>0.1026</v>
      </c>
      <c r="R232" s="267">
        <v>-0.1424</v>
      </c>
      <c r="S232" s="267">
        <v>0.1179</v>
      </c>
      <c r="T232" s="267">
        <v>-0.16400000000000001</v>
      </c>
      <c r="U232" s="267">
        <v>3.09E-2</v>
      </c>
      <c r="V232" s="267">
        <v>-0.28120000000000001</v>
      </c>
      <c r="W232" s="267">
        <v>-7.9500000000000001E-2</v>
      </c>
      <c r="X232" s="267">
        <v>-0.40939999999999999</v>
      </c>
      <c r="Y232" s="267">
        <v>2.1700000000000001E-2</v>
      </c>
      <c r="Z232" s="267">
        <v>2.4899999999999999E-2</v>
      </c>
      <c r="AA232" s="267">
        <v>1.35E-2</v>
      </c>
      <c r="AB232" s="267">
        <v>0.1236</v>
      </c>
      <c r="AC232" s="267">
        <v>-5.11E-2</v>
      </c>
      <c r="AD232" s="267">
        <v>0.1885</v>
      </c>
      <c r="AE232" s="267">
        <v>-1.9199999999999998E-2</v>
      </c>
      <c r="AF232" s="267">
        <v>-8.1699999999999995E-2</v>
      </c>
      <c r="AG232" s="267">
        <v>-4.8300000000000003E-2</v>
      </c>
      <c r="AH232" s="267">
        <v>6.5299999999999997E-2</v>
      </c>
      <c r="AI232" s="267">
        <v>-7.9200000000000007E-2</v>
      </c>
      <c r="AJ232" s="267">
        <v>-3.2300000000000002E-2</v>
      </c>
      <c r="AK232" s="267">
        <v>9.1600000000000001E-2</v>
      </c>
      <c r="AL232" s="267">
        <v>-0.16439999999999999</v>
      </c>
      <c r="AM232" s="267">
        <v>-0.21479999999999999</v>
      </c>
      <c r="AN232" s="267">
        <v>-0.13420000000000001</v>
      </c>
      <c r="AO232" s="267">
        <v>-5.2900000000000003E-2</v>
      </c>
      <c r="AP232" s="268">
        <v>0.12640000000000001</v>
      </c>
      <c r="AQ232" s="210"/>
      <c r="AR232" s="213">
        <f t="shared" ca="1" si="41"/>
        <v>-0.1560075152</v>
      </c>
      <c r="AS232" s="214" t="str">
        <f t="shared" si="44"/>
        <v>Kalium Arsenicosum</v>
      </c>
      <c r="AT232" s="232">
        <f t="shared" ca="1" si="42"/>
        <v>-0.15729197997917116</v>
      </c>
      <c r="AU232" s="219">
        <f t="shared" ca="1" si="43"/>
        <v>2.474076696576798E-2</v>
      </c>
      <c r="AV232" s="203"/>
      <c r="AW232" s="203"/>
      <c r="AX232" s="203"/>
      <c r="AY232" s="203"/>
      <c r="AZ232" s="203"/>
      <c r="BA232" s="203"/>
      <c r="BB232" s="203"/>
    </row>
    <row r="233" spans="1:54">
      <c r="A233" s="232" t="s">
        <v>1502</v>
      </c>
      <c r="B233" s="482" t="s">
        <v>2282</v>
      </c>
      <c r="C233" s="482"/>
      <c r="D233" s="483"/>
      <c r="E233" s="267">
        <v>0.4385</v>
      </c>
      <c r="F233" s="267">
        <v>-0.17580000000000001</v>
      </c>
      <c r="G233" s="267">
        <v>2.9000000000000001E-2</v>
      </c>
      <c r="H233" s="267">
        <v>-7.8799999999999995E-2</v>
      </c>
      <c r="I233" s="267">
        <v>-1.46E-2</v>
      </c>
      <c r="J233" s="267">
        <v>-0.27910000000000001</v>
      </c>
      <c r="K233" s="267">
        <v>-0.129</v>
      </c>
      <c r="L233" s="267">
        <v>-1.4500000000000001E-2</v>
      </c>
      <c r="M233" s="267">
        <v>-6.4000000000000003E-3</v>
      </c>
      <c r="N233" s="267">
        <v>5.4199999999999998E-2</v>
      </c>
      <c r="O233" s="267">
        <v>6.0199999999999997E-2</v>
      </c>
      <c r="P233" s="267">
        <v>0.23760000000000001</v>
      </c>
      <c r="Q233" s="267">
        <v>0.27489999999999998</v>
      </c>
      <c r="R233" s="267">
        <v>0.1042</v>
      </c>
      <c r="S233" s="267">
        <v>0.18210000000000001</v>
      </c>
      <c r="T233" s="267">
        <v>0.10879999999999999</v>
      </c>
      <c r="U233" s="267">
        <v>-0.1416</v>
      </c>
      <c r="V233" s="267">
        <v>-2.7300000000000001E-2</v>
      </c>
      <c r="W233" s="267">
        <v>-0.35959999999999998</v>
      </c>
      <c r="X233" s="267">
        <v>3.5700000000000003E-2</v>
      </c>
      <c r="Y233" s="267">
        <v>5.9400000000000001E-2</v>
      </c>
      <c r="Z233" s="267">
        <v>-0.1802</v>
      </c>
      <c r="AA233" s="267">
        <v>-0.1163</v>
      </c>
      <c r="AB233" s="267">
        <v>-0.1467</v>
      </c>
      <c r="AC233" s="267">
        <v>-0.15090000000000001</v>
      </c>
      <c r="AD233" s="267">
        <v>5.57E-2</v>
      </c>
      <c r="AE233" s="267">
        <v>0.08</v>
      </c>
      <c r="AF233" s="267">
        <v>0.12</v>
      </c>
      <c r="AG233" s="267">
        <v>0.11</v>
      </c>
      <c r="AH233" s="267">
        <v>1.29E-2</v>
      </c>
      <c r="AI233" s="267">
        <v>-5.1000000000000004E-3</v>
      </c>
      <c r="AJ233" s="267">
        <v>-0.29870000000000002</v>
      </c>
      <c r="AK233" s="267">
        <v>-0.1588</v>
      </c>
      <c r="AL233" s="267">
        <v>6.2399999999999997E-2</v>
      </c>
      <c r="AM233" s="267">
        <v>0.27489999999999998</v>
      </c>
      <c r="AN233" s="267">
        <v>1.2999999999999999E-2</v>
      </c>
      <c r="AO233" s="267">
        <v>-5.9700000000000003E-2</v>
      </c>
      <c r="AP233" s="268">
        <v>3.4700000000000002E-2</v>
      </c>
      <c r="AQ233" s="210"/>
      <c r="AR233" s="213">
        <f t="shared" ca="1" si="41"/>
        <v>-0.1923294337</v>
      </c>
      <c r="AS233" s="214" t="str">
        <f t="shared" si="44"/>
        <v>Kalium Bichromicum</v>
      </c>
      <c r="AT233" s="232">
        <f t="shared" ca="1" si="42"/>
        <v>-0.19475495979409055</v>
      </c>
      <c r="AU233" s="219">
        <f t="shared" ca="1" si="43"/>
        <v>3.7929494364397826E-2</v>
      </c>
      <c r="AV233" s="203"/>
      <c r="AW233" s="203"/>
      <c r="AX233" s="203"/>
      <c r="AY233" s="203"/>
      <c r="AZ233" s="203"/>
      <c r="BA233" s="203"/>
      <c r="BB233" s="203"/>
    </row>
    <row r="234" spans="1:54">
      <c r="A234" s="232" t="s">
        <v>1503</v>
      </c>
      <c r="B234" s="482" t="s">
        <v>1466</v>
      </c>
      <c r="C234" s="482"/>
      <c r="D234" s="483"/>
      <c r="E234" s="267">
        <v>-0.33389999999999997</v>
      </c>
      <c r="F234" s="267">
        <v>0.42349999999999999</v>
      </c>
      <c r="G234" s="267">
        <v>-0.4133</v>
      </c>
      <c r="H234" s="267">
        <v>1.6000000000000001E-3</v>
      </c>
      <c r="I234" s="267">
        <v>0.2203</v>
      </c>
      <c r="J234" s="267">
        <v>-1.9300000000000001E-2</v>
      </c>
      <c r="K234" s="267">
        <v>-1.77E-2</v>
      </c>
      <c r="L234" s="267">
        <v>0.19650000000000001</v>
      </c>
      <c r="M234" s="267">
        <v>6.9099999999999995E-2</v>
      </c>
      <c r="N234" s="267">
        <v>-8.0000000000000004E-4</v>
      </c>
      <c r="O234" s="267">
        <v>0.1656</v>
      </c>
      <c r="P234" s="267">
        <v>-6.2E-2</v>
      </c>
      <c r="Q234" s="267">
        <v>-0.14069999999999999</v>
      </c>
      <c r="R234" s="267">
        <v>0.19339999999999999</v>
      </c>
      <c r="S234" s="267">
        <v>-7.8700000000000006E-2</v>
      </c>
      <c r="T234" s="267">
        <v>-0.05</v>
      </c>
      <c r="U234" s="267">
        <v>3.3399999999999999E-2</v>
      </c>
      <c r="V234" s="267">
        <v>-7.3700000000000002E-2</v>
      </c>
      <c r="W234" s="267">
        <v>0.14660000000000001</v>
      </c>
      <c r="X234" s="267">
        <v>-0.1658</v>
      </c>
      <c r="Y234" s="267">
        <v>-3.9100000000000003E-2</v>
      </c>
      <c r="Z234" s="267">
        <v>-4.82E-2</v>
      </c>
      <c r="AA234" s="267">
        <v>7.4300000000000005E-2</v>
      </c>
      <c r="AB234" s="267">
        <v>-0.193</v>
      </c>
      <c r="AC234" s="267">
        <v>-0.15920000000000001</v>
      </c>
      <c r="AD234" s="267">
        <v>-9.9699999999999997E-2</v>
      </c>
      <c r="AE234" s="267">
        <v>0.1772</v>
      </c>
      <c r="AF234" s="267">
        <v>6.1400000000000003E-2</v>
      </c>
      <c r="AG234" s="267">
        <v>-0.17710000000000001</v>
      </c>
      <c r="AH234" s="267">
        <v>-0.1071</v>
      </c>
      <c r="AI234" s="267">
        <v>0.19270000000000001</v>
      </c>
      <c r="AJ234" s="267">
        <v>0.1037</v>
      </c>
      <c r="AK234" s="267">
        <v>-1.21E-2</v>
      </c>
      <c r="AL234" s="267">
        <v>0.1757</v>
      </c>
      <c r="AM234" s="267">
        <v>1.1599999999999999E-2</v>
      </c>
      <c r="AN234" s="267">
        <v>0.16350000000000001</v>
      </c>
      <c r="AO234" s="267">
        <v>-6.6199999999999995E-2</v>
      </c>
      <c r="AP234" s="268">
        <v>-0.15160000000000001</v>
      </c>
      <c r="AQ234" s="210"/>
      <c r="AR234" s="213">
        <f t="shared" ca="1" si="41"/>
        <v>9.7207743200000002E-2</v>
      </c>
      <c r="AS234" s="214" t="str">
        <f t="shared" si="44"/>
        <v>Kalium Bromatum</v>
      </c>
      <c r="AT234" s="232">
        <f t="shared" ca="1" si="42"/>
        <v>9.7515674120251541E-2</v>
      </c>
      <c r="AU234" s="219" t="str">
        <f t="shared" ca="1" si="43"/>
        <v/>
      </c>
      <c r="AV234" s="203"/>
      <c r="AW234" s="203"/>
      <c r="AX234" s="203"/>
      <c r="AY234" s="203"/>
      <c r="AZ234" s="203"/>
      <c r="BA234" s="203"/>
      <c r="BB234" s="203"/>
    </row>
    <row r="235" spans="1:54">
      <c r="A235" s="232" t="s">
        <v>1504</v>
      </c>
      <c r="B235" s="482" t="s">
        <v>1231</v>
      </c>
      <c r="C235" s="482"/>
      <c r="D235" s="483"/>
      <c r="E235" s="267">
        <v>0.1085</v>
      </c>
      <c r="F235" s="267">
        <v>6.8699999999999997E-2</v>
      </c>
      <c r="G235" s="267">
        <v>0.24740000000000001</v>
      </c>
      <c r="H235" s="267">
        <v>-9.5500000000000002E-2</v>
      </c>
      <c r="I235" s="267">
        <v>2.6200000000000001E-2</v>
      </c>
      <c r="J235" s="267">
        <v>-7.1999999999999995E-2</v>
      </c>
      <c r="K235" s="267">
        <v>0.15279999999999999</v>
      </c>
      <c r="L235" s="267">
        <v>-0.28489999999999999</v>
      </c>
      <c r="M235" s="267">
        <v>0.1187</v>
      </c>
      <c r="N235" s="267">
        <v>-5.4300000000000001E-2</v>
      </c>
      <c r="O235" s="267">
        <v>0.28839999999999999</v>
      </c>
      <c r="P235" s="267">
        <v>8.1100000000000005E-2</v>
      </c>
      <c r="Q235" s="267">
        <v>0.30499999999999999</v>
      </c>
      <c r="R235" s="267">
        <v>6.3600000000000004E-2</v>
      </c>
      <c r="S235" s="267">
        <v>5.0500000000000003E-2</v>
      </c>
      <c r="T235" s="267">
        <v>3.7400000000000003E-2</v>
      </c>
      <c r="U235" s="267">
        <v>0.2064</v>
      </c>
      <c r="V235" s="267">
        <v>2.52E-2</v>
      </c>
      <c r="W235" s="267">
        <v>0.24809999999999999</v>
      </c>
      <c r="X235" s="267">
        <v>-0.33400000000000002</v>
      </c>
      <c r="Y235" s="267">
        <v>4.7199999999999999E-2</v>
      </c>
      <c r="Z235" s="267">
        <v>0.10390000000000001</v>
      </c>
      <c r="AA235" s="267">
        <v>-0.24279999999999999</v>
      </c>
      <c r="AB235" s="267">
        <v>7.5700000000000003E-2</v>
      </c>
      <c r="AC235" s="267">
        <v>-0.21659999999999999</v>
      </c>
      <c r="AD235" s="267">
        <v>5.4899999999999997E-2</v>
      </c>
      <c r="AE235" s="267">
        <v>-6.0299999999999999E-2</v>
      </c>
      <c r="AF235" s="267">
        <v>-9.4999999999999998E-3</v>
      </c>
      <c r="AG235" s="267">
        <v>-0.2671</v>
      </c>
      <c r="AH235" s="267">
        <v>-5.8500000000000003E-2</v>
      </c>
      <c r="AI235" s="267">
        <v>-0.2213</v>
      </c>
      <c r="AJ235" s="267">
        <v>5.9200000000000003E-2</v>
      </c>
      <c r="AK235" s="267">
        <v>-0.1832</v>
      </c>
      <c r="AL235" s="267">
        <v>6.2199999999999998E-2</v>
      </c>
      <c r="AM235" s="267">
        <v>-0.13669999999999999</v>
      </c>
      <c r="AN235" s="267">
        <v>-0.1938</v>
      </c>
      <c r="AO235" s="267">
        <v>-0.11409999999999999</v>
      </c>
      <c r="AP235" s="268">
        <v>0.11609999999999999</v>
      </c>
      <c r="AQ235" s="210"/>
      <c r="AR235" s="213">
        <f t="shared" ca="1" si="41"/>
        <v>-6.1671613100000001E-2</v>
      </c>
      <c r="AS235" s="214" t="str">
        <f t="shared" si="44"/>
        <v>Kalium Carbonicum</v>
      </c>
      <c r="AT235" s="232">
        <f t="shared" ca="1" si="42"/>
        <v>-6.1749979033080951E-2</v>
      </c>
      <c r="AU235" s="219">
        <f t="shared" ca="1" si="43"/>
        <v>3.8130599105859371E-3</v>
      </c>
      <c r="AV235" s="203"/>
      <c r="AW235" s="203"/>
      <c r="AX235" s="203"/>
      <c r="AY235" s="203"/>
      <c r="AZ235" s="203"/>
      <c r="BA235" s="203"/>
      <c r="BB235" s="203"/>
    </row>
    <row r="236" spans="1:54">
      <c r="A236" s="232" t="s">
        <v>1505</v>
      </c>
      <c r="B236" s="482" t="s">
        <v>4083</v>
      </c>
      <c r="C236" s="482"/>
      <c r="D236" s="483"/>
      <c r="E236" s="267">
        <v>0.2762</v>
      </c>
      <c r="F236" s="267">
        <v>-0.43120000000000003</v>
      </c>
      <c r="G236" s="267">
        <v>9.4200000000000006E-2</v>
      </c>
      <c r="H236" s="267">
        <v>0.33329999999999999</v>
      </c>
      <c r="I236" s="267">
        <v>0.1245</v>
      </c>
      <c r="J236" s="267">
        <v>-0.21779999999999999</v>
      </c>
      <c r="K236" s="267">
        <v>-3.0599999999999999E-2</v>
      </c>
      <c r="L236" s="267">
        <v>8.8300000000000003E-2</v>
      </c>
      <c r="M236" s="267">
        <v>-0.1072</v>
      </c>
      <c r="N236" s="267">
        <v>-0.2341</v>
      </c>
      <c r="O236" s="267">
        <v>3.6400000000000002E-2</v>
      </c>
      <c r="P236" s="267">
        <v>0.22700000000000001</v>
      </c>
      <c r="Q236" s="267">
        <v>-0.29930000000000001</v>
      </c>
      <c r="R236" s="267">
        <v>-8.1199999999999994E-2</v>
      </c>
      <c r="S236" s="267">
        <v>7.3800000000000004E-2</v>
      </c>
      <c r="T236" s="267">
        <v>-0.27829999999999999</v>
      </c>
      <c r="U236" s="267">
        <v>-1.54E-2</v>
      </c>
      <c r="V236" s="267">
        <v>6.0499999999999998E-2</v>
      </c>
      <c r="W236" s="267">
        <v>-0.1168</v>
      </c>
      <c r="X236" s="267">
        <v>5.16E-2</v>
      </c>
      <c r="Y236" s="267">
        <v>0.15140000000000001</v>
      </c>
      <c r="Z236" s="267">
        <v>0.1211</v>
      </c>
      <c r="AA236" s="267">
        <v>-0.127</v>
      </c>
      <c r="AB236" s="267">
        <v>0.29649999999999999</v>
      </c>
      <c r="AC236" s="267">
        <v>-5.8099999999999999E-2</v>
      </c>
      <c r="AD236" s="267">
        <v>-0.17419999999999999</v>
      </c>
      <c r="AE236" s="267">
        <v>8.3000000000000001E-3</v>
      </c>
      <c r="AF236" s="267">
        <v>3.4599999999999999E-2</v>
      </c>
      <c r="AG236" s="267">
        <v>-3.6400000000000002E-2</v>
      </c>
      <c r="AH236" s="267">
        <v>2.9999999999999997E-4</v>
      </c>
      <c r="AI236" s="267">
        <v>7.9100000000000004E-2</v>
      </c>
      <c r="AJ236" s="267">
        <v>-2.47E-2</v>
      </c>
      <c r="AK236" s="267">
        <v>2.41E-2</v>
      </c>
      <c r="AL236" s="267">
        <v>-3.8600000000000002E-2</v>
      </c>
      <c r="AM236" s="267">
        <v>0.15939999999999999</v>
      </c>
      <c r="AN236" s="267">
        <v>0.1124</v>
      </c>
      <c r="AO236" s="267">
        <v>-2.81E-2</v>
      </c>
      <c r="AP236" s="268">
        <v>-4.4499999999999998E-2</v>
      </c>
      <c r="AQ236" s="210"/>
      <c r="AR236" s="213">
        <f t="shared" ca="1" si="41"/>
        <v>-0.23987987899999999</v>
      </c>
      <c r="AS236" s="214" t="str">
        <f t="shared" si="44"/>
        <v>Kalium Chloricum</v>
      </c>
      <c r="AT236" s="232">
        <f t="shared" ca="1" si="42"/>
        <v>-0.24464665369698985</v>
      </c>
      <c r="AU236" s="219">
        <f t="shared" ca="1" si="43"/>
        <v>5.9851985165134874E-2</v>
      </c>
      <c r="AV236" s="203"/>
      <c r="AW236" s="203"/>
      <c r="AX236" s="203"/>
      <c r="AY236" s="203"/>
      <c r="AZ236" s="203"/>
      <c r="BA236" s="203"/>
      <c r="BB236" s="203"/>
    </row>
    <row r="237" spans="1:54">
      <c r="A237" s="232" t="s">
        <v>1506</v>
      </c>
      <c r="B237" s="482" t="s">
        <v>1450</v>
      </c>
      <c r="C237" s="482"/>
      <c r="D237" s="483"/>
      <c r="E237" s="267">
        <v>0.3866</v>
      </c>
      <c r="F237" s="267">
        <v>-0.1789</v>
      </c>
      <c r="G237" s="267">
        <v>0.1217</v>
      </c>
      <c r="H237" s="267">
        <v>-0.28720000000000001</v>
      </c>
      <c r="I237" s="267">
        <v>-0.1731</v>
      </c>
      <c r="J237" s="267">
        <v>0.19320000000000001</v>
      </c>
      <c r="K237" s="267">
        <v>-6.7000000000000002E-3</v>
      </c>
      <c r="L237" s="267">
        <v>4.1300000000000003E-2</v>
      </c>
      <c r="M237" s="267">
        <v>0.22819999999999999</v>
      </c>
      <c r="N237" s="267">
        <v>-7.1199999999999999E-2</v>
      </c>
      <c r="O237" s="267">
        <v>-7.7499999999999999E-2</v>
      </c>
      <c r="P237" s="267">
        <v>-7.0499999999999993E-2</v>
      </c>
      <c r="Q237" s="267">
        <v>4.9099999999999998E-2</v>
      </c>
      <c r="R237" s="267">
        <v>-4.9099999999999998E-2</v>
      </c>
      <c r="S237" s="267">
        <v>-0.35270000000000001</v>
      </c>
      <c r="T237" s="267">
        <v>-0.21</v>
      </c>
      <c r="U237" s="267">
        <v>0.31790000000000002</v>
      </c>
      <c r="V237" s="267">
        <v>5.8799999999999998E-2</v>
      </c>
      <c r="W237" s="267">
        <v>-5.8599999999999999E-2</v>
      </c>
      <c r="X237" s="267">
        <v>-0.27689999999999998</v>
      </c>
      <c r="Y237" s="267">
        <v>4.3999999999999997E-2</v>
      </c>
      <c r="Z237" s="267">
        <v>-0.1275</v>
      </c>
      <c r="AA237" s="267">
        <v>5.9700000000000003E-2</v>
      </c>
      <c r="AB237" s="267">
        <v>-0.11990000000000001</v>
      </c>
      <c r="AC237" s="267">
        <v>0.16689999999999999</v>
      </c>
      <c r="AD237" s="267">
        <v>-1.4E-3</v>
      </c>
      <c r="AE237" s="267">
        <v>9.1800000000000007E-2</v>
      </c>
      <c r="AF237" s="267">
        <v>-6.8500000000000005E-2</v>
      </c>
      <c r="AG237" s="267">
        <v>0.192</v>
      </c>
      <c r="AH237" s="267">
        <v>-6.4299999999999996E-2</v>
      </c>
      <c r="AI237" s="267">
        <v>0.1973</v>
      </c>
      <c r="AJ237" s="267">
        <v>-5.7200000000000001E-2</v>
      </c>
      <c r="AK237" s="267">
        <v>5.5800000000000002E-2</v>
      </c>
      <c r="AL237" s="267">
        <v>7.17E-2</v>
      </c>
      <c r="AM237" s="267">
        <v>-9.01E-2</v>
      </c>
      <c r="AN237" s="267">
        <v>-7.5399999999999995E-2</v>
      </c>
      <c r="AO237" s="267">
        <v>-5.9700000000000003E-2</v>
      </c>
      <c r="AP237" s="268">
        <v>0.20030000000000001</v>
      </c>
      <c r="AQ237" s="210"/>
      <c r="AR237" s="213">
        <f t="shared" ca="1" si="41"/>
        <v>-7.5242119499999996E-2</v>
      </c>
      <c r="AS237" s="214" t="str">
        <f t="shared" si="44"/>
        <v>Kalium Iodatum</v>
      </c>
      <c r="AT237" s="232">
        <f t="shared" ca="1" si="42"/>
        <v>-7.5384595102419572E-2</v>
      </c>
      <c r="AU237" s="219">
        <f t="shared" ca="1" si="43"/>
        <v>5.6828371787557407E-3</v>
      </c>
      <c r="AV237" s="203"/>
      <c r="AW237" s="203"/>
      <c r="AX237" s="203"/>
      <c r="AY237" s="203"/>
      <c r="AZ237" s="203"/>
      <c r="BA237" s="203"/>
      <c r="BB237" s="203"/>
    </row>
    <row r="238" spans="1:54">
      <c r="A238" s="232" t="s">
        <v>4561</v>
      </c>
      <c r="B238" s="482" t="s">
        <v>3967</v>
      </c>
      <c r="C238" s="482"/>
      <c r="D238" s="483"/>
      <c r="E238" s="267">
        <v>0.58720000000000006</v>
      </c>
      <c r="F238" s="267">
        <v>-6.7000000000000004E-2</v>
      </c>
      <c r="G238" s="267">
        <v>0.31659999999999999</v>
      </c>
      <c r="H238" s="267">
        <v>-0.14510000000000001</v>
      </c>
      <c r="I238" s="267">
        <v>2.41E-2</v>
      </c>
      <c r="J238" s="267">
        <v>2.5999999999999999E-2</v>
      </c>
      <c r="K238" s="267">
        <v>5.2400000000000002E-2</v>
      </c>
      <c r="L238" s="267">
        <v>-0.1007</v>
      </c>
      <c r="M238" s="267">
        <v>-0.19370000000000001</v>
      </c>
      <c r="N238" s="267">
        <v>-7.8100000000000003E-2</v>
      </c>
      <c r="O238" s="267">
        <v>2.76E-2</v>
      </c>
      <c r="P238" s="267">
        <v>0.08</v>
      </c>
      <c r="Q238" s="267">
        <v>-8.6999999999999994E-2</v>
      </c>
      <c r="R238" s="267">
        <v>3.8E-3</v>
      </c>
      <c r="S238" s="267">
        <v>0.19370000000000001</v>
      </c>
      <c r="T238" s="267">
        <v>-6.7000000000000004E-2</v>
      </c>
      <c r="U238" s="267">
        <v>-0.20069999999999999</v>
      </c>
      <c r="V238" s="267">
        <v>8.5099999999999995E-2</v>
      </c>
      <c r="W238" s="267">
        <v>-0.1613</v>
      </c>
      <c r="X238" s="267">
        <v>3.7499999999999999E-2</v>
      </c>
      <c r="Y238" s="267">
        <v>-4.3200000000000002E-2</v>
      </c>
      <c r="Z238" s="267">
        <v>2.5700000000000001E-2</v>
      </c>
      <c r="AA238" s="267">
        <v>0.17910000000000001</v>
      </c>
      <c r="AB238" s="267">
        <v>1.37E-2</v>
      </c>
      <c r="AC238" s="267">
        <v>0.182</v>
      </c>
      <c r="AD238" s="267">
        <v>6.6699999999999995E-2</v>
      </c>
      <c r="AE238" s="267">
        <v>-0.1051</v>
      </c>
      <c r="AF238" s="267">
        <v>2.7300000000000001E-2</v>
      </c>
      <c r="AG238" s="267">
        <v>-8.6699999999999999E-2</v>
      </c>
      <c r="AH238" s="267">
        <v>0.23849999999999999</v>
      </c>
      <c r="AI238" s="267">
        <v>-8.6E-3</v>
      </c>
      <c r="AJ238" s="267">
        <v>-0.33979999999999999</v>
      </c>
      <c r="AK238" s="267">
        <v>-0.1108</v>
      </c>
      <c r="AL238" s="267">
        <v>-0.1686</v>
      </c>
      <c r="AM238" s="267">
        <v>-0.1283</v>
      </c>
      <c r="AN238" s="267">
        <v>-1.2999999999999999E-3</v>
      </c>
      <c r="AO238" s="267">
        <v>5.0799999999999998E-2</v>
      </c>
      <c r="AP238" s="268">
        <v>-0.12640000000000001</v>
      </c>
      <c r="AQ238" s="210"/>
      <c r="AR238" s="213">
        <f t="shared" ca="1" si="41"/>
        <v>-0.1242589954</v>
      </c>
      <c r="AS238" s="214" t="str">
        <f t="shared" si="44"/>
        <v>Kalium Muriaticum</v>
      </c>
      <c r="AT238" s="232">
        <f t="shared" ca="1" si="42"/>
        <v>-0.12490451824605406</v>
      </c>
      <c r="AU238" s="219">
        <f t="shared" ca="1" si="43"/>
        <v>1.5601138678278852E-2</v>
      </c>
      <c r="AV238" s="203"/>
      <c r="AW238" s="203"/>
      <c r="AX238" s="203"/>
      <c r="AY238" s="203"/>
      <c r="AZ238" s="203"/>
      <c r="BA238" s="203"/>
      <c r="BB238" s="203"/>
    </row>
    <row r="239" spans="1:54">
      <c r="A239" s="232" t="s">
        <v>1267</v>
      </c>
      <c r="B239" s="482" t="s">
        <v>1467</v>
      </c>
      <c r="C239" s="482"/>
      <c r="D239" s="483"/>
      <c r="E239" s="267">
        <v>5.9200000000000003E-2</v>
      </c>
      <c r="F239" s="267">
        <v>-0.46949999999999997</v>
      </c>
      <c r="G239" s="267">
        <v>0.20269999999999999</v>
      </c>
      <c r="H239" s="267">
        <v>0.18010000000000001</v>
      </c>
      <c r="I239" s="267">
        <v>0.38490000000000002</v>
      </c>
      <c r="J239" s="267">
        <v>-0.15509999999999999</v>
      </c>
      <c r="K239" s="267">
        <v>0.4194</v>
      </c>
      <c r="L239" s="267">
        <v>-0.27410000000000001</v>
      </c>
      <c r="M239" s="267">
        <v>0.1651</v>
      </c>
      <c r="N239" s="267">
        <v>-2.7000000000000001E-3</v>
      </c>
      <c r="O239" s="267">
        <v>0.11260000000000001</v>
      </c>
      <c r="P239" s="267">
        <v>-0.1227</v>
      </c>
      <c r="Q239" s="267">
        <v>0.1459</v>
      </c>
      <c r="R239" s="267">
        <v>-0.123</v>
      </c>
      <c r="S239" s="267">
        <v>2.3800000000000002E-2</v>
      </c>
      <c r="T239" s="267">
        <v>6.9599999999999995E-2</v>
      </c>
      <c r="U239" s="267">
        <v>3.4200000000000001E-2</v>
      </c>
      <c r="V239" s="267">
        <v>3.39E-2</v>
      </c>
      <c r="W239" s="267">
        <v>-8.1500000000000003E-2</v>
      </c>
      <c r="X239" s="267">
        <v>1.7399999999999999E-2</v>
      </c>
      <c r="Y239" s="267">
        <v>8.2699999999999996E-2</v>
      </c>
      <c r="Z239" s="267">
        <v>-0.1258</v>
      </c>
      <c r="AA239" s="267">
        <v>2.53E-2</v>
      </c>
      <c r="AB239" s="267">
        <v>6.6500000000000004E-2</v>
      </c>
      <c r="AC239" s="267">
        <v>0.14099999999999999</v>
      </c>
      <c r="AD239" s="267">
        <v>3.0200000000000001E-2</v>
      </c>
      <c r="AE239" s="267">
        <v>-0.1981</v>
      </c>
      <c r="AF239" s="267">
        <v>-4.1799999999999997E-2</v>
      </c>
      <c r="AG239" s="267">
        <v>-8.3000000000000004E-2</v>
      </c>
      <c r="AH239" s="267">
        <v>-9.1999999999999998E-3</v>
      </c>
      <c r="AI239" s="267">
        <v>-0.1709</v>
      </c>
      <c r="AJ239" s="267">
        <v>-5.0700000000000002E-2</v>
      </c>
      <c r="AK239" s="267">
        <v>-0.1517</v>
      </c>
      <c r="AL239" s="267">
        <v>-0.13639999999999999</v>
      </c>
      <c r="AM239" s="267">
        <v>1.9800000000000002E-2</v>
      </c>
      <c r="AN239" s="267">
        <v>-6.1000000000000004E-3</v>
      </c>
      <c r="AO239" s="267">
        <v>-4.24E-2</v>
      </c>
      <c r="AP239" s="268">
        <v>3.3300000000000003E-2</v>
      </c>
      <c r="AQ239" s="210"/>
      <c r="AR239" s="213">
        <f t="shared" ca="1" si="41"/>
        <v>-0.27487745889999998</v>
      </c>
      <c r="AS239" s="214" t="str">
        <f t="shared" si="44"/>
        <v>Kalium Nitricum</v>
      </c>
      <c r="AT239" s="232">
        <f t="shared" ca="1" si="42"/>
        <v>-0.28213233976400315</v>
      </c>
      <c r="AU239" s="219">
        <f t="shared" ca="1" si="43"/>
        <v>7.9598657140710918E-2</v>
      </c>
      <c r="AV239" s="203"/>
      <c r="AW239" s="203"/>
      <c r="AX239" s="203"/>
      <c r="AY239" s="203"/>
      <c r="AZ239" s="203"/>
      <c r="BA239" s="203"/>
      <c r="BB239" s="203"/>
    </row>
    <row r="240" spans="1:54">
      <c r="A240" s="232" t="s">
        <v>1268</v>
      </c>
      <c r="B240" s="482" t="s">
        <v>2274</v>
      </c>
      <c r="C240" s="482"/>
      <c r="D240" s="483"/>
      <c r="E240" s="267">
        <v>-0.28499999999999998</v>
      </c>
      <c r="F240" s="267">
        <v>0.56510000000000005</v>
      </c>
      <c r="G240" s="267">
        <v>-0.28949999999999998</v>
      </c>
      <c r="H240" s="267">
        <v>-8.3699999999999997E-2</v>
      </c>
      <c r="I240" s="267">
        <v>0.19739999999999999</v>
      </c>
      <c r="J240" s="267">
        <v>-9.6500000000000002E-2</v>
      </c>
      <c r="K240" s="267">
        <v>3.04E-2</v>
      </c>
      <c r="L240" s="267">
        <v>0.12280000000000001</v>
      </c>
      <c r="M240" s="267">
        <v>0.1331</v>
      </c>
      <c r="N240" s="267">
        <v>2.7900000000000001E-2</v>
      </c>
      <c r="O240" s="267">
        <v>0.25159999999999999</v>
      </c>
      <c r="P240" s="267">
        <v>-0.1724</v>
      </c>
      <c r="Q240" s="267">
        <v>-0.12529999999999999</v>
      </c>
      <c r="R240" s="267">
        <v>0.24099999999999999</v>
      </c>
      <c r="S240" s="267">
        <v>-7.7000000000000002E-3</v>
      </c>
      <c r="T240" s="267">
        <v>-4.2599999999999999E-2</v>
      </c>
      <c r="U240" s="267">
        <v>6.3299999999999995E-2</v>
      </c>
      <c r="V240" s="267">
        <v>-6.2600000000000003E-2</v>
      </c>
      <c r="W240" s="267">
        <v>3.5099999999999999E-2</v>
      </c>
      <c r="X240" s="267">
        <v>1.2999999999999999E-2</v>
      </c>
      <c r="Y240" s="267">
        <v>-1.6999999999999999E-3</v>
      </c>
      <c r="Z240" s="267">
        <v>7.3800000000000004E-2</v>
      </c>
      <c r="AA240" s="267">
        <v>-0.2298</v>
      </c>
      <c r="AB240" s="267">
        <v>-5.6599999999999998E-2</v>
      </c>
      <c r="AC240" s="267">
        <v>-0.21</v>
      </c>
      <c r="AD240" s="267">
        <v>1.9400000000000001E-2</v>
      </c>
      <c r="AE240" s="267">
        <v>0.2334</v>
      </c>
      <c r="AF240" s="267">
        <v>-2.12E-2</v>
      </c>
      <c r="AG240" s="267">
        <v>-4.8800000000000003E-2</v>
      </c>
      <c r="AH240" s="267">
        <v>-0.1046</v>
      </c>
      <c r="AI240" s="267">
        <v>0.1323</v>
      </c>
      <c r="AJ240" s="267">
        <v>2.46E-2</v>
      </c>
      <c r="AK240" s="267">
        <v>-0.12640000000000001</v>
      </c>
      <c r="AL240" s="267">
        <v>9.6000000000000002E-2</v>
      </c>
      <c r="AM240" s="267">
        <v>-0.1321</v>
      </c>
      <c r="AN240" s="267">
        <v>-3.6200000000000003E-2</v>
      </c>
      <c r="AO240" s="267">
        <v>-1.9400000000000001E-2</v>
      </c>
      <c r="AP240" s="268">
        <v>-0.1061</v>
      </c>
      <c r="AQ240" s="210"/>
      <c r="AR240" s="213">
        <f t="shared" ca="1" si="41"/>
        <v>0.1889816899</v>
      </c>
      <c r="AS240" s="214" t="str">
        <f t="shared" si="44"/>
        <v>Kalium Phosphoricum</v>
      </c>
      <c r="AT240" s="232">
        <f t="shared" ca="1" si="42"/>
        <v>0.1912809329717603</v>
      </c>
      <c r="AU240" s="219" t="str">
        <f t="shared" ca="1" si="43"/>
        <v/>
      </c>
      <c r="AV240" s="203"/>
      <c r="AW240" s="203"/>
      <c r="AX240" s="203"/>
      <c r="AY240" s="203"/>
      <c r="AZ240" s="203"/>
      <c r="BA240" s="203"/>
      <c r="BB240" s="203"/>
    </row>
    <row r="241" spans="1:54">
      <c r="A241" s="232" t="s">
        <v>1269</v>
      </c>
      <c r="B241" s="482" t="s">
        <v>3180</v>
      </c>
      <c r="C241" s="482"/>
      <c r="D241" s="483"/>
      <c r="E241" s="267">
        <v>0.31859999999999999</v>
      </c>
      <c r="F241" s="267">
        <v>8.0399999999999999E-2</v>
      </c>
      <c r="G241" s="267">
        <v>0.1153</v>
      </c>
      <c r="H241" s="267">
        <v>-0.32390000000000002</v>
      </c>
      <c r="I241" s="267">
        <v>-0.14180000000000001</v>
      </c>
      <c r="J241" s="267">
        <v>0.46429999999999999</v>
      </c>
      <c r="K241" s="267">
        <v>-0.18840000000000001</v>
      </c>
      <c r="L241" s="267">
        <v>0.158</v>
      </c>
      <c r="M241" s="267">
        <v>-0.13439999999999999</v>
      </c>
      <c r="N241" s="267">
        <v>0.1273</v>
      </c>
      <c r="O241" s="267">
        <v>0.2238</v>
      </c>
      <c r="P241" s="267">
        <v>-6.4500000000000002E-2</v>
      </c>
      <c r="Q241" s="267">
        <v>5.5300000000000002E-2</v>
      </c>
      <c r="R241" s="267">
        <v>-0.16980000000000001</v>
      </c>
      <c r="S241" s="267">
        <v>4.4299999999999999E-2</v>
      </c>
      <c r="T241" s="267">
        <v>-0.23080000000000001</v>
      </c>
      <c r="U241" s="267">
        <v>0.1192</v>
      </c>
      <c r="V241" s="267">
        <v>6.8900000000000003E-2</v>
      </c>
      <c r="W241" s="267">
        <v>-3.09E-2</v>
      </c>
      <c r="X241" s="267">
        <v>-0.24729999999999999</v>
      </c>
      <c r="Y241" s="267">
        <v>-4.5600000000000002E-2</v>
      </c>
      <c r="Z241" s="267">
        <v>6.6E-3</v>
      </c>
      <c r="AA241" s="267">
        <v>0.14829999999999999</v>
      </c>
      <c r="AB241" s="267">
        <v>-0.18290000000000001</v>
      </c>
      <c r="AC241" s="267">
        <v>-7.2300000000000003E-2</v>
      </c>
      <c r="AD241" s="267">
        <v>6.2899999999999998E-2</v>
      </c>
      <c r="AE241" s="267">
        <v>8.1799999999999998E-2</v>
      </c>
      <c r="AF241" s="267">
        <v>-4.4499999999999998E-2</v>
      </c>
      <c r="AG241" s="267">
        <v>-9.7500000000000003E-2</v>
      </c>
      <c r="AH241" s="267">
        <v>-3.5900000000000001E-2</v>
      </c>
      <c r="AI241" s="267">
        <v>3.2500000000000001E-2</v>
      </c>
      <c r="AJ241" s="267">
        <v>1.0500000000000001E-2</v>
      </c>
      <c r="AK241" s="267">
        <v>-6.4500000000000002E-2</v>
      </c>
      <c r="AL241" s="267">
        <v>7.7299999999999994E-2</v>
      </c>
      <c r="AM241" s="267">
        <v>-5.74E-2</v>
      </c>
      <c r="AN241" s="267">
        <v>-3.8999999999999998E-3</v>
      </c>
      <c r="AO241" s="267">
        <v>-0.27489999999999998</v>
      </c>
      <c r="AP241" s="268">
        <v>0.2112</v>
      </c>
      <c r="AQ241" s="210"/>
      <c r="AR241" s="213">
        <f t="shared" ca="1" si="41"/>
        <v>4.0497796900000001E-2</v>
      </c>
      <c r="AS241" s="214" t="str">
        <f t="shared" si="44"/>
        <v>Kalium Sulfuricum</v>
      </c>
      <c r="AT241" s="232">
        <f t="shared" ca="1" si="42"/>
        <v>4.051995847359266E-2</v>
      </c>
      <c r="AU241" s="219" t="str">
        <f t="shared" ca="1" si="43"/>
        <v/>
      </c>
      <c r="AV241" s="203"/>
      <c r="AW241" s="203"/>
      <c r="AX241" s="203"/>
      <c r="AY241" s="203"/>
      <c r="AZ241" s="203"/>
      <c r="BA241" s="203"/>
      <c r="BB241" s="203"/>
    </row>
    <row r="242" spans="1:54">
      <c r="A242" s="232" t="s">
        <v>1270</v>
      </c>
      <c r="B242" s="482" t="s">
        <v>1855</v>
      </c>
      <c r="C242" s="482"/>
      <c r="D242" s="483"/>
      <c r="E242" s="267">
        <v>-0.1394</v>
      </c>
      <c r="F242" s="267">
        <v>-0.3009</v>
      </c>
      <c r="G242" s="267">
        <v>0.25019999999999998</v>
      </c>
      <c r="H242" s="267">
        <v>5.8400000000000001E-2</v>
      </c>
      <c r="I242" s="267">
        <v>7.3499999999999996E-2</v>
      </c>
      <c r="J242" s="267">
        <v>-5.1400000000000001E-2</v>
      </c>
      <c r="K242" s="267">
        <v>-0.22539999999999999</v>
      </c>
      <c r="L242" s="267">
        <v>-0.26329999999999998</v>
      </c>
      <c r="M242" s="267">
        <v>0.44119999999999998</v>
      </c>
      <c r="N242" s="267">
        <v>0.41270000000000001</v>
      </c>
      <c r="O242" s="267">
        <v>7.5800000000000006E-2</v>
      </c>
      <c r="P242" s="267">
        <v>0.1615</v>
      </c>
      <c r="Q242" s="267">
        <v>6.1699999999999998E-2</v>
      </c>
      <c r="R242" s="267">
        <v>-0.2495</v>
      </c>
      <c r="S242" s="267">
        <v>-7.4200000000000002E-2</v>
      </c>
      <c r="T242" s="267">
        <v>-9.7600000000000006E-2</v>
      </c>
      <c r="U242" s="267">
        <v>0.1002</v>
      </c>
      <c r="V242" s="267">
        <v>8.5099999999999995E-2</v>
      </c>
      <c r="W242" s="267">
        <v>-0.1898</v>
      </c>
      <c r="X242" s="267">
        <v>1.8599999999999998E-2</v>
      </c>
      <c r="Y242" s="267">
        <v>7.1000000000000004E-3</v>
      </c>
      <c r="Z242" s="267">
        <v>0.1169</v>
      </c>
      <c r="AA242" s="267">
        <v>3.44E-2</v>
      </c>
      <c r="AB242" s="267">
        <v>6.3299999999999995E-2</v>
      </c>
      <c r="AC242" s="267">
        <v>-8.3000000000000001E-3</v>
      </c>
      <c r="AD242" s="267">
        <v>-0.1236</v>
      </c>
      <c r="AE242" s="267">
        <v>0.1182</v>
      </c>
      <c r="AF242" s="267">
        <v>0.15640000000000001</v>
      </c>
      <c r="AG242" s="267">
        <v>-7.1300000000000002E-2</v>
      </c>
      <c r="AH242" s="267">
        <v>8.2500000000000004E-2</v>
      </c>
      <c r="AI242" s="267">
        <v>-0.12620000000000001</v>
      </c>
      <c r="AJ242" s="267">
        <v>-0.14449999999999999</v>
      </c>
      <c r="AK242" s="267">
        <v>-2.5999999999999999E-2</v>
      </c>
      <c r="AL242" s="267">
        <v>-0.1207</v>
      </c>
      <c r="AM242" s="267">
        <v>-0.1368</v>
      </c>
      <c r="AN242" s="267">
        <v>3.44E-2</v>
      </c>
      <c r="AO242" s="267">
        <v>-6.8099999999999994E-2</v>
      </c>
      <c r="AP242" s="268">
        <v>5.5599999999999997E-2</v>
      </c>
      <c r="AQ242" s="210"/>
      <c r="AR242" s="213">
        <f t="shared" ca="1" si="41"/>
        <v>-0.19232616920000001</v>
      </c>
      <c r="AS242" s="214" t="str">
        <f t="shared" si="44"/>
        <v>Kalmia Latifolia</v>
      </c>
      <c r="AT242" s="232">
        <f t="shared" ca="1" si="42"/>
        <v>-0.19475156990204057</v>
      </c>
      <c r="AU242" s="219">
        <f t="shared" ca="1" si="43"/>
        <v>3.7928173979309393E-2</v>
      </c>
      <c r="AV242" s="203"/>
      <c r="AW242" s="203"/>
      <c r="AX242" s="203"/>
      <c r="AY242" s="203"/>
      <c r="AZ242" s="203"/>
      <c r="BA242" s="203"/>
      <c r="BB242" s="203"/>
    </row>
    <row r="243" spans="1:54">
      <c r="A243" s="232" t="s">
        <v>1271</v>
      </c>
      <c r="B243" s="482" t="s">
        <v>1451</v>
      </c>
      <c r="C243" s="482"/>
      <c r="D243" s="483"/>
      <c r="E243" s="267">
        <v>0.52500000000000002</v>
      </c>
      <c r="F243" s="267">
        <v>4.7899999999999998E-2</v>
      </c>
      <c r="G243" s="267">
        <v>-7.0800000000000002E-2</v>
      </c>
      <c r="H243" s="267">
        <v>0.2177</v>
      </c>
      <c r="I243" s="267">
        <v>-0.17199999999999999</v>
      </c>
      <c r="J243" s="267">
        <v>2.6599999999999999E-2</v>
      </c>
      <c r="K243" s="267">
        <v>0.26889999999999997</v>
      </c>
      <c r="L243" s="267">
        <v>-0.17399999999999999</v>
      </c>
      <c r="M243" s="267">
        <v>0.11169999999999999</v>
      </c>
      <c r="N243" s="267">
        <v>-0.184</v>
      </c>
      <c r="O243" s="267">
        <v>-0.2445</v>
      </c>
      <c r="P243" s="267">
        <v>-4.7899999999999998E-2</v>
      </c>
      <c r="Q243" s="267">
        <v>4.4299999999999999E-2</v>
      </c>
      <c r="R243" s="267">
        <v>1.67E-2</v>
      </c>
      <c r="S243" s="267">
        <v>4.4299999999999999E-2</v>
      </c>
      <c r="T243" s="267">
        <v>1.77E-2</v>
      </c>
      <c r="U243" s="267">
        <v>-0.21249999999999999</v>
      </c>
      <c r="V243" s="267">
        <v>-0.1991</v>
      </c>
      <c r="W243" s="267">
        <v>-0.17130000000000001</v>
      </c>
      <c r="X243" s="267">
        <v>-6.2700000000000006E-2</v>
      </c>
      <c r="Y243" s="267">
        <v>0.27589999999999998</v>
      </c>
      <c r="Z243" s="267">
        <v>0.04</v>
      </c>
      <c r="AA243" s="267">
        <v>9.2799999999999994E-2</v>
      </c>
      <c r="AB243" s="267">
        <v>7.1099999999999997E-2</v>
      </c>
      <c r="AC243" s="267">
        <v>-8.7599999999999997E-2</v>
      </c>
      <c r="AD243" s="267">
        <v>-9.7600000000000006E-2</v>
      </c>
      <c r="AE243" s="267">
        <v>6.2199999999999998E-2</v>
      </c>
      <c r="AF243" s="267">
        <v>0.106</v>
      </c>
      <c r="AG243" s="267">
        <v>-0.23710000000000001</v>
      </c>
      <c r="AH243" s="267">
        <v>3.6600000000000001E-2</v>
      </c>
      <c r="AI243" s="267">
        <v>-0.1103</v>
      </c>
      <c r="AJ243" s="267">
        <v>5.7000000000000002E-3</v>
      </c>
      <c r="AK243" s="267">
        <v>-3.1099999999999999E-2</v>
      </c>
      <c r="AL243" s="267">
        <v>0.2747</v>
      </c>
      <c r="AM243" s="267">
        <v>-8.0199999999999994E-2</v>
      </c>
      <c r="AN243" s="267">
        <v>8.7800000000000003E-2</v>
      </c>
      <c r="AO243" s="267">
        <v>-6.6000000000000003E-2</v>
      </c>
      <c r="AP243" s="268">
        <v>-0.1321</v>
      </c>
      <c r="AQ243" s="210"/>
      <c r="AR243" s="213">
        <f t="shared" ca="1" si="41"/>
        <v>-0.1528366531</v>
      </c>
      <c r="AS243" s="214" t="str">
        <f t="shared" si="44"/>
        <v>Kreosotum</v>
      </c>
      <c r="AT243" s="232">
        <f t="shared" ca="1" si="42"/>
        <v>-0.15404365474305121</v>
      </c>
      <c r="AU243" s="219">
        <f t="shared" ca="1" si="43"/>
        <v>2.3729447566596361E-2</v>
      </c>
      <c r="AV243" s="203"/>
      <c r="AW243" s="203"/>
      <c r="AX243" s="203"/>
      <c r="AY243" s="203"/>
      <c r="AZ243" s="203"/>
      <c r="BA243" s="203"/>
      <c r="BB243" s="203"/>
    </row>
    <row r="244" spans="1:54">
      <c r="A244" s="232" t="s">
        <v>1272</v>
      </c>
      <c r="B244" s="482" t="s">
        <v>1452</v>
      </c>
      <c r="C244" s="482"/>
      <c r="D244" s="483"/>
      <c r="E244" s="267">
        <v>2.01E-2</v>
      </c>
      <c r="F244" s="267">
        <v>7.6E-3</v>
      </c>
      <c r="G244" s="267">
        <v>-7.1199999999999999E-2</v>
      </c>
      <c r="H244" s="267">
        <v>-0.12959999999999999</v>
      </c>
      <c r="I244" s="267">
        <v>-0.35370000000000001</v>
      </c>
      <c r="J244" s="267">
        <v>-4.2999999999999997E-2</v>
      </c>
      <c r="K244" s="267">
        <v>-6.0000000000000001E-3</v>
      </c>
      <c r="L244" s="267">
        <v>-9.5500000000000002E-2</v>
      </c>
      <c r="M244" s="267">
        <v>8.5599999999999996E-2</v>
      </c>
      <c r="N244" s="267">
        <v>5.6099999999999997E-2</v>
      </c>
      <c r="O244" s="267">
        <v>-8.2400000000000001E-2</v>
      </c>
      <c r="P244" s="267">
        <v>0.1085</v>
      </c>
      <c r="Q244" s="267">
        <v>-0.1633</v>
      </c>
      <c r="R244" s="267">
        <v>0.61850000000000005</v>
      </c>
      <c r="S244" s="267">
        <v>-6.13E-2</v>
      </c>
      <c r="T244" s="267">
        <v>-1.5100000000000001E-2</v>
      </c>
      <c r="U244" s="267">
        <v>6.0000000000000001E-3</v>
      </c>
      <c r="V244" s="267">
        <v>4.7000000000000002E-3</v>
      </c>
      <c r="W244" s="267">
        <v>3.8100000000000002E-2</v>
      </c>
      <c r="X244" s="267">
        <v>0.43769999999999998</v>
      </c>
      <c r="Y244" s="267">
        <v>-0.12989999999999999</v>
      </c>
      <c r="Z244" s="267">
        <v>3.9600000000000003E-2</v>
      </c>
      <c r="AA244" s="267">
        <v>-7.7499999999999999E-2</v>
      </c>
      <c r="AB244" s="267">
        <v>0.15759999999999999</v>
      </c>
      <c r="AC244" s="267">
        <v>0.18490000000000001</v>
      </c>
      <c r="AD244" s="267">
        <v>-8.1900000000000001E-2</v>
      </c>
      <c r="AE244" s="267">
        <v>7.3000000000000001E-3</v>
      </c>
      <c r="AF244" s="267">
        <v>9.0300000000000005E-2</v>
      </c>
      <c r="AG244" s="267">
        <v>-5.3699999999999998E-2</v>
      </c>
      <c r="AH244" s="267">
        <v>0.09</v>
      </c>
      <c r="AI244" s="267">
        <v>-6.3100000000000003E-2</v>
      </c>
      <c r="AJ244" s="267">
        <v>-0.1182</v>
      </c>
      <c r="AK244" s="267">
        <v>-0.2102</v>
      </c>
      <c r="AL244" s="267">
        <v>8.43E-2</v>
      </c>
      <c r="AM244" s="267">
        <v>-9.4700000000000006E-2</v>
      </c>
      <c r="AN244" s="267">
        <v>-1.6000000000000001E-3</v>
      </c>
      <c r="AO244" s="267">
        <v>-9.3600000000000003E-2</v>
      </c>
      <c r="AP244" s="268">
        <v>-9.9400000000000002E-2</v>
      </c>
      <c r="AQ244" s="210"/>
      <c r="AR244" s="213">
        <f t="shared" ca="1" si="41"/>
        <v>8.7938047699999994E-2</v>
      </c>
      <c r="AS244" s="214" t="str">
        <f t="shared" si="44"/>
        <v>Lac Caninum</v>
      </c>
      <c r="AT244" s="232">
        <f t="shared" ca="1" si="42"/>
        <v>8.8165783210882184E-2</v>
      </c>
      <c r="AU244" s="219" t="str">
        <f t="shared" ca="1" si="43"/>
        <v/>
      </c>
      <c r="AV244" s="203"/>
      <c r="AW244" s="203"/>
      <c r="AX244" s="203"/>
      <c r="AY244" s="203"/>
      <c r="AZ244" s="203"/>
      <c r="BA244" s="203"/>
      <c r="BB244" s="203"/>
    </row>
    <row r="245" spans="1:54">
      <c r="A245" s="232" t="s">
        <v>1273</v>
      </c>
      <c r="B245" s="482" t="s">
        <v>89</v>
      </c>
      <c r="C245" s="482"/>
      <c r="D245" s="483"/>
      <c r="E245" s="267">
        <v>9.5799999999999996E-2</v>
      </c>
      <c r="F245" s="267">
        <v>-1.5800000000000002E-2</v>
      </c>
      <c r="G245" s="267">
        <v>0.31559999999999999</v>
      </c>
      <c r="H245" s="267">
        <v>-7.5999999999999998E-2</v>
      </c>
      <c r="I245" s="267">
        <v>9.1200000000000003E-2</v>
      </c>
      <c r="J245" s="267">
        <v>-0.28570000000000001</v>
      </c>
      <c r="K245" s="267">
        <v>6.1999999999999998E-3</v>
      </c>
      <c r="L245" s="267">
        <v>-7.22E-2</v>
      </c>
      <c r="M245" s="267">
        <v>4.36E-2</v>
      </c>
      <c r="N245" s="267">
        <v>5.3499999999999999E-2</v>
      </c>
      <c r="O245" s="267">
        <v>-0.1348</v>
      </c>
      <c r="P245" s="267">
        <v>1.0200000000000001E-2</v>
      </c>
      <c r="Q245" s="267">
        <v>-1.66E-2</v>
      </c>
      <c r="R245" s="267">
        <v>0.1431</v>
      </c>
      <c r="S245" s="267">
        <v>0.432</v>
      </c>
      <c r="T245" s="267">
        <v>-0.1065</v>
      </c>
      <c r="U245" s="267">
        <v>-2.0999999999999999E-3</v>
      </c>
      <c r="V245" s="267">
        <v>0.184</v>
      </c>
      <c r="W245" s="267">
        <v>-0.1244</v>
      </c>
      <c r="X245" s="267">
        <v>-8.5599999999999996E-2</v>
      </c>
      <c r="Y245" s="267">
        <v>-0.1099</v>
      </c>
      <c r="Z245" s="267">
        <v>-3.5000000000000003E-2</v>
      </c>
      <c r="AA245" s="267">
        <v>-0.3453</v>
      </c>
      <c r="AB245" s="267">
        <v>-0.1731</v>
      </c>
      <c r="AC245" s="267">
        <v>0.32819999999999999</v>
      </c>
      <c r="AD245" s="267">
        <v>-0.23780000000000001</v>
      </c>
      <c r="AE245" s="267">
        <v>9.4200000000000006E-2</v>
      </c>
      <c r="AF245" s="267">
        <v>-4.07E-2</v>
      </c>
      <c r="AG245" s="267">
        <v>-9.98E-2</v>
      </c>
      <c r="AH245" s="267">
        <v>-7.4399999999999994E-2</v>
      </c>
      <c r="AI245" s="267">
        <v>-5.9900000000000002E-2</v>
      </c>
      <c r="AJ245" s="267">
        <v>-7.8399999999999997E-2</v>
      </c>
      <c r="AK245" s="267">
        <v>0.23619999999999999</v>
      </c>
      <c r="AL245" s="267">
        <v>-2.3E-2</v>
      </c>
      <c r="AM245" s="267">
        <v>2.0899999999999998E-2</v>
      </c>
      <c r="AN245" s="267">
        <v>-0.15590000000000001</v>
      </c>
      <c r="AO245" s="267">
        <v>0.1744</v>
      </c>
      <c r="AP245" s="268">
        <v>0.13270000000000001</v>
      </c>
      <c r="AQ245" s="210"/>
      <c r="AR245" s="213">
        <f t="shared" ca="1" si="41"/>
        <v>-0.1366504694</v>
      </c>
      <c r="AS245" s="214" t="str">
        <f t="shared" si="44"/>
        <v>Lac Defloratum</v>
      </c>
      <c r="AT245" s="232">
        <f t="shared" ca="1" si="42"/>
        <v>-0.13751070227548912</v>
      </c>
      <c r="AU245" s="219">
        <f t="shared" ca="1" si="43"/>
        <v>1.8909193240298206E-2</v>
      </c>
      <c r="AV245" s="203"/>
      <c r="AW245" s="203"/>
      <c r="AX245" s="203"/>
      <c r="AY245" s="203"/>
      <c r="AZ245" s="203"/>
      <c r="BA245" s="203"/>
      <c r="BB245" s="203"/>
    </row>
    <row r="246" spans="1:54">
      <c r="A246" s="232" t="s">
        <v>1274</v>
      </c>
      <c r="B246" s="482" t="s">
        <v>953</v>
      </c>
      <c r="C246" s="482"/>
      <c r="D246" s="483"/>
      <c r="E246" s="267">
        <v>-0.3634</v>
      </c>
      <c r="F246" s="267">
        <v>7.4300000000000005E-2</v>
      </c>
      <c r="G246" s="267">
        <v>-0.1061</v>
      </c>
      <c r="H246" s="267">
        <v>-9.7500000000000003E-2</v>
      </c>
      <c r="I246" s="267">
        <v>-0.26150000000000001</v>
      </c>
      <c r="J246" s="267">
        <v>0.26419999999999999</v>
      </c>
      <c r="K246" s="267">
        <v>-4.4699999999999997E-2</v>
      </c>
      <c r="L246" s="267">
        <v>0.33650000000000002</v>
      </c>
      <c r="M246" s="267">
        <v>0.15989999999999999</v>
      </c>
      <c r="N246" s="267">
        <v>-8.9200000000000002E-2</v>
      </c>
      <c r="O246" s="267">
        <v>-5.4999999999999997E-3</v>
      </c>
      <c r="P246" s="267">
        <v>0.1181</v>
      </c>
      <c r="Q246" s="267">
        <v>-6.3100000000000003E-2</v>
      </c>
      <c r="R246" s="267">
        <v>-2.18E-2</v>
      </c>
      <c r="S246" s="267">
        <v>-1.21E-2</v>
      </c>
      <c r="T246" s="267">
        <v>0.18740000000000001</v>
      </c>
      <c r="U246" s="267">
        <v>-8.3000000000000001E-3</v>
      </c>
      <c r="V246" s="267">
        <v>3.2099999999999997E-2</v>
      </c>
      <c r="W246" s="267">
        <v>-0.12989999999999999</v>
      </c>
      <c r="X246" s="267">
        <v>0.2354</v>
      </c>
      <c r="Y246" s="267">
        <v>1.61E-2</v>
      </c>
      <c r="Z246" s="267">
        <v>-0.26829999999999998</v>
      </c>
      <c r="AA246" s="267">
        <v>-0.24390000000000001</v>
      </c>
      <c r="AB246" s="267">
        <v>2.5600000000000001E-2</v>
      </c>
      <c r="AC246" s="267">
        <v>-9.7500000000000003E-2</v>
      </c>
      <c r="AD246" s="267">
        <v>9.1999999999999998E-2</v>
      </c>
      <c r="AE246" s="267">
        <v>-0.1807</v>
      </c>
      <c r="AF246" s="267">
        <v>-0.1724</v>
      </c>
      <c r="AG246" s="267">
        <v>0.214</v>
      </c>
      <c r="AH246" s="267">
        <v>0.151</v>
      </c>
      <c r="AI246" s="267">
        <v>-3.1800000000000002E-2</v>
      </c>
      <c r="AJ246" s="267">
        <v>0.21870000000000001</v>
      </c>
      <c r="AK246" s="267">
        <v>0.20799999999999999</v>
      </c>
      <c r="AL246" s="267">
        <v>0.10349999999999999</v>
      </c>
      <c r="AM246" s="267">
        <v>-0.1835</v>
      </c>
      <c r="AN246" s="267">
        <v>5.0900000000000001E-2</v>
      </c>
      <c r="AO246" s="267">
        <v>-2.7300000000000001E-2</v>
      </c>
      <c r="AP246" s="268">
        <v>-8.0699999999999994E-2</v>
      </c>
      <c r="AQ246" s="210"/>
      <c r="AR246" s="213">
        <f t="shared" ca="1" si="41"/>
        <v>0.47386904870000002</v>
      </c>
      <c r="AS246" s="214" t="str">
        <f t="shared" si="44"/>
        <v>Lachesis Mutus</v>
      </c>
      <c r="AT246" s="232">
        <f t="shared" ca="1" si="42"/>
        <v>0.5150480447160487</v>
      </c>
      <c r="AU246" s="219" t="str">
        <f t="shared" ca="1" si="43"/>
        <v/>
      </c>
      <c r="AV246" s="203"/>
      <c r="AW246" s="203"/>
      <c r="AX246" s="203"/>
      <c r="AY246" s="203"/>
      <c r="AZ246" s="203"/>
      <c r="BA246" s="203"/>
      <c r="BB246" s="203"/>
    </row>
    <row r="247" spans="1:54">
      <c r="A247" s="232" t="s">
        <v>1275</v>
      </c>
      <c r="B247" s="482" t="s">
        <v>3457</v>
      </c>
      <c r="C247" s="482"/>
      <c r="D247" s="483"/>
      <c r="E247" s="267">
        <v>2.18E-2</v>
      </c>
      <c r="F247" s="267">
        <v>-0.30120000000000002</v>
      </c>
      <c r="G247" s="267">
        <v>7.1300000000000002E-2</v>
      </c>
      <c r="H247" s="267">
        <v>-0.14360000000000001</v>
      </c>
      <c r="I247" s="267">
        <v>-1.2E-2</v>
      </c>
      <c r="J247" s="267">
        <v>-0.1169</v>
      </c>
      <c r="K247" s="267">
        <v>-0.1618</v>
      </c>
      <c r="L247" s="267">
        <v>0.15110000000000001</v>
      </c>
      <c r="M247" s="267">
        <v>-0.13189999999999999</v>
      </c>
      <c r="N247" s="267">
        <v>0.214</v>
      </c>
      <c r="O247" s="267">
        <v>-0.1062</v>
      </c>
      <c r="P247" s="267">
        <v>0.10290000000000001</v>
      </c>
      <c r="Q247" s="267">
        <v>0.1143</v>
      </c>
      <c r="R247" s="267">
        <v>0.1706</v>
      </c>
      <c r="S247" s="267">
        <v>0.24030000000000001</v>
      </c>
      <c r="T247" s="267">
        <v>9.0200000000000002E-2</v>
      </c>
      <c r="U247" s="267">
        <v>-0.15629999999999999</v>
      </c>
      <c r="V247" s="267">
        <v>0.2485</v>
      </c>
      <c r="W247" s="267">
        <v>-0.1042</v>
      </c>
      <c r="X247" s="267">
        <v>0.19439999999999999</v>
      </c>
      <c r="Y247" s="267">
        <v>-7.85E-2</v>
      </c>
      <c r="Z247" s="267">
        <v>-0.26540000000000002</v>
      </c>
      <c r="AA247" s="267">
        <v>-0.18720000000000001</v>
      </c>
      <c r="AB247" s="267">
        <v>0.2954</v>
      </c>
      <c r="AC247" s="267">
        <v>0.10780000000000001</v>
      </c>
      <c r="AD247" s="267">
        <v>-0.20610000000000001</v>
      </c>
      <c r="AE247" s="267">
        <v>3.5499999999999997E-2</v>
      </c>
      <c r="AF247" s="267">
        <v>-0.16220000000000001</v>
      </c>
      <c r="AG247" s="267">
        <v>-0.1163</v>
      </c>
      <c r="AH247" s="267">
        <v>-9.74E-2</v>
      </c>
      <c r="AI247" s="267">
        <v>-7.4999999999999997E-3</v>
      </c>
      <c r="AJ247" s="267">
        <v>0.36209999999999998</v>
      </c>
      <c r="AK247" s="267">
        <v>0.1273</v>
      </c>
      <c r="AL247" s="267">
        <v>-2.6700000000000002E-2</v>
      </c>
      <c r="AM247" s="267">
        <v>-0.1123</v>
      </c>
      <c r="AN247" s="267">
        <v>-7.3599999999999999E-2</v>
      </c>
      <c r="AO247" s="267">
        <v>-9.9000000000000005E-2</v>
      </c>
      <c r="AP247" s="268">
        <v>0.113</v>
      </c>
      <c r="AQ247" s="210"/>
      <c r="AR247" s="213">
        <f t="shared" ca="1" si="41"/>
        <v>-3.77517411E-2</v>
      </c>
      <c r="AS247" s="214" t="str">
        <f t="shared" si="44"/>
        <v>Lachnanthes Tinctor.</v>
      </c>
      <c r="AT247" s="232">
        <f t="shared" ca="1" si="42"/>
        <v>-3.7769690969478222E-2</v>
      </c>
      <c r="AU247" s="219">
        <f t="shared" ca="1" si="43"/>
        <v>1.4265495559298846E-3</v>
      </c>
      <c r="AV247" s="203"/>
      <c r="AW247" s="203"/>
      <c r="AX247" s="203"/>
      <c r="AY247" s="203"/>
      <c r="AZ247" s="203"/>
      <c r="BA247" s="203"/>
      <c r="BB247" s="203"/>
    </row>
    <row r="248" spans="1:54">
      <c r="A248" s="232" t="s">
        <v>1276</v>
      </c>
      <c r="B248" s="482" t="s">
        <v>977</v>
      </c>
      <c r="C248" s="482"/>
      <c r="D248" s="483"/>
      <c r="E248" s="267">
        <v>0.2397</v>
      </c>
      <c r="F248" s="267">
        <v>-0.1082</v>
      </c>
      <c r="G248" s="267">
        <v>0.15390000000000001</v>
      </c>
      <c r="H248" s="267">
        <v>0.11609999999999999</v>
      </c>
      <c r="I248" s="267">
        <v>0.32140000000000002</v>
      </c>
      <c r="J248" s="267">
        <v>-0.27979999999999999</v>
      </c>
      <c r="K248" s="267">
        <v>3.7100000000000001E-2</v>
      </c>
      <c r="L248" s="267">
        <v>7.4200000000000002E-2</v>
      </c>
      <c r="M248" s="267">
        <v>0.14050000000000001</v>
      </c>
      <c r="N248" s="267">
        <v>-0.1363</v>
      </c>
      <c r="O248" s="267">
        <v>-4.53E-2</v>
      </c>
      <c r="P248" s="267">
        <v>-0.23630000000000001</v>
      </c>
      <c r="Q248" s="267">
        <v>-3.3700000000000001E-2</v>
      </c>
      <c r="R248" s="267">
        <v>0.1056</v>
      </c>
      <c r="S248" s="267">
        <v>-1.09E-2</v>
      </c>
      <c r="T248" s="267">
        <v>-0.31569999999999998</v>
      </c>
      <c r="U248" s="267">
        <v>3.8600000000000002E-2</v>
      </c>
      <c r="V248" s="267">
        <v>4.7899999999999998E-2</v>
      </c>
      <c r="W248" s="267">
        <v>-0.17899999999999999</v>
      </c>
      <c r="X248" s="267">
        <v>0.16889999999999999</v>
      </c>
      <c r="Y248" s="267">
        <v>7.6799999999999993E-2</v>
      </c>
      <c r="Z248" s="267">
        <v>9.06E-2</v>
      </c>
      <c r="AA248" s="267">
        <v>8.9099999999999999E-2</v>
      </c>
      <c r="AB248" s="267">
        <v>3.4099999999999998E-2</v>
      </c>
      <c r="AC248" s="267">
        <v>-1.4200000000000001E-2</v>
      </c>
      <c r="AD248" s="267">
        <v>8.9099999999999999E-2</v>
      </c>
      <c r="AE248" s="267">
        <v>0.22020000000000001</v>
      </c>
      <c r="AF248" s="267">
        <v>-0.10970000000000001</v>
      </c>
      <c r="AG248" s="267">
        <v>0.28539999999999999</v>
      </c>
      <c r="AH248" s="267">
        <v>-0.38879999999999998</v>
      </c>
      <c r="AI248" s="267">
        <v>-2.4299999999999999E-2</v>
      </c>
      <c r="AJ248" s="267">
        <v>-0.18049999999999999</v>
      </c>
      <c r="AK248" s="267">
        <v>6.5500000000000003E-2</v>
      </c>
      <c r="AL248" s="267">
        <v>-7.0800000000000002E-2</v>
      </c>
      <c r="AM248" s="267">
        <v>-1.54E-2</v>
      </c>
      <c r="AN248" s="267">
        <v>-0.1472</v>
      </c>
      <c r="AO248" s="267">
        <v>9.6299999999999997E-2</v>
      </c>
      <c r="AP248" s="268">
        <v>-0.18540000000000001</v>
      </c>
      <c r="AQ248" s="210"/>
      <c r="AR248" s="213">
        <f t="shared" ca="1" si="41"/>
        <v>-0.12532930649999999</v>
      </c>
      <c r="AS248" s="214" t="str">
        <f t="shared" si="44"/>
        <v>Lacticum Acidum</v>
      </c>
      <c r="AT248" s="232">
        <f t="shared" ca="1" si="42"/>
        <v>-0.12599176172991081</v>
      </c>
      <c r="AU248" s="219">
        <f t="shared" ca="1" si="43"/>
        <v>1.5873924023806617E-2</v>
      </c>
      <c r="AV248" s="203"/>
      <c r="AW248" s="203"/>
      <c r="AX248" s="203"/>
      <c r="AY248" s="203"/>
      <c r="AZ248" s="203"/>
      <c r="BA248" s="203"/>
      <c r="BB248" s="203"/>
    </row>
    <row r="249" spans="1:54">
      <c r="A249" s="232" t="s">
        <v>1277</v>
      </c>
      <c r="B249" s="482" t="s">
        <v>954</v>
      </c>
      <c r="C249" s="482"/>
      <c r="D249" s="483"/>
      <c r="E249" s="267">
        <v>-0.35720000000000002</v>
      </c>
      <c r="F249" s="267">
        <v>0.22559999999999999</v>
      </c>
      <c r="G249" s="267">
        <v>0.15409999999999999</v>
      </c>
      <c r="H249" s="267">
        <v>-3.8699999999999998E-2</v>
      </c>
      <c r="I249" s="267">
        <v>7.6300000000000007E-2</v>
      </c>
      <c r="J249" s="267">
        <v>2.4199999999999999E-2</v>
      </c>
      <c r="K249" s="267">
        <v>0.1399</v>
      </c>
      <c r="L249" s="267">
        <v>4.36E-2</v>
      </c>
      <c r="M249" s="267">
        <v>3.3000000000000002E-2</v>
      </c>
      <c r="N249" s="267">
        <v>-0.24210000000000001</v>
      </c>
      <c r="O249" s="267">
        <v>0.14749999999999999</v>
      </c>
      <c r="P249" s="267">
        <v>0.2487</v>
      </c>
      <c r="Q249" s="267">
        <v>-2.0799999999999999E-2</v>
      </c>
      <c r="R249" s="267">
        <v>-0.14580000000000001</v>
      </c>
      <c r="S249" s="267">
        <v>-0.10340000000000001</v>
      </c>
      <c r="T249" s="267">
        <v>0.2452</v>
      </c>
      <c r="U249" s="267">
        <v>0.3498</v>
      </c>
      <c r="V249" s="267">
        <v>-0.14530000000000001</v>
      </c>
      <c r="W249" s="267">
        <v>0.29049999999999998</v>
      </c>
      <c r="X249" s="267">
        <v>4.1599999999999998E-2</v>
      </c>
      <c r="Y249" s="267">
        <v>-5.9799999999999999E-2</v>
      </c>
      <c r="Z249" s="267">
        <v>-6.6100000000000006E-2</v>
      </c>
      <c r="AA249" s="267">
        <v>-1.5100000000000001E-2</v>
      </c>
      <c r="AB249" s="267">
        <v>-8.5000000000000006E-3</v>
      </c>
      <c r="AC249" s="267">
        <v>-0.24410000000000001</v>
      </c>
      <c r="AD249" s="267">
        <v>0.1817</v>
      </c>
      <c r="AE249" s="267">
        <v>-3.6200000000000003E-2</v>
      </c>
      <c r="AF249" s="267">
        <v>-9.5100000000000004E-2</v>
      </c>
      <c r="AG249" s="267">
        <v>-5.7000000000000002E-2</v>
      </c>
      <c r="AH249" s="267">
        <v>-0.19819999999999999</v>
      </c>
      <c r="AI249" s="267">
        <v>0.1119</v>
      </c>
      <c r="AJ249" s="267">
        <v>-9.4299999999999995E-2</v>
      </c>
      <c r="AK249" s="267">
        <v>-0.17199999999999999</v>
      </c>
      <c r="AL249" s="267">
        <v>0.17030000000000001</v>
      </c>
      <c r="AM249" s="267">
        <v>-0.25180000000000002</v>
      </c>
      <c r="AN249" s="267">
        <v>-5.6099999999999997E-2</v>
      </c>
      <c r="AO249" s="267">
        <v>-3.1300000000000001E-2</v>
      </c>
      <c r="AP249" s="268">
        <v>-4.1000000000000002E-2</v>
      </c>
      <c r="AQ249" s="210"/>
      <c r="AR249" s="213">
        <f t="shared" ca="1" si="41"/>
        <v>9.5156031099999996E-2</v>
      </c>
      <c r="AS249" s="214" t="str">
        <f t="shared" si="44"/>
        <v>Lactuca Virosa</v>
      </c>
      <c r="AT249" s="232">
        <f t="shared" ca="1" si="42"/>
        <v>9.5444803737084513E-2</v>
      </c>
      <c r="AU249" s="219" t="str">
        <f t="shared" ca="1" si="43"/>
        <v/>
      </c>
      <c r="AV249" s="203"/>
      <c r="AW249" s="203"/>
      <c r="AX249" s="203"/>
      <c r="AY249" s="203"/>
      <c r="AZ249" s="203"/>
      <c r="BA249" s="203"/>
      <c r="BB249" s="203"/>
    </row>
    <row r="250" spans="1:54">
      <c r="A250" s="232" t="s">
        <v>1278</v>
      </c>
      <c r="B250" s="482" t="s">
        <v>955</v>
      </c>
      <c r="C250" s="482"/>
      <c r="D250" s="483"/>
      <c r="E250" s="267">
        <v>-0.37759999999999999</v>
      </c>
      <c r="F250" s="267">
        <v>-0.2727</v>
      </c>
      <c r="G250" s="267">
        <v>0.30769999999999997</v>
      </c>
      <c r="H250" s="267">
        <v>-1.24E-2</v>
      </c>
      <c r="I250" s="267">
        <v>0.4617</v>
      </c>
      <c r="J250" s="267">
        <v>0.16869999999999999</v>
      </c>
      <c r="K250" s="267">
        <v>0.26779999999999998</v>
      </c>
      <c r="L250" s="267">
        <v>-0.19040000000000001</v>
      </c>
      <c r="M250" s="267">
        <v>-3.5799999999999998E-2</v>
      </c>
      <c r="N250" s="267">
        <v>-0.1696</v>
      </c>
      <c r="O250" s="267">
        <v>-0.15340000000000001</v>
      </c>
      <c r="P250" s="267">
        <v>0.19589999999999999</v>
      </c>
      <c r="Q250" s="267">
        <v>3.9600000000000003E-2</v>
      </c>
      <c r="R250" s="267">
        <v>-0.22270000000000001</v>
      </c>
      <c r="S250" s="267">
        <v>-0.1263</v>
      </c>
      <c r="T250" s="267">
        <v>-8.1500000000000003E-2</v>
      </c>
      <c r="U250" s="267">
        <v>6.7900000000000002E-2</v>
      </c>
      <c r="V250" s="267">
        <v>3.3500000000000002E-2</v>
      </c>
      <c r="W250" s="267">
        <v>-5.1999999999999998E-2</v>
      </c>
      <c r="X250" s="267">
        <v>0.1208</v>
      </c>
      <c r="Y250" s="267">
        <v>-2.2499999999999999E-2</v>
      </c>
      <c r="Z250" s="267">
        <v>-0.17649999999999999</v>
      </c>
      <c r="AA250" s="267">
        <v>8.8099999999999998E-2</v>
      </c>
      <c r="AB250" s="267">
        <v>-1.9900000000000001E-2</v>
      </c>
      <c r="AC250" s="267">
        <v>-0.10780000000000001</v>
      </c>
      <c r="AD250" s="267">
        <v>1.5599999999999999E-2</v>
      </c>
      <c r="AE250" s="267">
        <v>-0.03</v>
      </c>
      <c r="AF250" s="267">
        <v>9.1600000000000001E-2</v>
      </c>
      <c r="AG250" s="267">
        <v>-1.6999999999999999E-3</v>
      </c>
      <c r="AH250" s="267">
        <v>-3.61E-2</v>
      </c>
      <c r="AI250" s="267">
        <v>-7.5999999999999998E-2</v>
      </c>
      <c r="AJ250" s="267">
        <v>5.4300000000000001E-2</v>
      </c>
      <c r="AK250" s="267">
        <v>3.5000000000000001E-3</v>
      </c>
      <c r="AL250" s="267">
        <v>-8.4400000000000003E-2</v>
      </c>
      <c r="AM250" s="267">
        <v>5.6000000000000001E-2</v>
      </c>
      <c r="AN250" s="267">
        <v>-6.3600000000000004E-2</v>
      </c>
      <c r="AO250" s="267">
        <v>0.10630000000000001</v>
      </c>
      <c r="AP250" s="268">
        <v>0.23080000000000001</v>
      </c>
      <c r="AQ250" s="210"/>
      <c r="AR250" s="213">
        <f t="shared" ca="1" si="41"/>
        <v>-0.1041912691</v>
      </c>
      <c r="AS250" s="214" t="str">
        <f t="shared" si="44"/>
        <v>Laurocerasus</v>
      </c>
      <c r="AT250" s="232">
        <f t="shared" ca="1" si="42"/>
        <v>-0.10457077130895177</v>
      </c>
      <c r="AU250" s="219">
        <f t="shared" ca="1" si="43"/>
        <v>1.0935046212149092E-2</v>
      </c>
      <c r="AV250" s="203"/>
      <c r="AW250" s="203"/>
      <c r="AX250" s="203"/>
      <c r="AY250" s="203"/>
      <c r="AZ250" s="203"/>
      <c r="BA250" s="203"/>
      <c r="BB250" s="203"/>
    </row>
    <row r="251" spans="1:54">
      <c r="A251" s="232" t="s">
        <v>2544</v>
      </c>
      <c r="B251" s="482" t="s">
        <v>956</v>
      </c>
      <c r="C251" s="482"/>
      <c r="D251" s="483"/>
      <c r="E251" s="267">
        <v>0.2616</v>
      </c>
      <c r="F251" s="267">
        <v>-0.21299999999999999</v>
      </c>
      <c r="G251" s="267">
        <v>0.1021</v>
      </c>
      <c r="H251" s="267">
        <v>9.9099999999999994E-2</v>
      </c>
      <c r="I251" s="267">
        <v>4.5600000000000002E-2</v>
      </c>
      <c r="J251" s="267">
        <v>0.11119999999999999</v>
      </c>
      <c r="K251" s="267">
        <v>-0.19739999999999999</v>
      </c>
      <c r="L251" s="267">
        <v>5.4199999999999998E-2</v>
      </c>
      <c r="M251" s="267">
        <v>6.9099999999999995E-2</v>
      </c>
      <c r="N251" s="267">
        <v>0.1356</v>
      </c>
      <c r="O251" s="267">
        <v>-0.1258</v>
      </c>
      <c r="P251" s="267">
        <v>-0.20230000000000001</v>
      </c>
      <c r="Q251" s="267">
        <v>9.9500000000000005E-2</v>
      </c>
      <c r="R251" s="267">
        <v>-0.24740000000000001</v>
      </c>
      <c r="S251" s="267">
        <v>-0.23810000000000001</v>
      </c>
      <c r="T251" s="267">
        <v>0.23810000000000001</v>
      </c>
      <c r="U251" s="267">
        <v>-0.29630000000000001</v>
      </c>
      <c r="V251" s="267">
        <v>-5.3999999999999999E-2</v>
      </c>
      <c r="W251" s="267">
        <v>0.12509999999999999</v>
      </c>
      <c r="X251" s="267">
        <v>-0.1007</v>
      </c>
      <c r="Y251" s="267">
        <v>0.1007</v>
      </c>
      <c r="Z251" s="267">
        <v>0.1149</v>
      </c>
      <c r="AA251" s="267">
        <v>-4.07E-2</v>
      </c>
      <c r="AB251" s="267">
        <v>-0.1623</v>
      </c>
      <c r="AC251" s="267">
        <v>0.1363</v>
      </c>
      <c r="AD251" s="267">
        <v>-0.01</v>
      </c>
      <c r="AE251" s="267">
        <v>4.7899999999999998E-2</v>
      </c>
      <c r="AF251" s="267">
        <v>-0.16669999999999999</v>
      </c>
      <c r="AG251" s="267">
        <v>0.3135</v>
      </c>
      <c r="AH251" s="267">
        <v>0.15540000000000001</v>
      </c>
      <c r="AI251" s="267">
        <v>-0.36049999999999999</v>
      </c>
      <c r="AJ251" s="267">
        <v>8.9300000000000004E-2</v>
      </c>
      <c r="AK251" s="267">
        <v>-0.16209999999999999</v>
      </c>
      <c r="AL251" s="267">
        <v>-4.2599999999999999E-2</v>
      </c>
      <c r="AM251" s="267">
        <v>0.1802</v>
      </c>
      <c r="AN251" s="267">
        <v>3.2300000000000002E-2</v>
      </c>
      <c r="AO251" s="267">
        <v>7.6700000000000004E-2</v>
      </c>
      <c r="AP251" s="268">
        <v>2.5100000000000001E-2</v>
      </c>
      <c r="AQ251" s="210"/>
      <c r="AR251" s="213">
        <f t="shared" ca="1" si="41"/>
        <v>-8.2305139900000004E-2</v>
      </c>
      <c r="AS251" s="214" t="str">
        <f t="shared" si="44"/>
        <v>Ledum Palustre</v>
      </c>
      <c r="AT251" s="232">
        <f t="shared" ca="1" si="42"/>
        <v>-8.2491747691717604E-2</v>
      </c>
      <c r="AU251" s="219">
        <f t="shared" ca="1" si="43"/>
        <v>6.8048884372339967E-3</v>
      </c>
      <c r="AV251" s="203"/>
      <c r="AW251" s="203"/>
      <c r="AX251" s="203"/>
      <c r="AY251" s="203"/>
      <c r="AZ251" s="203"/>
      <c r="BA251" s="203"/>
      <c r="BB251" s="203"/>
    </row>
    <row r="252" spans="1:54">
      <c r="A252" s="232" t="s">
        <v>2545</v>
      </c>
      <c r="B252" s="482" t="s">
        <v>2602</v>
      </c>
      <c r="C252" s="482"/>
      <c r="D252" s="483"/>
      <c r="E252" s="267">
        <v>0.25580000000000003</v>
      </c>
      <c r="F252" s="267">
        <v>-0.26829999999999998</v>
      </c>
      <c r="G252" s="267">
        <v>0.39179999999999998</v>
      </c>
      <c r="H252" s="267">
        <v>0.2762</v>
      </c>
      <c r="I252" s="267">
        <v>2.7099999999999999E-2</v>
      </c>
      <c r="J252" s="267">
        <v>-0.29370000000000002</v>
      </c>
      <c r="K252" s="267">
        <v>-0.1623</v>
      </c>
      <c r="L252" s="267">
        <v>0.1535</v>
      </c>
      <c r="M252" s="267">
        <v>-0.16270000000000001</v>
      </c>
      <c r="N252" s="267">
        <v>9.35E-2</v>
      </c>
      <c r="O252" s="267">
        <v>-8.0000000000000004E-4</v>
      </c>
      <c r="P252" s="267">
        <v>0.2253</v>
      </c>
      <c r="Q252" s="267">
        <v>-0.19739999999999999</v>
      </c>
      <c r="R252" s="267">
        <v>-0.19109999999999999</v>
      </c>
      <c r="S252" s="267">
        <v>9.4299999999999995E-2</v>
      </c>
      <c r="T252" s="267">
        <v>-0.2011</v>
      </c>
      <c r="U252" s="267">
        <v>-2.8799999999999999E-2</v>
      </c>
      <c r="V252" s="267">
        <v>8.2600000000000007E-2</v>
      </c>
      <c r="W252" s="267">
        <v>4.7600000000000003E-2</v>
      </c>
      <c r="X252" s="267">
        <v>0.17899999999999999</v>
      </c>
      <c r="Y252" s="267">
        <v>0.1089</v>
      </c>
      <c r="Z252" s="267">
        <v>7.4300000000000005E-2</v>
      </c>
      <c r="AA252" s="267">
        <v>-3.1300000000000001E-2</v>
      </c>
      <c r="AB252" s="267">
        <v>-0.1389</v>
      </c>
      <c r="AC252" s="267">
        <v>1.84E-2</v>
      </c>
      <c r="AD252" s="267">
        <v>-0.2019</v>
      </c>
      <c r="AE252" s="267">
        <v>-0.16689999999999999</v>
      </c>
      <c r="AF252" s="267">
        <v>-0.13980000000000001</v>
      </c>
      <c r="AG252" s="267">
        <v>-4.8399999999999999E-2</v>
      </c>
      <c r="AH252" s="267">
        <v>7.9000000000000008E-3</v>
      </c>
      <c r="AI252" s="267">
        <v>0.22819999999999999</v>
      </c>
      <c r="AJ252" s="267">
        <v>4.0099999999999997E-2</v>
      </c>
      <c r="AK252" s="267">
        <v>2.1299999999999999E-2</v>
      </c>
      <c r="AL252" s="267">
        <v>-9.4700000000000006E-2</v>
      </c>
      <c r="AM252" s="267">
        <v>0.15229999999999999</v>
      </c>
      <c r="AN252" s="267">
        <v>5.3800000000000001E-2</v>
      </c>
      <c r="AO252" s="267">
        <v>-3.8399999999999997E-2</v>
      </c>
      <c r="AP252" s="268">
        <v>-0.15440000000000001</v>
      </c>
      <c r="AQ252" s="210"/>
      <c r="AR252" s="213">
        <f t="shared" ca="1" si="41"/>
        <v>-0.28846307570000002</v>
      </c>
      <c r="AS252" s="214" t="str">
        <f t="shared" si="44"/>
        <v>Leptandra Virginica</v>
      </c>
      <c r="AT252" s="232">
        <f t="shared" ca="1" si="42"/>
        <v>-0.29688903013610185</v>
      </c>
      <c r="AU252" s="219">
        <f t="shared" ca="1" si="43"/>
        <v>8.8143096215155189E-2</v>
      </c>
      <c r="AV252" s="203"/>
      <c r="AW252" s="203"/>
      <c r="AX252" s="203"/>
      <c r="AY252" s="203"/>
      <c r="AZ252" s="203"/>
      <c r="BA252" s="203"/>
      <c r="BB252" s="203"/>
    </row>
    <row r="253" spans="1:54">
      <c r="A253" s="232" t="s">
        <v>2546</v>
      </c>
      <c r="B253" s="482" t="s">
        <v>1116</v>
      </c>
      <c r="C253" s="482"/>
      <c r="D253" s="483"/>
      <c r="E253" s="267">
        <v>-0.3377</v>
      </c>
      <c r="F253" s="267">
        <v>0.43459999999999999</v>
      </c>
      <c r="G253" s="267">
        <v>-8.4199999999999997E-2</v>
      </c>
      <c r="H253" s="267">
        <v>0.15279999999999999</v>
      </c>
      <c r="I253" s="267">
        <v>0.19400000000000001</v>
      </c>
      <c r="J253" s="267">
        <v>2.2599999999999999E-2</v>
      </c>
      <c r="K253" s="267">
        <v>7.1599999999999997E-2</v>
      </c>
      <c r="L253" s="267">
        <v>0.21510000000000001</v>
      </c>
      <c r="M253" s="267">
        <v>0.12909999999999999</v>
      </c>
      <c r="N253" s="267">
        <v>-7.5399999999999995E-2</v>
      </c>
      <c r="O253" s="267">
        <v>4.8399999999999999E-2</v>
      </c>
      <c r="P253" s="267">
        <v>0.1348</v>
      </c>
      <c r="Q253" s="267">
        <v>-5.3400000000000003E-2</v>
      </c>
      <c r="R253" s="267">
        <v>6.4399999999999999E-2</v>
      </c>
      <c r="S253" s="267">
        <v>-3.1199999999999999E-2</v>
      </c>
      <c r="T253" s="267">
        <v>8.7900000000000006E-2</v>
      </c>
      <c r="U253" s="267">
        <v>0.15620000000000001</v>
      </c>
      <c r="V253" s="267">
        <v>-0.01</v>
      </c>
      <c r="W253" s="267">
        <v>0.26569999999999999</v>
      </c>
      <c r="X253" s="267">
        <v>-0.28689999999999999</v>
      </c>
      <c r="Y253" s="267">
        <v>-0.12559999999999999</v>
      </c>
      <c r="Z253" s="267">
        <v>-0.10390000000000001</v>
      </c>
      <c r="AA253" s="267">
        <v>-0.1111</v>
      </c>
      <c r="AB253" s="267">
        <v>-0.16900000000000001</v>
      </c>
      <c r="AC253" s="267">
        <v>5.6500000000000002E-2</v>
      </c>
      <c r="AD253" s="267">
        <v>-3.1199999999999999E-2</v>
      </c>
      <c r="AE253" s="267">
        <v>-0.17560000000000001</v>
      </c>
      <c r="AF253" s="267">
        <v>0.26040000000000002</v>
      </c>
      <c r="AG253" s="267">
        <v>9.7999999999999997E-3</v>
      </c>
      <c r="AH253" s="267">
        <v>1.7999999999999999E-2</v>
      </c>
      <c r="AI253" s="267">
        <v>-0.25609999999999999</v>
      </c>
      <c r="AJ253" s="267">
        <v>-0.17560000000000001</v>
      </c>
      <c r="AK253" s="267">
        <v>-7.7499999999999999E-2</v>
      </c>
      <c r="AL253" s="267">
        <v>4.5400000000000003E-2</v>
      </c>
      <c r="AM253" s="267">
        <v>-0.23599999999999999</v>
      </c>
      <c r="AN253" s="267">
        <v>-8.8400000000000006E-2</v>
      </c>
      <c r="AO253" s="267">
        <v>4.5400000000000003E-2</v>
      </c>
      <c r="AP253" s="268">
        <v>1.8700000000000001E-2</v>
      </c>
      <c r="AQ253" s="210"/>
      <c r="AR253" s="213">
        <f t="shared" ca="1" si="41"/>
        <v>0.38268402419999997</v>
      </c>
      <c r="AS253" s="214" t="str">
        <f t="shared" si="44"/>
        <v>Levomepromazine</v>
      </c>
      <c r="AT253" s="232">
        <f t="shared" ca="1" si="42"/>
        <v>0.40320041253942296</v>
      </c>
      <c r="AU253" s="219" t="str">
        <f t="shared" ca="1" si="43"/>
        <v/>
      </c>
      <c r="AV253" s="203"/>
      <c r="AW253" s="203"/>
      <c r="AX253" s="203"/>
      <c r="AY253" s="203"/>
      <c r="AZ253" s="203"/>
      <c r="BA253" s="203"/>
      <c r="BB253" s="203"/>
    </row>
    <row r="254" spans="1:54">
      <c r="A254" s="232" t="s">
        <v>2547</v>
      </c>
      <c r="B254" s="482" t="s">
        <v>3178</v>
      </c>
      <c r="C254" s="482"/>
      <c r="D254" s="483"/>
      <c r="E254" s="267">
        <v>-0.24099999999999999</v>
      </c>
      <c r="F254" s="267">
        <v>0.26590000000000003</v>
      </c>
      <c r="G254" s="267">
        <v>-9.4700000000000006E-2</v>
      </c>
      <c r="H254" s="267">
        <v>1.4500000000000001E-2</v>
      </c>
      <c r="I254" s="267">
        <v>-0.43809999999999999</v>
      </c>
      <c r="J254" s="267">
        <v>0.43540000000000001</v>
      </c>
      <c r="K254" s="267">
        <v>9.8699999999999996E-2</v>
      </c>
      <c r="L254" s="267">
        <v>-0.17829999999999999</v>
      </c>
      <c r="M254" s="267">
        <v>0.32719999999999999</v>
      </c>
      <c r="N254" s="267">
        <v>-0.10780000000000001</v>
      </c>
      <c r="O254" s="267">
        <v>-5.8200000000000002E-2</v>
      </c>
      <c r="P254" s="267">
        <v>9.3299999999999994E-2</v>
      </c>
      <c r="Q254" s="267">
        <v>-0.26719999999999999</v>
      </c>
      <c r="R254" s="267">
        <v>8.4000000000000005E-2</v>
      </c>
      <c r="S254" s="267">
        <v>1.04E-2</v>
      </c>
      <c r="T254" s="267">
        <v>-0.12839999999999999</v>
      </c>
      <c r="U254" s="267">
        <v>0.1142</v>
      </c>
      <c r="V254" s="267">
        <v>-3.2199999999999999E-2</v>
      </c>
      <c r="W254" s="267">
        <v>0.17</v>
      </c>
      <c r="X254" s="267">
        <v>6.7699999999999996E-2</v>
      </c>
      <c r="Y254" s="267">
        <v>5.1999999999999998E-3</v>
      </c>
      <c r="Z254" s="267">
        <v>-2.5899999999999999E-2</v>
      </c>
      <c r="AA254" s="267">
        <v>7.3999999999999996E-2</v>
      </c>
      <c r="AB254" s="267">
        <v>-2.4E-2</v>
      </c>
      <c r="AC254" s="267">
        <v>6.5799999999999997E-2</v>
      </c>
      <c r="AD254" s="267">
        <v>0.14419999999999999</v>
      </c>
      <c r="AE254" s="267">
        <v>-2.7300000000000001E-2</v>
      </c>
      <c r="AF254" s="267">
        <v>6.3799999999999996E-2</v>
      </c>
      <c r="AG254" s="267">
        <v>-7.1099999999999997E-2</v>
      </c>
      <c r="AH254" s="267">
        <v>-2.5100000000000001E-2</v>
      </c>
      <c r="AI254" s="267">
        <v>-7.4999999999999997E-3</v>
      </c>
      <c r="AJ254" s="267">
        <v>-2.98E-2</v>
      </c>
      <c r="AK254" s="267">
        <v>-0.22869999999999999</v>
      </c>
      <c r="AL254" s="267">
        <v>0.22140000000000001</v>
      </c>
      <c r="AM254" s="267">
        <v>-7.5700000000000003E-2</v>
      </c>
      <c r="AN254" s="267">
        <v>-3.5299999999999998E-2</v>
      </c>
      <c r="AO254" s="267">
        <v>-0.1042</v>
      </c>
      <c r="AP254" s="268">
        <v>-5.6099999999999997E-2</v>
      </c>
      <c r="AQ254" s="210"/>
      <c r="AR254" s="213">
        <f t="shared" ca="1" si="41"/>
        <v>0.1731662055</v>
      </c>
      <c r="AS254" s="214" t="str">
        <f t="shared" si="44"/>
        <v>Lilium Tigrinum</v>
      </c>
      <c r="AT254" s="232">
        <f t="shared" ca="1" si="42"/>
        <v>0.17492891523054868</v>
      </c>
      <c r="AU254" s="219" t="str">
        <f t="shared" ca="1" si="43"/>
        <v/>
      </c>
      <c r="AV254" s="203"/>
      <c r="AW254" s="203"/>
      <c r="AX254" s="203"/>
      <c r="AY254" s="203"/>
      <c r="AZ254" s="203"/>
      <c r="BA254" s="203"/>
      <c r="BB254" s="203"/>
    </row>
    <row r="255" spans="1:54">
      <c r="A255" s="232" t="s">
        <v>4463</v>
      </c>
      <c r="B255" s="482" t="s">
        <v>4672</v>
      </c>
      <c r="C255" s="482"/>
      <c r="D255" s="483"/>
      <c r="E255" s="267">
        <v>0.2646</v>
      </c>
      <c r="F255" s="267">
        <v>-0.2581</v>
      </c>
      <c r="G255" s="267">
        <v>0.1847</v>
      </c>
      <c r="H255" s="267">
        <v>0.19159999999999999</v>
      </c>
      <c r="I255" s="267">
        <v>7.6E-3</v>
      </c>
      <c r="J255" s="267">
        <v>5.4899999999999997E-2</v>
      </c>
      <c r="K255" s="267">
        <v>-0.3664</v>
      </c>
      <c r="L255" s="267">
        <v>-0.22070000000000001</v>
      </c>
      <c r="M255" s="267">
        <v>0.2676</v>
      </c>
      <c r="N255" s="267">
        <v>0.24210000000000001</v>
      </c>
      <c r="O255" s="267">
        <v>0.14399999999999999</v>
      </c>
      <c r="P255" s="267">
        <v>-0.1371</v>
      </c>
      <c r="Q255" s="267">
        <v>0.22869999999999999</v>
      </c>
      <c r="R255" s="267">
        <v>-0.16869999999999999</v>
      </c>
      <c r="S255" s="267">
        <v>-0.12540000000000001</v>
      </c>
      <c r="T255" s="267">
        <v>-0.15160000000000001</v>
      </c>
      <c r="U255" s="267">
        <v>4.7600000000000003E-2</v>
      </c>
      <c r="V255" s="267">
        <v>-1.38E-2</v>
      </c>
      <c r="W255" s="267">
        <v>3.5999999999999997E-2</v>
      </c>
      <c r="X255" s="267">
        <v>-3.9600000000000003E-2</v>
      </c>
      <c r="Y255" s="267">
        <v>8.0000000000000002E-3</v>
      </c>
      <c r="Z255" s="267">
        <v>0.12909999999999999</v>
      </c>
      <c r="AA255" s="267">
        <v>-0.2225</v>
      </c>
      <c r="AB255" s="267">
        <v>0.1676</v>
      </c>
      <c r="AC255" s="267">
        <v>9.3100000000000002E-2</v>
      </c>
      <c r="AD255" s="267">
        <v>5.4999999999999997E-3</v>
      </c>
      <c r="AE255" s="267">
        <v>0.157</v>
      </c>
      <c r="AF255" s="267">
        <v>3.3399999999999999E-2</v>
      </c>
      <c r="AG255" s="267">
        <v>0.17050000000000001</v>
      </c>
      <c r="AH255" s="267">
        <v>-0.1236</v>
      </c>
      <c r="AI255" s="267">
        <v>7.8899999999999998E-2</v>
      </c>
      <c r="AJ255" s="267">
        <v>-0.18429999999999999</v>
      </c>
      <c r="AK255" s="267">
        <v>-5.6000000000000001E-2</v>
      </c>
      <c r="AL255" s="267">
        <v>-0.2258</v>
      </c>
      <c r="AM255" s="267">
        <v>-0.12909999999999999</v>
      </c>
      <c r="AN255" s="267">
        <v>7.7100000000000002E-2</v>
      </c>
      <c r="AO255" s="267">
        <v>-1.49E-2</v>
      </c>
      <c r="AP255" s="268">
        <v>-0.14760000000000001</v>
      </c>
      <c r="AQ255" s="210"/>
      <c r="AR255" s="213">
        <f t="shared" ca="1" si="41"/>
        <v>-0.27530062929999999</v>
      </c>
      <c r="AS255" s="214" t="str">
        <f t="shared" si="44"/>
        <v>Lithium Carbonicum</v>
      </c>
      <c r="AT255" s="232">
        <f t="shared" ca="1" si="42"/>
        <v>-0.28259015486485783</v>
      </c>
      <c r="AU255" s="219">
        <f t="shared" ca="1" si="43"/>
        <v>7.9857195626544336E-2</v>
      </c>
      <c r="AV255" s="203"/>
      <c r="AW255" s="203"/>
      <c r="AX255" s="203"/>
      <c r="AY255" s="203"/>
      <c r="AZ255" s="203"/>
      <c r="BA255" s="203"/>
      <c r="BB255" s="203"/>
    </row>
    <row r="256" spans="1:54">
      <c r="A256" s="232" t="s">
        <v>4464</v>
      </c>
      <c r="B256" s="482" t="s">
        <v>3179</v>
      </c>
      <c r="C256" s="482"/>
      <c r="D256" s="483"/>
      <c r="E256" s="267">
        <v>-0.1956</v>
      </c>
      <c r="F256" s="267">
        <v>-0.2487</v>
      </c>
      <c r="G256" s="267">
        <v>0.22739999999999999</v>
      </c>
      <c r="H256" s="267">
        <v>-3.9E-2</v>
      </c>
      <c r="I256" s="267">
        <v>0.16900000000000001</v>
      </c>
      <c r="J256" s="267">
        <v>-0.1406</v>
      </c>
      <c r="K256" s="267">
        <v>0.1242</v>
      </c>
      <c r="L256" s="267">
        <v>-7.0000000000000007E-2</v>
      </c>
      <c r="M256" s="267">
        <v>0.22</v>
      </c>
      <c r="N256" s="267">
        <v>-6.7199999999999996E-2</v>
      </c>
      <c r="O256" s="267">
        <v>0.1065</v>
      </c>
      <c r="P256" s="267">
        <v>0.1663</v>
      </c>
      <c r="Q256" s="267">
        <v>0.10290000000000001</v>
      </c>
      <c r="R256" s="267">
        <v>-0.33839999999999998</v>
      </c>
      <c r="S256" s="267">
        <v>0.1381</v>
      </c>
      <c r="T256" s="267">
        <v>0.26450000000000001</v>
      </c>
      <c r="U256" s="267">
        <v>2.7400000000000001E-2</v>
      </c>
      <c r="V256" s="267">
        <v>-5.8900000000000001E-2</v>
      </c>
      <c r="W256" s="267">
        <v>-0.26229999999999998</v>
      </c>
      <c r="X256" s="267">
        <v>0.1187</v>
      </c>
      <c r="Y256" s="267">
        <v>-0.1134</v>
      </c>
      <c r="Z256" s="267">
        <v>5.1499999999999997E-2</v>
      </c>
      <c r="AA256" s="267">
        <v>0.34670000000000001</v>
      </c>
      <c r="AB256" s="267">
        <v>-8.7999999999999995E-2</v>
      </c>
      <c r="AC256" s="267">
        <v>3.5099999999999999E-2</v>
      </c>
      <c r="AD256" s="267">
        <v>-0.1721</v>
      </c>
      <c r="AE256" s="267">
        <v>9.7900000000000001E-2</v>
      </c>
      <c r="AF256" s="267">
        <v>9.0200000000000002E-2</v>
      </c>
      <c r="AG256" s="267">
        <v>0.08</v>
      </c>
      <c r="AH256" s="267">
        <v>0.1948</v>
      </c>
      <c r="AI256" s="267">
        <v>-0.14499999999999999</v>
      </c>
      <c r="AJ256" s="267">
        <v>-0.1179</v>
      </c>
      <c r="AK256" s="267">
        <v>-2.0500000000000001E-2</v>
      </c>
      <c r="AL256" s="267">
        <v>-9.9900000000000003E-2</v>
      </c>
      <c r="AM256" s="267">
        <v>9.2700000000000005E-2</v>
      </c>
      <c r="AN256" s="267">
        <v>-5.1200000000000002E-2</v>
      </c>
      <c r="AO256" s="267">
        <v>-0.25069999999999998</v>
      </c>
      <c r="AP256" s="268">
        <v>-0.17069999999999999</v>
      </c>
      <c r="AQ256" s="210"/>
      <c r="AR256" s="213">
        <f t="shared" ca="1" si="41"/>
        <v>-0.100840181</v>
      </c>
      <c r="AS256" s="214" t="str">
        <f t="shared" si="44"/>
        <v>Lobelia Inflata</v>
      </c>
      <c r="AT256" s="232">
        <f t="shared" ca="1" si="42"/>
        <v>-0.10118408764143795</v>
      </c>
      <c r="AU256" s="219">
        <f t="shared" ca="1" si="43"/>
        <v>1.0238219591830196E-2</v>
      </c>
      <c r="AV256" s="203"/>
      <c r="AW256" s="203"/>
      <c r="AX256" s="203"/>
      <c r="AY256" s="203"/>
      <c r="AZ256" s="203"/>
      <c r="BA256" s="203"/>
      <c r="BB256" s="203"/>
    </row>
    <row r="257" spans="1:54">
      <c r="A257" s="232" t="s">
        <v>4465</v>
      </c>
      <c r="B257" s="482" t="s">
        <v>4511</v>
      </c>
      <c r="C257" s="482"/>
      <c r="D257" s="483"/>
      <c r="E257" s="267">
        <v>9.8699999999999996E-2</v>
      </c>
      <c r="F257" s="267">
        <v>0.24099999999999999</v>
      </c>
      <c r="G257" s="267">
        <v>-0.21929999999999999</v>
      </c>
      <c r="H257" s="267">
        <v>-0.1227</v>
      </c>
      <c r="I257" s="267">
        <v>-0.31090000000000001</v>
      </c>
      <c r="J257" s="267">
        <v>0.14729999999999999</v>
      </c>
      <c r="K257" s="267">
        <v>0.1195</v>
      </c>
      <c r="L257" s="267">
        <v>0.1174</v>
      </c>
      <c r="M257" s="267">
        <v>0.3805</v>
      </c>
      <c r="N257" s="267">
        <v>0.1406</v>
      </c>
      <c r="O257" s="267">
        <v>0.1169</v>
      </c>
      <c r="P257" s="267">
        <v>9.8500000000000004E-2</v>
      </c>
      <c r="Q257" s="267">
        <v>-0.22789999999999999</v>
      </c>
      <c r="R257" s="267">
        <v>5.4999999999999997E-3</v>
      </c>
      <c r="S257" s="267">
        <v>-0.29599999999999999</v>
      </c>
      <c r="T257" s="267">
        <v>0.34620000000000001</v>
      </c>
      <c r="U257" s="267">
        <v>-3.6799999999999999E-2</v>
      </c>
      <c r="V257" s="267">
        <v>0.16689999999999999</v>
      </c>
      <c r="W257" s="267">
        <v>-0.22789999999999999</v>
      </c>
      <c r="X257" s="267">
        <v>-0.27800000000000002</v>
      </c>
      <c r="Y257" s="267">
        <v>7.7600000000000002E-2</v>
      </c>
      <c r="Z257" s="267">
        <v>-0.15579999999999999</v>
      </c>
      <c r="AA257" s="267">
        <v>6.0499999999999998E-2</v>
      </c>
      <c r="AB257" s="267">
        <v>-1.52E-2</v>
      </c>
      <c r="AC257" s="267">
        <v>-4.7999999999999996E-3</v>
      </c>
      <c r="AD257" s="267">
        <v>-5.7999999999999996E-3</v>
      </c>
      <c r="AE257" s="267">
        <v>-0.16389999999999999</v>
      </c>
      <c r="AF257" s="267">
        <v>4.2099999999999999E-2</v>
      </c>
      <c r="AG257" s="267">
        <v>1.1299999999999999E-2</v>
      </c>
      <c r="AH257" s="267">
        <v>-0.17810000000000001</v>
      </c>
      <c r="AI257" s="267">
        <v>4.2299999999999997E-2</v>
      </c>
      <c r="AJ257" s="267">
        <v>1.7000000000000001E-2</v>
      </c>
      <c r="AK257" s="267">
        <v>9.9000000000000005E-2</v>
      </c>
      <c r="AL257" s="267">
        <v>5.3900000000000003E-2</v>
      </c>
      <c r="AM257" s="267">
        <v>-3.9399999999999998E-2</v>
      </c>
      <c r="AN257" s="267">
        <v>-6.1999999999999998E-3</v>
      </c>
      <c r="AO257" s="267">
        <v>-1.54E-2</v>
      </c>
      <c r="AP257" s="268">
        <v>-7.4300000000000005E-2</v>
      </c>
      <c r="AQ257" s="210"/>
      <c r="AR257" s="213">
        <f t="shared" ca="1" si="41"/>
        <v>0.41278504490000001</v>
      </c>
      <c r="AS257" s="214" t="str">
        <f t="shared" si="44"/>
        <v>Luesinum(Syphilinum)</v>
      </c>
      <c r="AT257" s="232">
        <f t="shared" ca="1" si="42"/>
        <v>0.43896364944497385</v>
      </c>
      <c r="AU257" s="219" t="str">
        <f t="shared" ca="1" si="43"/>
        <v/>
      </c>
      <c r="AV257" s="203"/>
      <c r="AW257" s="203"/>
      <c r="AX257" s="203"/>
      <c r="AY257" s="203"/>
      <c r="AZ257" s="203"/>
      <c r="BA257" s="203"/>
      <c r="BB257" s="203"/>
    </row>
    <row r="258" spans="1:54">
      <c r="A258" s="232" t="s">
        <v>4466</v>
      </c>
      <c r="B258" s="482" t="s">
        <v>2076</v>
      </c>
      <c r="C258" s="482"/>
      <c r="D258" s="483"/>
      <c r="E258" s="267">
        <v>8.1699999999999995E-2</v>
      </c>
      <c r="F258" s="267">
        <v>0.32800000000000001</v>
      </c>
      <c r="G258" s="267">
        <v>0.1434</v>
      </c>
      <c r="H258" s="267">
        <v>8.8300000000000003E-2</v>
      </c>
      <c r="I258" s="267">
        <v>-0.13919999999999999</v>
      </c>
      <c r="J258" s="267">
        <v>0.19520000000000001</v>
      </c>
      <c r="K258" s="267">
        <v>3.61E-2</v>
      </c>
      <c r="L258" s="267">
        <v>0.14180000000000001</v>
      </c>
      <c r="M258" s="267">
        <v>-5.0700000000000002E-2</v>
      </c>
      <c r="N258" s="267">
        <v>-5.5300000000000002E-2</v>
      </c>
      <c r="O258" s="267">
        <v>0.2666</v>
      </c>
      <c r="P258" s="267">
        <v>7.2800000000000004E-2</v>
      </c>
      <c r="Q258" s="267">
        <v>7.22E-2</v>
      </c>
      <c r="R258" s="267">
        <v>-7.3999999999999996E-2</v>
      </c>
      <c r="S258" s="267">
        <v>6.0299999999999999E-2</v>
      </c>
      <c r="T258" s="267">
        <v>-0.1069</v>
      </c>
      <c r="U258" s="267">
        <v>0.14069999999999999</v>
      </c>
      <c r="V258" s="267">
        <v>-0.15620000000000001</v>
      </c>
      <c r="W258" s="267">
        <v>0.2878</v>
      </c>
      <c r="X258" s="267">
        <v>-0.13980000000000001</v>
      </c>
      <c r="Y258" s="267">
        <v>-0.27839999999999998</v>
      </c>
      <c r="Z258" s="267">
        <v>-1.9599999999999999E-2</v>
      </c>
      <c r="AA258" s="267">
        <v>-0.2147</v>
      </c>
      <c r="AB258" s="267">
        <v>0.31830000000000003</v>
      </c>
      <c r="AC258" s="267">
        <v>-3.5000000000000001E-3</v>
      </c>
      <c r="AD258" s="267">
        <v>-1.4500000000000001E-2</v>
      </c>
      <c r="AE258" s="267">
        <v>0.15509999999999999</v>
      </c>
      <c r="AF258" s="267">
        <v>-0.24310000000000001</v>
      </c>
      <c r="AG258" s="267">
        <v>6.3E-3</v>
      </c>
      <c r="AH258" s="267">
        <v>-0.2777</v>
      </c>
      <c r="AI258" s="267">
        <v>-0.1444</v>
      </c>
      <c r="AJ258" s="267">
        <v>4.07E-2</v>
      </c>
      <c r="AK258" s="267">
        <v>-0.22489999999999999</v>
      </c>
      <c r="AL258" s="267">
        <v>-0.1268</v>
      </c>
      <c r="AM258" s="267">
        <v>-0.15040000000000001</v>
      </c>
      <c r="AN258" s="267">
        <v>0.1172</v>
      </c>
      <c r="AO258" s="267">
        <v>-0.1106</v>
      </c>
      <c r="AP258" s="268">
        <v>-2.0899999999999998E-2</v>
      </c>
      <c r="AQ258" s="210"/>
      <c r="AR258" s="213">
        <f t="shared" ca="1" si="41"/>
        <v>0.13298181170000001</v>
      </c>
      <c r="AS258" s="214" t="str">
        <f t="shared" si="44"/>
        <v>Lycopodium Clavatum</v>
      </c>
      <c r="AT258" s="232">
        <f t="shared" ca="1" si="42"/>
        <v>0.13377412634287306</v>
      </c>
      <c r="AU258" s="219" t="str">
        <f t="shared" ca="1" si="43"/>
        <v/>
      </c>
      <c r="AV258" s="203"/>
      <c r="AW258" s="203"/>
      <c r="AX258" s="203"/>
      <c r="AY258" s="203"/>
      <c r="AZ258" s="203"/>
      <c r="BA258" s="203"/>
      <c r="BB258" s="203"/>
    </row>
    <row r="259" spans="1:54">
      <c r="A259" s="232" t="s">
        <v>4467</v>
      </c>
      <c r="B259" s="482" t="s">
        <v>3294</v>
      </c>
      <c r="C259" s="482"/>
      <c r="D259" s="483"/>
      <c r="E259" s="267">
        <v>-2.0999999999999999E-3</v>
      </c>
      <c r="F259" s="267">
        <v>-0.44440000000000002</v>
      </c>
      <c r="G259" s="267">
        <v>0.182</v>
      </c>
      <c r="H259" s="267">
        <v>-0.26579999999999998</v>
      </c>
      <c r="I259" s="267">
        <v>9.1399999999999995E-2</v>
      </c>
      <c r="J259" s="267">
        <v>0.1888</v>
      </c>
      <c r="K259" s="267">
        <v>-0.24199999999999999</v>
      </c>
      <c r="L259" s="267">
        <v>-2.76E-2</v>
      </c>
      <c r="M259" s="267">
        <v>0.56389999999999996</v>
      </c>
      <c r="N259" s="267">
        <v>6.6299999999999998E-2</v>
      </c>
      <c r="O259" s="267">
        <v>-6.7599999999999993E-2</v>
      </c>
      <c r="P259" s="267">
        <v>-4.0399999999999998E-2</v>
      </c>
      <c r="Q259" s="267">
        <v>-8.2500000000000004E-2</v>
      </c>
      <c r="R259" s="267">
        <v>-0.16250000000000001</v>
      </c>
      <c r="S259" s="267">
        <v>-2.98E-2</v>
      </c>
      <c r="T259" s="267">
        <v>-0.28199999999999997</v>
      </c>
      <c r="U259" s="267">
        <v>2.4199999999999999E-2</v>
      </c>
      <c r="V259" s="267">
        <v>0.1552</v>
      </c>
      <c r="W259" s="267">
        <v>-7.5700000000000003E-2</v>
      </c>
      <c r="X259" s="267">
        <v>-7.6600000000000001E-2</v>
      </c>
      <c r="Y259" s="267">
        <v>-5.7799999999999997E-2</v>
      </c>
      <c r="Z259" s="267">
        <v>0.18540000000000001</v>
      </c>
      <c r="AA259" s="267">
        <v>7.8700000000000006E-2</v>
      </c>
      <c r="AB259" s="267">
        <v>6.08E-2</v>
      </c>
      <c r="AC259" s="267">
        <v>0.1255</v>
      </c>
      <c r="AD259" s="267">
        <v>-3.9100000000000003E-2</v>
      </c>
      <c r="AE259" s="267">
        <v>7.5700000000000003E-2</v>
      </c>
      <c r="AF259" s="267">
        <v>8.1199999999999994E-2</v>
      </c>
      <c r="AG259" s="267">
        <v>0.06</v>
      </c>
      <c r="AH259" s="267">
        <v>-4.4200000000000003E-2</v>
      </c>
      <c r="AI259" s="267">
        <v>0.11020000000000001</v>
      </c>
      <c r="AJ259" s="267">
        <v>-4.8899999999999999E-2</v>
      </c>
      <c r="AK259" s="267">
        <v>7.5700000000000003E-2</v>
      </c>
      <c r="AL259" s="267">
        <v>-5.4899999999999997E-2</v>
      </c>
      <c r="AM259" s="267">
        <v>5.91E-2</v>
      </c>
      <c r="AN259" s="267">
        <v>-6.3399999999999998E-2</v>
      </c>
      <c r="AO259" s="267">
        <v>-5.4899999999999997E-2</v>
      </c>
      <c r="AP259" s="268">
        <v>-1.7000000000000001E-2</v>
      </c>
      <c r="AQ259" s="210"/>
      <c r="AR259" s="213">
        <f t="shared" ca="1" si="41"/>
        <v>-0.2019941469</v>
      </c>
      <c r="AS259" s="214" t="str">
        <f t="shared" si="44"/>
        <v>Lycopus Virginicus</v>
      </c>
      <c r="AT259" s="232">
        <f t="shared" ca="1" si="42"/>
        <v>-0.20481065674052673</v>
      </c>
      <c r="AU259" s="219">
        <f t="shared" ca="1" si="43"/>
        <v>4.1947405114485865E-2</v>
      </c>
      <c r="AV259" s="203"/>
      <c r="AW259" s="203"/>
      <c r="AX259" s="203"/>
      <c r="AY259" s="203"/>
      <c r="AZ259" s="203"/>
      <c r="BA259" s="203"/>
      <c r="BB259" s="203"/>
    </row>
    <row r="260" spans="1:54">
      <c r="A260" s="232" t="s">
        <v>4468</v>
      </c>
      <c r="B260" s="482" t="s">
        <v>3295</v>
      </c>
      <c r="C260" s="482"/>
      <c r="D260" s="483"/>
      <c r="E260" s="267">
        <v>9.2899999999999996E-2</v>
      </c>
      <c r="F260" s="267">
        <v>0.2346</v>
      </c>
      <c r="G260" s="267">
        <v>0.3226</v>
      </c>
      <c r="H260" s="267">
        <v>-9.7900000000000001E-2</v>
      </c>
      <c r="I260" s="267">
        <v>-6.5799999999999997E-2</v>
      </c>
      <c r="J260" s="267">
        <v>-0.21659999999999999</v>
      </c>
      <c r="K260" s="267">
        <v>0.28610000000000002</v>
      </c>
      <c r="L260" s="267">
        <v>-0.21790000000000001</v>
      </c>
      <c r="M260" s="267">
        <v>-6.6299999999999998E-2</v>
      </c>
      <c r="N260" s="267">
        <v>7.8200000000000006E-2</v>
      </c>
      <c r="O260" s="267">
        <v>-8.3799999999999999E-2</v>
      </c>
      <c r="P260" s="267">
        <v>-7.3599999999999999E-2</v>
      </c>
      <c r="Q260" s="267">
        <v>1.12E-2</v>
      </c>
      <c r="R260" s="267">
        <v>4.3900000000000002E-2</v>
      </c>
      <c r="S260" s="267">
        <v>-5.3699999999999998E-2</v>
      </c>
      <c r="T260" s="267">
        <v>-0.25059999999999999</v>
      </c>
      <c r="U260" s="267">
        <v>0.30919999999999997</v>
      </c>
      <c r="V260" s="267">
        <v>1.55E-2</v>
      </c>
      <c r="W260" s="267">
        <v>-0.1497</v>
      </c>
      <c r="X260" s="267">
        <v>-0.18990000000000001</v>
      </c>
      <c r="Y260" s="267">
        <v>-6.2700000000000006E-2</v>
      </c>
      <c r="Z260" s="267">
        <v>-0.1038</v>
      </c>
      <c r="AA260" s="267">
        <v>-0.13669999999999999</v>
      </c>
      <c r="AB260" s="267">
        <v>0.1023</v>
      </c>
      <c r="AC260" s="267">
        <v>6.3200000000000006E-2</v>
      </c>
      <c r="AD260" s="267">
        <v>-0.21079999999999999</v>
      </c>
      <c r="AE260" s="267">
        <v>-0.34420000000000001</v>
      </c>
      <c r="AF260" s="267">
        <v>0.1502</v>
      </c>
      <c r="AG260" s="267">
        <v>-2.5999999999999999E-3</v>
      </c>
      <c r="AH260" s="267">
        <v>5.0599999999999999E-2</v>
      </c>
      <c r="AI260" s="267">
        <v>-4.4400000000000002E-2</v>
      </c>
      <c r="AJ260" s="267">
        <v>6.6199999999999995E-2</v>
      </c>
      <c r="AK260" s="267">
        <v>0.2046</v>
      </c>
      <c r="AL260" s="267">
        <v>0.2697</v>
      </c>
      <c r="AM260" s="267">
        <v>-0.1431</v>
      </c>
      <c r="AN260" s="267">
        <v>1.72E-2</v>
      </c>
      <c r="AO260" s="267">
        <v>7.5800000000000006E-2</v>
      </c>
      <c r="AP260" s="268">
        <v>0.1171</v>
      </c>
      <c r="AQ260" s="210"/>
      <c r="AR260" s="213">
        <f t="shared" ca="1" si="41"/>
        <v>6.4477772200000005E-2</v>
      </c>
      <c r="AS260" s="214" t="str">
        <f t="shared" si="44"/>
        <v>Magnesia Carbonica</v>
      </c>
      <c r="AT260" s="232">
        <f t="shared" ca="1" si="42"/>
        <v>6.4567348682302114E-2</v>
      </c>
      <c r="AU260" s="219" t="str">
        <f t="shared" ca="1" si="43"/>
        <v/>
      </c>
      <c r="AV260" s="203"/>
      <c r="AW260" s="203"/>
      <c r="AX260" s="203"/>
      <c r="AY260" s="203"/>
      <c r="AZ260" s="203"/>
      <c r="BA260" s="203"/>
      <c r="BB260" s="203"/>
    </row>
    <row r="261" spans="1:54">
      <c r="A261" s="232" t="s">
        <v>4469</v>
      </c>
      <c r="B261" s="482" t="s">
        <v>3296</v>
      </c>
      <c r="C261" s="482"/>
      <c r="D261" s="483"/>
      <c r="E261" s="267">
        <v>-1.1599999999999999E-2</v>
      </c>
      <c r="F261" s="267">
        <v>0.12640000000000001</v>
      </c>
      <c r="G261" s="267">
        <v>0.41499999999999998</v>
      </c>
      <c r="H261" s="267">
        <v>-3.44E-2</v>
      </c>
      <c r="I261" s="267">
        <v>-0.37109999999999999</v>
      </c>
      <c r="J261" s="267">
        <v>-7.4300000000000005E-2</v>
      </c>
      <c r="K261" s="267">
        <v>0.30120000000000002</v>
      </c>
      <c r="L261" s="267">
        <v>-0.1726</v>
      </c>
      <c r="M261" s="267">
        <v>-2.1600000000000001E-2</v>
      </c>
      <c r="N261" s="267">
        <v>-5.1900000000000002E-2</v>
      </c>
      <c r="O261" s="267">
        <v>-0.2203</v>
      </c>
      <c r="P261" s="267">
        <v>0.13100000000000001</v>
      </c>
      <c r="Q261" s="267">
        <v>-4.9299999999999997E-2</v>
      </c>
      <c r="R261" s="267">
        <v>0.16400000000000001</v>
      </c>
      <c r="S261" s="267">
        <v>-8.5900000000000004E-2</v>
      </c>
      <c r="T261" s="267">
        <v>-0.26979999999999998</v>
      </c>
      <c r="U261" s="267">
        <v>9.01E-2</v>
      </c>
      <c r="V261" s="267">
        <v>7.4800000000000005E-2</v>
      </c>
      <c r="W261" s="267">
        <v>9.7299999999999998E-2</v>
      </c>
      <c r="X261" s="267">
        <v>-0.1211</v>
      </c>
      <c r="Y261" s="267">
        <v>-1.11E-2</v>
      </c>
      <c r="Z261" s="267">
        <v>-0.1293</v>
      </c>
      <c r="AA261" s="267">
        <v>1.3299999999999999E-2</v>
      </c>
      <c r="AB261" s="267">
        <v>2.4299999999999999E-2</v>
      </c>
      <c r="AC261" s="267">
        <v>9.8799999999999999E-2</v>
      </c>
      <c r="AD261" s="267">
        <v>-0.2283</v>
      </c>
      <c r="AE261" s="267">
        <v>1.0699999999999999E-2</v>
      </c>
      <c r="AF261" s="267">
        <v>1.9900000000000001E-2</v>
      </c>
      <c r="AG261" s="267">
        <v>-0.2238</v>
      </c>
      <c r="AH261" s="267">
        <v>8.5000000000000006E-2</v>
      </c>
      <c r="AI261" s="267">
        <v>6.9999999999999999E-4</v>
      </c>
      <c r="AJ261" s="267">
        <v>-6.0000000000000001E-3</v>
      </c>
      <c r="AK261" s="267">
        <v>0.11360000000000001</v>
      </c>
      <c r="AL261" s="267">
        <v>-6.9199999999999998E-2</v>
      </c>
      <c r="AM261" s="267">
        <v>-1.3599999999999999E-2</v>
      </c>
      <c r="AN261" s="267">
        <v>-0.14169999999999999</v>
      </c>
      <c r="AO261" s="267">
        <v>0.3306</v>
      </c>
      <c r="AP261" s="268">
        <v>0.21429999999999999</v>
      </c>
      <c r="AQ261" s="210"/>
      <c r="AR261" s="213">
        <f t="shared" ca="1" si="41"/>
        <v>5.7362336200000003E-2</v>
      </c>
      <c r="AS261" s="214" t="str">
        <f t="shared" si="44"/>
        <v>Magnesia Muriatica</v>
      </c>
      <c r="AT261" s="232">
        <f t="shared" ca="1" si="42"/>
        <v>5.7425376434415663E-2</v>
      </c>
      <c r="AU261" s="219" t="str">
        <f t="shared" ca="1" si="43"/>
        <v/>
      </c>
      <c r="AV261" s="203"/>
      <c r="AW261" s="203"/>
      <c r="AX261" s="203"/>
      <c r="AY261" s="203"/>
      <c r="AZ261" s="203"/>
      <c r="BA261" s="203"/>
      <c r="BB261" s="203"/>
    </row>
    <row r="262" spans="1:54">
      <c r="A262" s="232" t="s">
        <v>4470</v>
      </c>
      <c r="B262" s="482" t="s">
        <v>4647</v>
      </c>
      <c r="C262" s="482"/>
      <c r="D262" s="483"/>
      <c r="E262" s="267">
        <v>-2.29E-2</v>
      </c>
      <c r="F262" s="267">
        <v>-6.1199999999999997E-2</v>
      </c>
      <c r="G262" s="267">
        <v>0.25109999999999999</v>
      </c>
      <c r="H262" s="267">
        <v>-0.1822</v>
      </c>
      <c r="I262" s="267">
        <v>-0.2581</v>
      </c>
      <c r="J262" s="267">
        <v>-0.27829999999999999</v>
      </c>
      <c r="K262" s="267">
        <v>0.26050000000000001</v>
      </c>
      <c r="L262" s="267">
        <v>-0.47920000000000001</v>
      </c>
      <c r="M262" s="267">
        <v>-0.1923</v>
      </c>
      <c r="N262" s="267">
        <v>0.22700000000000001</v>
      </c>
      <c r="O262" s="267">
        <v>-0.14219999999999999</v>
      </c>
      <c r="P262" s="267">
        <v>0.30769999999999997</v>
      </c>
      <c r="Q262" s="267">
        <v>7.3200000000000001E-2</v>
      </c>
      <c r="R262" s="267">
        <v>9.11E-2</v>
      </c>
      <c r="S262" s="267">
        <v>9.4899999999999998E-2</v>
      </c>
      <c r="T262" s="267">
        <v>-0.19900000000000001</v>
      </c>
      <c r="U262" s="267">
        <v>8.3999999999999995E-3</v>
      </c>
      <c r="V262" s="267">
        <v>4.82E-2</v>
      </c>
      <c r="W262" s="267">
        <v>-8.1000000000000003E-2</v>
      </c>
      <c r="X262" s="267">
        <v>-2.63E-2</v>
      </c>
      <c r="Y262" s="267">
        <v>-7.85E-2</v>
      </c>
      <c r="Z262" s="267">
        <v>-0.19159999999999999</v>
      </c>
      <c r="AA262" s="267">
        <v>4.7500000000000001E-2</v>
      </c>
      <c r="AB262" s="267">
        <v>8.2199999999999995E-2</v>
      </c>
      <c r="AC262" s="267">
        <v>-5.45E-2</v>
      </c>
      <c r="AD262" s="267">
        <v>-6.4100000000000004E-2</v>
      </c>
      <c r="AE262" s="267">
        <v>-8.6999999999999994E-3</v>
      </c>
      <c r="AF262" s="267">
        <v>8.2000000000000007E-3</v>
      </c>
      <c r="AG262" s="267">
        <v>0.1125</v>
      </c>
      <c r="AH262" s="267">
        <v>5.5199999999999999E-2</v>
      </c>
      <c r="AI262" s="267">
        <v>2.0199999999999999E-2</v>
      </c>
      <c r="AJ262" s="267">
        <v>0.2094</v>
      </c>
      <c r="AK262" s="267">
        <v>-2.0500000000000001E-2</v>
      </c>
      <c r="AL262" s="267">
        <v>-4.48E-2</v>
      </c>
      <c r="AM262" s="267">
        <v>0.1169</v>
      </c>
      <c r="AN262" s="267">
        <v>0.1376</v>
      </c>
      <c r="AO262" s="267">
        <v>0.1484</v>
      </c>
      <c r="AP262" s="268">
        <v>8.1199999999999994E-2</v>
      </c>
      <c r="AQ262" s="210"/>
      <c r="AR262" s="213">
        <f t="shared" ca="1" si="41"/>
        <v>-0.17722371419999999</v>
      </c>
      <c r="AS262" s="214" t="str">
        <f t="shared" si="44"/>
        <v>Magnesia Phosphorica</v>
      </c>
      <c r="AT262" s="232">
        <f t="shared" ca="1" si="42"/>
        <v>-0.17911491235753949</v>
      </c>
      <c r="AU262" s="219">
        <f t="shared" ca="1" si="43"/>
        <v>3.2082151828849048E-2</v>
      </c>
      <c r="AV262" s="203"/>
      <c r="AW262" s="203"/>
      <c r="AX262" s="203"/>
      <c r="AY262" s="203"/>
      <c r="AZ262" s="203"/>
      <c r="BA262" s="203"/>
      <c r="BB262" s="203"/>
    </row>
    <row r="263" spans="1:54">
      <c r="A263" s="232" t="s">
        <v>4471</v>
      </c>
      <c r="B263" s="482" t="s">
        <v>4042</v>
      </c>
      <c r="C263" s="482"/>
      <c r="D263" s="483"/>
      <c r="E263" s="267">
        <v>0.3049</v>
      </c>
      <c r="F263" s="267">
        <v>0.2268</v>
      </c>
      <c r="G263" s="267">
        <v>0.29599999999999999</v>
      </c>
      <c r="H263" s="267">
        <v>0.14449999999999999</v>
      </c>
      <c r="I263" s="267">
        <v>-0.1847</v>
      </c>
      <c r="J263" s="267">
        <v>5.5199999999999999E-2</v>
      </c>
      <c r="K263" s="267">
        <v>0.24049999999999999</v>
      </c>
      <c r="L263" s="267">
        <v>-0.14949999999999999</v>
      </c>
      <c r="M263" s="267">
        <v>-1.3899999999999999E-2</v>
      </c>
      <c r="N263" s="267">
        <v>-0.1018</v>
      </c>
      <c r="O263" s="267">
        <v>6.1100000000000002E-2</v>
      </c>
      <c r="P263" s="267">
        <v>-0.1208</v>
      </c>
      <c r="Q263" s="267">
        <v>4.7699999999999999E-2</v>
      </c>
      <c r="R263" s="267">
        <v>-0.18079999999999999</v>
      </c>
      <c r="S263" s="267">
        <v>0.15540000000000001</v>
      </c>
      <c r="T263" s="267">
        <v>-8.9800000000000005E-2</v>
      </c>
      <c r="U263" s="267">
        <v>1.4800000000000001E-2</v>
      </c>
      <c r="V263" s="267">
        <v>-0.2324</v>
      </c>
      <c r="W263" s="267">
        <v>6.2799999999999995E-2</v>
      </c>
      <c r="X263" s="267">
        <v>-0.13220000000000001</v>
      </c>
      <c r="Y263" s="267">
        <v>0.22650000000000001</v>
      </c>
      <c r="Z263" s="267">
        <v>-0.1741</v>
      </c>
      <c r="AA263" s="267">
        <v>-5.7200000000000001E-2</v>
      </c>
      <c r="AB263" s="267">
        <v>0.1467</v>
      </c>
      <c r="AC263" s="267">
        <v>-0.1071</v>
      </c>
      <c r="AD263" s="267">
        <v>0.13980000000000001</v>
      </c>
      <c r="AE263" s="267">
        <v>0.1822</v>
      </c>
      <c r="AF263" s="267">
        <v>6.0299999999999999E-2</v>
      </c>
      <c r="AG263" s="267">
        <v>-8.6800000000000002E-2</v>
      </c>
      <c r="AH263" s="267">
        <v>-0.21029999999999999</v>
      </c>
      <c r="AI263" s="267">
        <v>-6.0299999999999999E-2</v>
      </c>
      <c r="AJ263" s="267">
        <v>-0.32140000000000002</v>
      </c>
      <c r="AK263" s="267">
        <v>0.15040000000000001</v>
      </c>
      <c r="AL263" s="267">
        <v>-0.15040000000000001</v>
      </c>
      <c r="AM263" s="267">
        <v>-0.25269999999999998</v>
      </c>
      <c r="AN263" s="267">
        <v>-2.76E-2</v>
      </c>
      <c r="AO263" s="267">
        <v>1.67E-2</v>
      </c>
      <c r="AP263" s="268">
        <v>0.1227</v>
      </c>
      <c r="AQ263" s="210"/>
      <c r="AR263" s="213">
        <f t="shared" ca="1" si="41"/>
        <v>-5.11028434E-2</v>
      </c>
      <c r="AS263" s="214" t="str">
        <f t="shared" si="44"/>
        <v>Magnesia Sulfurica</v>
      </c>
      <c r="AT263" s="232">
        <f t="shared" ca="1" si="42"/>
        <v>-5.1147398269366019E-2</v>
      </c>
      <c r="AU263" s="219">
        <f t="shared" ca="1" si="43"/>
        <v>2.6160563497251463E-3</v>
      </c>
      <c r="AV263" s="203"/>
      <c r="AW263" s="203"/>
      <c r="AX263" s="203"/>
      <c r="AY263" s="203"/>
      <c r="AZ263" s="203"/>
      <c r="BA263" s="203"/>
      <c r="BB263" s="203"/>
    </row>
    <row r="264" spans="1:54">
      <c r="A264" s="232" t="s">
        <v>4472</v>
      </c>
      <c r="B264" s="482" t="s">
        <v>957</v>
      </c>
      <c r="C264" s="482"/>
      <c r="D264" s="483"/>
      <c r="E264" s="267">
        <v>0.16930000000000001</v>
      </c>
      <c r="F264" s="267">
        <v>8.8499999999999995E-2</v>
      </c>
      <c r="G264" s="267">
        <v>-0.27450000000000002</v>
      </c>
      <c r="H264" s="267">
        <v>0.15690000000000001</v>
      </c>
      <c r="I264" s="267">
        <v>0.18149999999999999</v>
      </c>
      <c r="J264" s="267">
        <v>0.16839999999999999</v>
      </c>
      <c r="K264" s="267">
        <v>-0.2079</v>
      </c>
      <c r="L264" s="267">
        <v>0.13589999999999999</v>
      </c>
      <c r="M264" s="267">
        <v>-6.2899999999999998E-2</v>
      </c>
      <c r="N264" s="267">
        <v>0.24690000000000001</v>
      </c>
      <c r="O264" s="267">
        <v>-4.8999999999999998E-3</v>
      </c>
      <c r="P264" s="267">
        <v>-5.11E-2</v>
      </c>
      <c r="Q264" s="267">
        <v>-0.22889999999999999</v>
      </c>
      <c r="R264" s="267">
        <v>0</v>
      </c>
      <c r="S264" s="267">
        <v>-0.13039999999999999</v>
      </c>
      <c r="T264" s="267">
        <v>7.8100000000000003E-2</v>
      </c>
      <c r="U264" s="267">
        <v>0.27660000000000001</v>
      </c>
      <c r="V264" s="267">
        <v>-2.2200000000000001E-2</v>
      </c>
      <c r="W264" s="267">
        <v>0.1116</v>
      </c>
      <c r="X264" s="267">
        <v>0.20399999999999999</v>
      </c>
      <c r="Y264" s="267">
        <v>-0.1009</v>
      </c>
      <c r="Z264" s="267">
        <v>0.12039999999999999</v>
      </c>
      <c r="AA264" s="267">
        <v>0.1043</v>
      </c>
      <c r="AB264" s="267">
        <v>-0.37969999999999998</v>
      </c>
      <c r="AC264" s="267">
        <v>-0.1651</v>
      </c>
      <c r="AD264" s="267">
        <v>0.22009999999999999</v>
      </c>
      <c r="AE264" s="267">
        <v>9.5200000000000007E-2</v>
      </c>
      <c r="AF264" s="267">
        <v>-0.26690000000000003</v>
      </c>
      <c r="AG264" s="267">
        <v>-6.9900000000000004E-2</v>
      </c>
      <c r="AH264" s="267">
        <v>-0.11310000000000001</v>
      </c>
      <c r="AI264" s="267">
        <v>0.15720000000000001</v>
      </c>
      <c r="AJ264" s="267">
        <v>-7.4200000000000002E-2</v>
      </c>
      <c r="AK264" s="267">
        <v>-0.18390000000000001</v>
      </c>
      <c r="AL264" s="267">
        <v>-2.3699999999999999E-2</v>
      </c>
      <c r="AM264" s="267">
        <v>-0.10730000000000001</v>
      </c>
      <c r="AN264" s="267">
        <v>0.13009999999999999</v>
      </c>
      <c r="AO264" s="267">
        <v>-0.13589999999999999</v>
      </c>
      <c r="AP264" s="268">
        <v>-3.8300000000000001E-2</v>
      </c>
      <c r="AQ264" s="210"/>
      <c r="AR264" s="213">
        <f t="shared" ca="1" si="41"/>
        <v>-9.2137873800000006E-2</v>
      </c>
      <c r="AS264" s="214" t="str">
        <f t="shared" si="44"/>
        <v>Mancinella</v>
      </c>
      <c r="AT264" s="232">
        <f t="shared" ca="1" si="42"/>
        <v>-9.2399941356866425E-2</v>
      </c>
      <c r="AU264" s="219">
        <f t="shared" ca="1" si="43"/>
        <v>8.537749162752354E-3</v>
      </c>
      <c r="AV264" s="203"/>
      <c r="AW264" s="203"/>
      <c r="AX264" s="203"/>
      <c r="AY264" s="203"/>
      <c r="AZ264" s="203"/>
      <c r="BA264" s="203"/>
      <c r="BB264" s="203"/>
    </row>
    <row r="265" spans="1:54">
      <c r="A265" s="232" t="s">
        <v>3091</v>
      </c>
      <c r="B265" s="482" t="s">
        <v>4265</v>
      </c>
      <c r="C265" s="482"/>
      <c r="D265" s="483"/>
      <c r="E265" s="267">
        <v>2.87E-2</v>
      </c>
      <c r="F265" s="267">
        <v>0.30049999999999999</v>
      </c>
      <c r="G265" s="267">
        <v>0.2409</v>
      </c>
      <c r="H265" s="267">
        <v>3.5700000000000003E-2</v>
      </c>
      <c r="I265" s="267">
        <v>-0.19969999999999999</v>
      </c>
      <c r="J265" s="267">
        <v>-2.58E-2</v>
      </c>
      <c r="K265" s="267">
        <v>-9.1899999999999996E-2</v>
      </c>
      <c r="L265" s="267">
        <v>0.17499999999999999</v>
      </c>
      <c r="M265" s="267">
        <v>-4.7600000000000003E-2</v>
      </c>
      <c r="N265" s="267">
        <v>2.23E-2</v>
      </c>
      <c r="O265" s="267">
        <v>-2.5899999999999999E-2</v>
      </c>
      <c r="P265" s="267">
        <v>4.8300000000000003E-2</v>
      </c>
      <c r="Q265" s="267">
        <v>0.20780000000000001</v>
      </c>
      <c r="R265" s="267">
        <v>-0.1777</v>
      </c>
      <c r="S265" s="267">
        <v>-0.10100000000000001</v>
      </c>
      <c r="T265" s="267">
        <v>-5.7500000000000002E-2</v>
      </c>
      <c r="U265" s="267">
        <v>3.5999999999999999E-3</v>
      </c>
      <c r="V265" s="267">
        <v>-6.7000000000000002E-3</v>
      </c>
      <c r="W265" s="267">
        <v>-0.15609999999999999</v>
      </c>
      <c r="X265" s="267">
        <v>0.1618</v>
      </c>
      <c r="Y265" s="267">
        <v>-4.9500000000000002E-2</v>
      </c>
      <c r="Z265" s="267">
        <v>3.04E-2</v>
      </c>
      <c r="AA265" s="267">
        <v>-8.5300000000000001E-2</v>
      </c>
      <c r="AB265" s="267">
        <v>0.22489999999999999</v>
      </c>
      <c r="AC265" s="267">
        <v>0.1789</v>
      </c>
      <c r="AD265" s="267">
        <v>-0.1867</v>
      </c>
      <c r="AE265" s="267">
        <v>-0.16209999999999999</v>
      </c>
      <c r="AF265" s="267">
        <v>0.29070000000000001</v>
      </c>
      <c r="AG265" s="267">
        <v>-0.17050000000000001</v>
      </c>
      <c r="AH265" s="267">
        <v>-0.20469999999999999</v>
      </c>
      <c r="AI265" s="267">
        <v>0.2437</v>
      </c>
      <c r="AJ265" s="267">
        <v>-0.14990000000000001</v>
      </c>
      <c r="AK265" s="267">
        <v>-0.38379999999999997</v>
      </c>
      <c r="AL265" s="267">
        <v>0.20449999999999999</v>
      </c>
      <c r="AM265" s="267">
        <v>0.1066</v>
      </c>
      <c r="AN265" s="267">
        <v>2.5999999999999999E-3</v>
      </c>
      <c r="AO265" s="267">
        <v>-5.1900000000000002E-2</v>
      </c>
      <c r="AP265" s="268">
        <v>-0.17449999999999999</v>
      </c>
      <c r="AQ265" s="210"/>
      <c r="AR265" s="213">
        <f t="shared" ca="1" si="41"/>
        <v>6.2320939899999997E-2</v>
      </c>
      <c r="AS265" s="214" t="str">
        <f t="shared" si="44"/>
        <v>Mandragora Officina.</v>
      </c>
      <c r="AT265" s="232">
        <f t="shared" ca="1" si="42"/>
        <v>6.2401811198228685E-2</v>
      </c>
      <c r="AU265" s="219" t="str">
        <f t="shared" ca="1" si="43"/>
        <v/>
      </c>
      <c r="AV265" s="203"/>
      <c r="AW265" s="203"/>
      <c r="AX265" s="203"/>
      <c r="AY265" s="203"/>
      <c r="AZ265" s="203"/>
      <c r="BA265" s="203"/>
      <c r="BB265" s="203"/>
    </row>
    <row r="266" spans="1:54">
      <c r="A266" s="232" t="s">
        <v>3092</v>
      </c>
      <c r="B266" s="482" t="s">
        <v>3181</v>
      </c>
      <c r="C266" s="482"/>
      <c r="D266" s="483"/>
      <c r="E266" s="267">
        <v>0.2404</v>
      </c>
      <c r="F266" s="267">
        <v>8.5599999999999996E-2</v>
      </c>
      <c r="G266" s="267">
        <v>0.2908</v>
      </c>
      <c r="H266" s="267">
        <v>-0.2394</v>
      </c>
      <c r="I266" s="267">
        <v>0.2253</v>
      </c>
      <c r="J266" s="267">
        <v>2.9999999999999997E-4</v>
      </c>
      <c r="K266" s="267">
        <v>-0.26050000000000001</v>
      </c>
      <c r="L266" s="267">
        <v>-7.4399999999999994E-2</v>
      </c>
      <c r="M266" s="267">
        <v>-0.12089999999999999</v>
      </c>
      <c r="N266" s="267">
        <v>-9.4000000000000004E-3</v>
      </c>
      <c r="O266" s="267">
        <v>0.29420000000000002</v>
      </c>
      <c r="P266" s="267">
        <v>-0.1245</v>
      </c>
      <c r="Q266" s="267">
        <v>-1.38E-2</v>
      </c>
      <c r="R266" s="267">
        <v>-1.2800000000000001E-2</v>
      </c>
      <c r="S266" s="267">
        <v>-9.8100000000000007E-2</v>
      </c>
      <c r="T266" s="267">
        <v>7.0699999999999999E-2</v>
      </c>
      <c r="U266" s="267">
        <v>7.0000000000000001E-3</v>
      </c>
      <c r="V266" s="267">
        <v>-0.33019999999999999</v>
      </c>
      <c r="W266" s="267">
        <v>-0.1057</v>
      </c>
      <c r="X266" s="267">
        <v>-0.25919999999999999</v>
      </c>
      <c r="Y266" s="267">
        <v>0.1973</v>
      </c>
      <c r="Z266" s="267">
        <v>-0.14019999999999999</v>
      </c>
      <c r="AA266" s="267">
        <v>0.19</v>
      </c>
      <c r="AB266" s="267">
        <v>0.22320000000000001</v>
      </c>
      <c r="AC266" s="267">
        <v>0.1704</v>
      </c>
      <c r="AD266" s="267">
        <v>0.1169</v>
      </c>
      <c r="AE266" s="267">
        <v>6.7999999999999996E-3</v>
      </c>
      <c r="AF266" s="267">
        <v>-0.13730000000000001</v>
      </c>
      <c r="AG266" s="267">
        <v>2.8999999999999998E-3</v>
      </c>
      <c r="AH266" s="267">
        <v>0.1167</v>
      </c>
      <c r="AI266" s="267">
        <v>-3.5799999999999998E-2</v>
      </c>
      <c r="AJ266" s="267">
        <v>-0.1704</v>
      </c>
      <c r="AK266" s="267">
        <v>-6.7100000000000007E-2</v>
      </c>
      <c r="AL266" s="267">
        <v>-0.21609999999999999</v>
      </c>
      <c r="AM266" s="267">
        <v>-0.10050000000000001</v>
      </c>
      <c r="AN266" s="267">
        <v>6.7999999999999996E-3</v>
      </c>
      <c r="AO266" s="267">
        <v>0.1321</v>
      </c>
      <c r="AP266" s="268">
        <v>0.14460000000000001</v>
      </c>
      <c r="AQ266" s="210"/>
      <c r="AR266" s="213">
        <f t="shared" ca="1" si="41"/>
        <v>-0.33018928650000001</v>
      </c>
      <c r="AS266" s="214" t="str">
        <f t="shared" si="44"/>
        <v>Manganum Aceticum</v>
      </c>
      <c r="AT266" s="232">
        <f t="shared" ca="1" si="42"/>
        <v>-0.3430406882302619</v>
      </c>
      <c r="AU266" s="219">
        <f t="shared" ca="1" si="43"/>
        <v>0.11767691378149175</v>
      </c>
      <c r="AV266" s="203"/>
      <c r="AW266" s="203"/>
      <c r="AX266" s="203"/>
      <c r="AY266" s="203"/>
      <c r="AZ266" s="203"/>
      <c r="BA266" s="203"/>
      <c r="BB266" s="203"/>
    </row>
    <row r="267" spans="1:54">
      <c r="A267" s="232" t="s">
        <v>3093</v>
      </c>
      <c r="B267" s="482" t="s">
        <v>800</v>
      </c>
      <c r="C267" s="482"/>
      <c r="D267" s="483"/>
      <c r="E267" s="267">
        <v>0.2447</v>
      </c>
      <c r="F267" s="267">
        <v>-0.1081</v>
      </c>
      <c r="G267" s="267">
        <v>0.15049999999999999</v>
      </c>
      <c r="H267" s="267">
        <v>-0.40799999999999997</v>
      </c>
      <c r="I267" s="267">
        <v>0.2301</v>
      </c>
      <c r="J267" s="267">
        <v>2.5999999999999999E-3</v>
      </c>
      <c r="K267" s="267">
        <v>-0.12429999999999999</v>
      </c>
      <c r="L267" s="267">
        <v>-0.1012</v>
      </c>
      <c r="M267" s="267">
        <v>5.9200000000000003E-2</v>
      </c>
      <c r="N267" s="267">
        <v>3.27E-2</v>
      </c>
      <c r="O267" s="267">
        <v>0.38290000000000002</v>
      </c>
      <c r="P267" s="267">
        <v>-7.8E-2</v>
      </c>
      <c r="Q267" s="267">
        <v>5.7200000000000001E-2</v>
      </c>
      <c r="R267" s="267">
        <v>7.6399999999999996E-2</v>
      </c>
      <c r="S267" s="267">
        <v>-0.14149999999999999</v>
      </c>
      <c r="T267" s="267">
        <v>9.9199999999999997E-2</v>
      </c>
      <c r="U267" s="267">
        <v>0.13389999999999999</v>
      </c>
      <c r="V267" s="267">
        <v>-8.8300000000000003E-2</v>
      </c>
      <c r="W267" s="267">
        <v>-0.1171</v>
      </c>
      <c r="X267" s="267">
        <v>-0.2225</v>
      </c>
      <c r="Y267" s="267">
        <v>0.22620000000000001</v>
      </c>
      <c r="Z267" s="267">
        <v>-1.8499999999999999E-2</v>
      </c>
      <c r="AA267" s="267">
        <v>0.2298</v>
      </c>
      <c r="AB267" s="267">
        <v>0.1144</v>
      </c>
      <c r="AC267" s="267">
        <v>-1.4200000000000001E-2</v>
      </c>
      <c r="AD267" s="267">
        <v>2E-3</v>
      </c>
      <c r="AE267" s="267">
        <v>-0.22650000000000001</v>
      </c>
      <c r="AF267" s="267">
        <v>-0.28339999999999999</v>
      </c>
      <c r="AG267" s="267">
        <v>-0.1032</v>
      </c>
      <c r="AH267" s="267">
        <v>0.22650000000000001</v>
      </c>
      <c r="AI267" s="267">
        <v>9.9500000000000005E-2</v>
      </c>
      <c r="AJ267" s="267">
        <v>-1.06E-2</v>
      </c>
      <c r="AK267" s="267">
        <v>-7.1400000000000005E-2</v>
      </c>
      <c r="AL267" s="267">
        <v>-0.1091</v>
      </c>
      <c r="AM267" s="267">
        <v>-0.14149999999999999</v>
      </c>
      <c r="AN267" s="267">
        <v>-0.10050000000000001</v>
      </c>
      <c r="AO267" s="267">
        <v>8.3699999999999997E-2</v>
      </c>
      <c r="AP267" s="268">
        <v>8.6E-3</v>
      </c>
      <c r="AQ267" s="210"/>
      <c r="AR267" s="213">
        <f t="shared" ref="AR267:AR330" ca="1" si="51">ROUND(SUMPRODUCT(E267:AP267,E$5:AP$5),10)</f>
        <v>-0.25334064509999998</v>
      </c>
      <c r="AS267" s="214" t="str">
        <f t="shared" si="44"/>
        <v>Manganum Metallicum</v>
      </c>
      <c r="AT267" s="232">
        <f t="shared" ref="AT267:AT330" ca="1" si="52">ATANH(MIN(AR267,max_correl))</f>
        <v>-0.25897935898340541</v>
      </c>
      <c r="AU267" s="219">
        <f t="shared" ref="AU267:AU330" ca="1" si="53">IF(AT267&lt;0,(AT267^2),"")</f>
        <v>6.7070308379455559E-2</v>
      </c>
      <c r="AV267" s="203"/>
      <c r="AW267" s="203"/>
      <c r="AX267" s="203"/>
      <c r="AY267" s="203"/>
      <c r="AZ267" s="203"/>
      <c r="BA267" s="203"/>
      <c r="BB267" s="203"/>
    </row>
    <row r="268" spans="1:54">
      <c r="A268" s="232" t="s">
        <v>1538</v>
      </c>
      <c r="B268" s="482" t="s">
        <v>958</v>
      </c>
      <c r="C268" s="482"/>
      <c r="D268" s="483"/>
      <c r="E268" s="267">
        <v>-5.4899999999999997E-2</v>
      </c>
      <c r="F268" s="267">
        <v>0.1575</v>
      </c>
      <c r="G268" s="267">
        <v>-0.15620000000000001</v>
      </c>
      <c r="H268" s="267">
        <v>-5.6399999999999999E-2</v>
      </c>
      <c r="I268" s="267">
        <v>-0.36330000000000001</v>
      </c>
      <c r="J268" s="267">
        <v>4.3499999999999997E-2</v>
      </c>
      <c r="K268" s="267">
        <v>7.1300000000000002E-2</v>
      </c>
      <c r="L268" s="267">
        <v>0.192</v>
      </c>
      <c r="M268" s="267">
        <v>0.24979999999999999</v>
      </c>
      <c r="N268" s="267">
        <v>-0.183</v>
      </c>
      <c r="O268" s="267">
        <v>-2.9600000000000001E-2</v>
      </c>
      <c r="P268" s="267">
        <v>-6.7500000000000004E-2</v>
      </c>
      <c r="Q268" s="267">
        <v>0.18679999999999999</v>
      </c>
      <c r="R268" s="267">
        <v>0.1802</v>
      </c>
      <c r="S268" s="267">
        <v>-0.2356</v>
      </c>
      <c r="T268" s="267">
        <v>6.7999999999999996E-3</v>
      </c>
      <c r="U268" s="267">
        <v>-9.1200000000000003E-2</v>
      </c>
      <c r="V268" s="267">
        <v>0.3659</v>
      </c>
      <c r="W268" s="267">
        <v>-4.3099999999999999E-2</v>
      </c>
      <c r="X268" s="267">
        <v>0.20710000000000001</v>
      </c>
      <c r="Y268" s="267">
        <v>0.1623</v>
      </c>
      <c r="Z268" s="267">
        <v>-0.1303</v>
      </c>
      <c r="AA268" s="267">
        <v>0.2243</v>
      </c>
      <c r="AB268" s="267">
        <v>5.8500000000000003E-2</v>
      </c>
      <c r="AC268" s="267">
        <v>-0.21879999999999999</v>
      </c>
      <c r="AD268" s="267">
        <v>3.3599999999999998E-2</v>
      </c>
      <c r="AE268" s="267">
        <v>-5.6599999999999998E-2</v>
      </c>
      <c r="AF268" s="267">
        <v>0.1696</v>
      </c>
      <c r="AG268" s="267">
        <v>4.2099999999999999E-2</v>
      </c>
      <c r="AH268" s="267">
        <v>-8.2600000000000007E-2</v>
      </c>
      <c r="AI268" s="267">
        <v>-0.25419999999999998</v>
      </c>
      <c r="AJ268" s="267">
        <v>-0.21329999999999999</v>
      </c>
      <c r="AK268" s="267">
        <v>-1.54E-2</v>
      </c>
      <c r="AL268" s="267">
        <v>-0.20150000000000001</v>
      </c>
      <c r="AM268" s="267">
        <v>0.1027</v>
      </c>
      <c r="AN268" s="267">
        <v>6.8099999999999994E-2</v>
      </c>
      <c r="AO268" s="267">
        <v>4.1999999999999997E-3</v>
      </c>
      <c r="AP268" s="268">
        <v>-6.9400000000000003E-2</v>
      </c>
      <c r="AQ268" s="210"/>
      <c r="AR268" s="213">
        <f t="shared" ca="1" si="51"/>
        <v>0.63645669400000005</v>
      </c>
      <c r="AS268" s="214" t="str">
        <f t="shared" ref="AS268:AS331" si="54">PROPER(RIGHT(B268,LEN(B268)-6))</f>
        <v>Medorrhinum</v>
      </c>
      <c r="AT268" s="232">
        <f t="shared" ca="1" si="52"/>
        <v>0.75219510248252119</v>
      </c>
      <c r="AU268" s="219" t="str">
        <f t="shared" ca="1" si="53"/>
        <v/>
      </c>
      <c r="AV268" s="203"/>
      <c r="AW268" s="203"/>
      <c r="AX268" s="203"/>
      <c r="AY268" s="203"/>
      <c r="AZ268" s="203"/>
      <c r="BA268" s="203"/>
      <c r="BB268" s="203"/>
    </row>
    <row r="269" spans="1:54">
      <c r="A269" s="232" t="s">
        <v>1539</v>
      </c>
      <c r="B269" s="482" t="s">
        <v>2075</v>
      </c>
      <c r="C269" s="482"/>
      <c r="D269" s="483"/>
      <c r="E269" s="267">
        <v>0.1726</v>
      </c>
      <c r="F269" s="267">
        <v>-0.16830000000000001</v>
      </c>
      <c r="G269" s="267">
        <v>0.2404</v>
      </c>
      <c r="H269" s="267">
        <v>-9.4799999999999995E-2</v>
      </c>
      <c r="I269" s="267">
        <v>-2.5100000000000001E-2</v>
      </c>
      <c r="J269" s="267">
        <v>0.1598</v>
      </c>
      <c r="K269" s="267">
        <v>-0.377</v>
      </c>
      <c r="L269" s="267">
        <v>0.2044</v>
      </c>
      <c r="M269" s="267">
        <v>3.32E-2</v>
      </c>
      <c r="N269" s="267">
        <v>4.3099999999999999E-2</v>
      </c>
      <c r="O269" s="267">
        <v>-0.27929999999999999</v>
      </c>
      <c r="P269" s="267">
        <v>-4.8800000000000003E-2</v>
      </c>
      <c r="Q269" s="267">
        <v>-8.9999999999999998E-4</v>
      </c>
      <c r="R269" s="267">
        <v>-2.3699999999999999E-2</v>
      </c>
      <c r="S269" s="267">
        <v>0.1721</v>
      </c>
      <c r="T269" s="267">
        <v>0.1119</v>
      </c>
      <c r="U269" s="267">
        <v>-9.2899999999999996E-2</v>
      </c>
      <c r="V269" s="267">
        <v>5.3600000000000002E-2</v>
      </c>
      <c r="W269" s="267">
        <v>1.61E-2</v>
      </c>
      <c r="X269" s="267">
        <v>-7.4899999999999994E-2</v>
      </c>
      <c r="Y269" s="267">
        <v>0.2072</v>
      </c>
      <c r="Z269" s="267">
        <v>5.2200000000000003E-2</v>
      </c>
      <c r="AA269" s="267">
        <v>-0.2651</v>
      </c>
      <c r="AB269" s="267">
        <v>-0.16980000000000001</v>
      </c>
      <c r="AC269" s="267">
        <v>0.2959</v>
      </c>
      <c r="AD269" s="267">
        <v>0.1522</v>
      </c>
      <c r="AE269" s="267">
        <v>-0.17069999999999999</v>
      </c>
      <c r="AF269" s="267">
        <v>1.47E-2</v>
      </c>
      <c r="AG269" s="267">
        <v>0.192</v>
      </c>
      <c r="AH269" s="267">
        <v>-2.18E-2</v>
      </c>
      <c r="AI269" s="267">
        <v>5.9700000000000003E-2</v>
      </c>
      <c r="AJ269" s="267">
        <v>0.2195</v>
      </c>
      <c r="AK269" s="267">
        <v>-0.16880000000000001</v>
      </c>
      <c r="AL269" s="267">
        <v>-0.32100000000000001</v>
      </c>
      <c r="AM269" s="267">
        <v>-4.3E-3</v>
      </c>
      <c r="AN269" s="267">
        <v>-4.9799999999999997E-2</v>
      </c>
      <c r="AO269" s="267">
        <v>6.6400000000000001E-2</v>
      </c>
      <c r="AP269" s="268">
        <v>-9.6299999999999997E-2</v>
      </c>
      <c r="AQ269" s="210"/>
      <c r="AR269" s="213">
        <f t="shared" ca="1" si="51"/>
        <v>-0.12741298100000001</v>
      </c>
      <c r="AS269" s="214" t="str">
        <f t="shared" si="54"/>
        <v>Melilotus Officinal.</v>
      </c>
      <c r="AT269" s="232">
        <f t="shared" ca="1" si="52"/>
        <v>-0.12810925266876383</v>
      </c>
      <c r="AU269" s="219">
        <f t="shared" ca="1" si="53"/>
        <v>1.6411980619349172E-2</v>
      </c>
      <c r="AV269" s="203"/>
      <c r="AW269" s="203"/>
      <c r="AX269" s="203"/>
      <c r="AY269" s="203"/>
      <c r="AZ269" s="203"/>
      <c r="BA269" s="203"/>
      <c r="BB269" s="203"/>
    </row>
    <row r="270" spans="1:54">
      <c r="A270" s="232" t="s">
        <v>2903</v>
      </c>
      <c r="B270" s="482" t="s">
        <v>2558</v>
      </c>
      <c r="C270" s="482"/>
      <c r="D270" s="483"/>
      <c r="E270" s="267">
        <v>-0.1075</v>
      </c>
      <c r="F270" s="267">
        <v>-0.1321</v>
      </c>
      <c r="G270" s="267">
        <v>0.28120000000000001</v>
      </c>
      <c r="H270" s="267">
        <v>-7.0400000000000004E-2</v>
      </c>
      <c r="I270" s="267">
        <v>0.05</v>
      </c>
      <c r="J270" s="267">
        <v>-0.112</v>
      </c>
      <c r="K270" s="267">
        <v>-9.1200000000000003E-2</v>
      </c>
      <c r="L270" s="267">
        <v>-2.23E-2</v>
      </c>
      <c r="M270" s="267">
        <v>-0.24560000000000001</v>
      </c>
      <c r="N270" s="267">
        <v>0.28770000000000001</v>
      </c>
      <c r="O270" s="267">
        <v>-8.8200000000000001E-2</v>
      </c>
      <c r="P270" s="267">
        <v>-3.2199999999999999E-2</v>
      </c>
      <c r="Q270" s="267">
        <v>0.1817</v>
      </c>
      <c r="R270" s="267">
        <v>-0.18360000000000001</v>
      </c>
      <c r="S270" s="267">
        <v>-2.0799999999999999E-2</v>
      </c>
      <c r="T270" s="267">
        <v>-0.19040000000000001</v>
      </c>
      <c r="U270" s="267">
        <v>8.9300000000000004E-2</v>
      </c>
      <c r="V270" s="267">
        <v>0.1101</v>
      </c>
      <c r="W270" s="267">
        <v>-8.8200000000000001E-2</v>
      </c>
      <c r="X270" s="267">
        <v>0.1366</v>
      </c>
      <c r="Y270" s="267">
        <v>-9.3899999999999997E-2</v>
      </c>
      <c r="Z270" s="267">
        <v>-2.9899999999999999E-2</v>
      </c>
      <c r="AA270" s="267">
        <v>-1.21E-2</v>
      </c>
      <c r="AB270" s="267">
        <v>0.2135</v>
      </c>
      <c r="AC270" s="267">
        <v>0.38990000000000002</v>
      </c>
      <c r="AD270" s="267">
        <v>-0.30320000000000003</v>
      </c>
      <c r="AE270" s="267">
        <v>4.9200000000000001E-2</v>
      </c>
      <c r="AF270" s="267">
        <v>9.2399999999999996E-2</v>
      </c>
      <c r="AG270" s="267">
        <v>-0.1726</v>
      </c>
      <c r="AH270" s="267">
        <v>-8.1000000000000003E-2</v>
      </c>
      <c r="AI270" s="267">
        <v>-0.1143</v>
      </c>
      <c r="AJ270" s="267">
        <v>0.1915</v>
      </c>
      <c r="AK270" s="267">
        <v>-0.15179999999999999</v>
      </c>
      <c r="AL270" s="267">
        <v>0.19420000000000001</v>
      </c>
      <c r="AM270" s="267">
        <v>0.1522</v>
      </c>
      <c r="AN270" s="267">
        <v>-6.9599999999999995E-2</v>
      </c>
      <c r="AO270" s="267">
        <v>0.187</v>
      </c>
      <c r="AP270" s="268">
        <v>-0.2029</v>
      </c>
      <c r="AQ270" s="210"/>
      <c r="AR270" s="213">
        <f t="shared" ca="1" si="51"/>
        <v>-0.2244455055</v>
      </c>
      <c r="AS270" s="214" t="str">
        <f t="shared" si="54"/>
        <v>Menyanthes Trifolia.</v>
      </c>
      <c r="AT270" s="232">
        <f t="shared" ca="1" si="52"/>
        <v>-0.22833256081752776</v>
      </c>
      <c r="AU270" s="219">
        <f t="shared" ca="1" si="53"/>
        <v>5.2135758329490009E-2</v>
      </c>
      <c r="AV270" s="203"/>
      <c r="AW270" s="203"/>
      <c r="AX270" s="203"/>
      <c r="AY270" s="203"/>
      <c r="AZ270" s="203"/>
      <c r="BA270" s="203"/>
      <c r="BB270" s="203"/>
    </row>
    <row r="271" spans="1:54">
      <c r="A271" s="232" t="s">
        <v>2904</v>
      </c>
      <c r="B271" s="482" t="s">
        <v>2323</v>
      </c>
      <c r="C271" s="482"/>
      <c r="D271" s="483"/>
      <c r="E271" s="267">
        <v>-8.3400000000000002E-2</v>
      </c>
      <c r="F271" s="267">
        <v>-0.2082</v>
      </c>
      <c r="G271" s="267">
        <v>8.8499999999999995E-2</v>
      </c>
      <c r="H271" s="267">
        <v>-0.40679999999999999</v>
      </c>
      <c r="I271" s="267">
        <v>0.1022</v>
      </c>
      <c r="J271" s="267">
        <v>0.17319999999999999</v>
      </c>
      <c r="K271" s="267">
        <v>2.5700000000000001E-2</v>
      </c>
      <c r="L271" s="267">
        <v>6.3799999999999996E-2</v>
      </c>
      <c r="M271" s="267">
        <v>1.6500000000000001E-2</v>
      </c>
      <c r="N271" s="267">
        <v>-0.21440000000000001</v>
      </c>
      <c r="O271" s="267">
        <v>1.41E-2</v>
      </c>
      <c r="P271" s="267">
        <v>7.5499999999999998E-2</v>
      </c>
      <c r="Q271" s="267">
        <v>0.1142</v>
      </c>
      <c r="R271" s="267">
        <v>-0.21709999999999999</v>
      </c>
      <c r="S271" s="267">
        <v>-0.36599999999999999</v>
      </c>
      <c r="T271" s="267">
        <v>7.0999999999999994E-2</v>
      </c>
      <c r="U271" s="267">
        <v>-2.3999999999999998E-3</v>
      </c>
      <c r="V271" s="267">
        <v>-0.1108</v>
      </c>
      <c r="W271" s="267">
        <v>0.22059999999999999</v>
      </c>
      <c r="X271" s="267">
        <v>-0.16289999999999999</v>
      </c>
      <c r="Y271" s="267">
        <v>0.15129999999999999</v>
      </c>
      <c r="Z271" s="267">
        <v>-0.1983</v>
      </c>
      <c r="AA271" s="267">
        <v>0.1321</v>
      </c>
      <c r="AB271" s="267">
        <v>1.2999999999999999E-2</v>
      </c>
      <c r="AC271" s="267">
        <v>0.1249</v>
      </c>
      <c r="AD271" s="267">
        <v>-0.1842</v>
      </c>
      <c r="AE271" s="267">
        <v>6.7599999999999993E-2</v>
      </c>
      <c r="AF271" s="267">
        <v>0.16600000000000001</v>
      </c>
      <c r="AG271" s="267">
        <v>-1.6500000000000001E-2</v>
      </c>
      <c r="AH271" s="267">
        <v>-0.21340000000000001</v>
      </c>
      <c r="AI271" s="267">
        <v>0.22500000000000001</v>
      </c>
      <c r="AJ271" s="267">
        <v>0.21160000000000001</v>
      </c>
      <c r="AK271" s="267">
        <v>-2.3E-2</v>
      </c>
      <c r="AL271" s="267">
        <v>0.1105</v>
      </c>
      <c r="AM271" s="267">
        <v>-1.6999999999999999E-3</v>
      </c>
      <c r="AN271" s="267">
        <v>-9.1899999999999996E-2</v>
      </c>
      <c r="AO271" s="267">
        <v>9.1200000000000003E-2</v>
      </c>
      <c r="AP271" s="268">
        <v>0.24529999999999999</v>
      </c>
      <c r="AQ271" s="210"/>
      <c r="AR271" s="213">
        <f t="shared" ca="1" si="51"/>
        <v>-0.13008796780000001</v>
      </c>
      <c r="AS271" s="214" t="str">
        <f t="shared" si="54"/>
        <v>Mephitis Putorius</v>
      </c>
      <c r="AT271" s="232">
        <f t="shared" ca="1" si="52"/>
        <v>-0.13082933108220302</v>
      </c>
      <c r="AU271" s="219">
        <f t="shared" ca="1" si="53"/>
        <v>1.7116313871416693E-2</v>
      </c>
      <c r="AV271" s="203"/>
      <c r="AW271" s="203"/>
      <c r="AX271" s="203"/>
      <c r="AY271" s="203"/>
      <c r="AZ271" s="203"/>
      <c r="BA271" s="203"/>
      <c r="BB271" s="203"/>
    </row>
    <row r="272" spans="1:54">
      <c r="A272" s="232" t="s">
        <v>2905</v>
      </c>
      <c r="B272" s="482" t="s">
        <v>2559</v>
      </c>
      <c r="C272" s="482"/>
      <c r="D272" s="483"/>
      <c r="E272" s="267">
        <v>0.28039999999999998</v>
      </c>
      <c r="F272" s="267">
        <v>0.1041</v>
      </c>
      <c r="G272" s="267">
        <v>-0.1406</v>
      </c>
      <c r="H272" s="267">
        <v>0.19</v>
      </c>
      <c r="I272" s="267">
        <v>4.8500000000000001E-2</v>
      </c>
      <c r="J272" s="267">
        <v>0.27210000000000001</v>
      </c>
      <c r="K272" s="267">
        <v>0.1489</v>
      </c>
      <c r="L272" s="267">
        <v>-0.2228</v>
      </c>
      <c r="M272" s="267">
        <v>-9.9099999999999994E-2</v>
      </c>
      <c r="N272" s="267">
        <v>-7.22E-2</v>
      </c>
      <c r="O272" s="267">
        <v>-8.0100000000000005E-2</v>
      </c>
      <c r="P272" s="267">
        <v>-1.41E-2</v>
      </c>
      <c r="Q272" s="267">
        <v>-0.1033</v>
      </c>
      <c r="R272" s="267">
        <v>4.02E-2</v>
      </c>
      <c r="S272" s="267">
        <v>0.1709</v>
      </c>
      <c r="T272" s="267">
        <v>-0.1265</v>
      </c>
      <c r="U272" s="267">
        <v>-0.1522</v>
      </c>
      <c r="V272" s="267">
        <v>-0.27050000000000002</v>
      </c>
      <c r="W272" s="267">
        <v>5.1900000000000002E-2</v>
      </c>
      <c r="X272" s="267">
        <v>-4.2700000000000002E-2</v>
      </c>
      <c r="Y272" s="267">
        <v>7.2599999999999998E-2</v>
      </c>
      <c r="Z272" s="267">
        <v>1.66E-2</v>
      </c>
      <c r="AA272" s="267">
        <v>6.6000000000000003E-2</v>
      </c>
      <c r="AB272" s="267">
        <v>7.9000000000000008E-3</v>
      </c>
      <c r="AC272" s="267">
        <v>6.6000000000000003E-2</v>
      </c>
      <c r="AD272" s="267">
        <v>-0.26629999999999998</v>
      </c>
      <c r="AE272" s="267">
        <v>-0.1356</v>
      </c>
      <c r="AF272" s="267">
        <v>0.25629999999999997</v>
      </c>
      <c r="AG272" s="267">
        <v>7.6300000000000007E-2</v>
      </c>
      <c r="AH272" s="267">
        <v>0.25140000000000001</v>
      </c>
      <c r="AI272" s="267">
        <v>-6.6799999999999998E-2</v>
      </c>
      <c r="AJ272" s="267">
        <v>0.20369999999999999</v>
      </c>
      <c r="AK272" s="267">
        <v>-0.24349999999999999</v>
      </c>
      <c r="AL272" s="267">
        <v>-7.9000000000000008E-3</v>
      </c>
      <c r="AM272" s="267">
        <v>0.1477</v>
      </c>
      <c r="AN272" s="267">
        <v>-7.5899999999999995E-2</v>
      </c>
      <c r="AO272" s="267">
        <v>-0.39119999999999999</v>
      </c>
      <c r="AP272" s="268">
        <v>4.7699999999999999E-2</v>
      </c>
      <c r="AQ272" s="210"/>
      <c r="AR272" s="213">
        <f t="shared" ca="1" si="51"/>
        <v>-0.19032264630000001</v>
      </c>
      <c r="AS272" s="214" t="str">
        <f t="shared" si="54"/>
        <v>Mercurialis Perennis</v>
      </c>
      <c r="AT272" s="232">
        <f t="shared" ca="1" si="52"/>
        <v>-0.19267192057678811</v>
      </c>
      <c r="AU272" s="219">
        <f t="shared" ca="1" si="53"/>
        <v>3.7122468978748144E-2</v>
      </c>
      <c r="AV272" s="203"/>
      <c r="AW272" s="203"/>
      <c r="AX272" s="203"/>
      <c r="AY272" s="203"/>
      <c r="AZ272" s="203"/>
      <c r="BA272" s="203"/>
      <c r="BB272" s="203"/>
    </row>
    <row r="273" spans="1:54">
      <c r="A273" s="232" t="s">
        <v>2906</v>
      </c>
      <c r="B273" s="482" t="s">
        <v>796</v>
      </c>
      <c r="C273" s="482"/>
      <c r="D273" s="483"/>
      <c r="E273" s="267">
        <v>0.43559999999999999</v>
      </c>
      <c r="F273" s="267">
        <v>-0.37090000000000001</v>
      </c>
      <c r="G273" s="267">
        <v>-9.5100000000000004E-2</v>
      </c>
      <c r="H273" s="267">
        <v>-0.3145</v>
      </c>
      <c r="I273" s="267">
        <v>2.7799999999999998E-2</v>
      </c>
      <c r="J273" s="267">
        <v>7.7000000000000002E-3</v>
      </c>
      <c r="K273" s="267">
        <v>-0.21429999999999999</v>
      </c>
      <c r="L273" s="267">
        <v>-1.43E-2</v>
      </c>
      <c r="M273" s="267">
        <v>4.9700000000000001E-2</v>
      </c>
      <c r="N273" s="267">
        <v>-2.93E-2</v>
      </c>
      <c r="O273" s="267">
        <v>-0.06</v>
      </c>
      <c r="P273" s="267">
        <v>0.28710000000000002</v>
      </c>
      <c r="Q273" s="267">
        <v>-0.20039999999999999</v>
      </c>
      <c r="R273" s="267">
        <v>5.6000000000000001E-2</v>
      </c>
      <c r="S273" s="267">
        <v>8.6699999999999999E-2</v>
      </c>
      <c r="T273" s="267">
        <v>-3.3599999999999998E-2</v>
      </c>
      <c r="U273" s="267">
        <v>7.8299999999999995E-2</v>
      </c>
      <c r="V273" s="267">
        <v>8.6300000000000002E-2</v>
      </c>
      <c r="W273" s="267">
        <v>-0.1331</v>
      </c>
      <c r="X273" s="267">
        <v>0.19489999999999999</v>
      </c>
      <c r="Y273" s="267">
        <v>-3.04E-2</v>
      </c>
      <c r="Z273" s="267">
        <v>7.7499999999999999E-2</v>
      </c>
      <c r="AA273" s="267">
        <v>-0.17780000000000001</v>
      </c>
      <c r="AB273" s="267">
        <v>0.1024</v>
      </c>
      <c r="AC273" s="267">
        <v>5.8900000000000001E-2</v>
      </c>
      <c r="AD273" s="267">
        <v>-0.1196</v>
      </c>
      <c r="AE273" s="267">
        <v>-9.9099999999999994E-2</v>
      </c>
      <c r="AF273" s="267">
        <v>0.17369999999999999</v>
      </c>
      <c r="AG273" s="267">
        <v>-3.9100000000000003E-2</v>
      </c>
      <c r="AH273" s="267">
        <v>-9.1399999999999995E-2</v>
      </c>
      <c r="AI273" s="267">
        <v>-5.1900000000000002E-2</v>
      </c>
      <c r="AJ273" s="267">
        <v>0.2374</v>
      </c>
      <c r="AK273" s="267">
        <v>0.1565</v>
      </c>
      <c r="AL273" s="267">
        <v>-0.16020000000000001</v>
      </c>
      <c r="AM273" s="267">
        <v>0.10639999999999999</v>
      </c>
      <c r="AN273" s="267">
        <v>0.2205</v>
      </c>
      <c r="AO273" s="267">
        <v>-0.11409999999999999</v>
      </c>
      <c r="AP273" s="268">
        <v>-9.0700000000000003E-2</v>
      </c>
      <c r="AQ273" s="210"/>
      <c r="AR273" s="213">
        <f t="shared" ca="1" si="51"/>
        <v>-0.1339438439</v>
      </c>
      <c r="AS273" s="214" t="str">
        <f t="shared" si="54"/>
        <v>Mercurius Bi-Iodatus</v>
      </c>
      <c r="AT273" s="232">
        <f t="shared" ca="1" si="52"/>
        <v>-0.13475360542501319</v>
      </c>
      <c r="AU273" s="219">
        <f t="shared" ca="1" si="53"/>
        <v>1.8158534175040143E-2</v>
      </c>
      <c r="AV273" s="203"/>
      <c r="AW273" s="203"/>
      <c r="AX273" s="203"/>
      <c r="AY273" s="203"/>
      <c r="AZ273" s="203"/>
      <c r="BA273" s="203"/>
      <c r="BB273" s="203"/>
    </row>
    <row r="274" spans="1:54">
      <c r="A274" s="232" t="s">
        <v>2840</v>
      </c>
      <c r="B274" s="482" t="s">
        <v>749</v>
      </c>
      <c r="C274" s="482"/>
      <c r="D274" s="483"/>
      <c r="E274" s="267">
        <v>0.41139999999999999</v>
      </c>
      <c r="F274" s="267">
        <v>-0.49640000000000001</v>
      </c>
      <c r="G274" s="267">
        <v>-0.2203</v>
      </c>
      <c r="H274" s="267">
        <v>0.27489999999999998</v>
      </c>
      <c r="I274" s="267">
        <v>-8.0699999999999994E-2</v>
      </c>
      <c r="J274" s="267">
        <v>2.3199999999999998E-2</v>
      </c>
      <c r="K274" s="267">
        <v>7.1000000000000004E-3</v>
      </c>
      <c r="L274" s="267">
        <v>-3.2199999999999999E-2</v>
      </c>
      <c r="M274" s="267">
        <v>-0.1014</v>
      </c>
      <c r="N274" s="267">
        <v>-0.2208</v>
      </c>
      <c r="O274" s="267">
        <v>2.7099999999999999E-2</v>
      </c>
      <c r="P274" s="267">
        <v>0.16739999999999999</v>
      </c>
      <c r="Q274" s="267">
        <v>-0.16250000000000001</v>
      </c>
      <c r="R274" s="267">
        <v>2.1700000000000001E-2</v>
      </c>
      <c r="S274" s="267">
        <v>3.39E-2</v>
      </c>
      <c r="T274" s="267">
        <v>-0.15090000000000001</v>
      </c>
      <c r="U274" s="267">
        <v>0.12720000000000001</v>
      </c>
      <c r="V274" s="267">
        <v>-6.1000000000000004E-3</v>
      </c>
      <c r="W274" s="267">
        <v>-0.24149999999999999</v>
      </c>
      <c r="X274" s="267">
        <v>4.4000000000000003E-3</v>
      </c>
      <c r="Y274" s="267">
        <v>0.18010000000000001</v>
      </c>
      <c r="Z274" s="267">
        <v>6.0199999999999997E-2</v>
      </c>
      <c r="AA274" s="267">
        <v>-8.0699999999999994E-2</v>
      </c>
      <c r="AB274" s="267">
        <v>-6.4299999999999996E-2</v>
      </c>
      <c r="AC274" s="267">
        <v>2.3199999999999998E-2</v>
      </c>
      <c r="AD274" s="267">
        <v>5.5100000000000003E-2</v>
      </c>
      <c r="AE274" s="267">
        <v>6.3600000000000004E-2</v>
      </c>
      <c r="AF274" s="267">
        <v>0.1842</v>
      </c>
      <c r="AG274" s="267">
        <v>7.7999999999999996E-3</v>
      </c>
      <c r="AH274" s="267">
        <v>-0.26369999999999999</v>
      </c>
      <c r="AI274" s="267">
        <v>5.1200000000000002E-2</v>
      </c>
      <c r="AJ274" s="267">
        <v>0.1694</v>
      </c>
      <c r="AK274" s="267">
        <v>-1.5599999999999999E-2</v>
      </c>
      <c r="AL274" s="267">
        <v>-5.0900000000000001E-2</v>
      </c>
      <c r="AM274" s="267">
        <v>0.19980000000000001</v>
      </c>
      <c r="AN274" s="267">
        <v>2.3999999999999998E-3</v>
      </c>
      <c r="AO274" s="267">
        <v>1.1999999999999999E-3</v>
      </c>
      <c r="AP274" s="268">
        <v>8.3799999999999999E-2</v>
      </c>
      <c r="AQ274" s="210"/>
      <c r="AR274" s="213">
        <f t="shared" ca="1" si="51"/>
        <v>-0.19121547150000001</v>
      </c>
      <c r="AS274" s="214" t="str">
        <f t="shared" si="54"/>
        <v>Mercurius Corrosivus</v>
      </c>
      <c r="AT274" s="232">
        <f t="shared" ca="1" si="52"/>
        <v>-0.19359846544091427</v>
      </c>
      <c r="AU274" s="219">
        <f t="shared" ca="1" si="53"/>
        <v>3.7480365821076882E-2</v>
      </c>
      <c r="AV274" s="203"/>
      <c r="AW274" s="203"/>
      <c r="AX274" s="203"/>
      <c r="AY274" s="203"/>
      <c r="AZ274" s="203"/>
      <c r="BA274" s="203"/>
      <c r="BB274" s="203"/>
    </row>
    <row r="275" spans="1:54">
      <c r="A275" s="232" t="s">
        <v>2841</v>
      </c>
      <c r="B275" s="482" t="s">
        <v>4043</v>
      </c>
      <c r="C275" s="482"/>
      <c r="D275" s="483"/>
      <c r="E275" s="267">
        <v>0.1633</v>
      </c>
      <c r="F275" s="267">
        <v>-0.37590000000000001</v>
      </c>
      <c r="G275" s="267">
        <v>-6.5799999999999997E-2</v>
      </c>
      <c r="H275" s="267">
        <v>0.14680000000000001</v>
      </c>
      <c r="I275" s="267">
        <v>0.53149999999999997</v>
      </c>
      <c r="J275" s="267">
        <v>-7.3899999999999993E-2</v>
      </c>
      <c r="K275" s="267">
        <v>2.52E-2</v>
      </c>
      <c r="L275" s="267">
        <v>8.8400000000000006E-2</v>
      </c>
      <c r="M275" s="267">
        <v>-0.13239999999999999</v>
      </c>
      <c r="N275" s="267">
        <v>-0.2147</v>
      </c>
      <c r="O275" s="267">
        <v>-5.8099999999999999E-2</v>
      </c>
      <c r="P275" s="267">
        <v>8.6300000000000002E-2</v>
      </c>
      <c r="Q275" s="267">
        <v>-0.22</v>
      </c>
      <c r="R275" s="267">
        <v>0.21329999999999999</v>
      </c>
      <c r="S275" s="267">
        <v>1.6799999999999999E-2</v>
      </c>
      <c r="T275" s="267">
        <v>6.8900000000000003E-2</v>
      </c>
      <c r="U275" s="267">
        <v>0.19889999999999999</v>
      </c>
      <c r="V275" s="267">
        <v>-6.4799999999999996E-2</v>
      </c>
      <c r="W275" s="267">
        <v>-0.26640000000000003</v>
      </c>
      <c r="X275" s="267">
        <v>6.8199999999999997E-2</v>
      </c>
      <c r="Y275" s="267">
        <v>6.7000000000000002E-3</v>
      </c>
      <c r="Z275" s="267">
        <v>2.8199999999999999E-2</v>
      </c>
      <c r="AA275" s="267">
        <v>-5.4100000000000002E-2</v>
      </c>
      <c r="AB275" s="267">
        <v>0.18240000000000001</v>
      </c>
      <c r="AC275" s="267">
        <v>-0.1105</v>
      </c>
      <c r="AD275" s="267">
        <v>2.75E-2</v>
      </c>
      <c r="AE275" s="267">
        <v>-0.1183</v>
      </c>
      <c r="AF275" s="267">
        <v>0.11219999999999999</v>
      </c>
      <c r="AG275" s="267">
        <v>5.74E-2</v>
      </c>
      <c r="AH275" s="267">
        <v>-0.16020000000000001</v>
      </c>
      <c r="AI275" s="267">
        <v>-0.27110000000000001</v>
      </c>
      <c r="AJ275" s="267">
        <v>4.0000000000000001E-3</v>
      </c>
      <c r="AK275" s="267">
        <v>2E-3</v>
      </c>
      <c r="AL275" s="267">
        <v>-0.1149</v>
      </c>
      <c r="AM275" s="267">
        <v>6.2799999999999995E-2</v>
      </c>
      <c r="AN275" s="267">
        <v>2.3900000000000001E-2</v>
      </c>
      <c r="AO275" s="267">
        <v>8.2600000000000007E-2</v>
      </c>
      <c r="AP275" s="268">
        <v>0.11559999999999999</v>
      </c>
      <c r="AQ275" s="210"/>
      <c r="AR275" s="213">
        <f t="shared" ca="1" si="51"/>
        <v>-0.104595798</v>
      </c>
      <c r="AS275" s="214" t="str">
        <f t="shared" si="54"/>
        <v>Mercurius Cyanatus</v>
      </c>
      <c r="AT275" s="232">
        <f t="shared" ca="1" si="52"/>
        <v>-0.10497975734866305</v>
      </c>
      <c r="AU275" s="219">
        <f t="shared" ca="1" si="53"/>
        <v>1.1020749452984174E-2</v>
      </c>
      <c r="AV275" s="203"/>
      <c r="AW275" s="203"/>
      <c r="AX275" s="203"/>
      <c r="AY275" s="203"/>
      <c r="AZ275" s="203"/>
      <c r="BA275" s="203"/>
      <c r="BB275" s="203"/>
    </row>
    <row r="276" spans="1:54">
      <c r="A276" s="232" t="s">
        <v>2842</v>
      </c>
      <c r="B276" s="482" t="s">
        <v>1494</v>
      </c>
      <c r="C276" s="482"/>
      <c r="D276" s="483"/>
      <c r="E276" s="267">
        <v>0.49209999999999998</v>
      </c>
      <c r="F276" s="267">
        <v>-0.33329999999999999</v>
      </c>
      <c r="G276" s="267">
        <v>-1.01E-2</v>
      </c>
      <c r="H276" s="267">
        <v>-0.1512</v>
      </c>
      <c r="I276" s="267">
        <v>3.9800000000000002E-2</v>
      </c>
      <c r="J276" s="267">
        <v>1.37E-2</v>
      </c>
      <c r="K276" s="267">
        <v>-7.9600000000000004E-2</v>
      </c>
      <c r="L276" s="267">
        <v>0.1492</v>
      </c>
      <c r="M276" s="267">
        <v>-8.1199999999999994E-2</v>
      </c>
      <c r="N276" s="267">
        <v>1.2500000000000001E-2</v>
      </c>
      <c r="O276" s="267">
        <v>5.8299999999999998E-2</v>
      </c>
      <c r="P276" s="267">
        <v>0.3281</v>
      </c>
      <c r="Q276" s="267">
        <v>-0.24360000000000001</v>
      </c>
      <c r="R276" s="267">
        <v>0.10009999999999999</v>
      </c>
      <c r="S276" s="267">
        <v>0.19339999999999999</v>
      </c>
      <c r="T276" s="267">
        <v>-0.15920000000000001</v>
      </c>
      <c r="U276" s="267">
        <v>-9.5999999999999992E-3</v>
      </c>
      <c r="V276" s="267">
        <v>4.4600000000000001E-2</v>
      </c>
      <c r="W276" s="267">
        <v>-6.6299999999999998E-2</v>
      </c>
      <c r="X276" s="267">
        <v>0.12139999999999999</v>
      </c>
      <c r="Y276" s="267">
        <v>-0.13350000000000001</v>
      </c>
      <c r="Z276" s="267">
        <v>0.1303</v>
      </c>
      <c r="AA276" s="267">
        <v>-0.1668</v>
      </c>
      <c r="AB276" s="267">
        <v>0.22509999999999999</v>
      </c>
      <c r="AC276" s="267">
        <v>0.1226</v>
      </c>
      <c r="AD276" s="267">
        <v>-0.1918</v>
      </c>
      <c r="AE276" s="267">
        <v>-4.3400000000000001E-2</v>
      </c>
      <c r="AF276" s="267">
        <v>-7.7600000000000002E-2</v>
      </c>
      <c r="AG276" s="267">
        <v>3.5000000000000003E-2</v>
      </c>
      <c r="AH276" s="267">
        <v>-0.18090000000000001</v>
      </c>
      <c r="AI276" s="267">
        <v>-6.2700000000000006E-2</v>
      </c>
      <c r="AJ276" s="267">
        <v>-2.1700000000000001E-2</v>
      </c>
      <c r="AK276" s="267">
        <v>-0.1134</v>
      </c>
      <c r="AL276" s="267">
        <v>-0.22070000000000001</v>
      </c>
      <c r="AM276" s="267">
        <v>0.11899999999999999</v>
      </c>
      <c r="AN276" s="267">
        <v>0.1391</v>
      </c>
      <c r="AO276" s="267">
        <v>-8.5199999999999998E-2</v>
      </c>
      <c r="AP276" s="268">
        <v>9.2899999999999996E-2</v>
      </c>
      <c r="AQ276" s="210"/>
      <c r="AR276" s="213">
        <f t="shared" ca="1" si="51"/>
        <v>-0.12948858390000001</v>
      </c>
      <c r="AS276" s="214" t="str">
        <f t="shared" si="54"/>
        <v>Mercurius Proto-Iod.</v>
      </c>
      <c r="AT276" s="232">
        <f t="shared" ca="1" si="52"/>
        <v>-0.13021967755107264</v>
      </c>
      <c r="AU276" s="219">
        <f t="shared" ca="1" si="53"/>
        <v>1.6957164421505331E-2</v>
      </c>
      <c r="AV276" s="203"/>
      <c r="AW276" s="203"/>
      <c r="AX276" s="203"/>
      <c r="AY276" s="203"/>
      <c r="AZ276" s="203"/>
      <c r="BA276" s="203"/>
      <c r="BB276" s="203"/>
    </row>
    <row r="277" spans="1:54">
      <c r="A277" s="232" t="s">
        <v>1518</v>
      </c>
      <c r="B277" s="482" t="s">
        <v>4649</v>
      </c>
      <c r="C277" s="482"/>
      <c r="D277" s="483"/>
      <c r="E277" s="267">
        <v>0.27989999999999998</v>
      </c>
      <c r="F277" s="267">
        <v>-0.3881</v>
      </c>
      <c r="G277" s="267">
        <v>0.18310000000000001</v>
      </c>
      <c r="H277" s="267">
        <v>0.13220000000000001</v>
      </c>
      <c r="I277" s="267">
        <v>8.2000000000000003E-2</v>
      </c>
      <c r="J277" s="267">
        <v>7.17E-2</v>
      </c>
      <c r="K277" s="267">
        <v>8.8400000000000006E-2</v>
      </c>
      <c r="L277" s="267">
        <v>3.78E-2</v>
      </c>
      <c r="M277" s="267">
        <v>4.6600000000000003E-2</v>
      </c>
      <c r="N277" s="267">
        <v>-6.9699999999999998E-2</v>
      </c>
      <c r="O277" s="267">
        <v>-7.4800000000000005E-2</v>
      </c>
      <c r="P277" s="267">
        <v>0.1007</v>
      </c>
      <c r="Q277" s="267">
        <v>0.18590000000000001</v>
      </c>
      <c r="R277" s="267">
        <v>-0.44190000000000002</v>
      </c>
      <c r="S277" s="267">
        <v>-1.3899999999999999E-2</v>
      </c>
      <c r="T277" s="267">
        <v>-0.18149999999999999</v>
      </c>
      <c r="U277" s="267">
        <v>-1.9099999999999999E-2</v>
      </c>
      <c r="V277" s="267">
        <v>-0.1099</v>
      </c>
      <c r="W277" s="267">
        <v>-0.1915</v>
      </c>
      <c r="X277" s="267">
        <v>0.25800000000000001</v>
      </c>
      <c r="Y277" s="267">
        <v>0.1537</v>
      </c>
      <c r="Z277" s="267">
        <v>0.123</v>
      </c>
      <c r="AA277" s="267">
        <v>-0.13730000000000001</v>
      </c>
      <c r="AB277" s="267">
        <v>1.1999999999999999E-3</v>
      </c>
      <c r="AC277" s="267">
        <v>1.5100000000000001E-2</v>
      </c>
      <c r="AD277" s="267">
        <v>4.0599999999999997E-2</v>
      </c>
      <c r="AE277" s="267">
        <v>5.57E-2</v>
      </c>
      <c r="AF277" s="267">
        <v>4.6600000000000003E-2</v>
      </c>
      <c r="AG277" s="267">
        <v>-0.19270000000000001</v>
      </c>
      <c r="AH277" s="267">
        <v>-0.26269999999999999</v>
      </c>
      <c r="AI277" s="267">
        <v>-3.0700000000000002E-2</v>
      </c>
      <c r="AJ277" s="267">
        <v>0.16400000000000001</v>
      </c>
      <c r="AK277" s="267">
        <v>3.9E-2</v>
      </c>
      <c r="AL277" s="267">
        <v>-0.1198</v>
      </c>
      <c r="AM277" s="267">
        <v>0.20499999999999999</v>
      </c>
      <c r="AN277" s="267">
        <v>0.13059999999999999</v>
      </c>
      <c r="AO277" s="267">
        <v>-6.4100000000000004E-2</v>
      </c>
      <c r="AP277" s="268">
        <v>-0.14050000000000001</v>
      </c>
      <c r="AQ277" s="210"/>
      <c r="AR277" s="213">
        <f t="shared" ca="1" si="51"/>
        <v>-0.2860117713</v>
      </c>
      <c r="AS277" s="214" t="str">
        <f t="shared" si="54"/>
        <v>Mercurius Sulfuricus</v>
      </c>
      <c r="AT277" s="232">
        <f t="shared" ca="1" si="52"/>
        <v>-0.29421729119400908</v>
      </c>
      <c r="AU277" s="219">
        <f t="shared" ca="1" si="53"/>
        <v>8.6563814437540326E-2</v>
      </c>
      <c r="AV277" s="203"/>
      <c r="AW277" s="203"/>
      <c r="AX277" s="203"/>
      <c r="AY277" s="203"/>
      <c r="AZ277" s="203"/>
      <c r="BA277" s="203"/>
      <c r="BB277" s="203"/>
    </row>
    <row r="278" spans="1:54">
      <c r="A278" s="232" t="s">
        <v>4478</v>
      </c>
      <c r="B278" s="482" t="s">
        <v>795</v>
      </c>
      <c r="C278" s="482"/>
      <c r="D278" s="483"/>
      <c r="E278" s="267">
        <v>0.30980000000000002</v>
      </c>
      <c r="F278" s="267">
        <v>-0.24</v>
      </c>
      <c r="G278" s="267">
        <v>-0.24279999999999999</v>
      </c>
      <c r="H278" s="267">
        <v>0.19350000000000001</v>
      </c>
      <c r="I278" s="267">
        <v>-0.21390000000000001</v>
      </c>
      <c r="J278" s="267">
        <v>-3.8999999999999998E-3</v>
      </c>
      <c r="K278" s="267">
        <v>4.2000000000000003E-2</v>
      </c>
      <c r="L278" s="267">
        <v>0.31569999999999998</v>
      </c>
      <c r="M278" s="267">
        <v>1.17E-2</v>
      </c>
      <c r="N278" s="267">
        <v>-0.13689999999999999</v>
      </c>
      <c r="O278" s="267">
        <v>-1.55E-2</v>
      </c>
      <c r="P278" s="267">
        <v>0.19059999999999999</v>
      </c>
      <c r="Q278" s="267">
        <v>-0.35780000000000001</v>
      </c>
      <c r="R278" s="267">
        <v>0.1206</v>
      </c>
      <c r="S278" s="267">
        <v>-8.1000000000000003E-2</v>
      </c>
      <c r="T278" s="267">
        <v>-6.4399999999999999E-2</v>
      </c>
      <c r="U278" s="267">
        <v>0.1777</v>
      </c>
      <c r="V278" s="267">
        <v>0.23599999999999999</v>
      </c>
      <c r="W278" s="267">
        <v>-0.15210000000000001</v>
      </c>
      <c r="X278" s="267">
        <v>-0.2072</v>
      </c>
      <c r="Y278" s="267">
        <v>0.1148</v>
      </c>
      <c r="Z278" s="267">
        <v>-0.20660000000000001</v>
      </c>
      <c r="AA278" s="267">
        <v>8.7999999999999995E-2</v>
      </c>
      <c r="AB278" s="267">
        <v>-0.2044</v>
      </c>
      <c r="AC278" s="267">
        <v>-7.8799999999999995E-2</v>
      </c>
      <c r="AD278" s="267">
        <v>0.1123</v>
      </c>
      <c r="AE278" s="267">
        <v>0.1163</v>
      </c>
      <c r="AF278" s="267">
        <v>6.9699999999999998E-2</v>
      </c>
      <c r="AG278" s="267">
        <v>0.1089</v>
      </c>
      <c r="AH278" s="267">
        <v>-9.9500000000000005E-2</v>
      </c>
      <c r="AI278" s="267">
        <v>0.1416</v>
      </c>
      <c r="AJ278" s="267">
        <v>0.1207</v>
      </c>
      <c r="AK278" s="267">
        <v>-0.1348</v>
      </c>
      <c r="AL278" s="267">
        <v>-3.1399999999999997E-2</v>
      </c>
      <c r="AM278" s="267">
        <v>-0.11409999999999999</v>
      </c>
      <c r="AN278" s="267">
        <v>3.7600000000000001E-2</v>
      </c>
      <c r="AO278" s="267">
        <v>-1.3899999999999999E-2</v>
      </c>
      <c r="AP278" s="268">
        <v>8.9099999999999999E-2</v>
      </c>
      <c r="AQ278" s="210"/>
      <c r="AR278" s="213">
        <f t="shared" ca="1" si="51"/>
        <v>0.17899686610000001</v>
      </c>
      <c r="AS278" s="214" t="str">
        <f t="shared" si="54"/>
        <v>Mercurius(Solub/Viv)</v>
      </c>
      <c r="AT278" s="232">
        <f t="shared" ca="1" si="52"/>
        <v>0.18094615790721638</v>
      </c>
      <c r="AU278" s="219" t="str">
        <f t="shared" ca="1" si="53"/>
        <v/>
      </c>
      <c r="AV278" s="203"/>
      <c r="AW278" s="203"/>
      <c r="AX278" s="203"/>
      <c r="AY278" s="203"/>
      <c r="AZ278" s="203"/>
      <c r="BA278" s="203"/>
      <c r="BB278" s="203"/>
    </row>
    <row r="279" spans="1:54">
      <c r="A279" s="232" t="s">
        <v>4479</v>
      </c>
      <c r="B279" s="482" t="s">
        <v>959</v>
      </c>
      <c r="C279" s="482"/>
      <c r="D279" s="483"/>
      <c r="E279" s="267">
        <v>-0.19259999999999999</v>
      </c>
      <c r="F279" s="267">
        <v>-0.12520000000000001</v>
      </c>
      <c r="G279" s="267">
        <v>0.23880000000000001</v>
      </c>
      <c r="H279" s="267">
        <v>0.14299999999999999</v>
      </c>
      <c r="I279" s="267">
        <v>0.23930000000000001</v>
      </c>
      <c r="J279" s="267">
        <v>-0.15190000000000001</v>
      </c>
      <c r="K279" s="267">
        <v>-0.1681</v>
      </c>
      <c r="L279" s="267">
        <v>0.2404</v>
      </c>
      <c r="M279" s="267">
        <v>-2.1700000000000001E-2</v>
      </c>
      <c r="N279" s="267">
        <v>7.51E-2</v>
      </c>
      <c r="O279" s="267">
        <v>-0.3039</v>
      </c>
      <c r="P279" s="267">
        <v>2.8E-3</v>
      </c>
      <c r="Q279" s="267">
        <v>0.18310000000000001</v>
      </c>
      <c r="R279" s="267">
        <v>0.1759</v>
      </c>
      <c r="S279" s="267">
        <v>7.3999999999999996E-2</v>
      </c>
      <c r="T279" s="267">
        <v>0.27989999999999998</v>
      </c>
      <c r="U279" s="267">
        <v>1.7299999999999999E-2</v>
      </c>
      <c r="V279" s="267">
        <v>-8.8499999999999995E-2</v>
      </c>
      <c r="W279" s="267">
        <v>7.9000000000000001E-2</v>
      </c>
      <c r="X279" s="267">
        <v>0.1308</v>
      </c>
      <c r="Y279" s="267">
        <v>0.21759999999999999</v>
      </c>
      <c r="Z279" s="267">
        <v>-0.30330000000000001</v>
      </c>
      <c r="AA279" s="267">
        <v>-0.19370000000000001</v>
      </c>
      <c r="AB279" s="267">
        <v>0.22259999999999999</v>
      </c>
      <c r="AC279" s="267">
        <v>3.9E-2</v>
      </c>
      <c r="AD279" s="267">
        <v>-0.21820000000000001</v>
      </c>
      <c r="AE279" s="267">
        <v>8.0100000000000005E-2</v>
      </c>
      <c r="AF279" s="267">
        <v>-0.1241</v>
      </c>
      <c r="AG279" s="267">
        <v>-8.3000000000000001E-3</v>
      </c>
      <c r="AH279" s="267">
        <v>-8.7900000000000006E-2</v>
      </c>
      <c r="AI279" s="267">
        <v>0.13800000000000001</v>
      </c>
      <c r="AJ279" s="267">
        <v>-0.108</v>
      </c>
      <c r="AK279" s="267">
        <v>-3.95E-2</v>
      </c>
      <c r="AL279" s="267">
        <v>-5.5999999999999999E-3</v>
      </c>
      <c r="AM279" s="267">
        <v>3.8399999999999997E-2</v>
      </c>
      <c r="AN279" s="267">
        <v>-0.2382</v>
      </c>
      <c r="AO279" s="267">
        <v>-8.4599999999999995E-2</v>
      </c>
      <c r="AP279" s="268">
        <v>-0.1492</v>
      </c>
      <c r="AQ279" s="210"/>
      <c r="AR279" s="213">
        <f t="shared" ca="1" si="51"/>
        <v>-0.30557097239999997</v>
      </c>
      <c r="AS279" s="214" t="str">
        <f t="shared" si="54"/>
        <v>Methysergide</v>
      </c>
      <c r="AT279" s="232">
        <f t="shared" ca="1" si="52"/>
        <v>-0.31565289296068699</v>
      </c>
      <c r="AU279" s="219">
        <f t="shared" ca="1" si="53"/>
        <v>9.9636748834450922E-2</v>
      </c>
      <c r="AV279" s="203"/>
      <c r="AW279" s="203"/>
      <c r="AX279" s="203"/>
      <c r="AY279" s="203"/>
      <c r="AZ279" s="203"/>
      <c r="BA279" s="203"/>
      <c r="BB279" s="203"/>
    </row>
    <row r="280" spans="1:54">
      <c r="A280" s="232" t="s">
        <v>4480</v>
      </c>
      <c r="B280" s="482" t="s">
        <v>960</v>
      </c>
      <c r="C280" s="482"/>
      <c r="D280" s="483"/>
      <c r="E280" s="267">
        <v>0.53039999999999998</v>
      </c>
      <c r="F280" s="267">
        <v>-3.9800000000000002E-2</v>
      </c>
      <c r="G280" s="267">
        <v>-0.28100000000000003</v>
      </c>
      <c r="H280" s="267">
        <v>-1.9E-2</v>
      </c>
      <c r="I280" s="267">
        <v>-4.3900000000000002E-2</v>
      </c>
      <c r="J280" s="267">
        <v>3.1099999999999999E-2</v>
      </c>
      <c r="K280" s="267">
        <v>0.1089</v>
      </c>
      <c r="L280" s="267">
        <v>5.0799999999999998E-2</v>
      </c>
      <c r="M280" s="267">
        <v>1.8599999999999998E-2</v>
      </c>
      <c r="N280" s="267">
        <v>0.3039</v>
      </c>
      <c r="O280" s="267">
        <v>-0.1757</v>
      </c>
      <c r="P280" s="267">
        <v>-4.7999999999999996E-3</v>
      </c>
      <c r="Q280" s="267">
        <v>5.4199999999999998E-2</v>
      </c>
      <c r="R280" s="267">
        <v>-0.33760000000000001</v>
      </c>
      <c r="S280" s="267">
        <v>-0.1424</v>
      </c>
      <c r="T280" s="267">
        <v>5.7599999999999998E-2</v>
      </c>
      <c r="U280" s="267">
        <v>-5.1799999999999999E-2</v>
      </c>
      <c r="V280" s="267">
        <v>-0.14630000000000001</v>
      </c>
      <c r="W280" s="267">
        <v>-0.12239999999999999</v>
      </c>
      <c r="X280" s="267">
        <v>-9.8599999999999993E-2</v>
      </c>
      <c r="Y280" s="267">
        <v>0.10150000000000001</v>
      </c>
      <c r="Z280" s="267">
        <v>-8.72E-2</v>
      </c>
      <c r="AA280" s="267">
        <v>2.12E-2</v>
      </c>
      <c r="AB280" s="267">
        <v>-0.1215</v>
      </c>
      <c r="AC280" s="267">
        <v>3.4700000000000002E-2</v>
      </c>
      <c r="AD280" s="267">
        <v>-0.13109999999999999</v>
      </c>
      <c r="AE280" s="267">
        <v>8.6999999999999994E-2</v>
      </c>
      <c r="AF280" s="267">
        <v>8.5300000000000001E-2</v>
      </c>
      <c r="AG280" s="267">
        <v>-0.27179999999999999</v>
      </c>
      <c r="AH280" s="267">
        <v>0.1215</v>
      </c>
      <c r="AI280" s="267">
        <v>0.1113</v>
      </c>
      <c r="AJ280" s="267">
        <v>3.3999999999999998E-3</v>
      </c>
      <c r="AK280" s="267">
        <v>9.2499999999999999E-2</v>
      </c>
      <c r="AL280" s="267">
        <v>2.7699999999999999E-2</v>
      </c>
      <c r="AM280" s="267">
        <v>-0.2301</v>
      </c>
      <c r="AN280" s="267">
        <v>0.18049999999999999</v>
      </c>
      <c r="AO280" s="267">
        <v>7.8299999999999995E-2</v>
      </c>
      <c r="AP280" s="268">
        <v>0.1978</v>
      </c>
      <c r="AQ280" s="210"/>
      <c r="AR280" s="213">
        <f t="shared" ca="1" si="51"/>
        <v>-0.14156386300000001</v>
      </c>
      <c r="AS280" s="214" t="str">
        <f t="shared" si="54"/>
        <v>Mezereum</v>
      </c>
      <c r="AT280" s="232">
        <f t="shared" ca="1" si="52"/>
        <v>-0.14252106122329186</v>
      </c>
      <c r="AU280" s="219">
        <f t="shared" ca="1" si="53"/>
        <v>2.0312252892213306E-2</v>
      </c>
      <c r="AV280" s="203"/>
      <c r="AW280" s="203"/>
      <c r="AX280" s="203"/>
      <c r="AY280" s="203"/>
      <c r="AZ280" s="203"/>
      <c r="BA280" s="203"/>
      <c r="BB280" s="203"/>
    </row>
    <row r="281" spans="1:54">
      <c r="A281" s="232" t="s">
        <v>4481</v>
      </c>
      <c r="B281" s="482" t="s">
        <v>1374</v>
      </c>
      <c r="C281" s="482"/>
      <c r="D281" s="483"/>
      <c r="E281" s="267">
        <v>-0.51680000000000004</v>
      </c>
      <c r="F281" s="267">
        <v>0.1157</v>
      </c>
      <c r="G281" s="267">
        <v>-8.3299999999999999E-2</v>
      </c>
      <c r="H281" s="267">
        <v>-0.1958</v>
      </c>
      <c r="I281" s="267">
        <v>-0.24640000000000001</v>
      </c>
      <c r="J281" s="267">
        <v>0.26900000000000002</v>
      </c>
      <c r="K281" s="267">
        <v>0.24640000000000001</v>
      </c>
      <c r="L281" s="267">
        <v>7.9000000000000008E-3</v>
      </c>
      <c r="M281" s="267">
        <v>0.1172</v>
      </c>
      <c r="N281" s="267">
        <v>-0.1472</v>
      </c>
      <c r="O281" s="267">
        <v>-0.1066</v>
      </c>
      <c r="P281" s="267">
        <v>8.4699999999999998E-2</v>
      </c>
      <c r="Q281" s="267">
        <v>4.8300000000000003E-2</v>
      </c>
      <c r="R281" s="267">
        <v>-8.6300000000000002E-2</v>
      </c>
      <c r="S281" s="267">
        <v>4.2500000000000003E-2</v>
      </c>
      <c r="T281" s="267">
        <v>0.20419999999999999</v>
      </c>
      <c r="U281" s="267">
        <v>-0.13850000000000001</v>
      </c>
      <c r="V281" s="267">
        <v>0.1197</v>
      </c>
      <c r="W281" s="267">
        <v>0.1542</v>
      </c>
      <c r="X281" s="267">
        <v>9.3899999999999997E-2</v>
      </c>
      <c r="Y281" s="267">
        <v>-9.4799999999999995E-2</v>
      </c>
      <c r="Z281" s="267">
        <v>-0.1226</v>
      </c>
      <c r="AA281" s="267">
        <v>2.4799999999999999E-2</v>
      </c>
      <c r="AB281" s="267">
        <v>8.3099999999999993E-2</v>
      </c>
      <c r="AC281" s="267">
        <v>-0.10050000000000001</v>
      </c>
      <c r="AD281" s="267">
        <v>3.6200000000000003E-2</v>
      </c>
      <c r="AE281" s="267">
        <v>-0.17119999999999999</v>
      </c>
      <c r="AF281" s="267">
        <v>4.99E-2</v>
      </c>
      <c r="AG281" s="267">
        <v>-2.1899999999999999E-2</v>
      </c>
      <c r="AH281" s="267">
        <v>3.8199999999999998E-2</v>
      </c>
      <c r="AI281" s="267">
        <v>0.19170000000000001</v>
      </c>
      <c r="AJ281" s="267">
        <v>-9.2600000000000002E-2</v>
      </c>
      <c r="AK281" s="267">
        <v>-0.19289999999999999</v>
      </c>
      <c r="AL281" s="267">
        <v>0.15720000000000001</v>
      </c>
      <c r="AM281" s="267">
        <v>0.25900000000000001</v>
      </c>
      <c r="AN281" s="267">
        <v>-0.17749999999999999</v>
      </c>
      <c r="AO281" s="267">
        <v>-8.3000000000000001E-3</v>
      </c>
      <c r="AP281" s="268">
        <v>0.15670000000000001</v>
      </c>
      <c r="AQ281" s="210"/>
      <c r="AR281" s="213">
        <f t="shared" ca="1" si="51"/>
        <v>0.28308931650000002</v>
      </c>
      <c r="AS281" s="214" t="str">
        <f t="shared" si="54"/>
        <v>Moschus</v>
      </c>
      <c r="AT281" s="232">
        <f t="shared" ca="1" si="52"/>
        <v>0.29103735722103907</v>
      </c>
      <c r="AU281" s="219" t="str">
        <f t="shared" ca="1" si="53"/>
        <v/>
      </c>
      <c r="AV281" s="203"/>
      <c r="AW281" s="203"/>
      <c r="AX281" s="203"/>
      <c r="AY281" s="203"/>
      <c r="AZ281" s="203"/>
      <c r="BA281" s="203"/>
      <c r="BB281" s="203"/>
    </row>
    <row r="282" spans="1:54">
      <c r="A282" s="232" t="s">
        <v>4482</v>
      </c>
      <c r="B282" s="482" t="s">
        <v>1375</v>
      </c>
      <c r="C282" s="482"/>
      <c r="D282" s="483"/>
      <c r="E282" s="267">
        <v>1.14E-2</v>
      </c>
      <c r="F282" s="267">
        <v>0.2364</v>
      </c>
      <c r="G282" s="267">
        <v>0.15090000000000001</v>
      </c>
      <c r="H282" s="267">
        <v>0.14680000000000001</v>
      </c>
      <c r="I282" s="267">
        <v>-0.2064</v>
      </c>
      <c r="J282" s="267">
        <v>0.10539999999999999</v>
      </c>
      <c r="K282" s="267">
        <v>0.2316</v>
      </c>
      <c r="L282" s="267">
        <v>-0.39839999999999998</v>
      </c>
      <c r="M282" s="267">
        <v>6.7400000000000002E-2</v>
      </c>
      <c r="N282" s="267">
        <v>-0.12130000000000001</v>
      </c>
      <c r="O282" s="267">
        <v>-0.13270000000000001</v>
      </c>
      <c r="P282" s="267">
        <v>-3.5499999999999997E-2</v>
      </c>
      <c r="Q282" s="267">
        <v>-0.21729999999999999</v>
      </c>
      <c r="R282" s="267">
        <v>0.47310000000000002</v>
      </c>
      <c r="S282" s="267">
        <v>-1.23E-2</v>
      </c>
      <c r="T282" s="267">
        <v>3.8999999999999998E-3</v>
      </c>
      <c r="U282" s="267">
        <v>-9.5100000000000004E-2</v>
      </c>
      <c r="V282" s="267">
        <v>-0.246</v>
      </c>
      <c r="W282" s="267">
        <v>1.3899999999999999E-2</v>
      </c>
      <c r="X282" s="267">
        <v>0.1424</v>
      </c>
      <c r="Y282" s="267">
        <v>3.5999999999999997E-2</v>
      </c>
      <c r="Z282" s="267">
        <v>9.2999999999999992E-3</v>
      </c>
      <c r="AA282" s="267">
        <v>8.5099999999999995E-2</v>
      </c>
      <c r="AB282" s="267">
        <v>-9.9900000000000003E-2</v>
      </c>
      <c r="AC282" s="267">
        <v>1.2999999999999999E-2</v>
      </c>
      <c r="AD282" s="267">
        <v>-6.5299999999999997E-2</v>
      </c>
      <c r="AE282" s="267">
        <v>-2.3E-3</v>
      </c>
      <c r="AF282" s="267">
        <v>-2.9399999999999999E-2</v>
      </c>
      <c r="AG282" s="267">
        <v>2.4799999999999999E-2</v>
      </c>
      <c r="AH282" s="267">
        <v>0.20549999999999999</v>
      </c>
      <c r="AI282" s="267">
        <v>-0.109</v>
      </c>
      <c r="AJ282" s="267">
        <v>-9.2399999999999996E-2</v>
      </c>
      <c r="AK282" s="267">
        <v>-0.27279999999999999</v>
      </c>
      <c r="AL282" s="267">
        <v>6.1000000000000004E-3</v>
      </c>
      <c r="AM282" s="267">
        <v>6.4399999999999999E-2</v>
      </c>
      <c r="AN282" s="267">
        <v>-5.28E-2</v>
      </c>
      <c r="AO282" s="267">
        <v>-8.5099999999999995E-2</v>
      </c>
      <c r="AP282" s="268">
        <v>0.2417</v>
      </c>
      <c r="AQ282" s="210"/>
      <c r="AR282" s="213">
        <f t="shared" ca="1" si="51"/>
        <v>-6.5320613799999996E-2</v>
      </c>
      <c r="AS282" s="214" t="str">
        <f t="shared" si="54"/>
        <v>Murex Purpurea</v>
      </c>
      <c r="AT282" s="232">
        <f t="shared" ca="1" si="52"/>
        <v>-6.5413755317809255E-2</v>
      </c>
      <c r="AU282" s="219">
        <f t="shared" ca="1" si="53"/>
        <v>4.2789593847782185E-3</v>
      </c>
      <c r="AV282" s="203"/>
      <c r="AW282" s="203"/>
      <c r="AX282" s="203"/>
      <c r="AY282" s="203"/>
      <c r="AZ282" s="203"/>
      <c r="BA282" s="203"/>
      <c r="BB282" s="203"/>
    </row>
    <row r="283" spans="1:54">
      <c r="A283" s="232" t="s">
        <v>4483</v>
      </c>
      <c r="B283" s="482" t="s">
        <v>2324</v>
      </c>
      <c r="C283" s="482"/>
      <c r="D283" s="483"/>
      <c r="E283" s="267">
        <v>0.20699999999999999</v>
      </c>
      <c r="F283" s="267">
        <v>-0.10539999999999999</v>
      </c>
      <c r="G283" s="267">
        <v>-6.7999999999999996E-3</v>
      </c>
      <c r="H283" s="267">
        <v>0.28689999999999999</v>
      </c>
      <c r="I283" s="267">
        <v>0.31950000000000001</v>
      </c>
      <c r="J283" s="267">
        <v>0.1042</v>
      </c>
      <c r="K283" s="267">
        <v>5.6000000000000001E-2</v>
      </c>
      <c r="L283" s="267">
        <v>0.30259999999999998</v>
      </c>
      <c r="M283" s="267">
        <v>-0.13120000000000001</v>
      </c>
      <c r="N283" s="267">
        <v>-0.2324</v>
      </c>
      <c r="O283" s="267">
        <v>-0.24429999999999999</v>
      </c>
      <c r="P283" s="267">
        <v>-0.09</v>
      </c>
      <c r="Q283" s="267">
        <v>3.9399999999999998E-2</v>
      </c>
      <c r="R283" s="267">
        <v>0.16400000000000001</v>
      </c>
      <c r="S283" s="267">
        <v>-3.0000000000000001E-3</v>
      </c>
      <c r="T283" s="267">
        <v>0.1845</v>
      </c>
      <c r="U283" s="267">
        <v>0.34050000000000002</v>
      </c>
      <c r="V283" s="267">
        <v>-0.31390000000000001</v>
      </c>
      <c r="W283" s="267">
        <v>-0.2792</v>
      </c>
      <c r="X283" s="267">
        <v>-0.1401</v>
      </c>
      <c r="Y283" s="267">
        <v>0.16789999999999999</v>
      </c>
      <c r="Z283" s="267">
        <v>-7.6700000000000004E-2</v>
      </c>
      <c r="AA283" s="267">
        <v>-4.3799999999999999E-2</v>
      </c>
      <c r="AB283" s="267">
        <v>6.2799999999999995E-2</v>
      </c>
      <c r="AC283" s="267">
        <v>-2.9999999999999997E-4</v>
      </c>
      <c r="AD283" s="267">
        <v>0.11899999999999999</v>
      </c>
      <c r="AE283" s="267">
        <v>-2.2800000000000001E-2</v>
      </c>
      <c r="AF283" s="267">
        <v>-4.2599999999999999E-2</v>
      </c>
      <c r="AG283" s="267">
        <v>-6.7500000000000004E-2</v>
      </c>
      <c r="AH283" s="267">
        <v>-3.6400000000000002E-2</v>
      </c>
      <c r="AI283" s="267">
        <v>-0.17199999999999999</v>
      </c>
      <c r="AJ283" s="267">
        <v>-0.17829999999999999</v>
      </c>
      <c r="AK283" s="267">
        <v>1.2999999999999999E-2</v>
      </c>
      <c r="AL283" s="267">
        <v>-0.09</v>
      </c>
      <c r="AM283" s="267">
        <v>-7.8799999999999995E-2</v>
      </c>
      <c r="AN283" s="267">
        <v>-5.0900000000000001E-2</v>
      </c>
      <c r="AO283" s="267">
        <v>-1.0699999999999999E-2</v>
      </c>
      <c r="AP283" s="268">
        <v>3.9100000000000003E-2</v>
      </c>
      <c r="AQ283" s="210"/>
      <c r="AR283" s="213">
        <f t="shared" ca="1" si="51"/>
        <v>-0.15547430309999999</v>
      </c>
      <c r="AS283" s="214" t="str">
        <f t="shared" si="54"/>
        <v>Muriaticum Acidum</v>
      </c>
      <c r="AT283" s="232">
        <f t="shared" ca="1" si="52"/>
        <v>-0.15674551318677163</v>
      </c>
      <c r="AU283" s="219">
        <f t="shared" ca="1" si="53"/>
        <v>2.45691559041844E-2</v>
      </c>
      <c r="AV283" s="203"/>
      <c r="AW283" s="203"/>
      <c r="AX283" s="203"/>
      <c r="AY283" s="203"/>
      <c r="AZ283" s="203"/>
      <c r="BA283" s="203"/>
      <c r="BB283" s="203"/>
    </row>
    <row r="284" spans="1:54">
      <c r="A284" s="232" t="s">
        <v>4601</v>
      </c>
      <c r="B284" s="482" t="s">
        <v>2136</v>
      </c>
      <c r="C284" s="482"/>
      <c r="D284" s="483"/>
      <c r="E284" s="267">
        <v>9.69E-2</v>
      </c>
      <c r="F284" s="267">
        <v>-0.26050000000000001</v>
      </c>
      <c r="G284" s="267">
        <v>0.43659999999999999</v>
      </c>
      <c r="H284" s="267">
        <v>0.20830000000000001</v>
      </c>
      <c r="I284" s="267">
        <v>1.43E-2</v>
      </c>
      <c r="J284" s="267">
        <v>-0.1211</v>
      </c>
      <c r="K284" s="267">
        <v>-0.23630000000000001</v>
      </c>
      <c r="L284" s="267">
        <v>0.30980000000000002</v>
      </c>
      <c r="M284" s="267">
        <v>2.3900000000000001E-2</v>
      </c>
      <c r="N284" s="267">
        <v>-8.1699999999999995E-2</v>
      </c>
      <c r="O284" s="267">
        <v>8.7499999999999994E-2</v>
      </c>
      <c r="P284" s="267">
        <v>0.37159999999999999</v>
      </c>
      <c r="Q284" s="267">
        <v>-0.16089999999999999</v>
      </c>
      <c r="R284" s="267">
        <v>-0.19639999999999999</v>
      </c>
      <c r="S284" s="267">
        <v>5.6099999999999997E-2</v>
      </c>
      <c r="T284" s="267">
        <v>-0.27450000000000002</v>
      </c>
      <c r="U284" s="267">
        <v>-0.15659999999999999</v>
      </c>
      <c r="V284" s="267">
        <v>6.7999999999999996E-3</v>
      </c>
      <c r="W284" s="267">
        <v>0.10440000000000001</v>
      </c>
      <c r="X284" s="267">
        <v>6.0900000000000003E-2</v>
      </c>
      <c r="Y284" s="267">
        <v>1.8800000000000001E-2</v>
      </c>
      <c r="Z284" s="267">
        <v>-3.5799999999999998E-2</v>
      </c>
      <c r="AA284" s="267">
        <v>6.7699999999999996E-2</v>
      </c>
      <c r="AB284" s="267">
        <v>4.2999999999999997E-2</v>
      </c>
      <c r="AC284" s="267">
        <v>-2.75E-2</v>
      </c>
      <c r="AD284" s="267">
        <v>-0.29430000000000001</v>
      </c>
      <c r="AE284" s="267">
        <v>-7.51E-2</v>
      </c>
      <c r="AF284" s="267">
        <v>2.0000000000000001E-4</v>
      </c>
      <c r="AG284" s="267">
        <v>-6.2300000000000001E-2</v>
      </c>
      <c r="AH284" s="267">
        <v>0.24160000000000001</v>
      </c>
      <c r="AI284" s="267">
        <v>-8.5000000000000006E-3</v>
      </c>
      <c r="AJ284" s="267">
        <v>-0.1041</v>
      </c>
      <c r="AK284" s="267">
        <v>3.0200000000000001E-2</v>
      </c>
      <c r="AL284" s="267">
        <v>4.7999999999999996E-3</v>
      </c>
      <c r="AM284" s="267">
        <v>1.2999999999999999E-2</v>
      </c>
      <c r="AN284" s="267">
        <v>-0.1056</v>
      </c>
      <c r="AO284" s="267">
        <v>1.7899999999999999E-2</v>
      </c>
      <c r="AP284" s="268">
        <v>-6.7999999999999996E-3</v>
      </c>
      <c r="AQ284" s="210"/>
      <c r="AR284" s="213">
        <f t="shared" ca="1" si="51"/>
        <v>-9.2619927099999999E-2</v>
      </c>
      <c r="AS284" s="214" t="str">
        <f t="shared" si="54"/>
        <v>Myrica Cerifera</v>
      </c>
      <c r="AT284" s="232">
        <f t="shared" ca="1" si="52"/>
        <v>-9.2886143851231104E-2</v>
      </c>
      <c r="AU284" s="219">
        <f t="shared" ca="1" si="53"/>
        <v>8.6278357195515975E-3</v>
      </c>
      <c r="AV284" s="203"/>
      <c r="AW284" s="203"/>
      <c r="AX284" s="203"/>
      <c r="AY284" s="203"/>
      <c r="AZ284" s="203"/>
      <c r="BA284" s="203"/>
      <c r="BB284" s="203"/>
    </row>
    <row r="285" spans="1:54">
      <c r="A285" s="232" t="s">
        <v>4602</v>
      </c>
      <c r="B285" s="482" t="s">
        <v>2139</v>
      </c>
      <c r="C285" s="482"/>
      <c r="D285" s="483"/>
      <c r="E285" s="267">
        <v>-0.28560000000000002</v>
      </c>
      <c r="F285" s="267">
        <v>-0.2135</v>
      </c>
      <c r="G285" s="267">
        <v>0.1094</v>
      </c>
      <c r="H285" s="267">
        <v>-0.15579999999999999</v>
      </c>
      <c r="I285" s="267">
        <v>-0.10580000000000001</v>
      </c>
      <c r="J285" s="267">
        <v>0.26950000000000002</v>
      </c>
      <c r="K285" s="267">
        <v>-3.8199999999999998E-2</v>
      </c>
      <c r="L285" s="267">
        <v>-0.15620000000000001</v>
      </c>
      <c r="M285" s="267">
        <v>0.49309999999999998</v>
      </c>
      <c r="N285" s="267">
        <v>0.17069999999999999</v>
      </c>
      <c r="O285" s="267">
        <v>4.8800000000000003E-2</v>
      </c>
      <c r="P285" s="267">
        <v>0.32950000000000002</v>
      </c>
      <c r="Q285" s="267">
        <v>-0.1177</v>
      </c>
      <c r="R285" s="267">
        <v>-0.17960000000000001</v>
      </c>
      <c r="S285" s="267">
        <v>-0.1094</v>
      </c>
      <c r="T285" s="267">
        <v>9.0200000000000002E-2</v>
      </c>
      <c r="U285" s="267">
        <v>0.1244</v>
      </c>
      <c r="V285" s="267">
        <v>1.01E-2</v>
      </c>
      <c r="W285" s="267">
        <v>-0.1033</v>
      </c>
      <c r="X285" s="267">
        <v>0.16689999999999999</v>
      </c>
      <c r="Y285" s="267">
        <v>-0.1159</v>
      </c>
      <c r="Z285" s="267">
        <v>6.2300000000000001E-2</v>
      </c>
      <c r="AA285" s="267">
        <v>-0.1273</v>
      </c>
      <c r="AB285" s="267">
        <v>-6.9400000000000003E-2</v>
      </c>
      <c r="AC285" s="267">
        <v>-0.1231</v>
      </c>
      <c r="AD285" s="267">
        <v>0.1671</v>
      </c>
      <c r="AE285" s="267">
        <v>2.4500000000000001E-2</v>
      </c>
      <c r="AF285" s="267">
        <v>-2.7400000000000001E-2</v>
      </c>
      <c r="AG285" s="267">
        <v>-9.06E-2</v>
      </c>
      <c r="AH285" s="267">
        <v>2.8299999999999999E-2</v>
      </c>
      <c r="AI285" s="267">
        <v>-0.13420000000000001</v>
      </c>
      <c r="AJ285" s="267">
        <v>5.8299999999999998E-2</v>
      </c>
      <c r="AK285" s="267">
        <v>-1.3100000000000001E-2</v>
      </c>
      <c r="AL285" s="267">
        <v>-5.8799999999999998E-2</v>
      </c>
      <c r="AM285" s="267">
        <v>-0.13730000000000001</v>
      </c>
      <c r="AN285" s="267">
        <v>0.25800000000000001</v>
      </c>
      <c r="AO285" s="267">
        <v>7.6499999999999999E-2</v>
      </c>
      <c r="AP285" s="268">
        <v>-0.12330000000000001</v>
      </c>
      <c r="AQ285" s="210"/>
      <c r="AR285" s="213">
        <f t="shared" ca="1" si="51"/>
        <v>6.2859157799999996E-2</v>
      </c>
      <c r="AS285" s="214" t="str">
        <f t="shared" si="54"/>
        <v>Naja Tripudians</v>
      </c>
      <c r="AT285" s="232">
        <f t="shared" ca="1" si="52"/>
        <v>6.294214588027526E-2</v>
      </c>
      <c r="AU285" s="219" t="str">
        <f t="shared" ca="1" si="53"/>
        <v/>
      </c>
      <c r="AV285" s="203"/>
      <c r="AW285" s="203"/>
      <c r="AX285" s="203"/>
      <c r="AY285" s="203"/>
      <c r="AZ285" s="203"/>
      <c r="BA285" s="203"/>
      <c r="BB285" s="203"/>
    </row>
    <row r="286" spans="1:54">
      <c r="A286" s="232" t="s">
        <v>4603</v>
      </c>
      <c r="B286" s="482" t="s">
        <v>2325</v>
      </c>
      <c r="C286" s="482"/>
      <c r="D286" s="483"/>
      <c r="E286" s="267">
        <v>7.3000000000000001E-3</v>
      </c>
      <c r="F286" s="267">
        <v>0.17760000000000001</v>
      </c>
      <c r="G286" s="267">
        <v>-0.1779</v>
      </c>
      <c r="H286" s="267">
        <v>0.1227</v>
      </c>
      <c r="I286" s="267">
        <v>-1.1299999999999999E-2</v>
      </c>
      <c r="J286" s="267">
        <v>-0.2908</v>
      </c>
      <c r="K286" s="267">
        <v>7.7000000000000002E-3</v>
      </c>
      <c r="L286" s="267">
        <v>0.19600000000000001</v>
      </c>
      <c r="M286" s="267">
        <v>-2.2100000000000002E-2</v>
      </c>
      <c r="N286" s="267">
        <v>4.2599999999999999E-2</v>
      </c>
      <c r="O286" s="267">
        <v>-0.106</v>
      </c>
      <c r="P286" s="267">
        <v>1.4500000000000001E-2</v>
      </c>
      <c r="Q286" s="267">
        <v>8.8400000000000006E-2</v>
      </c>
      <c r="R286" s="267">
        <v>-0.3332</v>
      </c>
      <c r="S286" s="267">
        <v>-0.29699999999999999</v>
      </c>
      <c r="T286" s="267">
        <v>0.37619999999999998</v>
      </c>
      <c r="U286" s="267">
        <v>0.18140000000000001</v>
      </c>
      <c r="V286" s="267">
        <v>-1E-3</v>
      </c>
      <c r="W286" s="267">
        <v>-9.0300000000000005E-2</v>
      </c>
      <c r="X286" s="267">
        <v>-0.13109999999999999</v>
      </c>
      <c r="Y286" s="267">
        <v>-0.2041</v>
      </c>
      <c r="Z286" s="267">
        <v>-1.54E-2</v>
      </c>
      <c r="AA286" s="267">
        <v>0.2586</v>
      </c>
      <c r="AB286" s="267">
        <v>-6.8599999999999994E-2</v>
      </c>
      <c r="AC286" s="267">
        <v>0.124</v>
      </c>
      <c r="AD286" s="267">
        <v>9.9099999999999994E-2</v>
      </c>
      <c r="AE286" s="267">
        <v>0.1431</v>
      </c>
      <c r="AF286" s="267">
        <v>-2E-3</v>
      </c>
      <c r="AG286" s="267">
        <v>0.193</v>
      </c>
      <c r="AH286" s="267">
        <v>0.26740000000000003</v>
      </c>
      <c r="AI286" s="267">
        <v>8.8900000000000007E-2</v>
      </c>
      <c r="AJ286" s="267">
        <v>-6.6000000000000003E-2</v>
      </c>
      <c r="AK286" s="267">
        <v>-0.10630000000000001</v>
      </c>
      <c r="AL286" s="267">
        <v>-0.1106</v>
      </c>
      <c r="AM286" s="267">
        <v>-5.0700000000000002E-2</v>
      </c>
      <c r="AN286" s="267">
        <v>6.59E-2</v>
      </c>
      <c r="AO286" s="267">
        <v>-0.1903</v>
      </c>
      <c r="AP286" s="268">
        <v>-0.17649999999999999</v>
      </c>
      <c r="AQ286" s="210"/>
      <c r="AR286" s="213">
        <f t="shared" ca="1" si="51"/>
        <v>9.7463465200000002E-2</v>
      </c>
      <c r="AS286" s="214" t="str">
        <f t="shared" si="54"/>
        <v>Naloxone (Narcan)</v>
      </c>
      <c r="AT286" s="232">
        <f t="shared" ca="1" si="52"/>
        <v>9.7773842061544991E-2</v>
      </c>
      <c r="AU286" s="219" t="str">
        <f t="shared" ca="1" si="53"/>
        <v/>
      </c>
      <c r="AV286" s="203"/>
      <c r="AW286" s="203"/>
      <c r="AX286" s="203"/>
      <c r="AY286" s="203"/>
      <c r="AZ286" s="203"/>
      <c r="BA286" s="203"/>
      <c r="BB286" s="203"/>
    </row>
    <row r="287" spans="1:54">
      <c r="A287" s="232" t="s">
        <v>4604</v>
      </c>
      <c r="B287" s="482" t="s">
        <v>3958</v>
      </c>
      <c r="C287" s="482"/>
      <c r="D287" s="483"/>
      <c r="E287" s="267">
        <v>0.45979999999999999</v>
      </c>
      <c r="F287" s="267">
        <v>-0.19689999999999999</v>
      </c>
      <c r="G287" s="267">
        <v>3.8999999999999998E-3</v>
      </c>
      <c r="H287" s="267">
        <v>-0.24049999999999999</v>
      </c>
      <c r="I287" s="267">
        <v>0.43070000000000003</v>
      </c>
      <c r="J287" s="267">
        <v>-7.1000000000000004E-3</v>
      </c>
      <c r="K287" s="267">
        <v>0.30719999999999997</v>
      </c>
      <c r="L287" s="267">
        <v>-7.7299999999999994E-2</v>
      </c>
      <c r="M287" s="267">
        <v>6.4199999999999993E-2</v>
      </c>
      <c r="N287" s="267">
        <v>-0.16569999999999999</v>
      </c>
      <c r="O287" s="267">
        <v>0.23200000000000001</v>
      </c>
      <c r="P287" s="267">
        <v>6.1699999999999998E-2</v>
      </c>
      <c r="Q287" s="267">
        <v>8.3000000000000004E-2</v>
      </c>
      <c r="R287" s="267">
        <v>-2.06E-2</v>
      </c>
      <c r="S287" s="267">
        <v>-3.1899999999999998E-2</v>
      </c>
      <c r="T287" s="267">
        <v>-0.1731</v>
      </c>
      <c r="U287" s="267">
        <v>-0.1802</v>
      </c>
      <c r="V287" s="267">
        <v>-8.8700000000000001E-2</v>
      </c>
      <c r="W287" s="267">
        <v>-0.15540000000000001</v>
      </c>
      <c r="X287" s="267">
        <v>9.5999999999999992E-3</v>
      </c>
      <c r="Y287" s="267">
        <v>2.24E-2</v>
      </c>
      <c r="Z287" s="267">
        <v>0.1071</v>
      </c>
      <c r="AA287" s="267">
        <v>-4.2599999999999999E-2</v>
      </c>
      <c r="AB287" s="267">
        <v>-0.122</v>
      </c>
      <c r="AC287" s="267">
        <v>9.4399999999999998E-2</v>
      </c>
      <c r="AD287" s="267">
        <v>-0.17599999999999999</v>
      </c>
      <c r="AE287" s="267">
        <v>3.6900000000000002E-2</v>
      </c>
      <c r="AF287" s="267">
        <v>-0.19900000000000001</v>
      </c>
      <c r="AG287" s="267">
        <v>6.3200000000000006E-2</v>
      </c>
      <c r="AH287" s="267">
        <v>-0.2427</v>
      </c>
      <c r="AI287" s="267">
        <v>-8.3400000000000002E-2</v>
      </c>
      <c r="AJ287" s="267">
        <v>-3.5000000000000001E-3</v>
      </c>
      <c r="AK287" s="267">
        <v>-6.8500000000000005E-2</v>
      </c>
      <c r="AL287" s="267">
        <v>1.6299999999999999E-2</v>
      </c>
      <c r="AM287" s="267">
        <v>2.7300000000000001E-2</v>
      </c>
      <c r="AN287" s="267">
        <v>0.1096</v>
      </c>
      <c r="AO287" s="267">
        <v>1.9199999999999998E-2</v>
      </c>
      <c r="AP287" s="268">
        <v>0.12809999999999999</v>
      </c>
      <c r="AQ287" s="210"/>
      <c r="AR287" s="213">
        <f t="shared" ca="1" si="51"/>
        <v>-0.19299294480000001</v>
      </c>
      <c r="AS287" s="214" t="str">
        <f t="shared" si="54"/>
        <v>Natrum Arsenicicum</v>
      </c>
      <c r="AT287" s="232">
        <f t="shared" ca="1" si="52"/>
        <v>-0.1954440487574596</v>
      </c>
      <c r="AU287" s="219">
        <f t="shared" ca="1" si="53"/>
        <v>3.8198376194708249E-2</v>
      </c>
      <c r="AV287" s="203"/>
      <c r="AW287" s="203"/>
      <c r="AX287" s="203"/>
      <c r="AY287" s="203"/>
      <c r="AZ287" s="203"/>
      <c r="BA287" s="203"/>
      <c r="BB287" s="203"/>
    </row>
    <row r="288" spans="1:54">
      <c r="A288" s="232" t="s">
        <v>4605</v>
      </c>
      <c r="B288" s="482" t="s">
        <v>4257</v>
      </c>
      <c r="C288" s="482"/>
      <c r="D288" s="483"/>
      <c r="E288" s="267">
        <v>0.1004</v>
      </c>
      <c r="F288" s="267">
        <v>0.42780000000000001</v>
      </c>
      <c r="G288" s="267">
        <v>8.0299999999999996E-2</v>
      </c>
      <c r="H288" s="267">
        <v>-6.0299999999999999E-2</v>
      </c>
      <c r="I288" s="267">
        <v>0.2296</v>
      </c>
      <c r="J288" s="267">
        <v>-0.1069</v>
      </c>
      <c r="K288" s="267">
        <v>-3.9800000000000002E-2</v>
      </c>
      <c r="L288" s="267">
        <v>0.13600000000000001</v>
      </c>
      <c r="M288" s="267">
        <v>0.1108</v>
      </c>
      <c r="N288" s="267">
        <v>-9.5600000000000004E-2</v>
      </c>
      <c r="O288" s="267">
        <v>2.7799999999999998E-2</v>
      </c>
      <c r="P288" s="267">
        <v>-8.9499999999999996E-2</v>
      </c>
      <c r="Q288" s="267">
        <v>-4.2000000000000003E-2</v>
      </c>
      <c r="R288" s="267">
        <v>0.19020000000000001</v>
      </c>
      <c r="S288" s="267">
        <v>1.72E-2</v>
      </c>
      <c r="T288" s="267">
        <v>-7.0800000000000002E-2</v>
      </c>
      <c r="U288" s="267">
        <v>0.27289999999999998</v>
      </c>
      <c r="V288" s="267">
        <v>9.9000000000000005E-2</v>
      </c>
      <c r="W288" s="267">
        <v>1.8E-3</v>
      </c>
      <c r="X288" s="267">
        <v>-0.2908</v>
      </c>
      <c r="Y288" s="267">
        <v>-0.1956</v>
      </c>
      <c r="Z288" s="267">
        <v>-1.5699999999999999E-2</v>
      </c>
      <c r="AA288" s="267">
        <v>-0.33210000000000001</v>
      </c>
      <c r="AB288" s="267">
        <v>-0.4269</v>
      </c>
      <c r="AC288" s="267">
        <v>4.19E-2</v>
      </c>
      <c r="AD288" s="267">
        <v>6.0699999999999997E-2</v>
      </c>
      <c r="AE288" s="267">
        <v>-0.1341</v>
      </c>
      <c r="AF288" s="267">
        <v>0.17280000000000001</v>
      </c>
      <c r="AG288" s="267">
        <v>8.8700000000000001E-2</v>
      </c>
      <c r="AH288" s="267">
        <v>-1.23E-2</v>
      </c>
      <c r="AI288" s="267">
        <v>-0.1217</v>
      </c>
      <c r="AJ288" s="267">
        <v>-0.1434</v>
      </c>
      <c r="AK288" s="267">
        <v>8.0199999999999994E-2</v>
      </c>
      <c r="AL288" s="267">
        <v>6.7000000000000004E-2</v>
      </c>
      <c r="AM288" s="267">
        <v>-0.12529999999999999</v>
      </c>
      <c r="AN288" s="267">
        <v>-5.45E-2</v>
      </c>
      <c r="AO288" s="267">
        <v>5.21E-2</v>
      </c>
      <c r="AP288" s="268">
        <v>0.10150000000000001</v>
      </c>
      <c r="AQ288" s="210"/>
      <c r="AR288" s="213">
        <f t="shared" ca="1" si="51"/>
        <v>0.26850753199999999</v>
      </c>
      <c r="AS288" s="214" t="str">
        <f t="shared" si="54"/>
        <v>Natrum Carbonicum</v>
      </c>
      <c r="AT288" s="232">
        <f t="shared" ca="1" si="52"/>
        <v>0.27525469649348827</v>
      </c>
      <c r="AU288" s="219" t="str">
        <f t="shared" ca="1" si="53"/>
        <v/>
      </c>
      <c r="AV288" s="203"/>
      <c r="AW288" s="203"/>
      <c r="AX288" s="203"/>
      <c r="AY288" s="203"/>
      <c r="AZ288" s="203"/>
      <c r="BA288" s="203"/>
      <c r="BB288" s="203"/>
    </row>
    <row r="289" spans="1:54">
      <c r="A289" s="232" t="s">
        <v>4606</v>
      </c>
      <c r="B289" s="482" t="s">
        <v>4258</v>
      </c>
      <c r="C289" s="482"/>
      <c r="D289" s="483"/>
      <c r="E289" s="267">
        <v>-2.75E-2</v>
      </c>
      <c r="F289" s="267">
        <v>0.37269999999999998</v>
      </c>
      <c r="G289" s="267">
        <v>-0.1719</v>
      </c>
      <c r="H289" s="267">
        <v>-7.7100000000000002E-2</v>
      </c>
      <c r="I289" s="267">
        <v>-5.0099999999999999E-2</v>
      </c>
      <c r="J289" s="267">
        <v>-8.3299999999999999E-2</v>
      </c>
      <c r="K289" s="267">
        <v>1.2999999999999999E-2</v>
      </c>
      <c r="L289" s="267">
        <v>0.184</v>
      </c>
      <c r="M289" s="267">
        <v>0.2162</v>
      </c>
      <c r="N289" s="267">
        <v>-9.4799999999999995E-2</v>
      </c>
      <c r="O289" s="267">
        <v>-3.9899999999999998E-2</v>
      </c>
      <c r="P289" s="267">
        <v>-0.3851</v>
      </c>
      <c r="Q289" s="267">
        <v>-4.2700000000000002E-2</v>
      </c>
      <c r="R289" s="267">
        <v>-4.8300000000000003E-2</v>
      </c>
      <c r="S289" s="267">
        <v>5.4199999999999998E-2</v>
      </c>
      <c r="T289" s="267">
        <v>-0.42959999999999998</v>
      </c>
      <c r="U289" s="267">
        <v>-2.5600000000000001E-2</v>
      </c>
      <c r="V289" s="267">
        <v>-0.19900000000000001</v>
      </c>
      <c r="W289" s="267">
        <v>-2.52E-2</v>
      </c>
      <c r="X289" s="267">
        <v>0.27739999999999998</v>
      </c>
      <c r="Y289" s="267">
        <v>3.2500000000000001E-2</v>
      </c>
      <c r="Z289" s="267">
        <v>-8.8099999999999998E-2</v>
      </c>
      <c r="AA289" s="267">
        <v>-9.9599999999999994E-2</v>
      </c>
      <c r="AB289" s="267">
        <v>-2.64E-2</v>
      </c>
      <c r="AC289" s="267">
        <v>0.17449999999999999</v>
      </c>
      <c r="AD289" s="267">
        <v>0.30470000000000003</v>
      </c>
      <c r="AE289" s="267">
        <v>6.5199999999999994E-2</v>
      </c>
      <c r="AF289" s="267">
        <v>-9.4000000000000004E-3</v>
      </c>
      <c r="AG289" s="267">
        <v>8.3000000000000004E-2</v>
      </c>
      <c r="AH289" s="267">
        <v>-0.1027</v>
      </c>
      <c r="AI289" s="267">
        <v>-5.33E-2</v>
      </c>
      <c r="AJ289" s="267">
        <v>-7.9699999999999993E-2</v>
      </c>
      <c r="AK289" s="267">
        <v>4.5999999999999999E-3</v>
      </c>
      <c r="AL289" s="267">
        <v>-3.2399999999999998E-2</v>
      </c>
      <c r="AM289" s="267">
        <v>2.8799999999999999E-2</v>
      </c>
      <c r="AN289" s="267">
        <v>2.1700000000000001E-2</v>
      </c>
      <c r="AO289" s="267">
        <v>0.29189999999999999</v>
      </c>
      <c r="AP289" s="268">
        <v>7.0800000000000002E-2</v>
      </c>
      <c r="AQ289" s="210"/>
      <c r="AR289" s="213">
        <f t="shared" ca="1" si="51"/>
        <v>0.13159986009999999</v>
      </c>
      <c r="AS289" s="214" t="str">
        <f t="shared" si="54"/>
        <v>Natrum Muriaticum</v>
      </c>
      <c r="AT289" s="232">
        <f t="shared" ca="1" si="52"/>
        <v>0.13236755834607367</v>
      </c>
      <c r="AU289" s="219" t="str">
        <f t="shared" ca="1" si="53"/>
        <v/>
      </c>
      <c r="AV289" s="203"/>
      <c r="AW289" s="203"/>
      <c r="AX289" s="203"/>
      <c r="AY289" s="203"/>
      <c r="AZ289" s="203"/>
      <c r="BA289" s="203"/>
      <c r="BB289" s="203"/>
    </row>
    <row r="290" spans="1:54">
      <c r="A290" s="232" t="s">
        <v>4607</v>
      </c>
      <c r="B290" s="482" t="s">
        <v>2275</v>
      </c>
      <c r="C290" s="482"/>
      <c r="D290" s="483"/>
      <c r="E290" s="267">
        <v>0.19139999999999999</v>
      </c>
      <c r="F290" s="267">
        <v>0.3911</v>
      </c>
      <c r="G290" s="267">
        <v>0.2833</v>
      </c>
      <c r="H290" s="267">
        <v>3.85E-2</v>
      </c>
      <c r="I290" s="267">
        <v>0.1399</v>
      </c>
      <c r="J290" s="267">
        <v>-6.1699999999999998E-2</v>
      </c>
      <c r="K290" s="267">
        <v>9.2499999999999999E-2</v>
      </c>
      <c r="L290" s="267">
        <v>0.25019999999999998</v>
      </c>
      <c r="M290" s="267">
        <v>-0.13450000000000001</v>
      </c>
      <c r="N290" s="267">
        <v>-6.8900000000000003E-2</v>
      </c>
      <c r="O290" s="267">
        <v>-6.4799999999999996E-2</v>
      </c>
      <c r="P290" s="267">
        <v>2.7699999999999999E-2</v>
      </c>
      <c r="Q290" s="267">
        <v>8.0100000000000005E-2</v>
      </c>
      <c r="R290" s="267">
        <v>-0.1188</v>
      </c>
      <c r="S290" s="267">
        <v>4.99E-2</v>
      </c>
      <c r="T290" s="267">
        <v>-8.4199999999999997E-2</v>
      </c>
      <c r="U290" s="267">
        <v>8.3599999999999994E-2</v>
      </c>
      <c r="V290" s="267">
        <v>0.1643</v>
      </c>
      <c r="W290" s="267">
        <v>-0.22389999999999999</v>
      </c>
      <c r="X290" s="267">
        <v>-7.4999999999999997E-3</v>
      </c>
      <c r="Y290" s="267">
        <v>-0.19600000000000001</v>
      </c>
      <c r="Z290" s="267">
        <v>0.1004</v>
      </c>
      <c r="AA290" s="267">
        <v>-0.20549999999999999</v>
      </c>
      <c r="AB290" s="267">
        <v>-0.125</v>
      </c>
      <c r="AC290" s="267">
        <v>0.1285</v>
      </c>
      <c r="AD290" s="267">
        <v>-4.9000000000000002E-2</v>
      </c>
      <c r="AE290" s="267">
        <v>-1.7399999999999999E-2</v>
      </c>
      <c r="AF290" s="267">
        <v>0.33979999999999999</v>
      </c>
      <c r="AG290" s="267">
        <v>-8.3000000000000004E-2</v>
      </c>
      <c r="AH290" s="267">
        <v>-7.1400000000000005E-2</v>
      </c>
      <c r="AI290" s="267">
        <v>2.8999999999999998E-3</v>
      </c>
      <c r="AJ290" s="267">
        <v>-0.2001</v>
      </c>
      <c r="AK290" s="267">
        <v>-6.3500000000000001E-2</v>
      </c>
      <c r="AL290" s="267">
        <v>-0.19520000000000001</v>
      </c>
      <c r="AM290" s="267">
        <v>-0.22559999999999999</v>
      </c>
      <c r="AN290" s="267">
        <v>-0.17119999999999999</v>
      </c>
      <c r="AO290" s="267">
        <v>0.20069999999999999</v>
      </c>
      <c r="AP290" s="268">
        <v>-0.19040000000000001</v>
      </c>
      <c r="AQ290" s="210"/>
      <c r="AR290" s="213">
        <f t="shared" ca="1" si="51"/>
        <v>0.30974274819999997</v>
      </c>
      <c r="AS290" s="214" t="str">
        <f t="shared" si="54"/>
        <v>Natrum Phosphoricum</v>
      </c>
      <c r="AT290" s="232">
        <f t="shared" ca="1" si="52"/>
        <v>0.32026083234378178</v>
      </c>
      <c r="AU290" s="219" t="str">
        <f t="shared" ca="1" si="53"/>
        <v/>
      </c>
      <c r="AV290" s="203"/>
      <c r="AW290" s="203"/>
      <c r="AX290" s="203"/>
      <c r="AY290" s="203"/>
      <c r="AZ290" s="203"/>
      <c r="BA290" s="203"/>
      <c r="BB290" s="203"/>
    </row>
    <row r="291" spans="1:54">
      <c r="A291" s="232" t="s">
        <v>4170</v>
      </c>
      <c r="B291" s="482" t="s">
        <v>1294</v>
      </c>
      <c r="C291" s="482"/>
      <c r="D291" s="483"/>
      <c r="E291" s="267">
        <v>0.35239999999999999</v>
      </c>
      <c r="F291" s="267">
        <v>0.12470000000000001</v>
      </c>
      <c r="G291" s="267">
        <v>0.2298</v>
      </c>
      <c r="H291" s="267">
        <v>5.7599999999999998E-2</v>
      </c>
      <c r="I291" s="267">
        <v>-0.1197</v>
      </c>
      <c r="J291" s="267">
        <v>-0.13519999999999999</v>
      </c>
      <c r="K291" s="267">
        <v>-6.0600000000000001E-2</v>
      </c>
      <c r="L291" s="267">
        <v>2.9000000000000001E-2</v>
      </c>
      <c r="M291" s="267">
        <v>2.81E-2</v>
      </c>
      <c r="N291" s="267">
        <v>0.14480000000000001</v>
      </c>
      <c r="O291" s="267">
        <v>0.2271</v>
      </c>
      <c r="P291" s="267">
        <v>-0.17299999999999999</v>
      </c>
      <c r="Q291" s="267">
        <v>-2.81E-2</v>
      </c>
      <c r="R291" s="267">
        <v>-0.2074</v>
      </c>
      <c r="S291" s="267">
        <v>-8.43E-2</v>
      </c>
      <c r="T291" s="267">
        <v>6.1400000000000003E-2</v>
      </c>
      <c r="U291" s="267">
        <v>0.1062</v>
      </c>
      <c r="V291" s="267">
        <v>0.16339999999999999</v>
      </c>
      <c r="W291" s="267">
        <v>0.34029999999999999</v>
      </c>
      <c r="X291" s="267">
        <v>-0.1419</v>
      </c>
      <c r="Y291" s="267">
        <v>0.24279999999999999</v>
      </c>
      <c r="Z291" s="267">
        <v>-4.6199999999999998E-2</v>
      </c>
      <c r="AA291" s="267">
        <v>-4.9599999999999998E-2</v>
      </c>
      <c r="AB291" s="267">
        <v>-0.26319999999999999</v>
      </c>
      <c r="AC291" s="267">
        <v>-3.7000000000000002E-3</v>
      </c>
      <c r="AD291" s="267">
        <v>0.20599999999999999</v>
      </c>
      <c r="AE291" s="267">
        <v>-0.21299999999999999</v>
      </c>
      <c r="AF291" s="267">
        <v>-0.19520000000000001</v>
      </c>
      <c r="AG291" s="267">
        <v>3.78E-2</v>
      </c>
      <c r="AH291" s="267">
        <v>-0.1515</v>
      </c>
      <c r="AI291" s="267">
        <v>-0.1966</v>
      </c>
      <c r="AJ291" s="267">
        <v>-0.12959999999999999</v>
      </c>
      <c r="AK291" s="267">
        <v>-0.14749999999999999</v>
      </c>
      <c r="AL291" s="267">
        <v>-3.7600000000000001E-2</v>
      </c>
      <c r="AM291" s="267">
        <v>-6.8999999999999999E-3</v>
      </c>
      <c r="AN291" s="267">
        <v>0.2258</v>
      </c>
      <c r="AO291" s="267">
        <v>-4.3700000000000003E-2</v>
      </c>
      <c r="AP291" s="268">
        <v>-0.14319999999999999</v>
      </c>
      <c r="AQ291" s="210"/>
      <c r="AR291" s="213">
        <f t="shared" ca="1" si="51"/>
        <v>4.6080588399999997E-2</v>
      </c>
      <c r="AS291" s="214" t="str">
        <f t="shared" si="54"/>
        <v>Natrum Sulfuricum</v>
      </c>
      <c r="AT291" s="232">
        <f t="shared" ca="1" si="52"/>
        <v>4.611324617513287E-2</v>
      </c>
      <c r="AU291" s="219" t="str">
        <f t="shared" ca="1" si="53"/>
        <v/>
      </c>
      <c r="AV291" s="203"/>
      <c r="AW291" s="203"/>
      <c r="AX291" s="203"/>
      <c r="AY291" s="203"/>
      <c r="AZ291" s="203"/>
      <c r="BA291" s="203"/>
      <c r="BB291" s="203"/>
    </row>
    <row r="292" spans="1:54">
      <c r="A292" s="232" t="s">
        <v>4325</v>
      </c>
      <c r="B292" s="482" t="s">
        <v>1376</v>
      </c>
      <c r="C292" s="482"/>
      <c r="D292" s="483"/>
      <c r="E292" s="267">
        <v>-0.12889999999999999</v>
      </c>
      <c r="F292" s="267">
        <v>0.12520000000000001</v>
      </c>
      <c r="G292" s="267">
        <v>0.17449999999999999</v>
      </c>
      <c r="H292" s="267">
        <v>5.8200000000000002E-2</v>
      </c>
      <c r="I292" s="267">
        <v>-0.1028</v>
      </c>
      <c r="J292" s="267">
        <v>0.22459999999999999</v>
      </c>
      <c r="K292" s="267">
        <v>-9.7000000000000003E-2</v>
      </c>
      <c r="L292" s="267">
        <v>3.4500000000000003E-2</v>
      </c>
      <c r="M292" s="267">
        <v>-5.0500000000000003E-2</v>
      </c>
      <c r="N292" s="267">
        <v>6.1999999999999998E-3</v>
      </c>
      <c r="O292" s="267">
        <v>-4.24E-2</v>
      </c>
      <c r="P292" s="267">
        <v>-6.5299999999999997E-2</v>
      </c>
      <c r="Q292" s="267">
        <v>0.21429999999999999</v>
      </c>
      <c r="R292" s="267">
        <v>0.40849999999999997</v>
      </c>
      <c r="S292" s="267">
        <v>8.8599999999999998E-2</v>
      </c>
      <c r="T292" s="267">
        <v>-0.10150000000000001</v>
      </c>
      <c r="U292" s="267">
        <v>6.7400000000000002E-2</v>
      </c>
      <c r="V292" s="267">
        <v>-0.52859999999999996</v>
      </c>
      <c r="W292" s="267">
        <v>0.1638</v>
      </c>
      <c r="X292" s="267">
        <v>-5.7799999999999997E-2</v>
      </c>
      <c r="Y292" s="267">
        <v>-3.1899999999999998E-2</v>
      </c>
      <c r="Z292" s="267">
        <v>-9.6299999999999997E-2</v>
      </c>
      <c r="AA292" s="267">
        <v>0.1192</v>
      </c>
      <c r="AB292" s="267">
        <v>6.2700000000000006E-2</v>
      </c>
      <c r="AC292" s="267">
        <v>-0.1002</v>
      </c>
      <c r="AD292" s="267">
        <v>3.6400000000000002E-2</v>
      </c>
      <c r="AE292" s="267">
        <v>-0.1263</v>
      </c>
      <c r="AF292" s="267">
        <v>0.20810000000000001</v>
      </c>
      <c r="AG292" s="267">
        <v>-4.6699999999999998E-2</v>
      </c>
      <c r="AH292" s="267">
        <v>-0.2727</v>
      </c>
      <c r="AI292" s="267">
        <v>0.1963</v>
      </c>
      <c r="AJ292" s="267">
        <v>-6.2300000000000001E-2</v>
      </c>
      <c r="AK292" s="267">
        <v>-0.1154</v>
      </c>
      <c r="AL292" s="267">
        <v>1.4800000000000001E-2</v>
      </c>
      <c r="AM292" s="267">
        <v>0.18029999999999999</v>
      </c>
      <c r="AN292" s="267">
        <v>-8.5000000000000006E-2</v>
      </c>
      <c r="AO292" s="267">
        <v>-0.1115</v>
      </c>
      <c r="AP292" s="268">
        <v>-0.1578</v>
      </c>
      <c r="AQ292" s="210"/>
      <c r="AR292" s="213">
        <f t="shared" ca="1" si="51"/>
        <v>-0.26308814860000002</v>
      </c>
      <c r="AS292" s="214" t="str">
        <f t="shared" si="54"/>
        <v>Nepenthes</v>
      </c>
      <c r="AT292" s="232">
        <f t="shared" ca="1" si="52"/>
        <v>-0.26942331626234794</v>
      </c>
      <c r="AU292" s="219">
        <f t="shared" ca="1" si="53"/>
        <v>7.2588923345801165E-2</v>
      </c>
      <c r="AV292" s="203"/>
      <c r="AW292" s="203"/>
      <c r="AX292" s="203"/>
      <c r="AY292" s="203"/>
      <c r="AZ292" s="203"/>
      <c r="BA292" s="203"/>
      <c r="BB292" s="203"/>
    </row>
    <row r="293" spans="1:54">
      <c r="A293" s="232" t="s">
        <v>4326</v>
      </c>
      <c r="B293" s="482" t="s">
        <v>2138</v>
      </c>
      <c r="C293" s="482"/>
      <c r="D293" s="483"/>
      <c r="E293" s="267">
        <v>-8.3400000000000002E-2</v>
      </c>
      <c r="F293" s="267">
        <v>0.34100000000000003</v>
      </c>
      <c r="G293" s="267">
        <v>-0.33779999999999999</v>
      </c>
      <c r="H293" s="267">
        <v>8.1299999999999997E-2</v>
      </c>
      <c r="I293" s="267">
        <v>0.38750000000000001</v>
      </c>
      <c r="J293" s="267">
        <v>-0.185</v>
      </c>
      <c r="K293" s="267">
        <v>-1.84E-2</v>
      </c>
      <c r="L293" s="267">
        <v>0.2145</v>
      </c>
      <c r="M293" s="267">
        <v>0.25019999999999998</v>
      </c>
      <c r="N293" s="267">
        <v>8.3400000000000002E-2</v>
      </c>
      <c r="O293" s="267">
        <v>-0.2399</v>
      </c>
      <c r="P293" s="267">
        <v>-2.8899999999999999E-2</v>
      </c>
      <c r="Q293" s="267">
        <v>5.2200000000000003E-2</v>
      </c>
      <c r="R293" s="267">
        <v>-0.12520000000000001</v>
      </c>
      <c r="S293" s="267">
        <v>-7.5200000000000003E-2</v>
      </c>
      <c r="T293" s="267">
        <v>-7.3499999999999996E-2</v>
      </c>
      <c r="U293" s="267">
        <v>0.1915</v>
      </c>
      <c r="V293" s="267">
        <v>1.2200000000000001E-2</v>
      </c>
      <c r="W293" s="267">
        <v>-0.10050000000000001</v>
      </c>
      <c r="X293" s="267">
        <v>0.1149</v>
      </c>
      <c r="Y293" s="267">
        <v>5.6800000000000003E-2</v>
      </c>
      <c r="Z293" s="267">
        <v>0.152</v>
      </c>
      <c r="AA293" s="267">
        <v>-6.5500000000000003E-2</v>
      </c>
      <c r="AB293" s="267">
        <v>-5.1900000000000002E-2</v>
      </c>
      <c r="AC293" s="267">
        <v>-0.24010000000000001</v>
      </c>
      <c r="AD293" s="267">
        <v>-0.15179999999999999</v>
      </c>
      <c r="AE293" s="267">
        <v>0.122</v>
      </c>
      <c r="AF293" s="267">
        <v>-3.3999999999999998E-3</v>
      </c>
      <c r="AG293" s="267">
        <v>0.24490000000000001</v>
      </c>
      <c r="AH293" s="267">
        <v>8.8999999999999999E-3</v>
      </c>
      <c r="AI293" s="267">
        <v>-4.6899999999999997E-2</v>
      </c>
      <c r="AJ293" s="267">
        <v>-2.0500000000000001E-2</v>
      </c>
      <c r="AK293" s="267">
        <v>-0.20880000000000001</v>
      </c>
      <c r="AL293" s="267">
        <v>-9.1000000000000004E-3</v>
      </c>
      <c r="AM293" s="267">
        <v>-0.1497</v>
      </c>
      <c r="AN293" s="267">
        <v>4.3900000000000002E-2</v>
      </c>
      <c r="AO293" s="267">
        <v>6.88E-2</v>
      </c>
      <c r="AP293" s="268">
        <v>-0.2084</v>
      </c>
      <c r="AQ293" s="210"/>
      <c r="AR293" s="213">
        <f t="shared" ca="1" si="51"/>
        <v>0.14020357210000001</v>
      </c>
      <c r="AS293" s="214" t="str">
        <f t="shared" si="54"/>
        <v>Nerium Oleander</v>
      </c>
      <c r="AT293" s="232">
        <f t="shared" ca="1" si="52"/>
        <v>0.14113322399063977</v>
      </c>
      <c r="AU293" s="219" t="str">
        <f t="shared" ca="1" si="53"/>
        <v/>
      </c>
      <c r="AV293" s="203"/>
      <c r="AW293" s="203"/>
      <c r="AX293" s="203"/>
      <c r="AY293" s="203"/>
      <c r="AZ293" s="203"/>
      <c r="BA293" s="203"/>
      <c r="BB293" s="203"/>
    </row>
    <row r="294" spans="1:54">
      <c r="A294" s="232" t="s">
        <v>4327</v>
      </c>
      <c r="B294" s="482" t="s">
        <v>2276</v>
      </c>
      <c r="C294" s="482"/>
      <c r="D294" s="483"/>
      <c r="E294" s="267">
        <v>-2.2800000000000001E-2</v>
      </c>
      <c r="F294" s="267">
        <v>0.29920000000000002</v>
      </c>
      <c r="G294" s="267">
        <v>0.27200000000000002</v>
      </c>
      <c r="H294" s="267">
        <v>-0.36030000000000001</v>
      </c>
      <c r="I294" s="267">
        <v>5.7999999999999996E-3</v>
      </c>
      <c r="J294" s="267">
        <v>-0.2074</v>
      </c>
      <c r="K294" s="267">
        <v>4.3400000000000001E-2</v>
      </c>
      <c r="L294" s="267">
        <v>9.5799999999999996E-2</v>
      </c>
      <c r="M294" s="267">
        <v>9.3899999999999997E-2</v>
      </c>
      <c r="N294" s="267">
        <v>-0.10639999999999999</v>
      </c>
      <c r="O294" s="267">
        <v>0.05</v>
      </c>
      <c r="P294" s="267">
        <v>-2.5700000000000001E-2</v>
      </c>
      <c r="Q294" s="267">
        <v>0.1363</v>
      </c>
      <c r="R294" s="267">
        <v>3.2000000000000002E-3</v>
      </c>
      <c r="S294" s="267">
        <v>-0.1109</v>
      </c>
      <c r="T294" s="267">
        <v>-6.7199999999999996E-2</v>
      </c>
      <c r="U294" s="267">
        <v>0.21909999999999999</v>
      </c>
      <c r="V294" s="267">
        <v>-0.20319999999999999</v>
      </c>
      <c r="W294" s="267">
        <v>-0.15659999999999999</v>
      </c>
      <c r="X294" s="267">
        <v>2.75E-2</v>
      </c>
      <c r="Y294" s="267">
        <v>6.3500000000000001E-2</v>
      </c>
      <c r="Z294" s="267">
        <v>-0.22140000000000001</v>
      </c>
      <c r="AA294" s="267">
        <v>-0.45079999999999998</v>
      </c>
      <c r="AB294" s="267">
        <v>-3.6200000000000003E-2</v>
      </c>
      <c r="AC294" s="267">
        <v>0.1222</v>
      </c>
      <c r="AD294" s="267">
        <v>-9.8699999999999996E-2</v>
      </c>
      <c r="AE294" s="267">
        <v>0.2606</v>
      </c>
      <c r="AF294" s="267">
        <v>0.1045</v>
      </c>
      <c r="AG294" s="267">
        <v>4.2900000000000001E-2</v>
      </c>
      <c r="AH294" s="267">
        <v>-6.1899999999999997E-2</v>
      </c>
      <c r="AI294" s="267">
        <v>1.0800000000000001E-2</v>
      </c>
      <c r="AJ294" s="267">
        <v>0.1246</v>
      </c>
      <c r="AK294" s="267">
        <v>0.13489999999999999</v>
      </c>
      <c r="AL294" s="267">
        <v>-0.1111</v>
      </c>
      <c r="AM294" s="267">
        <v>-0.17249999999999999</v>
      </c>
      <c r="AN294" s="267">
        <v>4.8899999999999999E-2</v>
      </c>
      <c r="AO294" s="267">
        <v>0.14180000000000001</v>
      </c>
      <c r="AP294" s="268">
        <v>0.11609999999999999</v>
      </c>
      <c r="AQ294" s="210"/>
      <c r="AR294" s="213">
        <f t="shared" ca="1" si="51"/>
        <v>4.5878586899999997E-2</v>
      </c>
      <c r="AS294" s="214" t="str">
        <f t="shared" si="54"/>
        <v>Niccolum Metallicum</v>
      </c>
      <c r="AT294" s="232">
        <f t="shared" ca="1" si="52"/>
        <v>4.5910816713763763E-2</v>
      </c>
      <c r="AU294" s="219" t="str">
        <f t="shared" ca="1" si="53"/>
        <v/>
      </c>
      <c r="AV294" s="203"/>
      <c r="AW294" s="203"/>
      <c r="AX294" s="203"/>
      <c r="AY294" s="203"/>
      <c r="AZ294" s="203"/>
      <c r="BA294" s="203"/>
      <c r="BB294" s="203"/>
    </row>
    <row r="295" spans="1:54">
      <c r="A295" s="232" t="s">
        <v>4328</v>
      </c>
      <c r="B295" s="482" t="s">
        <v>1495</v>
      </c>
      <c r="C295" s="482"/>
      <c r="D295" s="483"/>
      <c r="E295" s="267">
        <v>8.0100000000000005E-2</v>
      </c>
      <c r="F295" s="267">
        <v>-9.3100000000000002E-2</v>
      </c>
      <c r="G295" s="267">
        <v>-6.3100000000000003E-2</v>
      </c>
      <c r="H295" s="267">
        <v>0.2913</v>
      </c>
      <c r="I295" s="267">
        <v>0.7218</v>
      </c>
      <c r="J295" s="267">
        <v>-0.1208</v>
      </c>
      <c r="K295" s="267">
        <v>4.2599999999999999E-2</v>
      </c>
      <c r="L295" s="267">
        <v>-8.6999999999999994E-3</v>
      </c>
      <c r="M295" s="267">
        <v>-0.15310000000000001</v>
      </c>
      <c r="N295" s="267">
        <v>-0.14249999999999999</v>
      </c>
      <c r="O295" s="267">
        <v>2.8000000000000001E-2</v>
      </c>
      <c r="P295" s="267">
        <v>-5.4899999999999997E-2</v>
      </c>
      <c r="Q295" s="267">
        <v>-0.10299999999999999</v>
      </c>
      <c r="R295" s="267">
        <v>0.2747</v>
      </c>
      <c r="S295" s="267">
        <v>-2.7199999999999998E-2</v>
      </c>
      <c r="T295" s="267">
        <v>0.10340000000000001</v>
      </c>
      <c r="U295" s="267">
        <v>0.10299999999999999</v>
      </c>
      <c r="V295" s="267">
        <v>-0.10539999999999999</v>
      </c>
      <c r="W295" s="267">
        <v>-0.1673</v>
      </c>
      <c r="X295" s="267">
        <v>-5.45E-2</v>
      </c>
      <c r="Y295" s="267">
        <v>1.4999999999999999E-2</v>
      </c>
      <c r="Z295" s="267">
        <v>0.1018</v>
      </c>
      <c r="AA295" s="267">
        <v>-3.0800000000000001E-2</v>
      </c>
      <c r="AB295" s="267">
        <v>4.6199999999999998E-2</v>
      </c>
      <c r="AC295" s="267">
        <v>-9.0399999999999994E-2</v>
      </c>
      <c r="AD295" s="267">
        <v>-8.9200000000000002E-2</v>
      </c>
      <c r="AE295" s="267">
        <v>-0.19139999999999999</v>
      </c>
      <c r="AF295" s="267">
        <v>2.3300000000000001E-2</v>
      </c>
      <c r="AG295" s="267">
        <v>0.03</v>
      </c>
      <c r="AH295" s="267">
        <v>-6.9099999999999995E-2</v>
      </c>
      <c r="AI295" s="267">
        <v>-0.1638</v>
      </c>
      <c r="AJ295" s="267">
        <v>-5.5599999999999997E-2</v>
      </c>
      <c r="AK295" s="267">
        <v>-9.4299999999999995E-2</v>
      </c>
      <c r="AL295" s="267">
        <v>-0.16689999999999999</v>
      </c>
      <c r="AM295" s="267">
        <v>-3.8699999999999998E-2</v>
      </c>
      <c r="AN295" s="267">
        <v>9.3100000000000002E-2</v>
      </c>
      <c r="AO295" s="267">
        <v>4.1799999999999997E-2</v>
      </c>
      <c r="AP295" s="268">
        <v>9.8299999999999998E-2</v>
      </c>
      <c r="AQ295" s="210"/>
      <c r="AR295" s="213">
        <f t="shared" ca="1" si="51"/>
        <v>-0.1292752653</v>
      </c>
      <c r="AS295" s="214" t="str">
        <f t="shared" si="54"/>
        <v>Nitri Spiritus Dulc.</v>
      </c>
      <c r="AT295" s="232">
        <f t="shared" ca="1" si="52"/>
        <v>-0.13000272727141302</v>
      </c>
      <c r="AU295" s="219">
        <f t="shared" ca="1" si="53"/>
        <v>1.6900709098005392E-2</v>
      </c>
      <c r="AV295" s="203"/>
      <c r="AW295" s="203"/>
      <c r="AX295" s="203"/>
      <c r="AY295" s="203"/>
      <c r="AZ295" s="203"/>
      <c r="BA295" s="203"/>
      <c r="BB295" s="203"/>
    </row>
    <row r="296" spans="1:54">
      <c r="A296" s="232" t="s">
        <v>4329</v>
      </c>
      <c r="B296" s="482" t="s">
        <v>3069</v>
      </c>
      <c r="C296" s="482"/>
      <c r="D296" s="483"/>
      <c r="E296" s="267">
        <v>0.20930000000000001</v>
      </c>
      <c r="F296" s="267">
        <v>0.31080000000000002</v>
      </c>
      <c r="G296" s="267">
        <v>-3.27E-2</v>
      </c>
      <c r="H296" s="267">
        <v>-2.9700000000000001E-2</v>
      </c>
      <c r="I296" s="267">
        <v>4.1099999999999998E-2</v>
      </c>
      <c r="J296" s="267">
        <v>-0.22550000000000001</v>
      </c>
      <c r="K296" s="267">
        <v>0.15040000000000001</v>
      </c>
      <c r="L296" s="267">
        <v>5.5100000000000003E-2</v>
      </c>
      <c r="M296" s="267">
        <v>0.17560000000000001</v>
      </c>
      <c r="N296" s="267">
        <v>-0.15379999999999999</v>
      </c>
      <c r="O296" s="267">
        <v>-2.1499999999999998E-2</v>
      </c>
      <c r="P296" s="267">
        <v>-5.1900000000000002E-2</v>
      </c>
      <c r="Q296" s="267">
        <v>-0.23319999999999999</v>
      </c>
      <c r="R296" s="267">
        <v>-0.14960000000000001</v>
      </c>
      <c r="S296" s="267">
        <v>5.16E-2</v>
      </c>
      <c r="T296" s="267">
        <v>-1.6E-2</v>
      </c>
      <c r="U296" s="267">
        <v>-0.1326</v>
      </c>
      <c r="V296" s="267">
        <v>-0.13969999999999999</v>
      </c>
      <c r="W296" s="267">
        <v>7.0000000000000001E-3</v>
      </c>
      <c r="X296" s="267">
        <v>-0.1363</v>
      </c>
      <c r="Y296" s="267">
        <v>0.2581</v>
      </c>
      <c r="Z296" s="267">
        <v>0.1026</v>
      </c>
      <c r="AA296" s="267">
        <v>-0.2397</v>
      </c>
      <c r="AB296" s="267">
        <v>9.01E-2</v>
      </c>
      <c r="AC296" s="267">
        <v>0.15709999999999999</v>
      </c>
      <c r="AD296" s="267">
        <v>0.29580000000000001</v>
      </c>
      <c r="AE296" s="267">
        <v>-3.7199999999999997E-2</v>
      </c>
      <c r="AF296" s="267">
        <v>0.216</v>
      </c>
      <c r="AG296" s="267">
        <v>-0.29849999999999999</v>
      </c>
      <c r="AH296" s="267">
        <v>0.18329999999999999</v>
      </c>
      <c r="AI296" s="267">
        <v>-6.9599999999999995E-2</v>
      </c>
      <c r="AJ296" s="267">
        <v>0.1575</v>
      </c>
      <c r="AK296" s="267">
        <v>0.1333</v>
      </c>
      <c r="AL296" s="267">
        <v>-0.10639999999999999</v>
      </c>
      <c r="AM296" s="267">
        <v>-0.1171</v>
      </c>
      <c r="AN296" s="267">
        <v>-0.19769999999999999</v>
      </c>
      <c r="AO296" s="267">
        <v>-0.2213</v>
      </c>
      <c r="AP296" s="268">
        <v>1.54E-2</v>
      </c>
      <c r="AQ296" s="210"/>
      <c r="AR296" s="213">
        <f t="shared" ca="1" si="51"/>
        <v>-3.95064647E-2</v>
      </c>
      <c r="AS296" s="214" t="str">
        <f t="shared" si="54"/>
        <v>Nitricum Acidum</v>
      </c>
      <c r="AT296" s="232">
        <f t="shared" ca="1" si="52"/>
        <v>-3.9527037348694539E-2</v>
      </c>
      <c r="AU296" s="219">
        <f t="shared" ca="1" si="53"/>
        <v>1.562386681565093E-3</v>
      </c>
      <c r="AV296" s="203"/>
      <c r="AW296" s="203"/>
      <c r="AX296" s="203"/>
      <c r="AY296" s="203"/>
      <c r="AZ296" s="203"/>
      <c r="BA296" s="203"/>
      <c r="BB296" s="203"/>
    </row>
    <row r="297" spans="1:54">
      <c r="A297" s="232" t="s">
        <v>4330</v>
      </c>
      <c r="B297" s="482" t="s">
        <v>1377</v>
      </c>
      <c r="C297" s="482"/>
      <c r="D297" s="483"/>
      <c r="E297" s="267">
        <v>-0.32269999999999999</v>
      </c>
      <c r="F297" s="267">
        <v>0.25259999999999999</v>
      </c>
      <c r="G297" s="267">
        <v>-5.0700000000000002E-2</v>
      </c>
      <c r="H297" s="267">
        <v>1.5599999999999999E-2</v>
      </c>
      <c r="I297" s="267">
        <v>0.19370000000000001</v>
      </c>
      <c r="J297" s="267">
        <v>0.21299999999999999</v>
      </c>
      <c r="K297" s="267">
        <v>-0.1182</v>
      </c>
      <c r="L297" s="267">
        <v>0.1668</v>
      </c>
      <c r="M297" s="267">
        <v>-0.247</v>
      </c>
      <c r="N297" s="267">
        <v>5.62E-2</v>
      </c>
      <c r="O297" s="267">
        <v>0.15279999999999999</v>
      </c>
      <c r="P297" s="267">
        <v>-0.21410000000000001</v>
      </c>
      <c r="Q297" s="267">
        <v>3.7999999999999999E-2</v>
      </c>
      <c r="R297" s="267">
        <v>-5.7999999999999996E-3</v>
      </c>
      <c r="S297" s="267">
        <v>0.1348</v>
      </c>
      <c r="T297" s="267">
        <v>0.11559999999999999</v>
      </c>
      <c r="U297" s="267">
        <v>0.10589999999999999</v>
      </c>
      <c r="V297" s="267">
        <v>-6.6100000000000006E-2</v>
      </c>
      <c r="W297" s="267">
        <v>-6.3899999999999998E-2</v>
      </c>
      <c r="X297" s="267">
        <v>-6.0299999999999999E-2</v>
      </c>
      <c r="Y297" s="267">
        <v>2.41E-2</v>
      </c>
      <c r="Z297" s="267">
        <v>-0.13220000000000001</v>
      </c>
      <c r="AA297" s="267">
        <v>2.6700000000000002E-2</v>
      </c>
      <c r="AB297" s="267">
        <v>2.75E-2</v>
      </c>
      <c r="AC297" s="267">
        <v>-0.1363</v>
      </c>
      <c r="AD297" s="267">
        <v>5.91E-2</v>
      </c>
      <c r="AE297" s="267">
        <v>-0.29409999999999997</v>
      </c>
      <c r="AF297" s="267">
        <v>-4.0599999999999997E-2</v>
      </c>
      <c r="AG297" s="267">
        <v>-0.2853</v>
      </c>
      <c r="AH297" s="267">
        <v>1.84E-2</v>
      </c>
      <c r="AI297" s="267">
        <v>0.15329999999999999</v>
      </c>
      <c r="AJ297" s="267">
        <v>-0.28649999999999998</v>
      </c>
      <c r="AK297" s="267">
        <v>-2.9499999999999998E-2</v>
      </c>
      <c r="AL297" s="267">
        <v>6.6100000000000006E-2</v>
      </c>
      <c r="AM297" s="267">
        <v>0.42680000000000001</v>
      </c>
      <c r="AN297" s="267">
        <v>-1.5800000000000002E-2</v>
      </c>
      <c r="AO297" s="267">
        <v>1.8800000000000001E-2</v>
      </c>
      <c r="AP297" s="268">
        <v>9.8699999999999996E-2</v>
      </c>
      <c r="AQ297" s="210"/>
      <c r="AR297" s="213">
        <f t="shared" ca="1" si="51"/>
        <v>-9.4753140999999999E-3</v>
      </c>
      <c r="AS297" s="214" t="str">
        <f t="shared" si="54"/>
        <v>Nux Moschata</v>
      </c>
      <c r="AT297" s="232">
        <f t="shared" ca="1" si="52"/>
        <v>-9.4755976848249646E-3</v>
      </c>
      <c r="AU297" s="219">
        <f t="shared" ca="1" si="53"/>
        <v>8.9786951484660223E-5</v>
      </c>
      <c r="AV297" s="203"/>
      <c r="AW297" s="203"/>
      <c r="AX297" s="203"/>
      <c r="AY297" s="203"/>
      <c r="AZ297" s="203"/>
      <c r="BA297" s="203"/>
      <c r="BB297" s="203"/>
    </row>
    <row r="298" spans="1:54">
      <c r="A298" s="232" t="s">
        <v>3391</v>
      </c>
      <c r="B298" s="482" t="s">
        <v>1378</v>
      </c>
      <c r="C298" s="482"/>
      <c r="D298" s="483"/>
      <c r="E298" s="267">
        <v>-0.1978</v>
      </c>
      <c r="F298" s="267">
        <v>0.22170000000000001</v>
      </c>
      <c r="G298" s="267">
        <v>-5.1900000000000002E-2</v>
      </c>
      <c r="H298" s="267">
        <v>-0.1009</v>
      </c>
      <c r="I298" s="267">
        <v>-0.3659</v>
      </c>
      <c r="J298" s="267">
        <v>-0.36520000000000002</v>
      </c>
      <c r="K298" s="267">
        <v>0.2165</v>
      </c>
      <c r="L298" s="267">
        <v>0.2356</v>
      </c>
      <c r="M298" s="267">
        <v>0.1206</v>
      </c>
      <c r="N298" s="267">
        <v>-0.15210000000000001</v>
      </c>
      <c r="O298" s="267">
        <v>2.9000000000000001E-2</v>
      </c>
      <c r="P298" s="267">
        <v>0.10440000000000001</v>
      </c>
      <c r="Q298" s="267">
        <v>0.1211</v>
      </c>
      <c r="R298" s="267">
        <v>-0.27960000000000002</v>
      </c>
      <c r="S298" s="267">
        <v>7.3200000000000001E-2</v>
      </c>
      <c r="T298" s="267">
        <v>0.31509999999999999</v>
      </c>
      <c r="U298" s="267">
        <v>-5.16E-2</v>
      </c>
      <c r="V298" s="267">
        <v>-3.8E-3</v>
      </c>
      <c r="W298" s="267">
        <v>-0.25190000000000001</v>
      </c>
      <c r="X298" s="267">
        <v>-3.1699999999999999E-2</v>
      </c>
      <c r="Y298" s="267">
        <v>-0.21260000000000001</v>
      </c>
      <c r="Z298" s="267">
        <v>0.158</v>
      </c>
      <c r="AA298" s="267">
        <v>5.9700000000000003E-2</v>
      </c>
      <c r="AB298" s="267">
        <v>2.53E-2</v>
      </c>
      <c r="AC298" s="267">
        <v>0.15490000000000001</v>
      </c>
      <c r="AD298" s="267">
        <v>0.15959999999999999</v>
      </c>
      <c r="AE298" s="267">
        <v>4.7800000000000002E-2</v>
      </c>
      <c r="AF298" s="267">
        <v>1.6299999999999999E-2</v>
      </c>
      <c r="AG298" s="267">
        <v>0.1293</v>
      </c>
      <c r="AH298" s="267">
        <v>0.22109999999999999</v>
      </c>
      <c r="AI298" s="267">
        <v>-2.0500000000000001E-2</v>
      </c>
      <c r="AJ298" s="267">
        <v>-6.9999999999999999E-4</v>
      </c>
      <c r="AK298" s="267">
        <v>-9.7299999999999998E-2</v>
      </c>
      <c r="AL298" s="267">
        <v>-5.2600000000000001E-2</v>
      </c>
      <c r="AM298" s="267">
        <v>-2.5899999999999999E-2</v>
      </c>
      <c r="AN298" s="267">
        <v>-2.2700000000000001E-2</v>
      </c>
      <c r="AO298" s="267">
        <v>-3.0800000000000001E-2</v>
      </c>
      <c r="AP298" s="268">
        <v>-9.1800000000000007E-2</v>
      </c>
      <c r="AQ298" s="210"/>
      <c r="AR298" s="213">
        <f t="shared" ca="1" si="51"/>
        <v>0.36260625060000001</v>
      </c>
      <c r="AS298" s="214" t="str">
        <f t="shared" si="54"/>
        <v>Nux Vomica</v>
      </c>
      <c r="AT298" s="232">
        <f t="shared" ca="1" si="52"/>
        <v>0.37988345502727411</v>
      </c>
      <c r="AU298" s="219" t="str">
        <f t="shared" ca="1" si="53"/>
        <v/>
      </c>
      <c r="AV298" s="203"/>
      <c r="AW298" s="203"/>
      <c r="AX298" s="203"/>
      <c r="AY298" s="203"/>
      <c r="AZ298" s="203"/>
      <c r="BA298" s="203"/>
      <c r="BB298" s="203"/>
    </row>
    <row r="299" spans="1:54">
      <c r="A299" s="232" t="s">
        <v>3392</v>
      </c>
      <c r="B299" s="482" t="s">
        <v>1856</v>
      </c>
      <c r="C299" s="482"/>
      <c r="D299" s="483"/>
      <c r="E299" s="267">
        <v>-0.23069999999999999</v>
      </c>
      <c r="F299" s="267">
        <v>-0.2074</v>
      </c>
      <c r="G299" s="267">
        <v>-0.1958</v>
      </c>
      <c r="H299" s="267">
        <v>0.12870000000000001</v>
      </c>
      <c r="I299" s="267">
        <v>0.24890000000000001</v>
      </c>
      <c r="J299" s="267">
        <v>1.9E-2</v>
      </c>
      <c r="K299" s="267">
        <v>1.5599999999999999E-2</v>
      </c>
      <c r="L299" s="267">
        <v>-2.5999999999999999E-3</v>
      </c>
      <c r="M299" s="267">
        <v>-0.2868</v>
      </c>
      <c r="N299" s="267">
        <v>5.1999999999999998E-2</v>
      </c>
      <c r="O299" s="267">
        <v>-0.18049999999999999</v>
      </c>
      <c r="P299" s="267">
        <v>0.17299999999999999</v>
      </c>
      <c r="Q299" s="267">
        <v>6.0199999999999997E-2</v>
      </c>
      <c r="R299" s="267">
        <v>-0.16</v>
      </c>
      <c r="S299" s="267">
        <v>-6.9699999999999998E-2</v>
      </c>
      <c r="T299" s="267">
        <v>2.1000000000000001E-2</v>
      </c>
      <c r="U299" s="267">
        <v>-0.28810000000000002</v>
      </c>
      <c r="V299" s="267">
        <v>0.22939999999999999</v>
      </c>
      <c r="W299" s="267">
        <v>0.28939999999999999</v>
      </c>
      <c r="X299" s="267">
        <v>-0.1128</v>
      </c>
      <c r="Y299" s="267">
        <v>0.1779</v>
      </c>
      <c r="Z299" s="267">
        <v>0.23580000000000001</v>
      </c>
      <c r="AA299" s="267">
        <v>-5.9499999999999997E-2</v>
      </c>
      <c r="AB299" s="267">
        <v>-1.5599999999999999E-2</v>
      </c>
      <c r="AC299" s="267">
        <v>0.16739999999999999</v>
      </c>
      <c r="AD299" s="267">
        <v>-2.8E-3</v>
      </c>
      <c r="AE299" s="267">
        <v>-0.11020000000000001</v>
      </c>
      <c r="AF299" s="267">
        <v>-1.0500000000000001E-2</v>
      </c>
      <c r="AG299" s="267">
        <v>0.2112</v>
      </c>
      <c r="AH299" s="267">
        <v>-1.1299999999999999E-2</v>
      </c>
      <c r="AI299" s="267">
        <v>-0.313</v>
      </c>
      <c r="AJ299" s="267">
        <v>-0.15479999999999999</v>
      </c>
      <c r="AK299" s="267">
        <v>-0.121</v>
      </c>
      <c r="AL299" s="267">
        <v>0.11509999999999999</v>
      </c>
      <c r="AM299" s="267">
        <v>0.1197</v>
      </c>
      <c r="AN299" s="267">
        <v>0.15970000000000001</v>
      </c>
      <c r="AO299" s="267">
        <v>3.4599999999999999E-2</v>
      </c>
      <c r="AP299" s="268">
        <v>7.2300000000000003E-2</v>
      </c>
      <c r="AQ299" s="210"/>
      <c r="AR299" s="213">
        <f t="shared" ca="1" si="51"/>
        <v>3.1022505499999999E-2</v>
      </c>
      <c r="AS299" s="214" t="str">
        <f t="shared" si="54"/>
        <v>Oenanthe Crocata</v>
      </c>
      <c r="AT299" s="232">
        <f t="shared" ca="1" si="52"/>
        <v>3.1032463227422102E-2</v>
      </c>
      <c r="AU299" s="219" t="str">
        <f t="shared" ca="1" si="53"/>
        <v/>
      </c>
      <c r="AV299" s="203"/>
      <c r="AW299" s="203"/>
      <c r="AX299" s="203"/>
      <c r="AY299" s="203"/>
      <c r="AZ299" s="203"/>
      <c r="BA299" s="203"/>
      <c r="BB299" s="203"/>
    </row>
    <row r="300" spans="1:54">
      <c r="A300" s="232" t="s">
        <v>3393</v>
      </c>
      <c r="B300" s="482" t="s">
        <v>1379</v>
      </c>
      <c r="C300" s="482"/>
      <c r="D300" s="483"/>
      <c r="E300" s="267">
        <v>1.5100000000000001E-2</v>
      </c>
      <c r="F300" s="267">
        <v>1.6999999999999999E-3</v>
      </c>
      <c r="G300" s="267">
        <v>0.25009999999999999</v>
      </c>
      <c r="H300" s="267">
        <v>-5.0700000000000002E-2</v>
      </c>
      <c r="I300" s="267">
        <v>-0.35289999999999999</v>
      </c>
      <c r="J300" s="267">
        <v>-2.3800000000000002E-2</v>
      </c>
      <c r="K300" s="267">
        <v>9.9599999999999994E-2</v>
      </c>
      <c r="L300" s="267">
        <v>-0.54820000000000002</v>
      </c>
      <c r="M300" s="267">
        <v>-0.1232</v>
      </c>
      <c r="N300" s="267">
        <v>0.1007</v>
      </c>
      <c r="O300" s="267">
        <v>-0.1474</v>
      </c>
      <c r="P300" s="267">
        <v>0.1265</v>
      </c>
      <c r="Q300" s="267">
        <v>-0.1321</v>
      </c>
      <c r="R300" s="267">
        <v>0.185</v>
      </c>
      <c r="S300" s="267">
        <v>0.114</v>
      </c>
      <c r="T300" s="267">
        <v>-0.12189999999999999</v>
      </c>
      <c r="U300" s="267">
        <v>-2.8000000000000001E-2</v>
      </c>
      <c r="V300" s="267">
        <v>-0.1452</v>
      </c>
      <c r="W300" s="267">
        <v>-0.17519999999999999</v>
      </c>
      <c r="X300" s="267">
        <v>-2.1000000000000001E-2</v>
      </c>
      <c r="Y300" s="267">
        <v>8.0600000000000005E-2</v>
      </c>
      <c r="Z300" s="267">
        <v>-6.5299999999999997E-2</v>
      </c>
      <c r="AA300" s="267">
        <v>0.152</v>
      </c>
      <c r="AB300" s="267">
        <v>-8.9999999999999998E-4</v>
      </c>
      <c r="AC300" s="267">
        <v>0.12909999999999999</v>
      </c>
      <c r="AD300" s="267">
        <v>-0.33389999999999997</v>
      </c>
      <c r="AE300" s="267">
        <v>7.5800000000000006E-2</v>
      </c>
      <c r="AF300" s="267">
        <v>4.3200000000000002E-2</v>
      </c>
      <c r="AG300" s="267">
        <v>8.6699999999999999E-2</v>
      </c>
      <c r="AH300" s="267">
        <v>4.5999999999999999E-3</v>
      </c>
      <c r="AI300" s="267">
        <v>7.3200000000000001E-2</v>
      </c>
      <c r="AJ300" s="267">
        <v>2.2100000000000002E-2</v>
      </c>
      <c r="AK300" s="267">
        <v>0.1313</v>
      </c>
      <c r="AL300" s="267">
        <v>-2.9499999999999998E-2</v>
      </c>
      <c r="AM300" s="267">
        <v>7.7499999999999999E-2</v>
      </c>
      <c r="AN300" s="267">
        <v>0.14549999999999999</v>
      </c>
      <c r="AO300" s="267">
        <v>0.21049999999999999</v>
      </c>
      <c r="AP300" s="268">
        <v>0.17599999999999999</v>
      </c>
      <c r="AQ300" s="210"/>
      <c r="AR300" s="213">
        <f t="shared" ca="1" si="51"/>
        <v>-0.2321219464</v>
      </c>
      <c r="AS300" s="214" t="str">
        <f t="shared" si="54"/>
        <v>Oleum Animale</v>
      </c>
      <c r="AT300" s="232">
        <f t="shared" ca="1" si="52"/>
        <v>-0.23643109274872878</v>
      </c>
      <c r="AU300" s="219">
        <f t="shared" ca="1" si="53"/>
        <v>5.5899661618357993E-2</v>
      </c>
      <c r="AV300" s="203"/>
      <c r="AW300" s="203"/>
      <c r="AX300" s="203"/>
      <c r="AY300" s="203"/>
      <c r="AZ300" s="203"/>
      <c r="BA300" s="203"/>
      <c r="BB300" s="203"/>
    </row>
    <row r="301" spans="1:54">
      <c r="A301" s="232" t="s">
        <v>4497</v>
      </c>
      <c r="B301" s="482" t="s">
        <v>797</v>
      </c>
      <c r="C301" s="482"/>
      <c r="D301" s="483"/>
      <c r="E301" s="267">
        <v>0.28210000000000002</v>
      </c>
      <c r="F301" s="267">
        <v>-0.21260000000000001</v>
      </c>
      <c r="G301" s="267">
        <v>0.18640000000000001</v>
      </c>
      <c r="H301" s="267">
        <v>4.4200000000000003E-2</v>
      </c>
      <c r="I301" s="267">
        <v>0.4118</v>
      </c>
      <c r="J301" s="267">
        <v>-0.18770000000000001</v>
      </c>
      <c r="K301" s="267">
        <v>0.1749</v>
      </c>
      <c r="L301" s="267">
        <v>7.5499999999999998E-2</v>
      </c>
      <c r="M301" s="267">
        <v>6.2600000000000003E-2</v>
      </c>
      <c r="N301" s="267">
        <v>-2.6700000000000002E-2</v>
      </c>
      <c r="O301" s="267">
        <v>-2.4799999999999999E-2</v>
      </c>
      <c r="P301" s="267">
        <v>-0.23280000000000001</v>
      </c>
      <c r="Q301" s="267">
        <v>0.1298</v>
      </c>
      <c r="R301" s="267">
        <v>0.21260000000000001</v>
      </c>
      <c r="S301" s="267">
        <v>-0.1454</v>
      </c>
      <c r="T301" s="267">
        <v>-0.1923</v>
      </c>
      <c r="U301" s="267">
        <v>-2.6700000000000002E-2</v>
      </c>
      <c r="V301" s="267">
        <v>-5.9400000000000001E-2</v>
      </c>
      <c r="W301" s="267">
        <v>-0.1845</v>
      </c>
      <c r="X301" s="267">
        <v>-0.15409999999999999</v>
      </c>
      <c r="Y301" s="267">
        <v>-9.9400000000000002E-2</v>
      </c>
      <c r="Z301" s="267">
        <v>4.1000000000000003E-3</v>
      </c>
      <c r="AA301" s="267">
        <v>4.6899999999999997E-2</v>
      </c>
      <c r="AB301" s="267">
        <v>0.26269999999999999</v>
      </c>
      <c r="AC301" s="267">
        <v>-7.7999999999999996E-3</v>
      </c>
      <c r="AD301" s="267">
        <v>-0.28160000000000002</v>
      </c>
      <c r="AE301" s="267">
        <v>0.1086</v>
      </c>
      <c r="AF301" s="267">
        <v>-5.2900000000000003E-2</v>
      </c>
      <c r="AG301" s="267">
        <v>-2.53E-2</v>
      </c>
      <c r="AH301" s="267">
        <v>-0.21299999999999999</v>
      </c>
      <c r="AI301" s="267">
        <v>-0.13339999999999999</v>
      </c>
      <c r="AJ301" s="267">
        <v>0.13250000000000001</v>
      </c>
      <c r="AK301" s="267">
        <v>0.17949999999999999</v>
      </c>
      <c r="AL301" s="267">
        <v>-9.3399999999999997E-2</v>
      </c>
      <c r="AM301" s="267">
        <v>-0.156</v>
      </c>
      <c r="AN301" s="267">
        <v>-4.5999999999999999E-2</v>
      </c>
      <c r="AO301" s="267">
        <v>0.1265</v>
      </c>
      <c r="AP301" s="268">
        <v>0.12609999999999999</v>
      </c>
      <c r="AQ301" s="210"/>
      <c r="AR301" s="213">
        <f t="shared" ca="1" si="51"/>
        <v>-0.1174088412</v>
      </c>
      <c r="AS301" s="214" t="str">
        <f t="shared" si="54"/>
        <v>Oleum Jecoris Aselli</v>
      </c>
      <c r="AT301" s="232">
        <f t="shared" ca="1" si="52"/>
        <v>-0.11795283486335964</v>
      </c>
      <c r="AU301" s="219">
        <f t="shared" ca="1" si="53"/>
        <v>1.391287125230299E-2</v>
      </c>
      <c r="AV301" s="203"/>
      <c r="AW301" s="203"/>
      <c r="AX301" s="203"/>
      <c r="AY301" s="203"/>
      <c r="AZ301" s="203"/>
      <c r="BA301" s="203"/>
      <c r="BB301" s="203"/>
    </row>
    <row r="302" spans="1:54">
      <c r="A302" s="232" t="s">
        <v>4498</v>
      </c>
      <c r="B302" s="482" t="s">
        <v>1897</v>
      </c>
      <c r="C302" s="482"/>
      <c r="D302" s="483"/>
      <c r="E302" s="267">
        <v>-0.1017</v>
      </c>
      <c r="F302" s="267">
        <v>0.1948</v>
      </c>
      <c r="G302" s="267">
        <v>-3.5799999999999998E-2</v>
      </c>
      <c r="H302" s="267">
        <v>7.6600000000000001E-2</v>
      </c>
      <c r="I302" s="267">
        <v>0.1394</v>
      </c>
      <c r="J302" s="267">
        <v>3.9100000000000003E-2</v>
      </c>
      <c r="K302" s="267">
        <v>-0.35659999999999997</v>
      </c>
      <c r="L302" s="267">
        <v>-0.1095</v>
      </c>
      <c r="M302" s="267">
        <v>6.8400000000000002E-2</v>
      </c>
      <c r="N302" s="267">
        <v>9.7600000000000006E-2</v>
      </c>
      <c r="O302" s="267">
        <v>-6.5500000000000003E-2</v>
      </c>
      <c r="P302" s="267">
        <v>0.2364</v>
      </c>
      <c r="Q302" s="267">
        <v>4.6100000000000002E-2</v>
      </c>
      <c r="R302" s="267">
        <v>0.37740000000000001</v>
      </c>
      <c r="S302" s="267">
        <v>-2.1600000000000001E-2</v>
      </c>
      <c r="T302" s="267">
        <v>1.7299999999999999E-2</v>
      </c>
      <c r="U302" s="267">
        <v>3.8100000000000002E-2</v>
      </c>
      <c r="V302" s="267">
        <v>-0.29730000000000001</v>
      </c>
      <c r="W302" s="267">
        <v>2.6800000000000001E-2</v>
      </c>
      <c r="X302" s="267">
        <v>0.1462</v>
      </c>
      <c r="Y302" s="267">
        <v>1.3599999999999999E-2</v>
      </c>
      <c r="Z302" s="267">
        <v>5.91E-2</v>
      </c>
      <c r="AA302" s="267">
        <v>0.1812</v>
      </c>
      <c r="AB302" s="267">
        <v>-0.30230000000000001</v>
      </c>
      <c r="AC302" s="267">
        <v>0.1487</v>
      </c>
      <c r="AD302" s="267">
        <v>-9.5100000000000004E-2</v>
      </c>
      <c r="AE302" s="267">
        <v>-3.85E-2</v>
      </c>
      <c r="AF302" s="267">
        <v>0.22220000000000001</v>
      </c>
      <c r="AG302" s="267">
        <v>-1.03E-2</v>
      </c>
      <c r="AH302" s="267">
        <v>-0.1779</v>
      </c>
      <c r="AI302" s="267">
        <v>4.1200000000000001E-2</v>
      </c>
      <c r="AJ302" s="267">
        <v>0.21390000000000001</v>
      </c>
      <c r="AK302" s="267">
        <v>-0.23599999999999999</v>
      </c>
      <c r="AL302" s="267">
        <v>-9.6000000000000002E-2</v>
      </c>
      <c r="AM302" s="267">
        <v>-8.6300000000000002E-2</v>
      </c>
      <c r="AN302" s="267">
        <v>5.0200000000000002E-2</v>
      </c>
      <c r="AO302" s="267">
        <v>-0.13730000000000001</v>
      </c>
      <c r="AP302" s="268">
        <v>-0.2646</v>
      </c>
      <c r="AQ302" s="210"/>
      <c r="AR302" s="213">
        <f t="shared" ca="1" si="51"/>
        <v>-0.2318440044</v>
      </c>
      <c r="AS302" s="214" t="str">
        <f t="shared" si="54"/>
        <v>Onosmodium Virginia.</v>
      </c>
      <c r="AT302" s="232">
        <f t="shared" ca="1" si="52"/>
        <v>-0.23613734223936336</v>
      </c>
      <c r="AU302" s="219">
        <f t="shared" ca="1" si="53"/>
        <v>5.5760844399870217E-2</v>
      </c>
      <c r="AV302" s="203"/>
      <c r="AW302" s="203"/>
      <c r="AX302" s="203"/>
      <c r="AY302" s="203"/>
      <c r="AZ302" s="203"/>
      <c r="BA302" s="203"/>
      <c r="BB302" s="203"/>
    </row>
    <row r="303" spans="1:54">
      <c r="A303" s="232" t="s">
        <v>3612</v>
      </c>
      <c r="B303" s="482" t="s">
        <v>1380</v>
      </c>
      <c r="C303" s="482"/>
      <c r="D303" s="483"/>
      <c r="E303" s="267">
        <v>-0.49830000000000002</v>
      </c>
      <c r="F303" s="267">
        <v>9.64E-2</v>
      </c>
      <c r="G303" s="267">
        <v>-0.2341</v>
      </c>
      <c r="H303" s="267">
        <v>4.58E-2</v>
      </c>
      <c r="I303" s="267">
        <v>9.4700000000000006E-2</v>
      </c>
      <c r="J303" s="267">
        <v>0.16950000000000001</v>
      </c>
      <c r="K303" s="267">
        <v>-8.3400000000000002E-2</v>
      </c>
      <c r="L303" s="267">
        <v>0.41839999999999999</v>
      </c>
      <c r="M303" s="267">
        <v>-0.13</v>
      </c>
      <c r="N303" s="267">
        <v>-0.11650000000000001</v>
      </c>
      <c r="O303" s="267">
        <v>-0.13120000000000001</v>
      </c>
      <c r="P303" s="267">
        <v>-5.1299999999999998E-2</v>
      </c>
      <c r="Q303" s="267">
        <v>6.9800000000000001E-2</v>
      </c>
      <c r="R303" s="267">
        <v>-6.6100000000000006E-2</v>
      </c>
      <c r="S303" s="267">
        <v>1.8800000000000001E-2</v>
      </c>
      <c r="T303" s="267">
        <v>6.5100000000000005E-2</v>
      </c>
      <c r="U303" s="267">
        <v>4.0599999999999997E-2</v>
      </c>
      <c r="V303" s="267">
        <v>4.3099999999999999E-2</v>
      </c>
      <c r="W303" s="267">
        <v>-2.3900000000000001E-2</v>
      </c>
      <c r="X303" s="267">
        <v>-0.28849999999999998</v>
      </c>
      <c r="Y303" s="267">
        <v>-0.1105</v>
      </c>
      <c r="Z303" s="267">
        <v>-8.2100000000000006E-2</v>
      </c>
      <c r="AA303" s="267">
        <v>0.18840000000000001</v>
      </c>
      <c r="AB303" s="267">
        <v>-7.4800000000000005E-2</v>
      </c>
      <c r="AC303" s="267">
        <v>9.0200000000000002E-2</v>
      </c>
      <c r="AD303" s="267">
        <v>1.9099999999999999E-2</v>
      </c>
      <c r="AE303" s="267">
        <v>-6.7100000000000007E-2</v>
      </c>
      <c r="AF303" s="267">
        <v>-0.1409</v>
      </c>
      <c r="AG303" s="267">
        <v>-0.15670000000000001</v>
      </c>
      <c r="AH303" s="267">
        <v>0.1174</v>
      </c>
      <c r="AI303" s="267">
        <v>3.2500000000000001E-2</v>
      </c>
      <c r="AJ303" s="267">
        <v>-3.5200000000000002E-2</v>
      </c>
      <c r="AK303" s="267">
        <v>0.16139999999999999</v>
      </c>
      <c r="AL303" s="267">
        <v>0.18129999999999999</v>
      </c>
      <c r="AM303" s="267">
        <v>0.29049999999999998</v>
      </c>
      <c r="AN303" s="267">
        <v>0.1777</v>
      </c>
      <c r="AO303" s="267">
        <v>-6.8599999999999994E-2</v>
      </c>
      <c r="AP303" s="268">
        <v>3.4799999999999998E-2</v>
      </c>
      <c r="AQ303" s="210"/>
      <c r="AR303" s="213">
        <f t="shared" ca="1" si="51"/>
        <v>0.12885209189999999</v>
      </c>
      <c r="AS303" s="214" t="str">
        <f t="shared" si="54"/>
        <v>Opium</v>
      </c>
      <c r="AT303" s="232">
        <f t="shared" ca="1" si="52"/>
        <v>0.12957238547485508</v>
      </c>
      <c r="AU303" s="219" t="str">
        <f t="shared" ca="1" si="53"/>
        <v/>
      </c>
      <c r="AV303" s="203"/>
      <c r="AW303" s="203"/>
      <c r="AX303" s="203"/>
      <c r="AY303" s="203"/>
      <c r="AZ303" s="203"/>
      <c r="BA303" s="203"/>
      <c r="BB303" s="203"/>
    </row>
    <row r="304" spans="1:54">
      <c r="A304" s="232" t="s">
        <v>3613</v>
      </c>
      <c r="B304" s="482" t="s">
        <v>4429</v>
      </c>
      <c r="C304" s="482"/>
      <c r="D304" s="483"/>
      <c r="E304" s="267">
        <v>0.22389999999999999</v>
      </c>
      <c r="F304" s="267">
        <v>-0.28160000000000002</v>
      </c>
      <c r="G304" s="267">
        <v>0.1234</v>
      </c>
      <c r="H304" s="267">
        <v>-9.5799999999999996E-2</v>
      </c>
      <c r="I304" s="267">
        <v>0.1434</v>
      </c>
      <c r="J304" s="267">
        <v>-0.161</v>
      </c>
      <c r="K304" s="267">
        <v>-4.6699999999999998E-2</v>
      </c>
      <c r="L304" s="267">
        <v>-0.1215</v>
      </c>
      <c r="M304" s="267">
        <v>-0.08</v>
      </c>
      <c r="N304" s="267">
        <v>9.6199999999999994E-2</v>
      </c>
      <c r="O304" s="267">
        <v>0.18820000000000001</v>
      </c>
      <c r="P304" s="267">
        <v>0.152</v>
      </c>
      <c r="Q304" s="267">
        <v>-0.2959</v>
      </c>
      <c r="R304" s="267">
        <v>-0.1024</v>
      </c>
      <c r="S304" s="267">
        <v>0.14099999999999999</v>
      </c>
      <c r="T304" s="267">
        <v>1.4E-3</v>
      </c>
      <c r="U304" s="267">
        <v>1.5699999999999999E-2</v>
      </c>
      <c r="V304" s="267">
        <v>0.32729999999999998</v>
      </c>
      <c r="W304" s="267">
        <v>3.1399999999999997E-2</v>
      </c>
      <c r="X304" s="267">
        <v>-0.14480000000000001</v>
      </c>
      <c r="Y304" s="267">
        <v>-8.9599999999999999E-2</v>
      </c>
      <c r="Z304" s="267">
        <v>6.6199999999999995E-2</v>
      </c>
      <c r="AA304" s="267">
        <v>4.53E-2</v>
      </c>
      <c r="AB304" s="267">
        <v>-1.4800000000000001E-2</v>
      </c>
      <c r="AC304" s="267">
        <v>-3.8E-3</v>
      </c>
      <c r="AD304" s="267">
        <v>3.7600000000000001E-2</v>
      </c>
      <c r="AE304" s="267">
        <v>-0.22009999999999999</v>
      </c>
      <c r="AF304" s="267">
        <v>-3.0499999999999999E-2</v>
      </c>
      <c r="AG304" s="267">
        <v>-0.17150000000000001</v>
      </c>
      <c r="AH304" s="267">
        <v>1.4800000000000001E-2</v>
      </c>
      <c r="AI304" s="267">
        <v>-0.15340000000000001</v>
      </c>
      <c r="AJ304" s="267">
        <v>0.21299999999999999</v>
      </c>
      <c r="AK304" s="267">
        <v>0.253</v>
      </c>
      <c r="AL304" s="267">
        <v>-0.112</v>
      </c>
      <c r="AM304" s="267">
        <v>-3.3399999999999999E-2</v>
      </c>
      <c r="AN304" s="267">
        <v>-0.2959</v>
      </c>
      <c r="AO304" s="267">
        <v>0.36309999999999998</v>
      </c>
      <c r="AP304" s="268">
        <v>1.0999999999999999E-2</v>
      </c>
      <c r="AQ304" s="210"/>
      <c r="AR304" s="213">
        <f t="shared" ca="1" si="51"/>
        <v>9.0977189999999996E-4</v>
      </c>
      <c r="AS304" s="214" t="str">
        <f t="shared" si="54"/>
        <v>Oscillococcinum</v>
      </c>
      <c r="AT304" s="232">
        <f t="shared" ca="1" si="52"/>
        <v>9.0977215100155847E-4</v>
      </c>
      <c r="AU304" s="219" t="str">
        <f t="shared" ca="1" si="53"/>
        <v/>
      </c>
      <c r="AV304" s="203"/>
      <c r="AW304" s="203"/>
      <c r="AX304" s="203"/>
      <c r="AY304" s="203"/>
      <c r="AZ304" s="203"/>
      <c r="BA304" s="203"/>
      <c r="BB304" s="203"/>
    </row>
    <row r="305" spans="1:54">
      <c r="A305" s="232" t="s">
        <v>310</v>
      </c>
      <c r="B305" s="482" t="s">
        <v>1295</v>
      </c>
      <c r="C305" s="482"/>
      <c r="D305" s="483"/>
      <c r="E305" s="267">
        <v>0.2397</v>
      </c>
      <c r="F305" s="267">
        <v>-0.5111</v>
      </c>
      <c r="G305" s="267">
        <v>-4.9200000000000001E-2</v>
      </c>
      <c r="H305" s="267">
        <v>-0.15479999999999999</v>
      </c>
      <c r="I305" s="267">
        <v>7.4200000000000002E-2</v>
      </c>
      <c r="J305" s="267">
        <v>-9.5600000000000004E-2</v>
      </c>
      <c r="K305" s="267">
        <v>-0.13650000000000001</v>
      </c>
      <c r="L305" s="267">
        <v>-0.1313</v>
      </c>
      <c r="M305" s="267">
        <v>-4.4000000000000003E-3</v>
      </c>
      <c r="N305" s="267">
        <v>-0.16980000000000001</v>
      </c>
      <c r="O305" s="267">
        <v>0.1147</v>
      </c>
      <c r="P305" s="267">
        <v>7.6200000000000004E-2</v>
      </c>
      <c r="Q305" s="267">
        <v>-1.67E-2</v>
      </c>
      <c r="R305" s="267">
        <v>-0.13569999999999999</v>
      </c>
      <c r="S305" s="267">
        <v>-2.2200000000000001E-2</v>
      </c>
      <c r="T305" s="267">
        <v>-0.2361</v>
      </c>
      <c r="U305" s="267">
        <v>-0.23050000000000001</v>
      </c>
      <c r="V305" s="267">
        <v>-8.2500000000000004E-2</v>
      </c>
      <c r="W305" s="267">
        <v>-0.11269999999999999</v>
      </c>
      <c r="X305" s="267">
        <v>0.14319999999999999</v>
      </c>
      <c r="Y305" s="267">
        <v>0.1246</v>
      </c>
      <c r="Z305" s="267">
        <v>0.2762</v>
      </c>
      <c r="AA305" s="267">
        <v>-7.1400000000000005E-2</v>
      </c>
      <c r="AB305" s="267">
        <v>-1.9E-2</v>
      </c>
      <c r="AC305" s="267">
        <v>0.252</v>
      </c>
      <c r="AD305" s="267">
        <v>-0.1091</v>
      </c>
      <c r="AE305" s="267">
        <v>0.1258</v>
      </c>
      <c r="AF305" s="267">
        <v>-3.73E-2</v>
      </c>
      <c r="AG305" s="267">
        <v>3.1699999999999999E-2</v>
      </c>
      <c r="AH305" s="267">
        <v>-0.13730000000000001</v>
      </c>
      <c r="AI305" s="267">
        <v>4.36E-2</v>
      </c>
      <c r="AJ305" s="267">
        <v>0.221</v>
      </c>
      <c r="AK305" s="267">
        <v>0.18290000000000001</v>
      </c>
      <c r="AL305" s="267">
        <v>0.1182</v>
      </c>
      <c r="AM305" s="267">
        <v>3.5999999999999999E-3</v>
      </c>
      <c r="AN305" s="267">
        <v>0.1948</v>
      </c>
      <c r="AO305" s="267">
        <v>5.4399999999999997E-2</v>
      </c>
      <c r="AP305" s="268">
        <v>0.19919999999999999</v>
      </c>
      <c r="AQ305" s="210"/>
      <c r="AR305" s="213">
        <f t="shared" ca="1" si="51"/>
        <v>-0.30762328350000001</v>
      </c>
      <c r="AS305" s="214" t="str">
        <f t="shared" si="54"/>
        <v>Osmium Metallicum</v>
      </c>
      <c r="AT305" s="232">
        <f t="shared" ca="1" si="52"/>
        <v>-0.31791814273989805</v>
      </c>
      <c r="AU305" s="219">
        <f t="shared" ca="1" si="53"/>
        <v>0.1010719454831862</v>
      </c>
      <c r="AV305" s="203"/>
      <c r="AW305" s="203"/>
      <c r="AX305" s="203"/>
      <c r="AY305" s="203"/>
      <c r="AZ305" s="203"/>
      <c r="BA305" s="203"/>
      <c r="BB305" s="203"/>
    </row>
    <row r="306" spans="1:54">
      <c r="A306" s="232" t="s">
        <v>311</v>
      </c>
      <c r="B306" s="482" t="s">
        <v>4427</v>
      </c>
      <c r="C306" s="482"/>
      <c r="D306" s="483"/>
      <c r="E306" s="267">
        <v>-0.156</v>
      </c>
      <c r="F306" s="267">
        <v>-0.15459999999999999</v>
      </c>
      <c r="G306" s="267">
        <v>0.31659999999999999</v>
      </c>
      <c r="H306" s="267">
        <v>0.19700000000000001</v>
      </c>
      <c r="I306" s="267">
        <v>5.1900000000000002E-2</v>
      </c>
      <c r="J306" s="267">
        <v>-6.5699999999999995E-2</v>
      </c>
      <c r="K306" s="267">
        <v>-0.13009999999999999</v>
      </c>
      <c r="L306" s="267">
        <v>-0.4108</v>
      </c>
      <c r="M306" s="267">
        <v>0.41870000000000002</v>
      </c>
      <c r="N306" s="267">
        <v>0.16309999999999999</v>
      </c>
      <c r="O306" s="267">
        <v>8.6099999999999996E-2</v>
      </c>
      <c r="P306" s="267">
        <v>6.5199999999999994E-2</v>
      </c>
      <c r="Q306" s="267">
        <v>0.1129</v>
      </c>
      <c r="R306" s="267">
        <v>-0.10580000000000001</v>
      </c>
      <c r="S306" s="267">
        <v>-0.32990000000000003</v>
      </c>
      <c r="T306" s="267">
        <v>1.6400000000000001E-2</v>
      </c>
      <c r="U306" s="267">
        <v>0.14760000000000001</v>
      </c>
      <c r="V306" s="267">
        <v>5.9499999999999997E-2</v>
      </c>
      <c r="W306" s="267">
        <v>-0.17130000000000001</v>
      </c>
      <c r="X306" s="267">
        <v>7.6E-3</v>
      </c>
      <c r="Y306" s="267">
        <v>-0.2001</v>
      </c>
      <c r="Z306" s="267">
        <v>0.1431</v>
      </c>
      <c r="AA306" s="267">
        <v>-6.7199999999999996E-2</v>
      </c>
      <c r="AB306" s="267">
        <v>-1.9199999999999998E-2</v>
      </c>
      <c r="AC306" s="267">
        <v>-0.1721</v>
      </c>
      <c r="AD306" s="267">
        <v>-0.1106</v>
      </c>
      <c r="AE306" s="267">
        <v>2.3400000000000001E-2</v>
      </c>
      <c r="AF306" s="267">
        <v>0.16389999999999999</v>
      </c>
      <c r="AG306" s="267">
        <v>0.17829999999999999</v>
      </c>
      <c r="AH306" s="267">
        <v>5.5999999999999999E-3</v>
      </c>
      <c r="AI306" s="267">
        <v>0.112</v>
      </c>
      <c r="AJ306" s="267">
        <v>-0.1007</v>
      </c>
      <c r="AK306" s="267">
        <v>-8.1299999999999997E-2</v>
      </c>
      <c r="AL306" s="267">
        <v>-9.3100000000000002E-2</v>
      </c>
      <c r="AM306" s="267">
        <v>1.1000000000000001E-3</v>
      </c>
      <c r="AN306" s="267">
        <v>4.3200000000000002E-2</v>
      </c>
      <c r="AO306" s="267">
        <v>0.1036</v>
      </c>
      <c r="AP306" s="268">
        <v>-4.0399999999999998E-2</v>
      </c>
      <c r="AQ306" s="210"/>
      <c r="AR306" s="213">
        <f t="shared" ca="1" si="51"/>
        <v>-6.2615125300000005E-2</v>
      </c>
      <c r="AS306" s="214" t="str">
        <f t="shared" si="54"/>
        <v>Oxalicum Acidum</v>
      </c>
      <c r="AT306" s="232">
        <f t="shared" ca="1" si="52"/>
        <v>-6.2697149084162795E-2</v>
      </c>
      <c r="AU306" s="219">
        <f t="shared" ca="1" si="53"/>
        <v>3.9309325032817356E-3</v>
      </c>
      <c r="AV306" s="203"/>
      <c r="AW306" s="203"/>
      <c r="AX306" s="203"/>
      <c r="AY306" s="203"/>
      <c r="AZ306" s="203"/>
      <c r="BA306" s="203"/>
      <c r="BB306" s="203"/>
    </row>
    <row r="307" spans="1:54">
      <c r="A307" s="232" t="s">
        <v>313</v>
      </c>
      <c r="B307" s="482" t="s">
        <v>1513</v>
      </c>
      <c r="C307" s="482"/>
      <c r="D307" s="483"/>
      <c r="E307" s="267">
        <v>0.48620000000000002</v>
      </c>
      <c r="F307" s="267">
        <v>-0.27689999999999998</v>
      </c>
      <c r="G307" s="267">
        <v>-6.0100000000000001E-2</v>
      </c>
      <c r="H307" s="267">
        <v>0.17380000000000001</v>
      </c>
      <c r="I307" s="267">
        <v>7.1599999999999997E-2</v>
      </c>
      <c r="J307" s="267">
        <v>4.4600000000000001E-2</v>
      </c>
      <c r="K307" s="267">
        <v>-1.5900000000000001E-2</v>
      </c>
      <c r="L307" s="267">
        <v>1.55E-2</v>
      </c>
      <c r="M307" s="267">
        <v>-0.15620000000000001</v>
      </c>
      <c r="N307" s="267">
        <v>3.7199999999999997E-2</v>
      </c>
      <c r="O307" s="267">
        <v>-0.21429999999999999</v>
      </c>
      <c r="P307" s="267">
        <v>0.19259999999999999</v>
      </c>
      <c r="Q307" s="267">
        <v>-9.7999999999999997E-3</v>
      </c>
      <c r="R307" s="267">
        <v>-0.21759999999999999</v>
      </c>
      <c r="S307" s="267">
        <v>7.7999999999999996E-3</v>
      </c>
      <c r="T307" s="267">
        <v>-8.1799999999999998E-2</v>
      </c>
      <c r="U307" s="267">
        <v>-0.23880000000000001</v>
      </c>
      <c r="V307" s="267">
        <v>-0.1754</v>
      </c>
      <c r="W307" s="267">
        <v>-3.27E-2</v>
      </c>
      <c r="X307" s="267">
        <v>5.5199999999999999E-2</v>
      </c>
      <c r="Y307" s="267">
        <v>0.1116</v>
      </c>
      <c r="Z307" s="267">
        <v>0.35460000000000003</v>
      </c>
      <c r="AA307" s="267">
        <v>-6.13E-2</v>
      </c>
      <c r="AB307" s="267">
        <v>3.1099999999999999E-2</v>
      </c>
      <c r="AC307" s="267">
        <v>8.4199999999999997E-2</v>
      </c>
      <c r="AD307" s="267">
        <v>6.0900000000000003E-2</v>
      </c>
      <c r="AE307" s="267">
        <v>2.0400000000000001E-2</v>
      </c>
      <c r="AF307" s="267">
        <v>4.58E-2</v>
      </c>
      <c r="AG307" s="267">
        <v>-0.26910000000000001</v>
      </c>
      <c r="AH307" s="267">
        <v>-8.14E-2</v>
      </c>
      <c r="AI307" s="267">
        <v>3.3500000000000002E-2</v>
      </c>
      <c r="AJ307" s="267">
        <v>0.23799999999999999</v>
      </c>
      <c r="AK307" s="267">
        <v>0.15129999999999999</v>
      </c>
      <c r="AL307" s="267">
        <v>-0.1055</v>
      </c>
      <c r="AM307" s="267">
        <v>0.1386</v>
      </c>
      <c r="AN307" s="267">
        <v>-9.3600000000000003E-2</v>
      </c>
      <c r="AO307" s="267">
        <v>-0.13900000000000001</v>
      </c>
      <c r="AP307" s="268">
        <v>-0.12720000000000001</v>
      </c>
      <c r="AQ307" s="210"/>
      <c r="AR307" s="213">
        <f t="shared" ca="1" si="51"/>
        <v>-0.38458113329999999</v>
      </c>
      <c r="AS307" s="214" t="str">
        <f t="shared" si="54"/>
        <v>Paeonia Officinalis</v>
      </c>
      <c r="AT307" s="232">
        <f t="shared" ca="1" si="52"/>
        <v>-0.40542491100531103</v>
      </c>
      <c r="AU307" s="219">
        <f t="shared" ca="1" si="53"/>
        <v>0.16436935846366438</v>
      </c>
      <c r="AV307" s="203"/>
      <c r="AW307" s="203"/>
      <c r="AX307" s="203"/>
      <c r="AY307" s="203"/>
      <c r="AZ307" s="203"/>
      <c r="BA307" s="203"/>
      <c r="BB307" s="203"/>
    </row>
    <row r="308" spans="1:54">
      <c r="A308" s="232" t="s">
        <v>314</v>
      </c>
      <c r="B308" s="482" t="s">
        <v>1903</v>
      </c>
      <c r="C308" s="482"/>
      <c r="D308" s="483"/>
      <c r="E308" s="267">
        <v>-5.5599999999999997E-2</v>
      </c>
      <c r="F308" s="267">
        <v>0.10489999999999999</v>
      </c>
      <c r="G308" s="267">
        <v>1.2E-2</v>
      </c>
      <c r="H308" s="267">
        <v>-2.18E-2</v>
      </c>
      <c r="I308" s="267">
        <v>-0.3075</v>
      </c>
      <c r="J308" s="267">
        <v>0.21410000000000001</v>
      </c>
      <c r="K308" s="267">
        <v>0.2056</v>
      </c>
      <c r="L308" s="267">
        <v>0</v>
      </c>
      <c r="M308" s="267">
        <v>-0.1323</v>
      </c>
      <c r="N308" s="267">
        <v>0.13100000000000001</v>
      </c>
      <c r="O308" s="267">
        <v>0.34320000000000001</v>
      </c>
      <c r="P308" s="267">
        <v>1.49E-2</v>
      </c>
      <c r="Q308" s="267">
        <v>-0.1958</v>
      </c>
      <c r="R308" s="267">
        <v>0.21929999999999999</v>
      </c>
      <c r="S308" s="267">
        <v>-2.0000000000000001E-4</v>
      </c>
      <c r="T308" s="267">
        <v>-7.4800000000000005E-2</v>
      </c>
      <c r="U308" s="267">
        <v>-0.10440000000000001</v>
      </c>
      <c r="V308" s="267">
        <v>-3.2199999999999999E-2</v>
      </c>
      <c r="W308" s="267">
        <v>3.9899999999999998E-2</v>
      </c>
      <c r="X308" s="267">
        <v>0.18310000000000001</v>
      </c>
      <c r="Y308" s="267">
        <v>-0.10009999999999999</v>
      </c>
      <c r="Z308" s="267">
        <v>-3.0499999999999999E-2</v>
      </c>
      <c r="AA308" s="267">
        <v>-0.30380000000000001</v>
      </c>
      <c r="AB308" s="267">
        <v>0.24629999999999999</v>
      </c>
      <c r="AC308" s="267">
        <v>-0.13600000000000001</v>
      </c>
      <c r="AD308" s="267">
        <v>1.1999999999999999E-3</v>
      </c>
      <c r="AE308" s="267">
        <v>3.0700000000000002E-2</v>
      </c>
      <c r="AF308" s="267">
        <v>-0.31440000000000001</v>
      </c>
      <c r="AG308" s="267">
        <v>0.14410000000000001</v>
      </c>
      <c r="AH308" s="267">
        <v>0.16880000000000001</v>
      </c>
      <c r="AI308" s="267">
        <v>-7.5399999999999995E-2</v>
      </c>
      <c r="AJ308" s="267">
        <v>0.1192</v>
      </c>
      <c r="AK308" s="267">
        <v>3.32E-2</v>
      </c>
      <c r="AL308" s="267">
        <v>9.9000000000000005E-2</v>
      </c>
      <c r="AM308" s="267">
        <v>-0.1943</v>
      </c>
      <c r="AN308" s="267">
        <v>0.16689999999999999</v>
      </c>
      <c r="AO308" s="267">
        <v>-0.22919999999999999</v>
      </c>
      <c r="AP308" s="268">
        <v>-0.1744</v>
      </c>
      <c r="AQ308" s="210"/>
      <c r="AR308" s="213">
        <f t="shared" ca="1" si="51"/>
        <v>0.2492472422</v>
      </c>
      <c r="AS308" s="214" t="str">
        <f t="shared" si="54"/>
        <v>Palladium Metallicum</v>
      </c>
      <c r="AT308" s="232">
        <f t="shared" ca="1" si="52"/>
        <v>0.25461003120368647</v>
      </c>
      <c r="AU308" s="219" t="str">
        <f t="shared" ca="1" si="53"/>
        <v/>
      </c>
      <c r="AV308" s="203"/>
      <c r="AW308" s="203"/>
      <c r="AX308" s="203"/>
      <c r="AY308" s="203"/>
      <c r="AZ308" s="203"/>
      <c r="BA308" s="203"/>
      <c r="BB308" s="203"/>
    </row>
    <row r="309" spans="1:54">
      <c r="A309" s="232" t="s">
        <v>315</v>
      </c>
      <c r="B309" s="482" t="s">
        <v>1296</v>
      </c>
      <c r="C309" s="482"/>
      <c r="D309" s="483"/>
      <c r="E309" s="267">
        <v>0.35720000000000002</v>
      </c>
      <c r="F309" s="267">
        <v>-0.2492</v>
      </c>
      <c r="G309" s="267">
        <v>0.1071</v>
      </c>
      <c r="H309" s="267">
        <v>0.1293</v>
      </c>
      <c r="I309" s="267">
        <v>0.33750000000000002</v>
      </c>
      <c r="J309" s="267">
        <v>-0.14360000000000001</v>
      </c>
      <c r="K309" s="267">
        <v>9.5200000000000007E-2</v>
      </c>
      <c r="L309" s="267">
        <v>-5.7700000000000001E-2</v>
      </c>
      <c r="M309" s="267">
        <v>3.0599999999999999E-2</v>
      </c>
      <c r="N309" s="267">
        <v>-3.5000000000000003E-2</v>
      </c>
      <c r="O309" s="267">
        <v>8.0399999999999999E-2</v>
      </c>
      <c r="P309" s="267">
        <v>0.14649999999999999</v>
      </c>
      <c r="Q309" s="267">
        <v>-0.23980000000000001</v>
      </c>
      <c r="R309" s="267">
        <v>-2.3199999999999998E-2</v>
      </c>
      <c r="S309" s="267">
        <v>-3.5000000000000003E-2</v>
      </c>
      <c r="T309" s="267">
        <v>-2.9600000000000001E-2</v>
      </c>
      <c r="U309" s="267">
        <v>-7.5999999999999998E-2</v>
      </c>
      <c r="V309" s="267">
        <v>0.2225</v>
      </c>
      <c r="W309" s="267">
        <v>-0.15540000000000001</v>
      </c>
      <c r="X309" s="267">
        <v>-0.12330000000000001</v>
      </c>
      <c r="Y309" s="267">
        <v>0.1293</v>
      </c>
      <c r="Z309" s="267">
        <v>0.1391</v>
      </c>
      <c r="AA309" s="267">
        <v>-8.8300000000000003E-2</v>
      </c>
      <c r="AB309" s="267">
        <v>0.12039999999999999</v>
      </c>
      <c r="AC309" s="267">
        <v>0.20280000000000001</v>
      </c>
      <c r="AD309" s="267">
        <v>-0.1011</v>
      </c>
      <c r="AE309" s="267">
        <v>-0.13220000000000001</v>
      </c>
      <c r="AF309" s="267">
        <v>-0.17660000000000001</v>
      </c>
      <c r="AG309" s="267">
        <v>-9.3700000000000006E-2</v>
      </c>
      <c r="AH309" s="267">
        <v>-0.14410000000000001</v>
      </c>
      <c r="AI309" s="267">
        <v>-0.113</v>
      </c>
      <c r="AJ309" s="267">
        <v>-5.9200000000000003E-2</v>
      </c>
      <c r="AK309" s="267">
        <v>0.37690000000000001</v>
      </c>
      <c r="AL309" s="267">
        <v>-0.15340000000000001</v>
      </c>
      <c r="AM309" s="267">
        <v>5.4000000000000003E-3</v>
      </c>
      <c r="AN309" s="267">
        <v>-5.0799999999999998E-2</v>
      </c>
      <c r="AO309" s="267">
        <v>8.3400000000000002E-2</v>
      </c>
      <c r="AP309" s="268">
        <v>-0.26640000000000003</v>
      </c>
      <c r="AQ309" s="210"/>
      <c r="AR309" s="213">
        <f t="shared" ca="1" si="51"/>
        <v>-0.1462141961</v>
      </c>
      <c r="AS309" s="214" t="str">
        <f t="shared" si="54"/>
        <v>Paratyphoidinum B</v>
      </c>
      <c r="AT309" s="232">
        <f t="shared" ca="1" si="52"/>
        <v>-0.14726972008872291</v>
      </c>
      <c r="AU309" s="219">
        <f t="shared" ca="1" si="53"/>
        <v>2.1688370455010795E-2</v>
      </c>
      <c r="AV309" s="203"/>
      <c r="AW309" s="203"/>
      <c r="AX309" s="203"/>
      <c r="AY309" s="203"/>
      <c r="AZ309" s="203"/>
      <c r="BA309" s="203"/>
      <c r="BB309" s="203"/>
    </row>
    <row r="310" spans="1:54">
      <c r="A310" s="232" t="s">
        <v>316</v>
      </c>
      <c r="B310" s="482" t="s">
        <v>1381</v>
      </c>
      <c r="C310" s="482"/>
      <c r="D310" s="483"/>
      <c r="E310" s="267">
        <v>0.21199999999999999</v>
      </c>
      <c r="F310" s="267">
        <v>-0.23050000000000001</v>
      </c>
      <c r="G310" s="267">
        <v>-0.13789999999999999</v>
      </c>
      <c r="H310" s="267">
        <v>0.3629</v>
      </c>
      <c r="I310" s="267">
        <v>-0.12889999999999999</v>
      </c>
      <c r="J310" s="267">
        <v>-1.8499999999999999E-2</v>
      </c>
      <c r="K310" s="267">
        <v>-7.0099999999999996E-2</v>
      </c>
      <c r="L310" s="267">
        <v>-0.47089999999999999</v>
      </c>
      <c r="M310" s="267">
        <v>-8.9800000000000005E-2</v>
      </c>
      <c r="N310" s="267">
        <v>-0.2908</v>
      </c>
      <c r="O310" s="267">
        <v>0.1852</v>
      </c>
      <c r="P310" s="267">
        <v>-8.0000000000000004E-4</v>
      </c>
      <c r="Q310" s="267">
        <v>0.10440000000000001</v>
      </c>
      <c r="R310" s="267">
        <v>-8.2000000000000003E-2</v>
      </c>
      <c r="S310" s="267">
        <v>0.23449999999999999</v>
      </c>
      <c r="T310" s="267">
        <v>-0.23599999999999999</v>
      </c>
      <c r="U310" s="267">
        <v>-0.12330000000000001</v>
      </c>
      <c r="V310" s="267">
        <v>0.16550000000000001</v>
      </c>
      <c r="W310" s="267">
        <v>-7.8E-2</v>
      </c>
      <c r="X310" s="267">
        <v>-0.1198</v>
      </c>
      <c r="Y310" s="267">
        <v>-9.3799999999999994E-2</v>
      </c>
      <c r="Z310" s="267">
        <v>4.2999999999999997E-2</v>
      </c>
      <c r="AA310" s="267">
        <v>2.3599999999999999E-2</v>
      </c>
      <c r="AB310" s="267">
        <v>9.4600000000000004E-2</v>
      </c>
      <c r="AC310" s="267">
        <v>0.21279999999999999</v>
      </c>
      <c r="AD310" s="267">
        <v>-0.14929999999999999</v>
      </c>
      <c r="AE310" s="267">
        <v>4.4900000000000002E-2</v>
      </c>
      <c r="AF310" s="267">
        <v>6.4600000000000005E-2</v>
      </c>
      <c r="AG310" s="267">
        <v>4.4499999999999998E-2</v>
      </c>
      <c r="AH310" s="267">
        <v>-3.8999999999999998E-3</v>
      </c>
      <c r="AI310" s="267">
        <v>8.9800000000000005E-2</v>
      </c>
      <c r="AJ310" s="267">
        <v>0.19270000000000001</v>
      </c>
      <c r="AK310" s="267">
        <v>5.4999999999999997E-3</v>
      </c>
      <c r="AL310" s="267">
        <v>-9.9699999999999997E-2</v>
      </c>
      <c r="AM310" s="267">
        <v>2.9600000000000001E-2</v>
      </c>
      <c r="AN310" s="267">
        <v>7.9600000000000004E-2</v>
      </c>
      <c r="AO310" s="267">
        <v>0.15490000000000001</v>
      </c>
      <c r="AP310" s="268">
        <v>8.3500000000000005E-2</v>
      </c>
      <c r="AQ310" s="210"/>
      <c r="AR310" s="213">
        <f t="shared" ca="1" si="51"/>
        <v>-0.1123407693</v>
      </c>
      <c r="AS310" s="214" t="str">
        <f t="shared" si="54"/>
        <v>Pareira Brava</v>
      </c>
      <c r="AT310" s="232">
        <f t="shared" ca="1" si="52"/>
        <v>-0.11281697747375743</v>
      </c>
      <c r="AU310" s="219">
        <f t="shared" ca="1" si="53"/>
        <v>1.2727670406314293E-2</v>
      </c>
      <c r="AV310" s="203"/>
      <c r="AW310" s="203"/>
      <c r="AX310" s="203"/>
      <c r="AY310" s="203"/>
      <c r="AZ310" s="203"/>
      <c r="BA310" s="203"/>
      <c r="BB310" s="203"/>
    </row>
    <row r="311" spans="1:54">
      <c r="A311" s="232" t="s">
        <v>1179</v>
      </c>
      <c r="B311" s="482" t="s">
        <v>933</v>
      </c>
      <c r="C311" s="482"/>
      <c r="D311" s="483"/>
      <c r="E311" s="267">
        <v>-0.20080000000000001</v>
      </c>
      <c r="F311" s="267">
        <v>-3.9100000000000003E-2</v>
      </c>
      <c r="G311" s="267">
        <v>-0.1134</v>
      </c>
      <c r="H311" s="267">
        <v>-0.1716</v>
      </c>
      <c r="I311" s="267">
        <v>-0.12</v>
      </c>
      <c r="J311" s="267">
        <v>-9.9900000000000003E-2</v>
      </c>
      <c r="K311" s="267">
        <v>-0.2661</v>
      </c>
      <c r="L311" s="267">
        <v>8.72E-2</v>
      </c>
      <c r="M311" s="267">
        <v>-3.49E-2</v>
      </c>
      <c r="N311" s="267">
        <v>0.18429999999999999</v>
      </c>
      <c r="O311" s="267">
        <v>-6.6199999999999995E-2</v>
      </c>
      <c r="P311" s="267">
        <v>0.18329999999999999</v>
      </c>
      <c r="Q311" s="267">
        <v>0.20380000000000001</v>
      </c>
      <c r="R311" s="267">
        <v>0.1159</v>
      </c>
      <c r="S311" s="267">
        <v>-9.0499999999999997E-2</v>
      </c>
      <c r="T311" s="267">
        <v>7.5600000000000001E-2</v>
      </c>
      <c r="U311" s="267">
        <v>-8.77E-2</v>
      </c>
      <c r="V311" s="267">
        <v>0.24440000000000001</v>
      </c>
      <c r="W311" s="267">
        <v>-2.07E-2</v>
      </c>
      <c r="X311" s="267">
        <v>0.33229999999999998</v>
      </c>
      <c r="Y311" s="267">
        <v>7.3499999999999996E-2</v>
      </c>
      <c r="Z311" s="267">
        <v>-0.312</v>
      </c>
      <c r="AA311" s="267">
        <v>-0.1216</v>
      </c>
      <c r="AB311" s="267">
        <v>8.6999999999999994E-3</v>
      </c>
      <c r="AC311" s="267">
        <v>0.12089999999999999</v>
      </c>
      <c r="AD311" s="267">
        <v>-5.4899999999999997E-2</v>
      </c>
      <c r="AE311" s="267">
        <v>-0.16639999999999999</v>
      </c>
      <c r="AF311" s="267">
        <v>-7.9399999999999998E-2</v>
      </c>
      <c r="AG311" s="267">
        <v>-6.6699999999999995E-2</v>
      </c>
      <c r="AH311" s="267">
        <v>-1.01E-2</v>
      </c>
      <c r="AI311" s="267">
        <v>0.23569999999999999</v>
      </c>
      <c r="AJ311" s="267">
        <v>0.29930000000000001</v>
      </c>
      <c r="AK311" s="267">
        <v>0.1449</v>
      </c>
      <c r="AL311" s="267">
        <v>0.17319999999999999</v>
      </c>
      <c r="AM311" s="267">
        <v>-0.32619999999999999</v>
      </c>
      <c r="AN311" s="267">
        <v>-8.1100000000000005E-2</v>
      </c>
      <c r="AO311" s="267">
        <v>-4.8300000000000003E-2</v>
      </c>
      <c r="AP311" s="268">
        <v>8.6999999999999994E-2</v>
      </c>
      <c r="AQ311" s="210"/>
      <c r="AR311" s="213">
        <f t="shared" ca="1" si="51"/>
        <v>0.13077713069999999</v>
      </c>
      <c r="AS311" s="214" t="str">
        <f t="shared" si="54"/>
        <v>Paris Quadrifolia</v>
      </c>
      <c r="AT311" s="232">
        <f t="shared" ca="1" si="52"/>
        <v>0.13153042141627697</v>
      </c>
      <c r="AU311" s="219" t="str">
        <f t="shared" ca="1" si="53"/>
        <v/>
      </c>
      <c r="AV311" s="203"/>
      <c r="AW311" s="203"/>
      <c r="AX311" s="203"/>
      <c r="AY311" s="203"/>
      <c r="AZ311" s="203"/>
      <c r="BA311" s="203"/>
      <c r="BB311" s="203"/>
    </row>
    <row r="312" spans="1:54">
      <c r="A312" s="232" t="s">
        <v>3416</v>
      </c>
      <c r="B312" s="482" t="s">
        <v>3438</v>
      </c>
      <c r="C312" s="482"/>
      <c r="D312" s="483"/>
      <c r="E312" s="267">
        <v>-0.44900000000000001</v>
      </c>
      <c r="F312" s="267">
        <v>0.1007</v>
      </c>
      <c r="G312" s="267">
        <v>-2.9399999999999999E-2</v>
      </c>
      <c r="H312" s="267">
        <v>0.23200000000000001</v>
      </c>
      <c r="I312" s="267">
        <v>0.38829999999999998</v>
      </c>
      <c r="J312" s="267">
        <v>-1.0800000000000001E-2</v>
      </c>
      <c r="K312" s="267">
        <v>-0.24410000000000001</v>
      </c>
      <c r="L312" s="267">
        <v>0.18160000000000001</v>
      </c>
      <c r="M312" s="267">
        <v>0.16339999999999999</v>
      </c>
      <c r="N312" s="267">
        <v>6.4999999999999997E-3</v>
      </c>
      <c r="O312" s="267">
        <v>-0.1072</v>
      </c>
      <c r="P312" s="267">
        <v>0.29749999999999999</v>
      </c>
      <c r="Q312" s="267">
        <v>0.29299999999999998</v>
      </c>
      <c r="R312" s="267">
        <v>0.1394</v>
      </c>
      <c r="S312" s="267">
        <v>-0.10290000000000001</v>
      </c>
      <c r="T312" s="267">
        <v>-5.16E-2</v>
      </c>
      <c r="U312" s="267">
        <v>-0.10199999999999999</v>
      </c>
      <c r="V312" s="267">
        <v>1.9099999999999999E-2</v>
      </c>
      <c r="W312" s="267">
        <v>-0.1249</v>
      </c>
      <c r="X312" s="267">
        <v>-0.1244</v>
      </c>
      <c r="Y312" s="267">
        <v>-4.3700000000000003E-2</v>
      </c>
      <c r="Z312" s="267">
        <v>-5.4000000000000003E-3</v>
      </c>
      <c r="AA312" s="267">
        <v>0.17460000000000001</v>
      </c>
      <c r="AB312" s="267">
        <v>0.05</v>
      </c>
      <c r="AC312" s="267">
        <v>-1.55E-2</v>
      </c>
      <c r="AD312" s="267">
        <v>-0.25109999999999999</v>
      </c>
      <c r="AE312" s="267">
        <v>-4.8999999999999998E-3</v>
      </c>
      <c r="AF312" s="267">
        <v>6.1899999999999997E-2</v>
      </c>
      <c r="AG312" s="267">
        <v>-6.3700000000000007E-2</v>
      </c>
      <c r="AH312" s="267">
        <v>-2.1499999999999998E-2</v>
      </c>
      <c r="AI312" s="267">
        <v>5.3100000000000001E-2</v>
      </c>
      <c r="AJ312" s="267">
        <v>5.7999999999999996E-3</v>
      </c>
      <c r="AK312" s="267">
        <v>-1.1900000000000001E-2</v>
      </c>
      <c r="AL312" s="267">
        <v>-0.1065</v>
      </c>
      <c r="AM312" s="267">
        <v>6.6100000000000006E-2</v>
      </c>
      <c r="AN312" s="267">
        <v>2.8000000000000001E-2</v>
      </c>
      <c r="AO312" s="267">
        <v>-0.14949999999999999</v>
      </c>
      <c r="AP312" s="268">
        <v>-0.2334</v>
      </c>
      <c r="AQ312" s="210"/>
      <c r="AR312" s="213">
        <f t="shared" ca="1" si="51"/>
        <v>-3.4479305100000003E-2</v>
      </c>
      <c r="AS312" s="214" t="str">
        <f t="shared" si="54"/>
        <v>Perhexiline(Maleate)</v>
      </c>
      <c r="AT312" s="232">
        <f t="shared" ca="1" si="52"/>
        <v>-3.4492978111864199E-2</v>
      </c>
      <c r="AU312" s="219">
        <f t="shared" ca="1" si="53"/>
        <v>1.1897655390255427E-3</v>
      </c>
      <c r="AV312" s="203"/>
      <c r="AW312" s="203"/>
      <c r="AX312" s="203"/>
      <c r="AY312" s="203"/>
      <c r="AZ312" s="203"/>
      <c r="BA312" s="203"/>
      <c r="BB312" s="203"/>
    </row>
    <row r="313" spans="1:54">
      <c r="A313" s="232" t="s">
        <v>3417</v>
      </c>
      <c r="B313" s="482" t="s">
        <v>1382</v>
      </c>
      <c r="C313" s="482"/>
      <c r="D313" s="483"/>
      <c r="E313" s="267">
        <v>0.39190000000000003</v>
      </c>
      <c r="F313" s="267">
        <v>2.4500000000000001E-2</v>
      </c>
      <c r="G313" s="267">
        <v>-0.19070000000000001</v>
      </c>
      <c r="H313" s="267">
        <v>-7.7700000000000005E-2</v>
      </c>
      <c r="I313" s="267">
        <v>0.1328</v>
      </c>
      <c r="J313" s="267">
        <v>-7.0599999999999996E-2</v>
      </c>
      <c r="K313" s="267">
        <v>2.98E-2</v>
      </c>
      <c r="L313" s="267">
        <v>5.1499999999999997E-2</v>
      </c>
      <c r="M313" s="267">
        <v>4.6699999999999998E-2</v>
      </c>
      <c r="N313" s="267">
        <v>0.25390000000000001</v>
      </c>
      <c r="O313" s="267">
        <v>-0.20499999999999999</v>
      </c>
      <c r="P313" s="267">
        <v>1.46E-2</v>
      </c>
      <c r="Q313" s="267">
        <v>0.20860000000000001</v>
      </c>
      <c r="R313" s="267">
        <v>-1.89E-2</v>
      </c>
      <c r="S313" s="267">
        <v>0.41089999999999999</v>
      </c>
      <c r="T313" s="267">
        <v>-7.6600000000000001E-2</v>
      </c>
      <c r="U313" s="267">
        <v>-0.18</v>
      </c>
      <c r="V313" s="267">
        <v>0.14660000000000001</v>
      </c>
      <c r="W313" s="267">
        <v>-8.5599999999999996E-2</v>
      </c>
      <c r="X313" s="267">
        <v>-0.1071</v>
      </c>
      <c r="Y313" s="267">
        <v>9.1000000000000004E-3</v>
      </c>
      <c r="Z313" s="267">
        <v>-0.1391</v>
      </c>
      <c r="AA313" s="267">
        <v>1.0500000000000001E-2</v>
      </c>
      <c r="AB313" s="267">
        <v>0.10100000000000001</v>
      </c>
      <c r="AC313" s="267">
        <v>-0.2114</v>
      </c>
      <c r="AD313" s="267">
        <v>0.27650000000000002</v>
      </c>
      <c r="AE313" s="267">
        <v>7.5899999999999995E-2</v>
      </c>
      <c r="AF313" s="267">
        <v>-4.6199999999999998E-2</v>
      </c>
      <c r="AG313" s="267">
        <v>-6.13E-2</v>
      </c>
      <c r="AH313" s="267">
        <v>4.5999999999999999E-3</v>
      </c>
      <c r="AI313" s="267">
        <v>0.19919999999999999</v>
      </c>
      <c r="AJ313" s="267">
        <v>-0.1326</v>
      </c>
      <c r="AK313" s="267">
        <v>-0.2135</v>
      </c>
      <c r="AL313" s="267">
        <v>2.9999999999999997E-4</v>
      </c>
      <c r="AM313" s="267">
        <v>-0.15840000000000001</v>
      </c>
      <c r="AN313" s="267">
        <v>-0.2369</v>
      </c>
      <c r="AO313" s="267">
        <v>-1.1999999999999999E-3</v>
      </c>
      <c r="AP313" s="268">
        <v>-0.17469999999999999</v>
      </c>
      <c r="AQ313" s="210"/>
      <c r="AR313" s="213">
        <f t="shared" ca="1" si="51"/>
        <v>-0.1789324457</v>
      </c>
      <c r="AS313" s="214" t="str">
        <f t="shared" si="54"/>
        <v>Petroleum</v>
      </c>
      <c r="AT313" s="232">
        <f t="shared" ca="1" si="52"/>
        <v>-0.18087960595820313</v>
      </c>
      <c r="AU313" s="219">
        <f t="shared" ca="1" si="53"/>
        <v>3.2717431851594835E-2</v>
      </c>
      <c r="AV313" s="203"/>
      <c r="AW313" s="203"/>
      <c r="AX313" s="203"/>
      <c r="AY313" s="203"/>
      <c r="AZ313" s="203"/>
      <c r="BA313" s="203"/>
      <c r="BB313" s="203"/>
    </row>
    <row r="314" spans="1:54">
      <c r="A314" s="232" t="s">
        <v>3418</v>
      </c>
      <c r="B314" s="482" t="s">
        <v>2288</v>
      </c>
      <c r="C314" s="482"/>
      <c r="D314" s="483"/>
      <c r="E314" s="267">
        <v>0.34789999999999999</v>
      </c>
      <c r="F314" s="267">
        <v>-0.21909999999999999</v>
      </c>
      <c r="G314" s="267">
        <v>-0.30330000000000001</v>
      </c>
      <c r="H314" s="267">
        <v>0.33979999999999999</v>
      </c>
      <c r="I314" s="267">
        <v>-5.0799999999999998E-2</v>
      </c>
      <c r="J314" s="267">
        <v>0.1055</v>
      </c>
      <c r="K314" s="267">
        <v>-0.1008</v>
      </c>
      <c r="L314" s="267">
        <v>-0.24199999999999999</v>
      </c>
      <c r="M314" s="267">
        <v>-0.13070000000000001</v>
      </c>
      <c r="N314" s="267">
        <v>-0.30759999999999998</v>
      </c>
      <c r="O314" s="267">
        <v>0.1148</v>
      </c>
      <c r="P314" s="267">
        <v>-7.9500000000000001E-2</v>
      </c>
      <c r="Q314" s="267">
        <v>0.19939999999999999</v>
      </c>
      <c r="R314" s="267">
        <v>-0.21060000000000001</v>
      </c>
      <c r="S314" s="267">
        <v>0.25019999999999998</v>
      </c>
      <c r="T314" s="267">
        <v>-0.1047</v>
      </c>
      <c r="U314" s="267">
        <v>-0.1074</v>
      </c>
      <c r="V314" s="267">
        <v>0.2094</v>
      </c>
      <c r="W314" s="267">
        <v>-6.5199999999999994E-2</v>
      </c>
      <c r="X314" s="267">
        <v>-1.3599999999999999E-2</v>
      </c>
      <c r="Y314" s="267">
        <v>-2.0199999999999999E-2</v>
      </c>
      <c r="Z314" s="267">
        <v>6.6699999999999995E-2</v>
      </c>
      <c r="AA314" s="267">
        <v>4.2299999999999997E-2</v>
      </c>
      <c r="AB314" s="267">
        <v>-2.5600000000000001E-2</v>
      </c>
      <c r="AC314" s="267">
        <v>0.1179</v>
      </c>
      <c r="AD314" s="267">
        <v>-0.21410000000000001</v>
      </c>
      <c r="AE314" s="267">
        <v>5.7000000000000002E-2</v>
      </c>
      <c r="AF314" s="267">
        <v>0.11990000000000001</v>
      </c>
      <c r="AG314" s="267">
        <v>-5.4699999999999999E-2</v>
      </c>
      <c r="AH314" s="267">
        <v>1.2E-2</v>
      </c>
      <c r="AI314" s="267">
        <v>0.1167</v>
      </c>
      <c r="AJ314" s="267">
        <v>0.1749</v>
      </c>
      <c r="AK314" s="267">
        <v>7.3300000000000004E-2</v>
      </c>
      <c r="AL314" s="267">
        <v>-0.1474</v>
      </c>
      <c r="AM314" s="267">
        <v>-5.3100000000000001E-2</v>
      </c>
      <c r="AN314" s="267">
        <v>6.6E-3</v>
      </c>
      <c r="AO314" s="267">
        <v>0.16170000000000001</v>
      </c>
      <c r="AP314" s="268">
        <v>-6.4799999999999996E-2</v>
      </c>
      <c r="AQ314" s="210"/>
      <c r="AR314" s="213">
        <f t="shared" ca="1" si="51"/>
        <v>-5.6886549999999999E-3</v>
      </c>
      <c r="AS314" s="214" t="str">
        <f t="shared" si="54"/>
        <v>Petroselinum Sativum</v>
      </c>
      <c r="AT314" s="232">
        <f t="shared" ca="1" si="52"/>
        <v>-5.6887163643255792E-3</v>
      </c>
      <c r="AU314" s="219">
        <f t="shared" ca="1" si="53"/>
        <v>3.2361493873745635E-5</v>
      </c>
      <c r="AV314" s="203"/>
      <c r="AW314" s="203"/>
      <c r="AX314" s="203"/>
      <c r="AY314" s="203"/>
      <c r="AZ314" s="203"/>
      <c r="BA314" s="203"/>
      <c r="BB314" s="203"/>
    </row>
    <row r="315" spans="1:54">
      <c r="A315" s="232" t="s">
        <v>3419</v>
      </c>
      <c r="B315" s="482" t="s">
        <v>837</v>
      </c>
      <c r="C315" s="482"/>
      <c r="D315" s="483"/>
      <c r="E315" s="267">
        <v>0.2853</v>
      </c>
      <c r="F315" s="267">
        <v>-0.31759999999999999</v>
      </c>
      <c r="G315" s="267">
        <v>0.23960000000000001</v>
      </c>
      <c r="H315" s="267">
        <v>-0.34179999999999999</v>
      </c>
      <c r="I315" s="267">
        <v>0.1033</v>
      </c>
      <c r="J315" s="267">
        <v>-0.13489999999999999</v>
      </c>
      <c r="K315" s="267">
        <v>-0.1226</v>
      </c>
      <c r="L315" s="267">
        <v>-5.8000000000000003E-2</v>
      </c>
      <c r="M315" s="267">
        <v>6.3600000000000004E-2</v>
      </c>
      <c r="N315" s="267">
        <v>-8.0999999999999996E-3</v>
      </c>
      <c r="O315" s="267">
        <v>7.3400000000000007E-2</v>
      </c>
      <c r="P315" s="267">
        <v>0.1152</v>
      </c>
      <c r="Q315" s="267">
        <v>3.9E-2</v>
      </c>
      <c r="R315" s="267">
        <v>0.1187</v>
      </c>
      <c r="S315" s="267">
        <v>0.248</v>
      </c>
      <c r="T315" s="267">
        <v>0.11210000000000001</v>
      </c>
      <c r="U315" s="267">
        <v>-0.26669999999999999</v>
      </c>
      <c r="V315" s="267">
        <v>-2.2100000000000002E-2</v>
      </c>
      <c r="W315" s="267">
        <v>2.3900000000000001E-2</v>
      </c>
      <c r="X315" s="267">
        <v>0.14899999999999999</v>
      </c>
      <c r="Y315" s="267">
        <v>-6.5699999999999995E-2</v>
      </c>
      <c r="Z315" s="267">
        <v>0.16969999999999999</v>
      </c>
      <c r="AA315" s="267">
        <v>5.5199999999999999E-2</v>
      </c>
      <c r="AB315" s="267">
        <v>-0.2452</v>
      </c>
      <c r="AC315" s="267">
        <v>0.25650000000000001</v>
      </c>
      <c r="AD315" s="267">
        <v>-0.17530000000000001</v>
      </c>
      <c r="AE315" s="267">
        <v>0.11210000000000001</v>
      </c>
      <c r="AF315" s="267">
        <v>-4.9200000000000001E-2</v>
      </c>
      <c r="AG315" s="267">
        <v>-9.3100000000000002E-2</v>
      </c>
      <c r="AH315" s="267">
        <v>2.18E-2</v>
      </c>
      <c r="AI315" s="267">
        <v>0.16719999999999999</v>
      </c>
      <c r="AJ315" s="267">
        <v>-0.2248</v>
      </c>
      <c r="AK315" s="267">
        <v>3.2000000000000002E-3</v>
      </c>
      <c r="AL315" s="267">
        <v>0.17249999999999999</v>
      </c>
      <c r="AM315" s="267">
        <v>-0.13170000000000001</v>
      </c>
      <c r="AN315" s="267">
        <v>-6.9900000000000004E-2</v>
      </c>
      <c r="AO315" s="267">
        <v>-0.20480000000000001</v>
      </c>
      <c r="AP315" s="268">
        <v>-1.1000000000000001E-3</v>
      </c>
      <c r="AQ315" s="210"/>
      <c r="AR315" s="213">
        <f t="shared" ca="1" si="51"/>
        <v>-0.34937495619999998</v>
      </c>
      <c r="AS315" s="214" t="str">
        <f t="shared" si="54"/>
        <v>Phellandrium Aquati.</v>
      </c>
      <c r="AT315" s="232">
        <f t="shared" ca="1" si="52"/>
        <v>-0.36473163106024165</v>
      </c>
      <c r="AU315" s="219">
        <f t="shared" ca="1" si="53"/>
        <v>0.13302916269586423</v>
      </c>
      <c r="AV315" s="203"/>
      <c r="AW315" s="203"/>
      <c r="AX315" s="203"/>
      <c r="AY315" s="203"/>
      <c r="AZ315" s="203"/>
      <c r="BA315" s="203"/>
      <c r="BB315" s="203"/>
    </row>
    <row r="316" spans="1:54">
      <c r="A316" s="232" t="s">
        <v>1850</v>
      </c>
      <c r="B316" s="482" t="s">
        <v>1935</v>
      </c>
      <c r="C316" s="482"/>
      <c r="D316" s="483"/>
      <c r="E316" s="267">
        <v>0.13220000000000001</v>
      </c>
      <c r="F316" s="267">
        <v>8.72E-2</v>
      </c>
      <c r="G316" s="267">
        <v>-0.1138</v>
      </c>
      <c r="H316" s="267">
        <v>0.1389</v>
      </c>
      <c r="I316" s="267">
        <v>0.13270000000000001</v>
      </c>
      <c r="J316" s="267">
        <v>0.32040000000000002</v>
      </c>
      <c r="K316" s="267">
        <v>-1E-3</v>
      </c>
      <c r="L316" s="267">
        <v>0.30249999999999999</v>
      </c>
      <c r="M316" s="267">
        <v>-0.29099999999999998</v>
      </c>
      <c r="N316" s="267">
        <v>1.9400000000000001E-2</v>
      </c>
      <c r="O316" s="267">
        <v>-6.0900000000000003E-2</v>
      </c>
      <c r="P316" s="267">
        <v>-5.3199999999999997E-2</v>
      </c>
      <c r="Q316" s="267">
        <v>4.3700000000000003E-2</v>
      </c>
      <c r="R316" s="267">
        <v>-0.25919999999999999</v>
      </c>
      <c r="S316" s="267">
        <v>7.4999999999999997E-3</v>
      </c>
      <c r="T316" s="267">
        <v>8.48E-2</v>
      </c>
      <c r="U316" s="267">
        <v>-8.2000000000000007E-3</v>
      </c>
      <c r="V316" s="267">
        <v>-0.36730000000000002</v>
      </c>
      <c r="W316" s="267">
        <v>0.13550000000000001</v>
      </c>
      <c r="X316" s="267">
        <v>-5.0999999999999997E-2</v>
      </c>
      <c r="Y316" s="267">
        <v>3.9800000000000002E-2</v>
      </c>
      <c r="Z316" s="267">
        <v>-0.12920000000000001</v>
      </c>
      <c r="AA316" s="267">
        <v>-2.1600000000000001E-2</v>
      </c>
      <c r="AB316" s="267">
        <v>-7.9799999999999996E-2</v>
      </c>
      <c r="AC316" s="267">
        <v>0.18140000000000001</v>
      </c>
      <c r="AD316" s="267">
        <v>0.128</v>
      </c>
      <c r="AE316" s="267">
        <v>-1.8599999999999998E-2</v>
      </c>
      <c r="AF316" s="267">
        <v>0.21970000000000001</v>
      </c>
      <c r="AG316" s="267">
        <v>-0.22420000000000001</v>
      </c>
      <c r="AH316" s="267">
        <v>0.22839999999999999</v>
      </c>
      <c r="AI316" s="267">
        <v>6.0600000000000001E-2</v>
      </c>
      <c r="AJ316" s="267">
        <v>-0.26250000000000001</v>
      </c>
      <c r="AK316" s="267">
        <v>-6.1100000000000002E-2</v>
      </c>
      <c r="AL316" s="267">
        <v>-0.21099999999999999</v>
      </c>
      <c r="AM316" s="267">
        <v>-0.22270000000000001</v>
      </c>
      <c r="AN316" s="267">
        <v>5.0999999999999997E-2</v>
      </c>
      <c r="AO316" s="267">
        <v>6.0900000000000003E-2</v>
      </c>
      <c r="AP316" s="268">
        <v>6.9099999999999995E-2</v>
      </c>
      <c r="AQ316" s="210"/>
      <c r="AR316" s="213">
        <f t="shared" ca="1" si="51"/>
        <v>-7.5873547999999999E-2</v>
      </c>
      <c r="AS316" s="214" t="str">
        <f t="shared" si="54"/>
        <v>Phenobarbital</v>
      </c>
      <c r="AT316" s="232">
        <f t="shared" ca="1" si="52"/>
        <v>-7.6019649138759707E-2</v>
      </c>
      <c r="AU316" s="219">
        <f t="shared" ca="1" si="53"/>
        <v>5.7789870551801297E-3</v>
      </c>
      <c r="AV316" s="203"/>
      <c r="AW316" s="203"/>
      <c r="AX316" s="203"/>
      <c r="AY316" s="203"/>
    </row>
    <row r="317" spans="1:54">
      <c r="A317" s="232" t="s">
        <v>1851</v>
      </c>
      <c r="B317" s="482" t="s">
        <v>4515</v>
      </c>
      <c r="C317" s="482"/>
      <c r="D317" s="483"/>
      <c r="E317" s="267">
        <v>-0.22600000000000001</v>
      </c>
      <c r="F317" s="267">
        <v>0.42120000000000002</v>
      </c>
      <c r="G317" s="267">
        <v>-0.15229999999999999</v>
      </c>
      <c r="H317" s="267">
        <v>8.9099999999999999E-2</v>
      </c>
      <c r="I317" s="267">
        <v>0.29239999999999999</v>
      </c>
      <c r="J317" s="267">
        <v>-0.23730000000000001</v>
      </c>
      <c r="K317" s="267">
        <v>-4.02E-2</v>
      </c>
      <c r="L317" s="267">
        <v>0.1187</v>
      </c>
      <c r="M317" s="267">
        <v>9.9500000000000005E-2</v>
      </c>
      <c r="N317" s="267">
        <v>4.0300000000000002E-2</v>
      </c>
      <c r="O317" s="267">
        <v>0.26119999999999999</v>
      </c>
      <c r="P317" s="267">
        <v>-0.36549999999999999</v>
      </c>
      <c r="Q317" s="267">
        <v>-0.2167</v>
      </c>
      <c r="R317" s="267">
        <v>7.0999999999999994E-2</v>
      </c>
      <c r="S317" s="267">
        <v>-1.23E-2</v>
      </c>
      <c r="T317" s="267">
        <v>4.3400000000000001E-2</v>
      </c>
      <c r="U317" s="267">
        <v>9.0700000000000003E-2</v>
      </c>
      <c r="V317" s="267">
        <v>-0.27839999999999998</v>
      </c>
      <c r="W317" s="267">
        <v>-6.2700000000000006E-2</v>
      </c>
      <c r="X317" s="267">
        <v>7.5399999999999995E-2</v>
      </c>
      <c r="Y317" s="267">
        <v>1E-3</v>
      </c>
      <c r="Z317" s="267">
        <v>-8.4500000000000006E-2</v>
      </c>
      <c r="AA317" s="267">
        <v>-0.15529999999999999</v>
      </c>
      <c r="AB317" s="267">
        <v>-4.4499999999999998E-2</v>
      </c>
      <c r="AC317" s="267">
        <v>-0.22989999999999999</v>
      </c>
      <c r="AD317" s="267">
        <v>-4.7600000000000003E-2</v>
      </c>
      <c r="AE317" s="267">
        <v>5.8400000000000001E-2</v>
      </c>
      <c r="AF317" s="267">
        <v>-9.1999999999999998E-3</v>
      </c>
      <c r="AG317" s="267">
        <v>9.1999999999999998E-3</v>
      </c>
      <c r="AH317" s="267">
        <v>-8.1199999999999994E-2</v>
      </c>
      <c r="AI317" s="267">
        <v>0.2059</v>
      </c>
      <c r="AJ317" s="267">
        <v>1.8100000000000002E-2</v>
      </c>
      <c r="AK317" s="267">
        <v>9.4299999999999995E-2</v>
      </c>
      <c r="AL317" s="267">
        <v>-9.4299999999999995E-2</v>
      </c>
      <c r="AM317" s="267">
        <v>4.6800000000000001E-2</v>
      </c>
      <c r="AN317" s="267">
        <v>0.1323</v>
      </c>
      <c r="AO317" s="267">
        <v>-3.3099999999999997E-2</v>
      </c>
      <c r="AP317" s="268">
        <v>0.2009</v>
      </c>
      <c r="AQ317" s="210"/>
      <c r="AR317" s="213">
        <f t="shared" ca="1" si="51"/>
        <v>3.86075237E-2</v>
      </c>
      <c r="AS317" s="214" t="str">
        <f t="shared" si="54"/>
        <v>Phosphoricum Acidum</v>
      </c>
      <c r="AT317" s="232">
        <f t="shared" ca="1" si="52"/>
        <v>3.8626722904110282E-2</v>
      </c>
      <c r="AU317" s="219" t="str">
        <f t="shared" ca="1" si="53"/>
        <v/>
      </c>
      <c r="AV317" s="203"/>
      <c r="AW317" s="203"/>
      <c r="AX317" s="203"/>
      <c r="AY317" s="203"/>
    </row>
    <row r="318" spans="1:54">
      <c r="A318" s="232" t="s">
        <v>2825</v>
      </c>
      <c r="B318" s="482" t="s">
        <v>1936</v>
      </c>
      <c r="C318" s="482"/>
      <c r="D318" s="483"/>
      <c r="E318" s="267">
        <v>-0.2656</v>
      </c>
      <c r="F318" s="267">
        <v>-2.6200000000000001E-2</v>
      </c>
      <c r="G318" s="267">
        <v>-1.6400000000000001E-2</v>
      </c>
      <c r="H318" s="267">
        <v>9.74E-2</v>
      </c>
      <c r="I318" s="267">
        <v>-1.77E-2</v>
      </c>
      <c r="J318" s="267">
        <v>-5.2499999999999998E-2</v>
      </c>
      <c r="K318" s="267">
        <v>8.3500000000000005E-2</v>
      </c>
      <c r="L318" s="267">
        <v>0.35</v>
      </c>
      <c r="M318" s="267">
        <v>5.8299999999999998E-2</v>
      </c>
      <c r="N318" s="267">
        <v>-9.4999999999999998E-3</v>
      </c>
      <c r="O318" s="267">
        <v>0.1153</v>
      </c>
      <c r="P318" s="267">
        <v>-0.50080000000000002</v>
      </c>
      <c r="Q318" s="267">
        <v>-0.10639999999999999</v>
      </c>
      <c r="R318" s="267">
        <v>0.15190000000000001</v>
      </c>
      <c r="S318" s="267">
        <v>-0.16700000000000001</v>
      </c>
      <c r="T318" s="267">
        <v>-0.2324</v>
      </c>
      <c r="U318" s="267">
        <v>-0.3029</v>
      </c>
      <c r="V318" s="267">
        <v>0.1396</v>
      </c>
      <c r="W318" s="267">
        <v>4.6100000000000002E-2</v>
      </c>
      <c r="X318" s="267">
        <v>0.21340000000000001</v>
      </c>
      <c r="Y318" s="267">
        <v>-7.2800000000000004E-2</v>
      </c>
      <c r="Z318" s="267">
        <v>0.15890000000000001</v>
      </c>
      <c r="AA318" s="267">
        <v>-1.8200000000000001E-2</v>
      </c>
      <c r="AB318" s="267">
        <v>-4.9500000000000002E-2</v>
      </c>
      <c r="AC318" s="267">
        <v>-0.30559999999999998</v>
      </c>
      <c r="AD318" s="267">
        <v>9.5799999999999996E-2</v>
      </c>
      <c r="AE318" s="267">
        <v>0.16800000000000001</v>
      </c>
      <c r="AF318" s="267">
        <v>-9.4000000000000004E-3</v>
      </c>
      <c r="AG318" s="267">
        <v>-3.3799999999999997E-2</v>
      </c>
      <c r="AH318" s="267">
        <v>-2.3E-2</v>
      </c>
      <c r="AI318" s="267">
        <v>3.1199999999999999E-2</v>
      </c>
      <c r="AJ318" s="267">
        <v>0.1236</v>
      </c>
      <c r="AK318" s="267">
        <v>2.5999999999999999E-2</v>
      </c>
      <c r="AL318" s="267">
        <v>0.17150000000000001</v>
      </c>
      <c r="AM318" s="267">
        <v>4.5699999999999998E-2</v>
      </c>
      <c r="AN318" s="267">
        <v>0.14299999999999999</v>
      </c>
      <c r="AO318" s="267">
        <v>-6.9500000000000006E-2</v>
      </c>
      <c r="AP318" s="268">
        <v>6.3799999999999996E-2</v>
      </c>
      <c r="AQ318" s="210"/>
      <c r="AR318" s="213">
        <f t="shared" ca="1" si="51"/>
        <v>0.32786846879999998</v>
      </c>
      <c r="AS318" s="214" t="str">
        <f t="shared" si="54"/>
        <v>Phosphorus</v>
      </c>
      <c r="AT318" s="232">
        <f t="shared" ca="1" si="52"/>
        <v>0.34043811411505043</v>
      </c>
      <c r="AU318" s="219" t="str">
        <f t="shared" ca="1" si="53"/>
        <v/>
      </c>
      <c r="AV318" s="203"/>
      <c r="AW318" s="203"/>
      <c r="AX318" s="203"/>
      <c r="AY318" s="203"/>
    </row>
    <row r="319" spans="1:54">
      <c r="A319" s="232" t="s">
        <v>2826</v>
      </c>
      <c r="B319" s="482" t="s">
        <v>3084</v>
      </c>
      <c r="C319" s="482"/>
      <c r="D319" s="483"/>
      <c r="E319" s="267">
        <v>-0.3795</v>
      </c>
      <c r="F319" s="267">
        <v>-0.10539999999999999</v>
      </c>
      <c r="G319" s="267">
        <v>-0.13830000000000001</v>
      </c>
      <c r="H319" s="267">
        <v>-2.1399999999999999E-2</v>
      </c>
      <c r="I319" s="267">
        <v>0.21049999999999999</v>
      </c>
      <c r="J319" s="267">
        <v>-0.22189999999999999</v>
      </c>
      <c r="K319" s="267">
        <v>-5.2900000000000003E-2</v>
      </c>
      <c r="L319" s="267">
        <v>4.5400000000000003E-2</v>
      </c>
      <c r="M319" s="267">
        <v>-4.0399999999999998E-2</v>
      </c>
      <c r="N319" s="267">
        <v>0.32979999999999998</v>
      </c>
      <c r="O319" s="267">
        <v>0.13619999999999999</v>
      </c>
      <c r="P319" s="267">
        <v>0.12970000000000001</v>
      </c>
      <c r="Q319" s="267">
        <v>7.2900000000000006E-2</v>
      </c>
      <c r="R319" s="267">
        <v>4.6800000000000001E-2</v>
      </c>
      <c r="S319" s="267">
        <v>-0.17399999999999999</v>
      </c>
      <c r="T319" s="267">
        <v>-7.5399999999999995E-2</v>
      </c>
      <c r="U319" s="267">
        <v>-0.1079</v>
      </c>
      <c r="V319" s="267">
        <v>-0.1229</v>
      </c>
      <c r="W319" s="267">
        <v>-6.2199999999999998E-2</v>
      </c>
      <c r="X319" s="267">
        <v>2.8899999999999999E-2</v>
      </c>
      <c r="Y319" s="267">
        <v>0.27479999999999999</v>
      </c>
      <c r="Z319" s="267">
        <v>0.15290000000000001</v>
      </c>
      <c r="AA319" s="267">
        <v>8.3299999999999999E-2</v>
      </c>
      <c r="AB319" s="267">
        <v>-0.16719999999999999</v>
      </c>
      <c r="AC319" s="267">
        <v>0.35089999999999999</v>
      </c>
      <c r="AD319" s="267">
        <v>-0.28949999999999998</v>
      </c>
      <c r="AE319" s="267">
        <v>4.65E-2</v>
      </c>
      <c r="AF319" s="267">
        <v>4.5999999999999999E-3</v>
      </c>
      <c r="AG319" s="267">
        <v>-2.5399999999999999E-2</v>
      </c>
      <c r="AH319" s="267">
        <v>-0.16300000000000001</v>
      </c>
      <c r="AI319" s="267">
        <v>-0.2051</v>
      </c>
      <c r="AJ319" s="267">
        <v>0.12330000000000001</v>
      </c>
      <c r="AK319" s="267">
        <v>-3.3599999999999998E-2</v>
      </c>
      <c r="AL319" s="267">
        <v>6.3299999999999995E-2</v>
      </c>
      <c r="AM319" s="267">
        <v>0.08</v>
      </c>
      <c r="AN319" s="267">
        <v>-7.1000000000000004E-3</v>
      </c>
      <c r="AO319" s="267">
        <v>0.25519999999999998</v>
      </c>
      <c r="AP319" s="268">
        <v>-4.4999999999999998E-2</v>
      </c>
      <c r="AQ319" s="210"/>
      <c r="AR319" s="213">
        <f t="shared" ca="1" si="51"/>
        <v>-0.1547319167</v>
      </c>
      <c r="AS319" s="214" t="str">
        <f t="shared" si="54"/>
        <v>Physostigma Venenos.</v>
      </c>
      <c r="AT319" s="232">
        <f t="shared" ca="1" si="52"/>
        <v>-0.15598482693856161</v>
      </c>
      <c r="AU319" s="219">
        <f t="shared" ca="1" si="53"/>
        <v>2.4331266235053016E-2</v>
      </c>
      <c r="AV319" s="203"/>
      <c r="AW319" s="203"/>
      <c r="AX319" s="203"/>
      <c r="AY319" s="203"/>
    </row>
    <row r="320" spans="1:54">
      <c r="A320" s="232" t="s">
        <v>2827</v>
      </c>
      <c r="B320" s="482" t="s">
        <v>2901</v>
      </c>
      <c r="C320" s="482"/>
      <c r="D320" s="483"/>
      <c r="E320" s="267">
        <v>0.41889999999999999</v>
      </c>
      <c r="F320" s="267">
        <v>-0.33150000000000002</v>
      </c>
      <c r="G320" s="267">
        <v>7.2499999999999995E-2</v>
      </c>
      <c r="H320" s="267">
        <v>-4.02E-2</v>
      </c>
      <c r="I320" s="267">
        <v>-8.6999999999999994E-3</v>
      </c>
      <c r="J320" s="267">
        <v>-0.1555</v>
      </c>
      <c r="K320" s="267">
        <v>-0.27239999999999998</v>
      </c>
      <c r="L320" s="267">
        <v>-0.21240000000000001</v>
      </c>
      <c r="M320" s="267">
        <v>-4.6800000000000001E-2</v>
      </c>
      <c r="N320" s="267">
        <v>0.2195</v>
      </c>
      <c r="O320" s="267">
        <v>-8.3199999999999996E-2</v>
      </c>
      <c r="P320" s="267">
        <v>3.7999999999999999E-2</v>
      </c>
      <c r="Q320" s="267">
        <v>-0.15210000000000001</v>
      </c>
      <c r="R320" s="267">
        <v>0.34939999999999999</v>
      </c>
      <c r="S320" s="267">
        <v>-0.2344</v>
      </c>
      <c r="T320" s="267">
        <v>0.19370000000000001</v>
      </c>
      <c r="U320" s="267">
        <v>0.1845</v>
      </c>
      <c r="V320" s="267">
        <v>-0.1047</v>
      </c>
      <c r="W320" s="267">
        <v>-0.14460000000000001</v>
      </c>
      <c r="X320" s="267">
        <v>4.9099999999999998E-2</v>
      </c>
      <c r="Y320" s="267">
        <v>-0.1188</v>
      </c>
      <c r="Z320" s="267">
        <v>9.4000000000000004E-3</v>
      </c>
      <c r="AA320" s="267">
        <v>1.9599999999999999E-2</v>
      </c>
      <c r="AB320" s="267">
        <v>0.21759999999999999</v>
      </c>
      <c r="AC320" s="267">
        <v>-1.5599999999999999E-2</v>
      </c>
      <c r="AD320" s="267">
        <v>2.1000000000000001E-2</v>
      </c>
      <c r="AE320" s="267">
        <v>9.7600000000000006E-2</v>
      </c>
      <c r="AF320" s="267">
        <v>5.4100000000000002E-2</v>
      </c>
      <c r="AG320" s="267">
        <v>-9.7600000000000006E-2</v>
      </c>
      <c r="AH320" s="267">
        <v>5.3600000000000002E-2</v>
      </c>
      <c r="AI320" s="267">
        <v>-0.1328</v>
      </c>
      <c r="AJ320" s="267">
        <v>-0.16139999999999999</v>
      </c>
      <c r="AK320" s="267">
        <v>1.49E-2</v>
      </c>
      <c r="AL320" s="267">
        <v>-3.95E-2</v>
      </c>
      <c r="AM320" s="267">
        <v>5.2900000000000003E-2</v>
      </c>
      <c r="AN320" s="267">
        <v>-4.3700000000000003E-2</v>
      </c>
      <c r="AO320" s="267">
        <v>9.4700000000000006E-2</v>
      </c>
      <c r="AP320" s="268">
        <v>0.2301</v>
      </c>
      <c r="AQ320" s="210"/>
      <c r="AR320" s="213">
        <f t="shared" ca="1" si="51"/>
        <v>-0.30606120599999997</v>
      </c>
      <c r="AS320" s="214" t="str">
        <f t="shared" si="54"/>
        <v>Phytolacca Decandra</v>
      </c>
      <c r="AT320" s="232">
        <f t="shared" ca="1" si="52"/>
        <v>-0.31619370522080448</v>
      </c>
      <c r="AU320" s="219">
        <f t="shared" ca="1" si="53"/>
        <v>9.9978459221261001E-2</v>
      </c>
      <c r="AV320" s="203"/>
      <c r="AW320" s="203"/>
      <c r="AX320" s="203"/>
      <c r="AY320" s="203"/>
    </row>
    <row r="321" spans="1:51">
      <c r="A321" s="232" t="s">
        <v>2828</v>
      </c>
      <c r="B321" s="482" t="s">
        <v>4426</v>
      </c>
      <c r="C321" s="482"/>
      <c r="D321" s="483"/>
      <c r="E321" s="267">
        <v>-4.8300000000000003E-2</v>
      </c>
      <c r="F321" s="267">
        <v>0.44800000000000001</v>
      </c>
      <c r="G321" s="267">
        <v>-0.1731</v>
      </c>
      <c r="H321" s="267">
        <v>0.15160000000000001</v>
      </c>
      <c r="I321" s="267">
        <v>0.42970000000000003</v>
      </c>
      <c r="J321" s="267">
        <v>-0.13769999999999999</v>
      </c>
      <c r="K321" s="267">
        <v>-0.19520000000000001</v>
      </c>
      <c r="L321" s="267">
        <v>8.8700000000000001E-2</v>
      </c>
      <c r="M321" s="267">
        <v>8.9399999999999993E-2</v>
      </c>
      <c r="N321" s="267">
        <v>3.49E-2</v>
      </c>
      <c r="O321" s="267">
        <v>0.13039999999999999</v>
      </c>
      <c r="P321" s="267">
        <v>-7.6300000000000007E-2</v>
      </c>
      <c r="Q321" s="267">
        <v>-0.125</v>
      </c>
      <c r="R321" s="267">
        <v>0.2054</v>
      </c>
      <c r="S321" s="267">
        <v>-8.9099999999999999E-2</v>
      </c>
      <c r="T321" s="267">
        <v>8.9300000000000004E-2</v>
      </c>
      <c r="U321" s="267">
        <v>9.8500000000000004E-2</v>
      </c>
      <c r="V321" s="267">
        <v>-9.8599999999999993E-2</v>
      </c>
      <c r="W321" s="267">
        <v>-9.4100000000000003E-2</v>
      </c>
      <c r="X321" s="267">
        <v>0.1389</v>
      </c>
      <c r="Y321" s="267">
        <v>-0.21909999999999999</v>
      </c>
      <c r="Z321" s="267">
        <v>5.62E-2</v>
      </c>
      <c r="AA321" s="267">
        <v>-8.2699999999999996E-2</v>
      </c>
      <c r="AB321" s="267">
        <v>-0.14810000000000001</v>
      </c>
      <c r="AC321" s="267">
        <v>-0.17249999999999999</v>
      </c>
      <c r="AD321" s="267">
        <v>-0.2298</v>
      </c>
      <c r="AE321" s="267">
        <v>7.6499999999999999E-2</v>
      </c>
      <c r="AF321" s="267">
        <v>-5.7500000000000002E-2</v>
      </c>
      <c r="AG321" s="267">
        <v>9.6600000000000005E-2</v>
      </c>
      <c r="AH321" s="267">
        <v>4.2099999999999999E-2</v>
      </c>
      <c r="AI321" s="267">
        <v>0.1169</v>
      </c>
      <c r="AJ321" s="267">
        <v>0.10879999999999999</v>
      </c>
      <c r="AK321" s="267">
        <v>-0.28050000000000003</v>
      </c>
      <c r="AL321" s="267">
        <v>-6.4500000000000002E-2</v>
      </c>
      <c r="AM321" s="267">
        <v>-0.1109</v>
      </c>
      <c r="AN321" s="267">
        <v>-5.5800000000000002E-2</v>
      </c>
      <c r="AO321" s="267">
        <v>-9.9199999999999997E-2</v>
      </c>
      <c r="AP321" s="268">
        <v>0.1575</v>
      </c>
      <c r="AQ321" s="210"/>
      <c r="AR321" s="213">
        <f t="shared" ca="1" si="51"/>
        <v>8.67059154E-2</v>
      </c>
      <c r="AS321" s="214" t="str">
        <f t="shared" si="54"/>
        <v>Picricum Acidum</v>
      </c>
      <c r="AT321" s="232">
        <f t="shared" ca="1" si="52"/>
        <v>8.6924183390850604E-2</v>
      </c>
      <c r="AU321" s="219" t="str">
        <f t="shared" ca="1" si="53"/>
        <v/>
      </c>
      <c r="AV321" s="203"/>
      <c r="AW321" s="203"/>
      <c r="AX321" s="203"/>
      <c r="AY321" s="203"/>
    </row>
    <row r="322" spans="1:51">
      <c r="A322" s="232" t="s">
        <v>4486</v>
      </c>
      <c r="B322" s="482" t="s">
        <v>1937</v>
      </c>
      <c r="C322" s="482"/>
      <c r="D322" s="483"/>
      <c r="E322" s="267">
        <v>0.28189999999999998</v>
      </c>
      <c r="F322" s="267">
        <v>-0.1237</v>
      </c>
      <c r="G322" s="267">
        <v>-8.9999999999999993E-3</v>
      </c>
      <c r="H322" s="267">
        <v>-3.0000000000000001E-3</v>
      </c>
      <c r="I322" s="267">
        <v>8.6800000000000002E-2</v>
      </c>
      <c r="J322" s="267">
        <v>-0.19889999999999999</v>
      </c>
      <c r="K322" s="267">
        <v>8.6E-3</v>
      </c>
      <c r="L322" s="267">
        <v>7.8600000000000003E-2</v>
      </c>
      <c r="M322" s="267">
        <v>5.5899999999999998E-2</v>
      </c>
      <c r="N322" s="267">
        <v>-5.8400000000000001E-2</v>
      </c>
      <c r="O322" s="267">
        <v>8.1600000000000006E-2</v>
      </c>
      <c r="P322" s="267">
        <v>-8.2900000000000001E-2</v>
      </c>
      <c r="Q322" s="267">
        <v>-5.8900000000000001E-2</v>
      </c>
      <c r="R322" s="267">
        <v>-0.29170000000000001</v>
      </c>
      <c r="S322" s="267">
        <v>2.9600000000000001E-2</v>
      </c>
      <c r="T322" s="267">
        <v>2.7900000000000001E-2</v>
      </c>
      <c r="U322" s="267">
        <v>0.2024</v>
      </c>
      <c r="V322" s="267">
        <v>-8.3799999999999999E-2</v>
      </c>
      <c r="W322" s="267">
        <v>-0.28570000000000001</v>
      </c>
      <c r="X322" s="267">
        <v>-0.1457</v>
      </c>
      <c r="Y322" s="267">
        <v>6.5299999999999997E-2</v>
      </c>
      <c r="Z322" s="267">
        <v>7.22E-2</v>
      </c>
      <c r="AA322" s="267">
        <v>0.31709999999999999</v>
      </c>
      <c r="AB322" s="267">
        <v>4.7699999999999999E-2</v>
      </c>
      <c r="AC322" s="267">
        <v>0.22989999999999999</v>
      </c>
      <c r="AD322" s="267">
        <v>-0.49840000000000001</v>
      </c>
      <c r="AE322" s="267">
        <v>1.6299999999999999E-2</v>
      </c>
      <c r="AF322" s="267">
        <v>0.217</v>
      </c>
      <c r="AG322" s="267">
        <v>6.0999999999999999E-2</v>
      </c>
      <c r="AH322" s="267">
        <v>-0.19420000000000001</v>
      </c>
      <c r="AI322" s="267">
        <v>1.2E-2</v>
      </c>
      <c r="AJ322" s="267">
        <v>0.1048</v>
      </c>
      <c r="AK322" s="267">
        <v>5.9700000000000003E-2</v>
      </c>
      <c r="AL322" s="267">
        <v>-0.13750000000000001</v>
      </c>
      <c r="AM322" s="267">
        <v>-0.12330000000000001</v>
      </c>
      <c r="AN322" s="267">
        <v>0.1431</v>
      </c>
      <c r="AO322" s="267">
        <v>-3.6999999999999998E-2</v>
      </c>
      <c r="AP322" s="268">
        <v>0.1328</v>
      </c>
      <c r="AQ322" s="210"/>
      <c r="AR322" s="213">
        <f t="shared" ca="1" si="51"/>
        <v>-5.9465690000000002E-2</v>
      </c>
      <c r="AS322" s="214" t="str">
        <f t="shared" si="54"/>
        <v>Plantago Major</v>
      </c>
      <c r="AT322" s="232">
        <f t="shared" ca="1" si="52"/>
        <v>-5.9535932656635884E-2</v>
      </c>
      <c r="AU322" s="219">
        <f t="shared" ca="1" si="53"/>
        <v>3.544527277295483E-3</v>
      </c>
      <c r="AV322" s="203"/>
      <c r="AW322" s="203"/>
      <c r="AX322" s="203"/>
      <c r="AY322" s="203"/>
    </row>
    <row r="323" spans="1:51">
      <c r="A323" s="232" t="s">
        <v>3785</v>
      </c>
      <c r="B323" s="482" t="s">
        <v>1938</v>
      </c>
      <c r="C323" s="482"/>
      <c r="D323" s="483"/>
      <c r="E323" s="267">
        <v>-0.4264</v>
      </c>
      <c r="F323" s="267">
        <v>0.36009999999999998</v>
      </c>
      <c r="G323" s="267">
        <v>-4.1599999999999998E-2</v>
      </c>
      <c r="H323" s="267">
        <v>-4.7399999999999998E-2</v>
      </c>
      <c r="I323" s="267">
        <v>-0.44669999999999999</v>
      </c>
      <c r="J323" s="267">
        <v>0.2666</v>
      </c>
      <c r="K323" s="267">
        <v>0.1978</v>
      </c>
      <c r="L323" s="267">
        <v>-0.189</v>
      </c>
      <c r="M323" s="267">
        <v>-2.1499999999999998E-2</v>
      </c>
      <c r="N323" s="267">
        <v>1.95E-2</v>
      </c>
      <c r="O323" s="267">
        <v>-4.1300000000000003E-2</v>
      </c>
      <c r="P323" s="267">
        <v>5.8799999999999998E-2</v>
      </c>
      <c r="Q323" s="267">
        <v>-0.1351</v>
      </c>
      <c r="R323" s="267">
        <v>0.22550000000000001</v>
      </c>
      <c r="S323" s="267">
        <v>-8.2400000000000001E-2</v>
      </c>
      <c r="T323" s="267">
        <v>-4.0399999999999998E-2</v>
      </c>
      <c r="U323" s="267">
        <v>-7.4700000000000003E-2</v>
      </c>
      <c r="V323" s="267">
        <v>-8.6599999999999996E-2</v>
      </c>
      <c r="W323" s="267">
        <v>0.16059999999999999</v>
      </c>
      <c r="X323" s="267">
        <v>7.8899999999999998E-2</v>
      </c>
      <c r="Y323" s="267">
        <v>4.2900000000000001E-2</v>
      </c>
      <c r="Z323" s="267">
        <v>-0.2949</v>
      </c>
      <c r="AA323" s="267">
        <v>2.5399999999999999E-2</v>
      </c>
      <c r="AB323" s="267">
        <v>4.65E-2</v>
      </c>
      <c r="AC323" s="267">
        <v>-0.1062</v>
      </c>
      <c r="AD323" s="267">
        <v>8.6099999999999996E-2</v>
      </c>
      <c r="AE323" s="267">
        <v>-3.3399999999999999E-2</v>
      </c>
      <c r="AF323" s="267">
        <v>-3.2300000000000002E-2</v>
      </c>
      <c r="AG323" s="267">
        <v>-0.13150000000000001</v>
      </c>
      <c r="AH323" s="267">
        <v>8.3900000000000002E-2</v>
      </c>
      <c r="AI323" s="267">
        <v>5.5500000000000001E-2</v>
      </c>
      <c r="AJ323" s="267">
        <v>4.0599999999999997E-2</v>
      </c>
      <c r="AK323" s="267">
        <v>-3.7100000000000001E-2</v>
      </c>
      <c r="AL323" s="267">
        <v>7.6600000000000001E-2</v>
      </c>
      <c r="AM323" s="267">
        <v>0.18970000000000001</v>
      </c>
      <c r="AN323" s="267">
        <v>5.8599999999999999E-2</v>
      </c>
      <c r="AO323" s="267">
        <v>5.6300000000000003E-2</v>
      </c>
      <c r="AP323" s="268">
        <v>0.13800000000000001</v>
      </c>
      <c r="AQ323" s="210"/>
      <c r="AR323" s="213">
        <f t="shared" ca="1" si="51"/>
        <v>0.18360461729999999</v>
      </c>
      <c r="AS323" s="214" t="str">
        <f t="shared" si="54"/>
        <v>Platina</v>
      </c>
      <c r="AT323" s="232">
        <f t="shared" ca="1" si="52"/>
        <v>0.18571052317339315</v>
      </c>
      <c r="AU323" s="219" t="str">
        <f t="shared" ca="1" si="53"/>
        <v/>
      </c>
      <c r="AV323" s="203"/>
      <c r="AW323" s="203"/>
      <c r="AX323" s="203"/>
      <c r="AY323" s="203"/>
    </row>
    <row r="324" spans="1:51">
      <c r="A324" s="232" t="s">
        <v>3786</v>
      </c>
      <c r="B324" s="482" t="s">
        <v>736</v>
      </c>
      <c r="C324" s="482"/>
      <c r="D324" s="483"/>
      <c r="E324" s="267">
        <v>-0.30590000000000001</v>
      </c>
      <c r="F324" s="267">
        <v>0.16669999999999999</v>
      </c>
      <c r="G324" s="267">
        <v>-1.3899999999999999E-2</v>
      </c>
      <c r="H324" s="267">
        <v>0.32600000000000001</v>
      </c>
      <c r="I324" s="267">
        <v>0.27339999999999998</v>
      </c>
      <c r="J324" s="267">
        <v>-0.1772</v>
      </c>
      <c r="K324" s="267">
        <v>6.3100000000000003E-2</v>
      </c>
      <c r="L324" s="267">
        <v>-0.27260000000000001</v>
      </c>
      <c r="M324" s="267">
        <v>-5.1000000000000004E-3</v>
      </c>
      <c r="N324" s="267">
        <v>0.1091</v>
      </c>
      <c r="O324" s="267">
        <v>0.1275</v>
      </c>
      <c r="P324" s="267">
        <v>0.38059999999999999</v>
      </c>
      <c r="Q324" s="267">
        <v>6.8999999999999999E-3</v>
      </c>
      <c r="R324" s="267">
        <v>8.1500000000000003E-2</v>
      </c>
      <c r="S324" s="267">
        <v>-0.17199999999999999</v>
      </c>
      <c r="T324" s="267">
        <v>-0.21759999999999999</v>
      </c>
      <c r="U324" s="267">
        <v>4.2299999999999997E-2</v>
      </c>
      <c r="V324" s="267">
        <v>-1.2699999999999999E-2</v>
      </c>
      <c r="W324" s="267">
        <v>-0.19989999999999999</v>
      </c>
      <c r="X324" s="267">
        <v>-0.23300000000000001</v>
      </c>
      <c r="Y324" s="267">
        <v>-0.14630000000000001</v>
      </c>
      <c r="Z324" s="267">
        <v>-9.7999999999999997E-3</v>
      </c>
      <c r="AA324" s="267">
        <v>0.25040000000000001</v>
      </c>
      <c r="AB324" s="267">
        <v>5.5100000000000003E-2</v>
      </c>
      <c r="AC324" s="267">
        <v>5.0900000000000001E-2</v>
      </c>
      <c r="AD324" s="267">
        <v>0.221</v>
      </c>
      <c r="AE324" s="267">
        <v>-6.6E-3</v>
      </c>
      <c r="AF324" s="267">
        <v>-0.16619999999999999</v>
      </c>
      <c r="AG324" s="267">
        <v>7.3899999999999993E-2</v>
      </c>
      <c r="AH324" s="267">
        <v>-8.0999999999999996E-3</v>
      </c>
      <c r="AI324" s="267">
        <v>-8.5400000000000004E-2</v>
      </c>
      <c r="AJ324" s="267">
        <v>7.22E-2</v>
      </c>
      <c r="AK324" s="267">
        <v>6.6299999999999998E-2</v>
      </c>
      <c r="AL324" s="267">
        <v>-5.0700000000000002E-2</v>
      </c>
      <c r="AM324" s="267">
        <v>-1.1999999999999999E-3</v>
      </c>
      <c r="AN324" s="267">
        <v>-0.14119999999999999</v>
      </c>
      <c r="AO324" s="267">
        <v>1.0999999999999999E-2</v>
      </c>
      <c r="AP324" s="268">
        <v>-0.15340000000000001</v>
      </c>
      <c r="AQ324" s="210"/>
      <c r="AR324" s="213">
        <f t="shared" ca="1" si="51"/>
        <v>-0.1146632742</v>
      </c>
      <c r="AS324" s="214" t="str">
        <f t="shared" si="54"/>
        <v>Plumbum Metallicum</v>
      </c>
      <c r="AT324" s="232">
        <f t="shared" ca="1" si="52"/>
        <v>-0.11516979413885348</v>
      </c>
      <c r="AU324" s="219">
        <f t="shared" ca="1" si="53"/>
        <v>1.3264081481985889E-2</v>
      </c>
      <c r="AV324" s="203"/>
      <c r="AW324" s="203"/>
      <c r="AX324" s="203"/>
      <c r="AY324" s="203"/>
    </row>
    <row r="325" spans="1:51">
      <c r="A325" s="232" t="s">
        <v>3787</v>
      </c>
      <c r="B325" s="482" t="s">
        <v>3085</v>
      </c>
      <c r="C325" s="482"/>
      <c r="D325" s="483"/>
      <c r="E325" s="267">
        <v>0.10979999999999999</v>
      </c>
      <c r="F325" s="267">
        <v>-0.12970000000000001</v>
      </c>
      <c r="G325" s="267">
        <v>0.40189999999999998</v>
      </c>
      <c r="H325" s="267">
        <v>0.20480000000000001</v>
      </c>
      <c r="I325" s="267">
        <v>-0.2087</v>
      </c>
      <c r="J325" s="267">
        <v>-0.20580000000000001</v>
      </c>
      <c r="K325" s="267">
        <v>0.1182</v>
      </c>
      <c r="L325" s="267">
        <v>0.2757</v>
      </c>
      <c r="M325" s="267">
        <v>-0.13539999999999999</v>
      </c>
      <c r="N325" s="267">
        <v>5.0099999999999999E-2</v>
      </c>
      <c r="O325" s="267">
        <v>2.5000000000000001E-2</v>
      </c>
      <c r="P325" s="267">
        <v>0.1313</v>
      </c>
      <c r="Q325" s="267">
        <v>-0.1734</v>
      </c>
      <c r="R325" s="267">
        <v>0.13339999999999999</v>
      </c>
      <c r="S325" s="267">
        <v>6.4600000000000005E-2</v>
      </c>
      <c r="T325" s="267">
        <v>-0.21279999999999999</v>
      </c>
      <c r="U325" s="267">
        <v>0.19120000000000001</v>
      </c>
      <c r="V325" s="267">
        <v>8.2100000000000006E-2</v>
      </c>
      <c r="W325" s="267">
        <v>-2.8500000000000001E-2</v>
      </c>
      <c r="X325" s="267">
        <v>0.18010000000000001</v>
      </c>
      <c r="Y325" s="267">
        <v>-2.81E-2</v>
      </c>
      <c r="Z325" s="267">
        <v>-0.13950000000000001</v>
      </c>
      <c r="AA325" s="267">
        <v>-0.1943</v>
      </c>
      <c r="AB325" s="267">
        <v>-0.28170000000000001</v>
      </c>
      <c r="AC325" s="267">
        <v>-1.83E-2</v>
      </c>
      <c r="AD325" s="267">
        <v>8.0000000000000004E-4</v>
      </c>
      <c r="AE325" s="267">
        <v>-0.19139999999999999</v>
      </c>
      <c r="AF325" s="267">
        <v>-0.1217</v>
      </c>
      <c r="AG325" s="267">
        <v>0.223</v>
      </c>
      <c r="AH325" s="267">
        <v>-5.79E-2</v>
      </c>
      <c r="AI325" s="267">
        <v>1.35E-2</v>
      </c>
      <c r="AJ325" s="267">
        <v>2.3199999999999998E-2</v>
      </c>
      <c r="AK325" s="267">
        <v>7.0599999999999996E-2</v>
      </c>
      <c r="AL325" s="267">
        <v>-0.18240000000000001</v>
      </c>
      <c r="AM325" s="267">
        <v>-2.5000000000000001E-2</v>
      </c>
      <c r="AN325" s="267">
        <v>0.21560000000000001</v>
      </c>
      <c r="AO325" s="267">
        <v>4.1399999999999999E-2</v>
      </c>
      <c r="AP325" s="268">
        <v>-0.2218</v>
      </c>
      <c r="AQ325" s="210"/>
      <c r="AR325" s="213">
        <f t="shared" ca="1" si="51"/>
        <v>0.14025075100000001</v>
      </c>
      <c r="AS325" s="214" t="str">
        <f t="shared" si="54"/>
        <v>Podophyllum Peltatum</v>
      </c>
      <c r="AT325" s="232">
        <f t="shared" ca="1" si="52"/>
        <v>0.14118134920841696</v>
      </c>
      <c r="AU325" s="219" t="str">
        <f t="shared" ca="1" si="53"/>
        <v/>
      </c>
      <c r="AV325" s="203"/>
      <c r="AW325" s="203"/>
      <c r="AX325" s="203"/>
      <c r="AY325" s="203"/>
    </row>
    <row r="326" spans="1:51">
      <c r="A326" s="232" t="s">
        <v>3788</v>
      </c>
      <c r="B326" s="482" t="s">
        <v>353</v>
      </c>
      <c r="C326" s="482"/>
      <c r="D326" s="483"/>
      <c r="E326" s="267">
        <v>0.34639999999999999</v>
      </c>
      <c r="F326" s="267">
        <v>2.7699999999999999E-2</v>
      </c>
      <c r="G326" s="267">
        <v>0.18579999999999999</v>
      </c>
      <c r="H326" s="267">
        <v>0.14399999999999999</v>
      </c>
      <c r="I326" s="267">
        <v>8.3999999999999995E-3</v>
      </c>
      <c r="J326" s="267">
        <v>0.12659999999999999</v>
      </c>
      <c r="K326" s="267">
        <v>-0.20899999999999999</v>
      </c>
      <c r="L326" s="267">
        <v>-0.31240000000000001</v>
      </c>
      <c r="M326" s="267">
        <v>-9.1999999999999998E-2</v>
      </c>
      <c r="N326" s="267">
        <v>0.15090000000000001</v>
      </c>
      <c r="O326" s="267">
        <v>-0.16300000000000001</v>
      </c>
      <c r="P326" s="267">
        <v>0.2198</v>
      </c>
      <c r="Q326" s="267">
        <v>-9.11E-2</v>
      </c>
      <c r="R326" s="267">
        <v>0.1356</v>
      </c>
      <c r="S326" s="267">
        <v>-6.8999999999999999E-3</v>
      </c>
      <c r="T326" s="267">
        <v>-4.0599999999999997E-2</v>
      </c>
      <c r="U326" s="267">
        <v>-0.114</v>
      </c>
      <c r="V326" s="267">
        <v>-0.27300000000000002</v>
      </c>
      <c r="W326" s="267">
        <v>2.7099999999999999E-2</v>
      </c>
      <c r="X326" s="267">
        <v>-7.8799999999999995E-2</v>
      </c>
      <c r="Y326" s="267">
        <v>-3.6400000000000002E-2</v>
      </c>
      <c r="Z326" s="267">
        <v>2.6200000000000001E-2</v>
      </c>
      <c r="AA326" s="267">
        <v>-1.2E-2</v>
      </c>
      <c r="AB326" s="267">
        <v>-5.4100000000000002E-2</v>
      </c>
      <c r="AC326" s="267">
        <v>0.1206</v>
      </c>
      <c r="AD326" s="267">
        <v>7.22E-2</v>
      </c>
      <c r="AE326" s="267">
        <v>-0.23630000000000001</v>
      </c>
      <c r="AF326" s="267">
        <v>0.16719999999999999</v>
      </c>
      <c r="AG326" s="267">
        <v>0.1918</v>
      </c>
      <c r="AH326" s="267">
        <v>-0.18279999999999999</v>
      </c>
      <c r="AI326" s="267">
        <v>7.6100000000000001E-2</v>
      </c>
      <c r="AJ326" s="267">
        <v>0.20899999999999999</v>
      </c>
      <c r="AK326" s="267">
        <v>2.3199999999999998E-2</v>
      </c>
      <c r="AL326" s="267">
        <v>1.6799999999999999E-2</v>
      </c>
      <c r="AM326" s="267">
        <v>0.15640000000000001</v>
      </c>
      <c r="AN326" s="267">
        <v>6.13E-2</v>
      </c>
      <c r="AO326" s="267">
        <v>-0.22040000000000001</v>
      </c>
      <c r="AP326" s="268">
        <v>-0.3629</v>
      </c>
      <c r="AQ326" s="210"/>
      <c r="AR326" s="213">
        <f t="shared" ca="1" si="51"/>
        <v>-0.39819850029999998</v>
      </c>
      <c r="AS326" s="214" t="str">
        <f t="shared" si="54"/>
        <v>Polygonum Hydropiper</v>
      </c>
      <c r="AT326" s="232">
        <f t="shared" ca="1" si="52"/>
        <v>-0.4215061226336036</v>
      </c>
      <c r="AU326" s="219">
        <f t="shared" ca="1" si="53"/>
        <v>0.17766741141761447</v>
      </c>
      <c r="AV326" s="203"/>
      <c r="AW326" s="203"/>
      <c r="AX326" s="203"/>
      <c r="AY326" s="203"/>
    </row>
    <row r="327" spans="1:51">
      <c r="A327" s="232" t="s">
        <v>3789</v>
      </c>
      <c r="B327" s="482" t="s">
        <v>2919</v>
      </c>
      <c r="C327" s="482"/>
      <c r="D327" s="483"/>
      <c r="E327" s="267">
        <v>-1.7600000000000001E-2</v>
      </c>
      <c r="F327" s="267">
        <v>0.35349999999999998</v>
      </c>
      <c r="G327" s="267">
        <v>-5.8299999999999998E-2</v>
      </c>
      <c r="H327" s="267">
        <v>-0.10440000000000001</v>
      </c>
      <c r="I327" s="267">
        <v>-0.29759999999999998</v>
      </c>
      <c r="J327" s="267">
        <v>8.3400000000000002E-2</v>
      </c>
      <c r="K327" s="267">
        <v>0.14940000000000001</v>
      </c>
      <c r="L327" s="267">
        <v>-1.0800000000000001E-2</v>
      </c>
      <c r="M327" s="267">
        <v>0.15049999999999999</v>
      </c>
      <c r="N327" s="267">
        <v>-0.12039999999999999</v>
      </c>
      <c r="O327" s="267">
        <v>-0.05</v>
      </c>
      <c r="P327" s="267">
        <v>4.1399999999999999E-2</v>
      </c>
      <c r="Q327" s="267">
        <v>-0.14249999999999999</v>
      </c>
      <c r="R327" s="267">
        <v>-0.3468</v>
      </c>
      <c r="S327" s="267">
        <v>0.1401</v>
      </c>
      <c r="T327" s="267">
        <v>-0.19520000000000001</v>
      </c>
      <c r="U327" s="267">
        <v>-3.5900000000000001E-2</v>
      </c>
      <c r="V327" s="267">
        <v>-9.0700000000000003E-2</v>
      </c>
      <c r="W327" s="267">
        <v>9.2899999999999996E-2</v>
      </c>
      <c r="X327" s="267">
        <v>-0.1012</v>
      </c>
      <c r="Y327" s="267">
        <v>0.22389999999999999</v>
      </c>
      <c r="Z327" s="267">
        <v>6.5000000000000002E-2</v>
      </c>
      <c r="AA327" s="267">
        <v>-0.24410000000000001</v>
      </c>
      <c r="AB327" s="267">
        <v>0.1168</v>
      </c>
      <c r="AC327" s="267">
        <v>0.2014</v>
      </c>
      <c r="AD327" s="267">
        <v>0.34399999999999997</v>
      </c>
      <c r="AE327" s="267">
        <v>0.27229999999999999</v>
      </c>
      <c r="AF327" s="267">
        <v>9.6799999999999997E-2</v>
      </c>
      <c r="AG327" s="267">
        <v>-0.1739</v>
      </c>
      <c r="AH327" s="267">
        <v>-1.1900000000000001E-2</v>
      </c>
      <c r="AI327" s="267">
        <v>-4.7699999999999999E-2</v>
      </c>
      <c r="AJ327" s="267">
        <v>4.1000000000000003E-3</v>
      </c>
      <c r="AK327" s="267">
        <v>-0.1414</v>
      </c>
      <c r="AL327" s="267">
        <v>-8.2100000000000006E-2</v>
      </c>
      <c r="AM327" s="267">
        <v>-8.5099999999999995E-2</v>
      </c>
      <c r="AN327" s="267">
        <v>-6.13E-2</v>
      </c>
      <c r="AO327" s="267">
        <v>0.1638</v>
      </c>
      <c r="AP327" s="268">
        <v>-8.4500000000000006E-2</v>
      </c>
      <c r="AQ327" s="210"/>
      <c r="AR327" s="213">
        <f t="shared" ca="1" si="51"/>
        <v>3.0352746600000001E-2</v>
      </c>
      <c r="AS327" s="214" t="str">
        <f t="shared" si="54"/>
        <v>Proteus Vulgaris</v>
      </c>
      <c r="AT327" s="232">
        <f t="shared" ca="1" si="52"/>
        <v>3.0362072975392201E-2</v>
      </c>
      <c r="AU327" s="219" t="str">
        <f t="shared" ca="1" si="53"/>
        <v/>
      </c>
      <c r="AV327" s="203"/>
      <c r="AW327" s="203"/>
      <c r="AX327" s="203"/>
      <c r="AY327" s="203"/>
    </row>
    <row r="328" spans="1:51">
      <c r="A328" s="232" t="s">
        <v>3790</v>
      </c>
      <c r="B328" s="482" t="s">
        <v>1939</v>
      </c>
      <c r="C328" s="482"/>
      <c r="D328" s="483"/>
      <c r="E328" s="267">
        <v>5.28E-2</v>
      </c>
      <c r="F328" s="267">
        <v>-0.2646</v>
      </c>
      <c r="G328" s="267">
        <v>9.8299999999999998E-2</v>
      </c>
      <c r="H328" s="267">
        <v>2.2200000000000001E-2</v>
      </c>
      <c r="I328" s="267">
        <v>-0.17180000000000001</v>
      </c>
      <c r="J328" s="267">
        <v>-7.6799999999999993E-2</v>
      </c>
      <c r="K328" s="267">
        <v>-0.182</v>
      </c>
      <c r="L328" s="267">
        <v>-0.34179999999999999</v>
      </c>
      <c r="M328" s="267">
        <v>8.4099999999999994E-2</v>
      </c>
      <c r="N328" s="267">
        <v>0.1037</v>
      </c>
      <c r="O328" s="267">
        <v>7.2800000000000004E-2</v>
      </c>
      <c r="P328" s="267">
        <v>0.1245</v>
      </c>
      <c r="Q328" s="267">
        <v>3.39E-2</v>
      </c>
      <c r="R328" s="267">
        <v>-0.17660000000000001</v>
      </c>
      <c r="S328" s="267">
        <v>0.1867</v>
      </c>
      <c r="T328" s="267">
        <v>-4.5900000000000003E-2</v>
      </c>
      <c r="U328" s="267">
        <v>-0.13070000000000001</v>
      </c>
      <c r="V328" s="267">
        <v>0.1205</v>
      </c>
      <c r="W328" s="267">
        <v>-8.2299999999999998E-2</v>
      </c>
      <c r="X328" s="267">
        <v>8.3000000000000004E-2</v>
      </c>
      <c r="Y328" s="267">
        <v>6.2600000000000003E-2</v>
      </c>
      <c r="Z328" s="267">
        <v>4.3299999999999998E-2</v>
      </c>
      <c r="AA328" s="267">
        <v>3.2000000000000001E-2</v>
      </c>
      <c r="AB328" s="267">
        <v>-8.2600000000000007E-2</v>
      </c>
      <c r="AC328" s="267">
        <v>0.30690000000000001</v>
      </c>
      <c r="AD328" s="267">
        <v>-0.25009999999999999</v>
      </c>
      <c r="AE328" s="267">
        <v>5.7500000000000002E-2</v>
      </c>
      <c r="AF328" s="267">
        <v>-4.5499999999999999E-2</v>
      </c>
      <c r="AG328" s="267">
        <v>-6.4799999999999996E-2</v>
      </c>
      <c r="AH328" s="267">
        <v>-0.27010000000000001</v>
      </c>
      <c r="AI328" s="267">
        <v>0.16089999999999999</v>
      </c>
      <c r="AJ328" s="267">
        <v>0.28760000000000002</v>
      </c>
      <c r="AK328" s="267">
        <v>0.1154</v>
      </c>
      <c r="AL328" s="267">
        <v>-0.12189999999999999</v>
      </c>
      <c r="AM328" s="267">
        <v>-0.27410000000000001</v>
      </c>
      <c r="AN328" s="267">
        <v>7.4999999999999997E-2</v>
      </c>
      <c r="AO328" s="267">
        <v>0.1598</v>
      </c>
      <c r="AP328" s="268">
        <v>0.28720000000000001</v>
      </c>
      <c r="AQ328" s="210"/>
      <c r="AR328" s="213">
        <f t="shared" ca="1" si="51"/>
        <v>-0.16114583160000001</v>
      </c>
      <c r="AS328" s="214" t="str">
        <f t="shared" si="54"/>
        <v>Prunus Spinosa</v>
      </c>
      <c r="AT328" s="232">
        <f t="shared" ca="1" si="52"/>
        <v>-0.16256285351749486</v>
      </c>
      <c r="AU328" s="219">
        <f t="shared" ca="1" si="53"/>
        <v>2.642668134375049E-2</v>
      </c>
      <c r="AV328" s="203"/>
      <c r="AW328" s="203"/>
      <c r="AX328" s="203"/>
      <c r="AY328" s="203"/>
    </row>
    <row r="329" spans="1:51">
      <c r="A329" s="232" t="s">
        <v>1350</v>
      </c>
      <c r="B329" s="482" t="s">
        <v>1940</v>
      </c>
      <c r="C329" s="482"/>
      <c r="D329" s="483"/>
      <c r="E329" s="267">
        <v>0.36349999999999999</v>
      </c>
      <c r="F329" s="267">
        <v>0.223</v>
      </c>
      <c r="G329" s="267">
        <v>-0.1804</v>
      </c>
      <c r="H329" s="267">
        <v>-0.35560000000000003</v>
      </c>
      <c r="I329" s="267">
        <v>0.24529999999999999</v>
      </c>
      <c r="J329" s="267">
        <v>-6.6699999999999995E-2</v>
      </c>
      <c r="K329" s="267">
        <v>0.1356</v>
      </c>
      <c r="L329" s="267">
        <v>-0.1076</v>
      </c>
      <c r="M329" s="267">
        <v>0.21249999999999999</v>
      </c>
      <c r="N329" s="267">
        <v>0.159</v>
      </c>
      <c r="O329" s="267">
        <v>5.6000000000000001E-2</v>
      </c>
      <c r="P329" s="267">
        <v>2.7300000000000001E-2</v>
      </c>
      <c r="Q329" s="267">
        <v>8.8499999999999995E-2</v>
      </c>
      <c r="R329" s="267">
        <v>0.16020000000000001</v>
      </c>
      <c r="S329" s="267">
        <v>0.32129999999999997</v>
      </c>
      <c r="T329" s="267">
        <v>-7.5300000000000006E-2</v>
      </c>
      <c r="U329" s="267">
        <v>3.1E-2</v>
      </c>
      <c r="V329" s="267">
        <v>-2.5000000000000001E-3</v>
      </c>
      <c r="W329" s="267">
        <v>-8.72E-2</v>
      </c>
      <c r="X329" s="267">
        <v>-0.1779</v>
      </c>
      <c r="Y329" s="267">
        <v>-1.9099999999999999E-2</v>
      </c>
      <c r="Z329" s="267">
        <v>-0.23680000000000001</v>
      </c>
      <c r="AA329" s="267">
        <v>8.0000000000000002E-3</v>
      </c>
      <c r="AB329" s="267">
        <v>3.5999999999999999E-3</v>
      </c>
      <c r="AC329" s="267">
        <v>-0.1226</v>
      </c>
      <c r="AD329" s="267">
        <v>0.15859999999999999</v>
      </c>
      <c r="AE329" s="267">
        <v>0.1012</v>
      </c>
      <c r="AF329" s="267">
        <v>-0.15559999999999999</v>
      </c>
      <c r="AG329" s="267">
        <v>-5.16E-2</v>
      </c>
      <c r="AH329" s="267">
        <v>-1.14E-2</v>
      </c>
      <c r="AI329" s="267">
        <v>1.5699999999999999E-2</v>
      </c>
      <c r="AJ329" s="267">
        <v>-0.1197</v>
      </c>
      <c r="AK329" s="267">
        <v>-0.20960000000000001</v>
      </c>
      <c r="AL329" s="267">
        <v>3.0499999999999999E-2</v>
      </c>
      <c r="AM329" s="267">
        <v>-8.2400000000000001E-2</v>
      </c>
      <c r="AN329" s="267">
        <v>-0.1923</v>
      </c>
      <c r="AO329" s="267">
        <v>0.14099999999999999</v>
      </c>
      <c r="AP329" s="268">
        <v>-0.2248</v>
      </c>
      <c r="AQ329" s="210"/>
      <c r="AR329" s="213">
        <f t="shared" ca="1" si="51"/>
        <v>-0.19566457749999999</v>
      </c>
      <c r="AS329" s="214" t="str">
        <f t="shared" si="54"/>
        <v>Psorinum</v>
      </c>
      <c r="AT329" s="232">
        <f t="shared" ca="1" si="52"/>
        <v>-0.19822053361905215</v>
      </c>
      <c r="AU329" s="219">
        <f t="shared" ca="1" si="53"/>
        <v>3.929137994822178E-2</v>
      </c>
      <c r="AV329" s="203"/>
      <c r="AW329" s="203"/>
      <c r="AX329" s="203"/>
      <c r="AY329" s="203"/>
    </row>
    <row r="330" spans="1:51">
      <c r="A330" s="232" t="s">
        <v>1351</v>
      </c>
      <c r="B330" s="482" t="s">
        <v>924</v>
      </c>
      <c r="C330" s="482"/>
      <c r="D330" s="483"/>
      <c r="E330" s="267">
        <v>0.14729999999999999</v>
      </c>
      <c r="F330" s="267">
        <v>1.1999999999999999E-3</v>
      </c>
      <c r="G330" s="267">
        <v>0.37069999999999997</v>
      </c>
      <c r="H330" s="267">
        <v>-2.1499999999999998E-2</v>
      </c>
      <c r="I330" s="267">
        <v>-3.7699999999999997E-2</v>
      </c>
      <c r="J330" s="267">
        <v>0.1515</v>
      </c>
      <c r="K330" s="267">
        <v>-1.8200000000000001E-2</v>
      </c>
      <c r="L330" s="267">
        <v>0.2104</v>
      </c>
      <c r="M330" s="267">
        <v>-0.2122</v>
      </c>
      <c r="N330" s="267">
        <v>-4.5900000000000003E-2</v>
      </c>
      <c r="O330" s="267">
        <v>-2.7199999999999998E-2</v>
      </c>
      <c r="P330" s="267">
        <v>9.2600000000000002E-2</v>
      </c>
      <c r="Q330" s="267">
        <v>-5.8200000000000002E-2</v>
      </c>
      <c r="R330" s="267">
        <v>-0.2334</v>
      </c>
      <c r="S330" s="267">
        <v>0.17499999999999999</v>
      </c>
      <c r="T330" s="267">
        <v>-0.10730000000000001</v>
      </c>
      <c r="U330" s="267">
        <v>-0.25059999999999999</v>
      </c>
      <c r="V330" s="267">
        <v>2.35E-2</v>
      </c>
      <c r="W330" s="267">
        <v>-3.5700000000000003E-2</v>
      </c>
      <c r="X330" s="267">
        <v>0.24840000000000001</v>
      </c>
      <c r="Y330" s="267">
        <v>8.6599999999999996E-2</v>
      </c>
      <c r="Z330" s="267">
        <v>-7.9399999999999998E-2</v>
      </c>
      <c r="AA330" s="267">
        <v>4.2900000000000001E-2</v>
      </c>
      <c r="AB330" s="267">
        <v>-3.3700000000000001E-2</v>
      </c>
      <c r="AC330" s="267">
        <v>0.12759999999999999</v>
      </c>
      <c r="AD330" s="267">
        <v>3.5000000000000001E-3</v>
      </c>
      <c r="AE330" s="267">
        <v>0.1183</v>
      </c>
      <c r="AF330" s="267">
        <v>0.1842</v>
      </c>
      <c r="AG330" s="267">
        <v>-0.12280000000000001</v>
      </c>
      <c r="AH330" s="267">
        <v>-0.20319999999999999</v>
      </c>
      <c r="AI330" s="267">
        <v>0.3337</v>
      </c>
      <c r="AJ330" s="267">
        <v>-0.22589999999999999</v>
      </c>
      <c r="AK330" s="267">
        <v>-0.10580000000000001</v>
      </c>
      <c r="AL330" s="267">
        <v>-0.16470000000000001</v>
      </c>
      <c r="AM330" s="267">
        <v>2.5000000000000001E-2</v>
      </c>
      <c r="AN330" s="267">
        <v>-0.28029999999999999</v>
      </c>
      <c r="AO330" s="267">
        <v>0.14879999999999999</v>
      </c>
      <c r="AP330" s="268">
        <v>-0.22189999999999999</v>
      </c>
      <c r="AQ330" s="210"/>
      <c r="AR330" s="213">
        <f t="shared" ca="1" si="51"/>
        <v>-9.41338657E-2</v>
      </c>
      <c r="AS330" s="214" t="str">
        <f t="shared" si="54"/>
        <v>Ptelea Trifoliata</v>
      </c>
      <c r="AT330" s="232">
        <f t="shared" ca="1" si="52"/>
        <v>-9.4413399267015419E-2</v>
      </c>
      <c r="AU330" s="219">
        <f t="shared" ca="1" si="53"/>
        <v>8.9138899611528669E-3</v>
      </c>
      <c r="AV330" s="203"/>
      <c r="AW330" s="203"/>
      <c r="AX330" s="203"/>
      <c r="AY330" s="203"/>
    </row>
    <row r="331" spans="1:51">
      <c r="A331" s="232" t="s">
        <v>1352</v>
      </c>
      <c r="B331" s="482" t="s">
        <v>354</v>
      </c>
      <c r="C331" s="482"/>
      <c r="D331" s="483"/>
      <c r="E331" s="267">
        <v>5.6099999999999997E-2</v>
      </c>
      <c r="F331" s="267">
        <v>0.18</v>
      </c>
      <c r="G331" s="267">
        <v>0.2465</v>
      </c>
      <c r="H331" s="267">
        <v>-0.1464</v>
      </c>
      <c r="I331" s="267">
        <v>-0.1469</v>
      </c>
      <c r="J331" s="267">
        <v>0.53490000000000004</v>
      </c>
      <c r="K331" s="267">
        <v>-6.7500000000000004E-2</v>
      </c>
      <c r="L331" s="267">
        <v>-5.0000000000000001E-4</v>
      </c>
      <c r="M331" s="267">
        <v>-0.49220000000000003</v>
      </c>
      <c r="N331" s="267">
        <v>0.12230000000000001</v>
      </c>
      <c r="O331" s="267">
        <v>0.32540000000000002</v>
      </c>
      <c r="P331" s="267">
        <v>-0.16819999999999999</v>
      </c>
      <c r="Q331" s="267">
        <v>-6.9900000000000004E-2</v>
      </c>
      <c r="R331" s="267">
        <v>-5.7500000000000002E-2</v>
      </c>
      <c r="S331" s="267">
        <v>-2.75E-2</v>
      </c>
      <c r="T331" s="267">
        <v>-4.9299999999999997E-2</v>
      </c>
      <c r="U331" s="267">
        <v>-0.1018</v>
      </c>
      <c r="V331" s="267">
        <v>0.1444</v>
      </c>
      <c r="W331" s="267">
        <v>-0.224</v>
      </c>
      <c r="X331" s="267">
        <v>9.6699999999999994E-2</v>
      </c>
      <c r="Y331" s="267">
        <v>-9.2499999999999999E-2</v>
      </c>
      <c r="Z331" s="267">
        <v>0.1195</v>
      </c>
      <c r="AA331" s="267">
        <v>-1.78E-2</v>
      </c>
      <c r="AB331" s="267">
        <v>7.3400000000000007E-2</v>
      </c>
      <c r="AC331" s="267">
        <v>-0.1111</v>
      </c>
      <c r="AD331" s="267">
        <v>-2.12E-2</v>
      </c>
      <c r="AE331" s="267">
        <v>2.7099999999999999E-2</v>
      </c>
      <c r="AF331" s="267">
        <v>0.1389</v>
      </c>
      <c r="AG331" s="267">
        <v>1.95E-2</v>
      </c>
      <c r="AH331" s="267">
        <v>1.44E-2</v>
      </c>
      <c r="AI331" s="267">
        <v>-2.5000000000000001E-3</v>
      </c>
      <c r="AJ331" s="267">
        <v>-2.8000000000000001E-2</v>
      </c>
      <c r="AK331" s="267">
        <v>-4.8399999999999999E-2</v>
      </c>
      <c r="AL331" s="267">
        <v>-1.9E-2</v>
      </c>
      <c r="AM331" s="267">
        <v>-4.9399999999999999E-2</v>
      </c>
      <c r="AN331" s="267">
        <v>-4.6899999999999997E-2</v>
      </c>
      <c r="AO331" s="267">
        <v>-6.9599999999999995E-2</v>
      </c>
      <c r="AP331" s="268">
        <v>-3.95E-2</v>
      </c>
      <c r="AQ331" s="210"/>
      <c r="AR331" s="213">
        <f t="shared" ref="AR331:AR394" ca="1" si="55">ROUND(SUMPRODUCT(E331:AP331,E$5:AP$5),10)</f>
        <v>0.30371378269999999</v>
      </c>
      <c r="AS331" s="214" t="str">
        <f t="shared" si="54"/>
        <v>Pulsatilla Nigricans</v>
      </c>
      <c r="AT331" s="232">
        <f t="shared" ref="AT331:AT394" ca="1" si="56">ATANH(MIN(AR331,max_correl))</f>
        <v>0.31360570952279021</v>
      </c>
      <c r="AU331" s="219" t="str">
        <f t="shared" ref="AU331:AU394" ca="1" si="57">IF(AT331&lt;0,(AT331^2),"")</f>
        <v/>
      </c>
      <c r="AV331" s="203"/>
      <c r="AW331" s="203"/>
      <c r="AX331" s="203"/>
      <c r="AY331" s="203"/>
    </row>
    <row r="332" spans="1:51">
      <c r="A332" s="232" t="s">
        <v>1353</v>
      </c>
      <c r="B332" s="482" t="s">
        <v>1941</v>
      </c>
      <c r="C332" s="482"/>
      <c r="D332" s="483"/>
      <c r="E332" s="267">
        <v>-8.7300000000000003E-2</v>
      </c>
      <c r="F332" s="267">
        <v>-0.49230000000000002</v>
      </c>
      <c r="G332" s="267">
        <v>-0.222</v>
      </c>
      <c r="H332" s="267">
        <v>0.16389999999999999</v>
      </c>
      <c r="I332" s="267">
        <v>5.0299999999999997E-2</v>
      </c>
      <c r="J332" s="267">
        <v>4.48E-2</v>
      </c>
      <c r="K332" s="267">
        <v>1.6899999999999998E-2</v>
      </c>
      <c r="L332" s="267">
        <v>0.11459999999999999</v>
      </c>
      <c r="M332" s="267">
        <v>-0.1152</v>
      </c>
      <c r="N332" s="267">
        <v>0.28199999999999997</v>
      </c>
      <c r="O332" s="267">
        <v>-1.95E-2</v>
      </c>
      <c r="P332" s="267">
        <v>-9.8299999999999998E-2</v>
      </c>
      <c r="Q332" s="267">
        <v>-6.2300000000000001E-2</v>
      </c>
      <c r="R332" s="267">
        <v>0.19600000000000001</v>
      </c>
      <c r="S332" s="267">
        <v>-0.18820000000000001</v>
      </c>
      <c r="T332" s="267">
        <v>0.1938</v>
      </c>
      <c r="U332" s="267">
        <v>2.86E-2</v>
      </c>
      <c r="V332" s="267">
        <v>0.3453</v>
      </c>
      <c r="W332" s="267">
        <v>7.9500000000000001E-2</v>
      </c>
      <c r="X332" s="267">
        <v>6.8500000000000005E-2</v>
      </c>
      <c r="Y332" s="267">
        <v>2.92E-2</v>
      </c>
      <c r="Z332" s="267">
        <v>-0.15090000000000001</v>
      </c>
      <c r="AA332" s="267">
        <v>0.159</v>
      </c>
      <c r="AB332" s="267">
        <v>-8.3999999999999995E-3</v>
      </c>
      <c r="AC332" s="267">
        <v>5.16E-2</v>
      </c>
      <c r="AD332" s="267">
        <v>-1E-3</v>
      </c>
      <c r="AE332" s="267">
        <v>-0.18240000000000001</v>
      </c>
      <c r="AF332" s="267">
        <v>-5.0599999999999999E-2</v>
      </c>
      <c r="AG332" s="267">
        <v>-8.5400000000000004E-2</v>
      </c>
      <c r="AH332" s="267">
        <v>-0.18079999999999999</v>
      </c>
      <c r="AI332" s="267">
        <v>3.1800000000000002E-2</v>
      </c>
      <c r="AJ332" s="267">
        <v>2.8899999999999999E-2</v>
      </c>
      <c r="AK332" s="267">
        <v>0.1701</v>
      </c>
      <c r="AL332" s="267">
        <v>0.26319999999999999</v>
      </c>
      <c r="AM332" s="267">
        <v>-6.2E-2</v>
      </c>
      <c r="AN332" s="267">
        <v>-0.1895</v>
      </c>
      <c r="AO332" s="267">
        <v>5.8700000000000002E-2</v>
      </c>
      <c r="AP332" s="268">
        <v>-0.1895</v>
      </c>
      <c r="AQ332" s="210"/>
      <c r="AR332" s="213">
        <f t="shared" ca="1" si="55"/>
        <v>5.2115848200000002E-2</v>
      </c>
      <c r="AS332" s="214" t="str">
        <f t="shared" ref="AS332:AS395" si="58">PROPER(RIGHT(B332,LEN(B332)-6))</f>
        <v>Pyrogenium</v>
      </c>
      <c r="AT332" s="232">
        <f t="shared" ca="1" si="56"/>
        <v>5.2163108526381709E-2</v>
      </c>
      <c r="AU332" s="219" t="str">
        <f t="shared" ca="1" si="57"/>
        <v/>
      </c>
      <c r="AV332" s="203"/>
      <c r="AW332" s="203"/>
      <c r="AX332" s="203"/>
      <c r="AY332" s="203"/>
    </row>
    <row r="333" spans="1:51">
      <c r="A333" s="232" t="s">
        <v>1354</v>
      </c>
      <c r="B333" s="482" t="s">
        <v>710</v>
      </c>
      <c r="C333" s="482"/>
      <c r="D333" s="483"/>
      <c r="E333" s="267">
        <v>0.2838</v>
      </c>
      <c r="F333" s="267">
        <v>-4.07E-2</v>
      </c>
      <c r="G333" s="267">
        <v>8.0199999999999994E-2</v>
      </c>
      <c r="H333" s="267">
        <v>6.6799999999999998E-2</v>
      </c>
      <c r="I333" s="267">
        <v>3.7000000000000002E-3</v>
      </c>
      <c r="J333" s="267">
        <v>0.20130000000000001</v>
      </c>
      <c r="K333" s="267">
        <v>-5.3E-3</v>
      </c>
      <c r="L333" s="267">
        <v>0.1145</v>
      </c>
      <c r="M333" s="267">
        <v>7.4499999999999997E-2</v>
      </c>
      <c r="N333" s="267">
        <v>0.21340000000000001</v>
      </c>
      <c r="O333" s="267">
        <v>1.9099999999999999E-2</v>
      </c>
      <c r="P333" s="267">
        <v>-0.2387</v>
      </c>
      <c r="Q333" s="267">
        <v>0.35339999999999999</v>
      </c>
      <c r="R333" s="267">
        <v>-4.8399999999999999E-2</v>
      </c>
      <c r="S333" s="267">
        <v>-0.46510000000000001</v>
      </c>
      <c r="T333" s="267">
        <v>-4.9000000000000002E-2</v>
      </c>
      <c r="U333" s="267">
        <v>6.5100000000000005E-2</v>
      </c>
      <c r="V333" s="267">
        <v>-0.16900000000000001</v>
      </c>
      <c r="W333" s="267">
        <v>3.4500000000000003E-2</v>
      </c>
      <c r="X333" s="267">
        <v>-0.25669999999999998</v>
      </c>
      <c r="Y333" s="267">
        <v>0.1037</v>
      </c>
      <c r="Z333" s="267">
        <v>5.1900000000000002E-2</v>
      </c>
      <c r="AA333" s="267">
        <v>-6.6799999999999998E-2</v>
      </c>
      <c r="AB333" s="267">
        <v>0.13739999999999999</v>
      </c>
      <c r="AC333" s="267">
        <v>-5.6500000000000002E-2</v>
      </c>
      <c r="AD333" s="267">
        <v>5.7599999999999998E-2</v>
      </c>
      <c r="AE333" s="267">
        <v>0.13300000000000001</v>
      </c>
      <c r="AF333" s="267">
        <v>0.14000000000000001</v>
      </c>
      <c r="AG333" s="267">
        <v>-8.0399999999999999E-2</v>
      </c>
      <c r="AH333" s="267">
        <v>3.78E-2</v>
      </c>
      <c r="AI333" s="267">
        <v>-8.48E-2</v>
      </c>
      <c r="AJ333" s="267">
        <v>8.6E-3</v>
      </c>
      <c r="AK333" s="267">
        <v>-6.9000000000000006E-2</v>
      </c>
      <c r="AL333" s="267">
        <v>-0.15229999999999999</v>
      </c>
      <c r="AM333" s="267">
        <v>-0.2427</v>
      </c>
      <c r="AN333" s="267">
        <v>-0.2213</v>
      </c>
      <c r="AO333" s="267">
        <v>-0.151</v>
      </c>
      <c r="AP333" s="268">
        <v>0.21099999999999999</v>
      </c>
      <c r="AQ333" s="210"/>
      <c r="AR333" s="213">
        <f t="shared" ca="1" si="55"/>
        <v>-2.0727858599999999E-2</v>
      </c>
      <c r="AS333" s="214" t="str">
        <f t="shared" si="58"/>
        <v>Radium Bromatum</v>
      </c>
      <c r="AT333" s="232">
        <f t="shared" ca="1" si="56"/>
        <v>-2.0730827899686895E-2</v>
      </c>
      <c r="AU333" s="219">
        <f t="shared" ca="1" si="57"/>
        <v>4.2976722540643652E-4</v>
      </c>
      <c r="AV333" s="203"/>
      <c r="AW333" s="203"/>
      <c r="AX333" s="203"/>
      <c r="AY333" s="203"/>
    </row>
    <row r="334" spans="1:51">
      <c r="A334" s="232" t="s">
        <v>1355</v>
      </c>
      <c r="B334" s="482" t="s">
        <v>1942</v>
      </c>
      <c r="C334" s="482"/>
      <c r="D334" s="483"/>
      <c r="E334" s="267">
        <v>-0.34410000000000002</v>
      </c>
      <c r="F334" s="267">
        <v>0.1827</v>
      </c>
      <c r="G334" s="267">
        <v>-0.43509999999999999</v>
      </c>
      <c r="H334" s="267">
        <v>9.6299999999999997E-2</v>
      </c>
      <c r="I334" s="267">
        <v>3.8399999999999997E-2</v>
      </c>
      <c r="J334" s="267">
        <v>0.2286</v>
      </c>
      <c r="K334" s="267">
        <v>-2.7E-2</v>
      </c>
      <c r="L334" s="267">
        <v>5.7200000000000001E-2</v>
      </c>
      <c r="M334" s="267">
        <v>-0.1303</v>
      </c>
      <c r="N334" s="267">
        <v>-3.8199999999999998E-2</v>
      </c>
      <c r="O334" s="267">
        <v>-0.19070000000000001</v>
      </c>
      <c r="P334" s="267">
        <v>0.2094</v>
      </c>
      <c r="Q334" s="267">
        <v>-3.4000000000000002E-2</v>
      </c>
      <c r="R334" s="267">
        <v>0.11550000000000001</v>
      </c>
      <c r="S334" s="267">
        <v>-4.24E-2</v>
      </c>
      <c r="T334" s="267">
        <v>0.10050000000000001</v>
      </c>
      <c r="U334" s="267">
        <v>-3.7999999999999999E-2</v>
      </c>
      <c r="V334" s="267">
        <v>3.6200000000000003E-2</v>
      </c>
      <c r="W334" s="267">
        <v>0.31480000000000002</v>
      </c>
      <c r="X334" s="267">
        <v>-0.11550000000000001</v>
      </c>
      <c r="Y334" s="267">
        <v>7.6100000000000001E-2</v>
      </c>
      <c r="Z334" s="267">
        <v>-8.3299999999999999E-2</v>
      </c>
      <c r="AA334" s="267">
        <v>1.1599999999999999E-2</v>
      </c>
      <c r="AB334" s="267">
        <v>-8.2900000000000001E-2</v>
      </c>
      <c r="AC334" s="267">
        <v>1.6400000000000001E-2</v>
      </c>
      <c r="AD334" s="267">
        <v>-4.7E-2</v>
      </c>
      <c r="AE334" s="267">
        <v>9.7999999999999997E-3</v>
      </c>
      <c r="AF334" s="267">
        <v>4.58E-2</v>
      </c>
      <c r="AG334" s="267">
        <v>-3.56E-2</v>
      </c>
      <c r="AH334" s="267">
        <v>0.1235</v>
      </c>
      <c r="AI334" s="267">
        <v>-7.7999999999999996E-3</v>
      </c>
      <c r="AJ334" s="267">
        <v>-0.23599999999999999</v>
      </c>
      <c r="AK334" s="267">
        <v>-0.25180000000000002</v>
      </c>
      <c r="AL334" s="267">
        <v>0.245</v>
      </c>
      <c r="AM334" s="267">
        <v>2.76E-2</v>
      </c>
      <c r="AN334" s="267">
        <v>0.17929999999999999</v>
      </c>
      <c r="AO334" s="267">
        <v>-0.21279999999999999</v>
      </c>
      <c r="AP334" s="268">
        <v>0.23080000000000001</v>
      </c>
      <c r="AQ334" s="210"/>
      <c r="AR334" s="213">
        <f t="shared" ca="1" si="55"/>
        <v>8.5134973899999994E-2</v>
      </c>
      <c r="AS334" s="214" t="str">
        <f t="shared" si="58"/>
        <v>Rana Bufo</v>
      </c>
      <c r="AT334" s="232">
        <f t="shared" ca="1" si="56"/>
        <v>8.5341558104947562E-2</v>
      </c>
      <c r="AU334" s="219" t="str">
        <f t="shared" ca="1" si="57"/>
        <v/>
      </c>
      <c r="AV334" s="203"/>
      <c r="AW334" s="203"/>
      <c r="AX334" s="203"/>
      <c r="AY334" s="203"/>
    </row>
    <row r="335" spans="1:51">
      <c r="A335" s="232" t="s">
        <v>3795</v>
      </c>
      <c r="B335" s="482" t="s">
        <v>2603</v>
      </c>
      <c r="C335" s="482"/>
      <c r="D335" s="483"/>
      <c r="E335" s="267">
        <v>0.2747</v>
      </c>
      <c r="F335" s="267">
        <v>-0.318</v>
      </c>
      <c r="G335" s="267">
        <v>-9.6600000000000005E-2</v>
      </c>
      <c r="H335" s="267">
        <v>2.5899999999999999E-2</v>
      </c>
      <c r="I335" s="267">
        <v>-9.3899999999999997E-2</v>
      </c>
      <c r="J335" s="267">
        <v>-0.25650000000000001</v>
      </c>
      <c r="K335" s="267">
        <v>-0.1157</v>
      </c>
      <c r="L335" s="267">
        <v>0.1832</v>
      </c>
      <c r="M335" s="267">
        <v>-9.1000000000000004E-3</v>
      </c>
      <c r="N335" s="267">
        <v>0.32600000000000001</v>
      </c>
      <c r="O335" s="267">
        <v>-6.7400000000000002E-2</v>
      </c>
      <c r="P335" s="267">
        <v>9.98E-2</v>
      </c>
      <c r="Q335" s="267">
        <v>0.28120000000000001</v>
      </c>
      <c r="R335" s="267">
        <v>-0.21909999999999999</v>
      </c>
      <c r="S335" s="267">
        <v>-6.9500000000000006E-2</v>
      </c>
      <c r="T335" s="267">
        <v>0.19409999999999999</v>
      </c>
      <c r="U335" s="267">
        <v>-0.20910000000000001</v>
      </c>
      <c r="V335" s="267">
        <v>6.4500000000000002E-2</v>
      </c>
      <c r="W335" s="267">
        <v>6.1999999999999998E-3</v>
      </c>
      <c r="X335" s="267">
        <v>2.7000000000000001E-3</v>
      </c>
      <c r="Y335" s="267">
        <v>-2.0899999999999998E-2</v>
      </c>
      <c r="Z335" s="267">
        <v>0.10390000000000001</v>
      </c>
      <c r="AA335" s="267">
        <v>-0.27860000000000001</v>
      </c>
      <c r="AB335" s="267">
        <v>-7.5399999999999995E-2</v>
      </c>
      <c r="AC335" s="267">
        <v>-5.33E-2</v>
      </c>
      <c r="AD335" s="267">
        <v>3.0599999999999999E-2</v>
      </c>
      <c r="AE335" s="267">
        <v>1.24E-2</v>
      </c>
      <c r="AF335" s="267">
        <v>-0.17580000000000001</v>
      </c>
      <c r="AG335" s="267">
        <v>-1.5299999999999999E-2</v>
      </c>
      <c r="AH335" s="267">
        <v>0.4476</v>
      </c>
      <c r="AI335" s="267">
        <v>1.77E-2</v>
      </c>
      <c r="AJ335" s="267">
        <v>3.1199999999999999E-2</v>
      </c>
      <c r="AK335" s="267">
        <v>-9.3100000000000002E-2</v>
      </c>
      <c r="AL335" s="267">
        <v>8.4199999999999997E-2</v>
      </c>
      <c r="AM335" s="267">
        <v>-7.1000000000000004E-3</v>
      </c>
      <c r="AN335" s="267">
        <v>2.3300000000000001E-2</v>
      </c>
      <c r="AO335" s="267">
        <v>2.8000000000000001E-2</v>
      </c>
      <c r="AP335" s="268">
        <v>-7.1599999999999997E-2</v>
      </c>
      <c r="AQ335" s="210"/>
      <c r="AR335" s="213">
        <f t="shared" ca="1" si="55"/>
        <v>-0.1119357495</v>
      </c>
      <c r="AS335" s="214" t="str">
        <f t="shared" si="58"/>
        <v>Ranunculus Bulbosus</v>
      </c>
      <c r="AT335" s="232">
        <f t="shared" ca="1" si="56"/>
        <v>-0.11240679968661242</v>
      </c>
      <c r="AU335" s="219">
        <f t="shared" ca="1" si="57"/>
        <v>1.263528861578621E-2</v>
      </c>
      <c r="AV335" s="203"/>
      <c r="AW335" s="203"/>
      <c r="AX335" s="203"/>
      <c r="AY335" s="203"/>
    </row>
    <row r="336" spans="1:51">
      <c r="A336" s="232" t="s">
        <v>3796</v>
      </c>
      <c r="B336" s="482" t="s">
        <v>2277</v>
      </c>
      <c r="C336" s="482"/>
      <c r="D336" s="483"/>
      <c r="E336" s="267">
        <v>0.35980000000000001</v>
      </c>
      <c r="F336" s="267">
        <v>-0.33139999999999997</v>
      </c>
      <c r="G336" s="267">
        <v>-0.1018</v>
      </c>
      <c r="H336" s="267">
        <v>0.14419999999999999</v>
      </c>
      <c r="I336" s="267">
        <v>-3.8899999999999997E-2</v>
      </c>
      <c r="J336" s="267">
        <v>-0.10879999999999999</v>
      </c>
      <c r="K336" s="267">
        <v>-0.11269999999999999</v>
      </c>
      <c r="L336" s="267">
        <v>0.2223</v>
      </c>
      <c r="M336" s="267">
        <v>3.73E-2</v>
      </c>
      <c r="N336" s="267">
        <v>0.18340000000000001</v>
      </c>
      <c r="O336" s="267">
        <v>-0.2079</v>
      </c>
      <c r="P336" s="267">
        <v>0.1138</v>
      </c>
      <c r="Q336" s="267">
        <v>0.1414</v>
      </c>
      <c r="R336" s="267">
        <v>-0.30809999999999998</v>
      </c>
      <c r="S336" s="267">
        <v>-6.0199999999999997E-2</v>
      </c>
      <c r="T336" s="267">
        <v>0.2079</v>
      </c>
      <c r="U336" s="267">
        <v>-0.32290000000000002</v>
      </c>
      <c r="V336" s="267">
        <v>-5.91E-2</v>
      </c>
      <c r="W336" s="267">
        <v>-0.11459999999999999</v>
      </c>
      <c r="X336" s="267">
        <v>6.6400000000000001E-2</v>
      </c>
      <c r="Y336" s="267">
        <v>2.4899999999999999E-2</v>
      </c>
      <c r="Z336" s="267">
        <v>0.122</v>
      </c>
      <c r="AA336" s="267">
        <v>-0.17599999999999999</v>
      </c>
      <c r="AB336" s="267">
        <v>2.8799999999999999E-2</v>
      </c>
      <c r="AC336" s="267">
        <v>-0.15579999999999999</v>
      </c>
      <c r="AD336" s="267">
        <v>-0.12859999999999999</v>
      </c>
      <c r="AE336" s="267">
        <v>2.1399999999999999E-2</v>
      </c>
      <c r="AF336" s="267">
        <v>-0.1026</v>
      </c>
      <c r="AG336" s="267">
        <v>9.2899999999999996E-2</v>
      </c>
      <c r="AH336" s="267">
        <v>0.28210000000000002</v>
      </c>
      <c r="AI336" s="267">
        <v>-5.5199999999999999E-2</v>
      </c>
      <c r="AJ336" s="267">
        <v>-7.3800000000000004E-2</v>
      </c>
      <c r="AK336" s="267">
        <v>7.9299999999999995E-2</v>
      </c>
      <c r="AL336" s="267">
        <v>0.1119</v>
      </c>
      <c r="AM336" s="267">
        <v>-4.0800000000000003E-2</v>
      </c>
      <c r="AN336" s="267">
        <v>0.22539999999999999</v>
      </c>
      <c r="AO336" s="267">
        <v>8.0799999999999997E-2</v>
      </c>
      <c r="AP336" s="268">
        <v>-4.6600000000000003E-2</v>
      </c>
      <c r="AQ336" s="210"/>
      <c r="AR336" s="213">
        <f t="shared" ca="1" si="55"/>
        <v>-5.0476160499999999E-2</v>
      </c>
      <c r="AS336" s="214" t="str">
        <f t="shared" si="58"/>
        <v>Ranunculus Scelerat.</v>
      </c>
      <c r="AT336" s="232">
        <f t="shared" ca="1" si="56"/>
        <v>-5.0519094593071814E-2</v>
      </c>
      <c r="AU336" s="219">
        <f t="shared" ca="1" si="57"/>
        <v>2.5521789185037379E-3</v>
      </c>
      <c r="AV336" s="203"/>
      <c r="AW336" s="203"/>
      <c r="AX336" s="203"/>
      <c r="AY336" s="203"/>
    </row>
    <row r="337" spans="1:51">
      <c r="A337" s="232" t="s">
        <v>3797</v>
      </c>
      <c r="B337" s="482" t="s">
        <v>312</v>
      </c>
      <c r="C337" s="482"/>
      <c r="D337" s="483"/>
      <c r="E337" s="267">
        <v>-2.3999999999999998E-3</v>
      </c>
      <c r="F337" s="267">
        <v>5.62E-2</v>
      </c>
      <c r="G337" s="267">
        <v>7.1999999999999995E-2</v>
      </c>
      <c r="H337" s="267">
        <v>3.5499999999999997E-2</v>
      </c>
      <c r="I337" s="267">
        <v>-8.7300000000000003E-2</v>
      </c>
      <c r="J337" s="267">
        <v>7.5300000000000006E-2</v>
      </c>
      <c r="K337" s="267">
        <v>0.1368</v>
      </c>
      <c r="L337" s="267">
        <v>-0.12189999999999999</v>
      </c>
      <c r="M337" s="267">
        <v>-0.15840000000000001</v>
      </c>
      <c r="N337" s="267">
        <v>-0.18140000000000001</v>
      </c>
      <c r="O337" s="267">
        <v>-9.9299999999999999E-2</v>
      </c>
      <c r="P337" s="267">
        <v>1.49E-2</v>
      </c>
      <c r="Q337" s="267">
        <v>-0.12379999999999999</v>
      </c>
      <c r="R337" s="267">
        <v>-0.1085</v>
      </c>
      <c r="S337" s="267">
        <v>7.9200000000000007E-2</v>
      </c>
      <c r="T337" s="267">
        <v>6.8199999999999997E-2</v>
      </c>
      <c r="U337" s="267">
        <v>-0.1094</v>
      </c>
      <c r="V337" s="267">
        <v>0.1003</v>
      </c>
      <c r="W337" s="267">
        <v>0.22800000000000001</v>
      </c>
      <c r="X337" s="267">
        <v>0.31819999999999998</v>
      </c>
      <c r="Y337" s="267">
        <v>-8.1600000000000006E-2</v>
      </c>
      <c r="Z337" s="267">
        <v>0.16750000000000001</v>
      </c>
      <c r="AA337" s="267">
        <v>8.7800000000000003E-2</v>
      </c>
      <c r="AB337" s="267">
        <v>7.1999999999999998E-3</v>
      </c>
      <c r="AC337" s="267">
        <v>-6.9099999999999995E-2</v>
      </c>
      <c r="AD337" s="267">
        <v>-0.25440000000000002</v>
      </c>
      <c r="AE337" s="267">
        <v>-0.19819999999999999</v>
      </c>
      <c r="AF337" s="267">
        <v>-8.7800000000000003E-2</v>
      </c>
      <c r="AG337" s="267">
        <v>-8.4000000000000005E-2</v>
      </c>
      <c r="AH337" s="267">
        <v>-8.9300000000000004E-2</v>
      </c>
      <c r="AI337" s="267">
        <v>0.28749999999999998</v>
      </c>
      <c r="AJ337" s="267">
        <v>6.8199999999999997E-2</v>
      </c>
      <c r="AK337" s="267">
        <v>-0.3024</v>
      </c>
      <c r="AL337" s="267">
        <v>7.2499999999999995E-2</v>
      </c>
      <c r="AM337" s="267">
        <v>0.46939999999999998</v>
      </c>
      <c r="AN337" s="267">
        <v>-0.1368</v>
      </c>
      <c r="AO337" s="267">
        <v>-0.20250000000000001</v>
      </c>
      <c r="AP337" s="268">
        <v>0.1555</v>
      </c>
      <c r="AQ337" s="210"/>
      <c r="AR337" s="213">
        <f t="shared" ca="1" si="55"/>
        <v>-6.4020055300000003E-2</v>
      </c>
      <c r="AS337" s="214" t="str">
        <f t="shared" si="58"/>
        <v>Raphanus Sativ. Nig.</v>
      </c>
      <c r="AT337" s="232">
        <f t="shared" ca="1" si="56"/>
        <v>-6.4107734522320339E-2</v>
      </c>
      <c r="AU337" s="219">
        <f t="shared" ca="1" si="57"/>
        <v>4.1098016255843028E-3</v>
      </c>
      <c r="AV337" s="203"/>
      <c r="AW337" s="203"/>
      <c r="AX337" s="203"/>
      <c r="AY337" s="203"/>
    </row>
    <row r="338" spans="1:51">
      <c r="A338" s="232" t="s">
        <v>3798</v>
      </c>
      <c r="B338" s="482" t="s">
        <v>1913</v>
      </c>
      <c r="C338" s="482"/>
      <c r="D338" s="483"/>
      <c r="E338" s="267">
        <v>0.41889999999999999</v>
      </c>
      <c r="F338" s="267">
        <v>-0.23449999999999999</v>
      </c>
      <c r="G338" s="267">
        <v>3.5999999999999999E-3</v>
      </c>
      <c r="H338" s="267">
        <v>0.15590000000000001</v>
      </c>
      <c r="I338" s="267">
        <v>-8.5400000000000004E-2</v>
      </c>
      <c r="J338" s="267">
        <v>-4.6300000000000001E-2</v>
      </c>
      <c r="K338" s="267">
        <v>0.1154</v>
      </c>
      <c r="L338" s="267">
        <v>-0.1022</v>
      </c>
      <c r="M338" s="267">
        <v>-0.24579999999999999</v>
      </c>
      <c r="N338" s="267">
        <v>-3.32E-2</v>
      </c>
      <c r="O338" s="267">
        <v>-0.22170000000000001</v>
      </c>
      <c r="P338" s="267">
        <v>0.29630000000000001</v>
      </c>
      <c r="Q338" s="267">
        <v>1.8E-3</v>
      </c>
      <c r="R338" s="267">
        <v>-0.31990000000000002</v>
      </c>
      <c r="S338" s="267">
        <v>5.6800000000000003E-2</v>
      </c>
      <c r="T338" s="267">
        <v>-0.13769999999999999</v>
      </c>
      <c r="U338" s="267">
        <v>-0.15720000000000001</v>
      </c>
      <c r="V338" s="267">
        <v>-0.14180000000000001</v>
      </c>
      <c r="W338" s="267">
        <v>3.3599999999999998E-2</v>
      </c>
      <c r="X338" s="267">
        <v>4.4999999999999998E-2</v>
      </c>
      <c r="Y338" s="267">
        <v>0.1172</v>
      </c>
      <c r="Z338" s="267">
        <v>0.28439999999999999</v>
      </c>
      <c r="AA338" s="267">
        <v>-6.1800000000000001E-2</v>
      </c>
      <c r="AB338" s="267">
        <v>5.8599999999999999E-2</v>
      </c>
      <c r="AC338" s="267">
        <v>0.129</v>
      </c>
      <c r="AD338" s="267">
        <v>0.1041</v>
      </c>
      <c r="AE338" s="267">
        <v>0.1009</v>
      </c>
      <c r="AF338" s="267">
        <v>2.23E-2</v>
      </c>
      <c r="AG338" s="267">
        <v>-0.14180000000000001</v>
      </c>
      <c r="AH338" s="267">
        <v>-0.20860000000000001</v>
      </c>
      <c r="AI338" s="267">
        <v>2.41E-2</v>
      </c>
      <c r="AJ338" s="267">
        <v>0.2122</v>
      </c>
      <c r="AK338" s="267">
        <v>0.20860000000000001</v>
      </c>
      <c r="AL338" s="267">
        <v>-0.1</v>
      </c>
      <c r="AM338" s="267">
        <v>9.3600000000000003E-2</v>
      </c>
      <c r="AN338" s="267">
        <v>-0.1409</v>
      </c>
      <c r="AO338" s="267">
        <v>-9.6299999999999997E-2</v>
      </c>
      <c r="AP338" s="268">
        <v>-2.0400000000000001E-2</v>
      </c>
      <c r="AQ338" s="210"/>
      <c r="AR338" s="213">
        <f t="shared" ca="1" si="55"/>
        <v>-0.33876928550000002</v>
      </c>
      <c r="AS338" s="214" t="str">
        <f t="shared" si="58"/>
        <v>Ratanhia</v>
      </c>
      <c r="AT338" s="232">
        <f t="shared" ca="1" si="56"/>
        <v>-0.35270160486531749</v>
      </c>
      <c r="AU338" s="219">
        <f t="shared" ca="1" si="57"/>
        <v>0.12439842207457055</v>
      </c>
      <c r="AV338" s="203"/>
      <c r="AW338" s="203"/>
      <c r="AX338" s="203"/>
      <c r="AY338" s="203"/>
    </row>
    <row r="339" spans="1:51">
      <c r="A339" s="232" t="s">
        <v>3799</v>
      </c>
      <c r="B339" s="482" t="s">
        <v>1297</v>
      </c>
      <c r="C339" s="482"/>
      <c r="D339" s="483"/>
      <c r="E339" s="267">
        <v>-0.25669999999999998</v>
      </c>
      <c r="F339" s="267">
        <v>0.29809999999999998</v>
      </c>
      <c r="G339" s="267">
        <v>0.1183</v>
      </c>
      <c r="H339" s="267">
        <v>0.1041</v>
      </c>
      <c r="I339" s="267">
        <v>-4.2299999999999997E-2</v>
      </c>
      <c r="J339" s="267">
        <v>0.1368</v>
      </c>
      <c r="K339" s="267">
        <v>-0.29899999999999999</v>
      </c>
      <c r="L339" s="267">
        <v>5.9200000000000003E-2</v>
      </c>
      <c r="M339" s="267">
        <v>0.29430000000000001</v>
      </c>
      <c r="N339" s="267">
        <v>-2.0500000000000001E-2</v>
      </c>
      <c r="O339" s="267">
        <v>4.7399999999999998E-2</v>
      </c>
      <c r="P339" s="267">
        <v>3.3999999999999998E-3</v>
      </c>
      <c r="Q339" s="267">
        <v>0.17879999999999999</v>
      </c>
      <c r="R339" s="267">
        <v>-2.12E-2</v>
      </c>
      <c r="S339" s="267">
        <v>-0.20630000000000001</v>
      </c>
      <c r="T339" s="267">
        <v>0.1181</v>
      </c>
      <c r="U339" s="267">
        <v>0.23180000000000001</v>
      </c>
      <c r="V339" s="267">
        <v>-0.15579999999999999</v>
      </c>
      <c r="W339" s="267">
        <v>0.22409999999999999</v>
      </c>
      <c r="X339" s="267">
        <v>-0.1202</v>
      </c>
      <c r="Y339" s="267">
        <v>-0.112</v>
      </c>
      <c r="Z339" s="267">
        <v>-6.88E-2</v>
      </c>
      <c r="AA339" s="267">
        <v>1.78E-2</v>
      </c>
      <c r="AB339" s="267">
        <v>-0.1467</v>
      </c>
      <c r="AC339" s="267">
        <v>-7.0000000000000007E-2</v>
      </c>
      <c r="AD339" s="267">
        <v>9.1800000000000007E-2</v>
      </c>
      <c r="AE339" s="267">
        <v>0.1067</v>
      </c>
      <c r="AF339" s="267">
        <v>0.30430000000000001</v>
      </c>
      <c r="AG339" s="267">
        <v>-2.1100000000000001E-2</v>
      </c>
      <c r="AH339" s="267">
        <v>-0.30370000000000003</v>
      </c>
      <c r="AI339" s="267">
        <v>-1.2200000000000001E-2</v>
      </c>
      <c r="AJ339" s="267">
        <v>5.74E-2</v>
      </c>
      <c r="AK339" s="267">
        <v>-0.25080000000000002</v>
      </c>
      <c r="AL339" s="267">
        <v>0.1082</v>
      </c>
      <c r="AM339" s="267">
        <v>-4.9500000000000002E-2</v>
      </c>
      <c r="AN339" s="267">
        <v>-5.8599999999999999E-2</v>
      </c>
      <c r="AO339" s="267">
        <v>-0.2233</v>
      </c>
      <c r="AP339" s="268">
        <v>-5.6500000000000002E-2</v>
      </c>
      <c r="AQ339" s="210"/>
      <c r="AR339" s="213">
        <f t="shared" ca="1" si="55"/>
        <v>6.4064362499999999E-2</v>
      </c>
      <c r="AS339" s="214" t="str">
        <f t="shared" si="58"/>
        <v>Rauwolfia Serpentina</v>
      </c>
      <c r="AT339" s="232">
        <f t="shared" ca="1" si="56"/>
        <v>6.4152224192461929E-2</v>
      </c>
      <c r="AU339" s="219" t="str">
        <f t="shared" ca="1" si="57"/>
        <v/>
      </c>
      <c r="AV339" s="203"/>
      <c r="AW339" s="203"/>
      <c r="AX339" s="203"/>
      <c r="AY339" s="203"/>
    </row>
    <row r="340" spans="1:51">
      <c r="A340" s="232" t="s">
        <v>4563</v>
      </c>
      <c r="B340" s="482" t="s">
        <v>2917</v>
      </c>
      <c r="C340" s="482"/>
      <c r="D340" s="483"/>
      <c r="E340" s="267">
        <v>0.1229</v>
      </c>
      <c r="F340" s="267">
        <v>-8.8999999999999996E-2</v>
      </c>
      <c r="G340" s="267">
        <v>8.5300000000000001E-2</v>
      </c>
      <c r="H340" s="267">
        <v>1.78E-2</v>
      </c>
      <c r="I340" s="267">
        <v>-0.16650000000000001</v>
      </c>
      <c r="J340" s="267">
        <v>-0.23630000000000001</v>
      </c>
      <c r="K340" s="267">
        <v>0.30919999999999997</v>
      </c>
      <c r="L340" s="267">
        <v>5.0700000000000002E-2</v>
      </c>
      <c r="M340" s="267">
        <v>-0.23069999999999999</v>
      </c>
      <c r="N340" s="267">
        <v>-0.1016</v>
      </c>
      <c r="O340" s="267">
        <v>-0.12889999999999999</v>
      </c>
      <c r="P340" s="267">
        <v>-0.18459999999999999</v>
      </c>
      <c r="Q340" s="267">
        <v>-0.29220000000000002</v>
      </c>
      <c r="R340" s="267">
        <v>-0.1663</v>
      </c>
      <c r="S340" s="267">
        <v>0.15679999999999999</v>
      </c>
      <c r="T340" s="267">
        <v>-3.7100000000000001E-2</v>
      </c>
      <c r="U340" s="267">
        <v>0.40250000000000002</v>
      </c>
      <c r="V340" s="267">
        <v>0.1036</v>
      </c>
      <c r="W340" s="267">
        <v>0.16600000000000001</v>
      </c>
      <c r="X340" s="267">
        <v>3.7600000000000001E-2</v>
      </c>
      <c r="Y340" s="267">
        <v>8.3299999999999999E-2</v>
      </c>
      <c r="Z340" s="267">
        <v>0.23019999999999999</v>
      </c>
      <c r="AA340" s="267">
        <v>0.23119999999999999</v>
      </c>
      <c r="AB340" s="267">
        <v>3.7100000000000001E-2</v>
      </c>
      <c r="AC340" s="267">
        <v>4.5600000000000002E-2</v>
      </c>
      <c r="AD340" s="267">
        <v>2.23E-2</v>
      </c>
      <c r="AE340" s="267">
        <v>0.1028</v>
      </c>
      <c r="AF340" s="267">
        <v>4.36E-2</v>
      </c>
      <c r="AG340" s="267">
        <v>4.8399999999999999E-2</v>
      </c>
      <c r="AH340" s="267">
        <v>-0.13789999999999999</v>
      </c>
      <c r="AI340" s="267">
        <v>-9.4299999999999995E-2</v>
      </c>
      <c r="AJ340" s="267">
        <v>0.1038</v>
      </c>
      <c r="AK340" s="267">
        <v>9.1999999999999998E-2</v>
      </c>
      <c r="AL340" s="267">
        <v>3.6600000000000001E-2</v>
      </c>
      <c r="AM340" s="267">
        <v>-0.2084</v>
      </c>
      <c r="AN340" s="267">
        <v>-2.53E-2</v>
      </c>
      <c r="AO340" s="267">
        <v>-0.12970000000000001</v>
      </c>
      <c r="AP340" s="268">
        <v>-0.30170000000000002</v>
      </c>
      <c r="AQ340" s="210"/>
      <c r="AR340" s="213">
        <f t="shared" ca="1" si="55"/>
        <v>1.8105976199999999E-2</v>
      </c>
      <c r="AS340" s="214" t="str">
        <f t="shared" si="58"/>
        <v>Rheum Officinale</v>
      </c>
      <c r="AT340" s="232">
        <f t="shared" ca="1" si="56"/>
        <v>1.8107955128104196E-2</v>
      </c>
      <c r="AU340" s="219" t="str">
        <f t="shared" ca="1" si="57"/>
        <v/>
      </c>
      <c r="AV340" s="203"/>
      <c r="AW340" s="203"/>
      <c r="AX340" s="203"/>
      <c r="AY340" s="203"/>
    </row>
    <row r="341" spans="1:51">
      <c r="A341" s="232" t="s">
        <v>4564</v>
      </c>
      <c r="B341" s="482" t="s">
        <v>2604</v>
      </c>
      <c r="C341" s="482"/>
      <c r="D341" s="483"/>
      <c r="E341" s="267">
        <v>0.3332</v>
      </c>
      <c r="F341" s="267">
        <v>-0.1091</v>
      </c>
      <c r="G341" s="267">
        <v>7.3499999999999996E-2</v>
      </c>
      <c r="H341" s="267">
        <v>-0.18290000000000001</v>
      </c>
      <c r="I341" s="267">
        <v>-0.1719</v>
      </c>
      <c r="J341" s="267">
        <v>-8.2799999999999999E-2</v>
      </c>
      <c r="K341" s="267">
        <v>-0.1804</v>
      </c>
      <c r="L341" s="267">
        <v>-0.1396</v>
      </c>
      <c r="M341" s="267">
        <v>0.1061</v>
      </c>
      <c r="N341" s="267">
        <v>0.29010000000000002</v>
      </c>
      <c r="O341" s="267">
        <v>0.113</v>
      </c>
      <c r="P341" s="267">
        <v>-0.1484</v>
      </c>
      <c r="Q341" s="267">
        <v>-7.2400000000000006E-2</v>
      </c>
      <c r="R341" s="267">
        <v>2.6100000000000002E-2</v>
      </c>
      <c r="S341" s="267">
        <v>-0.28599999999999998</v>
      </c>
      <c r="T341" s="267">
        <v>2.0299999999999999E-2</v>
      </c>
      <c r="U341" s="267">
        <v>4.3299999999999998E-2</v>
      </c>
      <c r="V341" s="267">
        <v>0.31430000000000002</v>
      </c>
      <c r="W341" s="267">
        <v>-4.2200000000000001E-2</v>
      </c>
      <c r="X341" s="267">
        <v>-0.2109</v>
      </c>
      <c r="Y341" s="267">
        <v>-4.0599999999999997E-2</v>
      </c>
      <c r="Z341" s="267">
        <v>8.5000000000000006E-2</v>
      </c>
      <c r="AA341" s="267">
        <v>0.2482</v>
      </c>
      <c r="AB341" s="267">
        <v>8.6699999999999999E-2</v>
      </c>
      <c r="AC341" s="267">
        <v>-1.01E-2</v>
      </c>
      <c r="AD341" s="267">
        <v>-0.2495</v>
      </c>
      <c r="AE341" s="267">
        <v>-0.12970000000000001</v>
      </c>
      <c r="AF341" s="267">
        <v>0.1492</v>
      </c>
      <c r="AG341" s="267">
        <v>1.5100000000000001E-2</v>
      </c>
      <c r="AH341" s="267">
        <v>-4.7699999999999999E-2</v>
      </c>
      <c r="AI341" s="267">
        <v>0.184</v>
      </c>
      <c r="AJ341" s="267">
        <v>-3.6700000000000003E-2</v>
      </c>
      <c r="AK341" s="267">
        <v>-5.4800000000000001E-2</v>
      </c>
      <c r="AL341" s="267">
        <v>-0.24410000000000001</v>
      </c>
      <c r="AM341" s="267">
        <v>9.98E-2</v>
      </c>
      <c r="AN341" s="267">
        <v>0.21879999999999999</v>
      </c>
      <c r="AO341" s="267">
        <v>0.1651</v>
      </c>
      <c r="AP341" s="268">
        <v>-0.1404</v>
      </c>
      <c r="AQ341" s="210"/>
      <c r="AR341" s="213">
        <f t="shared" ca="1" si="55"/>
        <v>3.99028913E-2</v>
      </c>
      <c r="AS341" s="214" t="str">
        <f t="shared" si="58"/>
        <v>Rhododendron Chrys.</v>
      </c>
      <c r="AT341" s="232">
        <f t="shared" ca="1" si="56"/>
        <v>3.9924089891957226E-2</v>
      </c>
      <c r="AU341" s="219" t="str">
        <f t="shared" ca="1" si="57"/>
        <v/>
      </c>
      <c r="AV341" s="203"/>
      <c r="AW341" s="203"/>
      <c r="AX341" s="203"/>
      <c r="AY341" s="203"/>
    </row>
    <row r="342" spans="1:51">
      <c r="A342" s="232" t="s">
        <v>4565</v>
      </c>
      <c r="B342" s="482" t="s">
        <v>737</v>
      </c>
      <c r="C342" s="482"/>
      <c r="D342" s="483"/>
      <c r="E342" s="267">
        <v>0.2361</v>
      </c>
      <c r="F342" s="267">
        <v>-0.27479999999999999</v>
      </c>
      <c r="G342" s="267">
        <v>-0.105</v>
      </c>
      <c r="H342" s="267">
        <v>7.9799999999999996E-2</v>
      </c>
      <c r="I342" s="267">
        <v>-5.1700000000000003E-2</v>
      </c>
      <c r="J342" s="267">
        <v>-7.4999999999999997E-3</v>
      </c>
      <c r="K342" s="267">
        <v>-0.1195</v>
      </c>
      <c r="L342" s="267">
        <v>4.4499999999999998E-2</v>
      </c>
      <c r="M342" s="267">
        <v>-0.1239</v>
      </c>
      <c r="N342" s="267">
        <v>0.41689999999999999</v>
      </c>
      <c r="O342" s="267">
        <v>-1.2999999999999999E-3</v>
      </c>
      <c r="P342" s="267">
        <v>-0.37780000000000002</v>
      </c>
      <c r="Q342" s="267">
        <v>9.2200000000000004E-2</v>
      </c>
      <c r="R342" s="267">
        <v>6.8699999999999997E-2</v>
      </c>
      <c r="S342" s="267">
        <v>-0.39929999999999999</v>
      </c>
      <c r="T342" s="267">
        <v>9.2999999999999999E-2</v>
      </c>
      <c r="U342" s="267">
        <v>0.2099</v>
      </c>
      <c r="V342" s="267">
        <v>0.12670000000000001</v>
      </c>
      <c r="W342" s="267">
        <v>0.15939999999999999</v>
      </c>
      <c r="X342" s="267">
        <v>-0.13539999999999999</v>
      </c>
      <c r="Y342" s="267">
        <v>6.9699999999999998E-2</v>
      </c>
      <c r="Z342" s="267">
        <v>-6.9800000000000001E-2</v>
      </c>
      <c r="AA342" s="267">
        <v>-1.37E-2</v>
      </c>
      <c r="AB342" s="267">
        <v>1.77E-2</v>
      </c>
      <c r="AC342" s="267">
        <v>-0.17979999999999999</v>
      </c>
      <c r="AD342" s="267">
        <v>7.3200000000000001E-2</v>
      </c>
      <c r="AE342" s="267">
        <v>-1.34E-2</v>
      </c>
      <c r="AF342" s="267">
        <v>0.20830000000000001</v>
      </c>
      <c r="AG342" s="267">
        <v>-6.0999999999999999E-2</v>
      </c>
      <c r="AH342" s="267">
        <v>0.13059999999999999</v>
      </c>
      <c r="AI342" s="267">
        <v>9.2700000000000005E-2</v>
      </c>
      <c r="AJ342" s="267">
        <v>-6.1499999999999999E-2</v>
      </c>
      <c r="AK342" s="267">
        <v>-0.17230000000000001</v>
      </c>
      <c r="AL342" s="267">
        <v>-5.3499999999999999E-2</v>
      </c>
      <c r="AM342" s="267">
        <v>-6.2899999999999998E-2</v>
      </c>
      <c r="AN342" s="267">
        <v>-8.1100000000000005E-2</v>
      </c>
      <c r="AO342" s="267">
        <v>0.21479999999999999</v>
      </c>
      <c r="AP342" s="268">
        <v>3.6600000000000001E-2</v>
      </c>
      <c r="AQ342" s="210"/>
      <c r="AR342" s="213">
        <f t="shared" ca="1" si="55"/>
        <v>-3.1797675999999997E-2</v>
      </c>
      <c r="AS342" s="214" t="str">
        <f t="shared" si="58"/>
        <v>Rhus Toxicodendron</v>
      </c>
      <c r="AT342" s="232">
        <f t="shared" ca="1" si="56"/>
        <v>-3.180839930014924E-2</v>
      </c>
      <c r="AU342" s="219">
        <f t="shared" ca="1" si="57"/>
        <v>1.0117742660377346E-3</v>
      </c>
      <c r="AV342" s="203"/>
      <c r="AW342" s="203"/>
      <c r="AX342" s="203"/>
      <c r="AY342" s="203"/>
    </row>
    <row r="343" spans="1:51">
      <c r="A343" s="232" t="s">
        <v>4566</v>
      </c>
      <c r="B343" s="482" t="s">
        <v>1914</v>
      </c>
      <c r="C343" s="482"/>
      <c r="D343" s="483"/>
      <c r="E343" s="267">
        <v>0.44679999999999997</v>
      </c>
      <c r="F343" s="267">
        <v>-0.17879999999999999</v>
      </c>
      <c r="G343" s="267">
        <v>7.1300000000000002E-2</v>
      </c>
      <c r="H343" s="267">
        <v>-1.15E-2</v>
      </c>
      <c r="I343" s="267">
        <v>5.8700000000000002E-2</v>
      </c>
      <c r="J343" s="267">
        <v>-0.1573</v>
      </c>
      <c r="K343" s="267">
        <v>0</v>
      </c>
      <c r="L343" s="267">
        <v>5.9799999999999999E-2</v>
      </c>
      <c r="M343" s="267">
        <v>-0.16470000000000001</v>
      </c>
      <c r="N343" s="267">
        <v>3.78E-2</v>
      </c>
      <c r="O343" s="267">
        <v>-0.13320000000000001</v>
      </c>
      <c r="P343" s="267">
        <v>5.6099999999999997E-2</v>
      </c>
      <c r="Q343" s="267">
        <v>0.1663</v>
      </c>
      <c r="R343" s="267">
        <v>-0.4405</v>
      </c>
      <c r="S343" s="267">
        <v>0.1017</v>
      </c>
      <c r="T343" s="267">
        <v>-0.27429999999999999</v>
      </c>
      <c r="U343" s="267">
        <v>0</v>
      </c>
      <c r="V343" s="267">
        <v>4.5100000000000001E-2</v>
      </c>
      <c r="W343" s="267">
        <v>-4.8800000000000003E-2</v>
      </c>
      <c r="X343" s="267">
        <v>0.24329999999999999</v>
      </c>
      <c r="Y343" s="267">
        <v>0.26850000000000002</v>
      </c>
      <c r="Z343" s="267">
        <v>-4.3499999999999997E-2</v>
      </c>
      <c r="AA343" s="267">
        <v>-0.16309999999999999</v>
      </c>
      <c r="AB343" s="267">
        <v>-0.1028</v>
      </c>
      <c r="AC343" s="267">
        <v>3.8800000000000001E-2</v>
      </c>
      <c r="AD343" s="267">
        <v>-1.0500000000000001E-2</v>
      </c>
      <c r="AE343" s="267">
        <v>-7.0300000000000001E-2</v>
      </c>
      <c r="AF343" s="267">
        <v>9.9599999999999994E-2</v>
      </c>
      <c r="AG343" s="267">
        <v>9.9099999999999994E-2</v>
      </c>
      <c r="AH343" s="267">
        <v>-0.13270000000000001</v>
      </c>
      <c r="AI343" s="267">
        <v>0.1133</v>
      </c>
      <c r="AJ343" s="267">
        <v>5.0000000000000001E-4</v>
      </c>
      <c r="AK343" s="267">
        <v>-2.0500000000000001E-2</v>
      </c>
      <c r="AL343" s="267">
        <v>-0.15210000000000001</v>
      </c>
      <c r="AM343" s="267">
        <v>7.7600000000000002E-2</v>
      </c>
      <c r="AN343" s="267">
        <v>0.182</v>
      </c>
      <c r="AO343" s="267">
        <v>0.17780000000000001</v>
      </c>
      <c r="AP343" s="268">
        <v>-0.2208</v>
      </c>
      <c r="AQ343" s="210"/>
      <c r="AR343" s="213">
        <f t="shared" ca="1" si="55"/>
        <v>-0.1992336586</v>
      </c>
      <c r="AS343" s="214" t="str">
        <f t="shared" si="58"/>
        <v>Rhus Vernix</v>
      </c>
      <c r="AT343" s="232">
        <f t="shared" ca="1" si="56"/>
        <v>-0.20193440902031937</v>
      </c>
      <c r="AU343" s="219">
        <f t="shared" ca="1" si="57"/>
        <v>4.0777505546385637E-2</v>
      </c>
      <c r="AV343" s="203"/>
      <c r="AW343" s="203"/>
      <c r="AX343" s="203"/>
      <c r="AY343" s="203"/>
    </row>
    <row r="344" spans="1:51">
      <c r="A344" s="232" t="s">
        <v>4567</v>
      </c>
      <c r="B344" s="482" t="s">
        <v>811</v>
      </c>
      <c r="C344" s="482"/>
      <c r="D344" s="483"/>
      <c r="E344" s="267">
        <v>0.29859999999999998</v>
      </c>
      <c r="F344" s="267">
        <v>-0.20669999999999999</v>
      </c>
      <c r="G344" s="267">
        <v>0.31869999999999998</v>
      </c>
      <c r="H344" s="267">
        <v>-1.77E-2</v>
      </c>
      <c r="I344" s="267">
        <v>4.4200000000000003E-2</v>
      </c>
      <c r="J344" s="267">
        <v>-5.9900000000000002E-2</v>
      </c>
      <c r="K344" s="267">
        <v>0.11</v>
      </c>
      <c r="L344" s="267">
        <v>-7.6600000000000001E-2</v>
      </c>
      <c r="M344" s="267">
        <v>-0.25040000000000001</v>
      </c>
      <c r="N344" s="267">
        <v>7.46E-2</v>
      </c>
      <c r="O344" s="267">
        <v>-2.9499999999999998E-2</v>
      </c>
      <c r="P344" s="267">
        <v>8.1500000000000003E-2</v>
      </c>
      <c r="Q344" s="267">
        <v>-3.8300000000000001E-2</v>
      </c>
      <c r="R344" s="267">
        <v>-0.34470000000000001</v>
      </c>
      <c r="S344" s="267">
        <v>0.1336</v>
      </c>
      <c r="T344" s="267">
        <v>-2.46E-2</v>
      </c>
      <c r="U344" s="267">
        <v>-0.1159</v>
      </c>
      <c r="V344" s="267">
        <v>-2.8999999999999998E-3</v>
      </c>
      <c r="W344" s="267">
        <v>-0.1517</v>
      </c>
      <c r="X344" s="267">
        <v>0.1105</v>
      </c>
      <c r="Y344" s="267">
        <v>0.22739999999999999</v>
      </c>
      <c r="Z344" s="267">
        <v>0.31519999999999998</v>
      </c>
      <c r="AA344" s="267">
        <v>3.5400000000000001E-2</v>
      </c>
      <c r="AB344" s="267">
        <v>6.2899999999999998E-2</v>
      </c>
      <c r="AC344" s="267">
        <v>0.15809999999999999</v>
      </c>
      <c r="AD344" s="267">
        <v>-0.23369999999999999</v>
      </c>
      <c r="AE344" s="267">
        <v>-6.1899999999999997E-2</v>
      </c>
      <c r="AF344" s="267">
        <v>0.16839999999999999</v>
      </c>
      <c r="AG344" s="267">
        <v>-0.16300000000000001</v>
      </c>
      <c r="AH344" s="267">
        <v>-0.29220000000000002</v>
      </c>
      <c r="AI344" s="267">
        <v>0.24210000000000001</v>
      </c>
      <c r="AJ344" s="267">
        <v>1E-3</v>
      </c>
      <c r="AK344" s="267">
        <v>6.5799999999999997E-2</v>
      </c>
      <c r="AL344" s="267">
        <v>-0.12470000000000001</v>
      </c>
      <c r="AM344" s="267">
        <v>-0.12670000000000001</v>
      </c>
      <c r="AN344" s="267">
        <v>-5.8900000000000001E-2</v>
      </c>
      <c r="AO344" s="267">
        <v>-3.44E-2</v>
      </c>
      <c r="AP344" s="268">
        <v>-1.8200000000000001E-2</v>
      </c>
      <c r="AQ344" s="210"/>
      <c r="AR344" s="213">
        <f t="shared" ca="1" si="55"/>
        <v>-0.2512337791</v>
      </c>
      <c r="AS344" s="214" t="str">
        <f t="shared" si="58"/>
        <v>Robinia Pseudo-Acac.</v>
      </c>
      <c r="AT344" s="232">
        <f t="shared" ca="1" si="56"/>
        <v>-0.25672927681043445</v>
      </c>
      <c r="AU344" s="219">
        <f t="shared" ca="1" si="57"/>
        <v>6.5909921571608673E-2</v>
      </c>
      <c r="AV344" s="203"/>
      <c r="AW344" s="203"/>
      <c r="AX344" s="203"/>
      <c r="AY344" s="203"/>
    </row>
    <row r="345" spans="1:51">
      <c r="A345" s="232" t="s">
        <v>4568</v>
      </c>
      <c r="B345" s="482" t="s">
        <v>1915</v>
      </c>
      <c r="C345" s="482"/>
      <c r="D345" s="483"/>
      <c r="E345" s="267">
        <v>0.48699999999999999</v>
      </c>
      <c r="F345" s="267">
        <v>-0.2888</v>
      </c>
      <c r="G345" s="267">
        <v>4.8300000000000003E-2</v>
      </c>
      <c r="H345" s="267">
        <v>-0.45129999999999998</v>
      </c>
      <c r="I345" s="267">
        <v>0.19</v>
      </c>
      <c r="J345" s="267">
        <v>-0.3201</v>
      </c>
      <c r="K345" s="267">
        <v>-3.1099999999999999E-2</v>
      </c>
      <c r="L345" s="267">
        <v>-4.1599999999999998E-2</v>
      </c>
      <c r="M345" s="267">
        <v>-8.2400000000000001E-2</v>
      </c>
      <c r="N345" s="267">
        <v>-2.8500000000000001E-2</v>
      </c>
      <c r="O345" s="267">
        <v>0.11119999999999999</v>
      </c>
      <c r="P345" s="267">
        <v>-1.9800000000000002E-2</v>
      </c>
      <c r="Q345" s="267">
        <v>0.33989999999999998</v>
      </c>
      <c r="R345" s="267">
        <v>-0.1928</v>
      </c>
      <c r="S345" s="267">
        <v>0.12989999999999999</v>
      </c>
      <c r="T345" s="267">
        <v>-4.36E-2</v>
      </c>
      <c r="U345" s="267">
        <v>-4.7699999999999999E-2</v>
      </c>
      <c r="V345" s="267">
        <v>-1.8700000000000001E-2</v>
      </c>
      <c r="W345" s="267">
        <v>6.93E-2</v>
      </c>
      <c r="X345" s="267">
        <v>-2.64E-2</v>
      </c>
      <c r="Y345" s="267">
        <v>-7.4000000000000003E-3</v>
      </c>
      <c r="Z345" s="267">
        <v>-7.2400000000000006E-2</v>
      </c>
      <c r="AA345" s="267">
        <v>-2.7E-2</v>
      </c>
      <c r="AB345" s="267">
        <v>8.2000000000000007E-3</v>
      </c>
      <c r="AC345" s="267">
        <v>-0.1094</v>
      </c>
      <c r="AD345" s="267">
        <v>4.9000000000000002E-2</v>
      </c>
      <c r="AE345" s="267">
        <v>-1.6899999999999998E-2</v>
      </c>
      <c r="AF345" s="267">
        <v>0.1235</v>
      </c>
      <c r="AG345" s="267">
        <v>-2.5700000000000001E-2</v>
      </c>
      <c r="AH345" s="267">
        <v>0.1774</v>
      </c>
      <c r="AI345" s="267">
        <v>7.4200000000000002E-2</v>
      </c>
      <c r="AJ345" s="267">
        <v>0.1183</v>
      </c>
      <c r="AK345" s="267">
        <v>-8.6300000000000002E-2</v>
      </c>
      <c r="AL345" s="267">
        <v>-1.3899999999999999E-2</v>
      </c>
      <c r="AM345" s="267">
        <v>8.4699999999999998E-2</v>
      </c>
      <c r="AN345" s="267">
        <v>0.03</v>
      </c>
      <c r="AO345" s="267">
        <v>6.8500000000000005E-2</v>
      </c>
      <c r="AP345" s="268">
        <v>-0.15559999999999999</v>
      </c>
      <c r="AQ345" s="210"/>
      <c r="AR345" s="213">
        <f t="shared" ca="1" si="55"/>
        <v>-0.3129797882</v>
      </c>
      <c r="AS345" s="214" t="str">
        <f t="shared" si="58"/>
        <v>Rumex Crispus</v>
      </c>
      <c r="AT345" s="232">
        <f t="shared" ca="1" si="56"/>
        <v>-0.32384538420692038</v>
      </c>
      <c r="AU345" s="219">
        <f t="shared" ca="1" si="57"/>
        <v>0.10487583287212787</v>
      </c>
      <c r="AV345" s="203"/>
      <c r="AW345" s="203"/>
      <c r="AX345" s="203"/>
      <c r="AY345" s="203"/>
    </row>
    <row r="346" spans="1:51">
      <c r="A346" s="232" t="s">
        <v>4569</v>
      </c>
      <c r="B346" s="482" t="s">
        <v>1478</v>
      </c>
      <c r="C346" s="482"/>
      <c r="D346" s="483"/>
      <c r="E346" s="267">
        <v>0.33489999999999998</v>
      </c>
      <c r="F346" s="267">
        <v>-8.7599999999999997E-2</v>
      </c>
      <c r="G346" s="267">
        <v>1.17E-2</v>
      </c>
      <c r="H346" s="267">
        <v>0.15110000000000001</v>
      </c>
      <c r="I346" s="267">
        <v>-7.7299999999999994E-2</v>
      </c>
      <c r="J346" s="267">
        <v>-0.17399999999999999</v>
      </c>
      <c r="K346" s="267">
        <v>-0.2215</v>
      </c>
      <c r="L346" s="267">
        <v>-0.18260000000000001</v>
      </c>
      <c r="M346" s="267">
        <v>-6.1999999999999998E-3</v>
      </c>
      <c r="N346" s="267">
        <v>0.30580000000000002</v>
      </c>
      <c r="O346" s="267">
        <v>0.10150000000000001</v>
      </c>
      <c r="P346" s="267">
        <v>-0.2414</v>
      </c>
      <c r="Q346" s="267">
        <v>9.1200000000000003E-2</v>
      </c>
      <c r="R346" s="267">
        <v>-6.0600000000000001E-2</v>
      </c>
      <c r="S346" s="267">
        <v>-0.43159999999999998</v>
      </c>
      <c r="T346" s="267">
        <v>0.15110000000000001</v>
      </c>
      <c r="U346" s="267">
        <v>-0.1368</v>
      </c>
      <c r="V346" s="267">
        <v>8.6199999999999999E-2</v>
      </c>
      <c r="W346" s="267">
        <v>0.1585</v>
      </c>
      <c r="X346" s="267">
        <v>-0.1263</v>
      </c>
      <c r="Y346" s="267">
        <v>0.2268</v>
      </c>
      <c r="Z346" s="267">
        <v>6.0600000000000001E-2</v>
      </c>
      <c r="AA346" s="267">
        <v>4.8500000000000001E-2</v>
      </c>
      <c r="AB346" s="267">
        <v>-0.121</v>
      </c>
      <c r="AC346" s="267">
        <v>0.15679999999999999</v>
      </c>
      <c r="AD346" s="267">
        <v>8.0699999999999994E-2</v>
      </c>
      <c r="AE346" s="267">
        <v>-4.9399999999999999E-2</v>
      </c>
      <c r="AF346" s="267">
        <v>7.5700000000000003E-2</v>
      </c>
      <c r="AG346" s="267">
        <v>9.3799999999999994E-2</v>
      </c>
      <c r="AH346" s="267">
        <v>-9.74E-2</v>
      </c>
      <c r="AI346" s="267">
        <v>-0.19309999999999999</v>
      </c>
      <c r="AJ346" s="267">
        <v>-6.4000000000000003E-3</v>
      </c>
      <c r="AK346" s="267">
        <v>-6.9199999999999998E-2</v>
      </c>
      <c r="AL346" s="267">
        <v>3.32E-2</v>
      </c>
      <c r="AM346" s="267">
        <v>0.16569999999999999</v>
      </c>
      <c r="AN346" s="267">
        <v>-0.20749999999999999</v>
      </c>
      <c r="AO346" s="267">
        <v>0.2051</v>
      </c>
      <c r="AP346" s="268">
        <v>-5.04E-2</v>
      </c>
      <c r="AQ346" s="210"/>
      <c r="AR346" s="213">
        <f t="shared" ca="1" si="55"/>
        <v>-0.1022760281</v>
      </c>
      <c r="AS346" s="214" t="str">
        <f t="shared" si="58"/>
        <v>Ruta Graveolens</v>
      </c>
      <c r="AT346" s="232">
        <f t="shared" ca="1" si="56"/>
        <v>-0.10263489873723589</v>
      </c>
      <c r="AU346" s="219">
        <f t="shared" ca="1" si="57"/>
        <v>1.0533922438802664E-2</v>
      </c>
      <c r="AV346" s="203"/>
      <c r="AW346" s="203"/>
      <c r="AX346" s="203"/>
      <c r="AY346" s="203"/>
    </row>
    <row r="347" spans="1:51">
      <c r="A347" s="232" t="s">
        <v>4570</v>
      </c>
      <c r="B347" s="482" t="s">
        <v>3104</v>
      </c>
      <c r="C347" s="482"/>
      <c r="D347" s="483"/>
      <c r="E347" s="267">
        <v>0.19409999999999999</v>
      </c>
      <c r="F347" s="267">
        <v>-0.18429999999999999</v>
      </c>
      <c r="G347" s="267">
        <v>-0.1341</v>
      </c>
      <c r="H347" s="267">
        <v>-0.30149999999999999</v>
      </c>
      <c r="I347" s="267">
        <v>-2.9700000000000001E-2</v>
      </c>
      <c r="J347" s="267">
        <v>-4.5699999999999998E-2</v>
      </c>
      <c r="K347" s="267">
        <v>0.13350000000000001</v>
      </c>
      <c r="L347" s="267">
        <v>1.34E-2</v>
      </c>
      <c r="M347" s="267">
        <v>-0.34339999999999998</v>
      </c>
      <c r="N347" s="267">
        <v>0.12970000000000001</v>
      </c>
      <c r="O347" s="267">
        <v>8.6699999999999999E-2</v>
      </c>
      <c r="P347" s="267">
        <v>0.1457</v>
      </c>
      <c r="Q347" s="267">
        <v>0.11990000000000001</v>
      </c>
      <c r="R347" s="267">
        <v>0.1143</v>
      </c>
      <c r="S347" s="267">
        <v>0.33329999999999999</v>
      </c>
      <c r="T347" s="267">
        <v>5.8799999999999998E-2</v>
      </c>
      <c r="U347" s="267">
        <v>0.1822</v>
      </c>
      <c r="V347" s="267">
        <v>5.8999999999999999E-3</v>
      </c>
      <c r="W347" s="267">
        <v>3.6200000000000003E-2</v>
      </c>
      <c r="X347" s="267">
        <v>8.2199999999999995E-2</v>
      </c>
      <c r="Y347" s="267">
        <v>-6.2600000000000003E-2</v>
      </c>
      <c r="Z347" s="267">
        <v>-1.9300000000000001E-2</v>
      </c>
      <c r="AA347" s="267">
        <v>-0.19969999999999999</v>
      </c>
      <c r="AB347" s="267">
        <v>0.35489999999999999</v>
      </c>
      <c r="AC347" s="267">
        <v>4.1799999999999997E-2</v>
      </c>
      <c r="AD347" s="267">
        <v>-4.7800000000000002E-2</v>
      </c>
      <c r="AE347" s="267">
        <v>-2.9100000000000001E-2</v>
      </c>
      <c r="AF347" s="267">
        <v>-5.3699999999999998E-2</v>
      </c>
      <c r="AG347" s="267">
        <v>-0.1371</v>
      </c>
      <c r="AH347" s="267">
        <v>4.2099999999999999E-2</v>
      </c>
      <c r="AI347" s="267">
        <v>-0.1721</v>
      </c>
      <c r="AJ347" s="267">
        <v>0.27100000000000002</v>
      </c>
      <c r="AK347" s="267">
        <v>-8.7499999999999994E-2</v>
      </c>
      <c r="AL347" s="267">
        <v>-4.99E-2</v>
      </c>
      <c r="AM347" s="267">
        <v>9.7299999999999998E-2</v>
      </c>
      <c r="AN347" s="267">
        <v>-0.24629999999999999</v>
      </c>
      <c r="AO347" s="267">
        <v>-2.7900000000000001E-2</v>
      </c>
      <c r="AP347" s="268">
        <v>-0.26290000000000002</v>
      </c>
      <c r="AQ347" s="210"/>
      <c r="AR347" s="213">
        <f t="shared" ca="1" si="55"/>
        <v>-0.1452307099</v>
      </c>
      <c r="AS347" s="214" t="str">
        <f t="shared" si="58"/>
        <v>Sabadilla Officinar.</v>
      </c>
      <c r="AT347" s="232">
        <f t="shared" ca="1" si="56"/>
        <v>-0.14626489633481835</v>
      </c>
      <c r="AU347" s="219">
        <f t="shared" ca="1" si="57"/>
        <v>2.1393419899835158E-2</v>
      </c>
      <c r="AV347" s="203"/>
      <c r="AW347" s="203"/>
      <c r="AX347" s="203"/>
      <c r="AY347" s="203"/>
    </row>
    <row r="348" spans="1:51">
      <c r="A348" s="232" t="s">
        <v>4571</v>
      </c>
      <c r="B348" s="482" t="s">
        <v>1916</v>
      </c>
      <c r="C348" s="482"/>
      <c r="D348" s="483"/>
      <c r="E348" s="267">
        <v>0.2026</v>
      </c>
      <c r="F348" s="267">
        <v>9.8400000000000001E-2</v>
      </c>
      <c r="G348" s="267">
        <v>0.31640000000000001</v>
      </c>
      <c r="H348" s="267">
        <v>0.1144</v>
      </c>
      <c r="I348" s="267">
        <v>-0.371</v>
      </c>
      <c r="J348" s="267">
        <v>0.1643</v>
      </c>
      <c r="K348" s="267">
        <v>9.4500000000000001E-2</v>
      </c>
      <c r="L348" s="267">
        <v>-0.2606</v>
      </c>
      <c r="M348" s="267">
        <v>8.2199999999999995E-2</v>
      </c>
      <c r="N348" s="267">
        <v>-8.0199999999999994E-2</v>
      </c>
      <c r="O348" s="267">
        <v>-0.32440000000000002</v>
      </c>
      <c r="P348" s="267">
        <v>-6.0900000000000003E-2</v>
      </c>
      <c r="Q348" s="267">
        <v>3.7000000000000002E-3</v>
      </c>
      <c r="R348" s="267">
        <v>0.2137</v>
      </c>
      <c r="S348" s="267">
        <v>-0.1239</v>
      </c>
      <c r="T348" s="267">
        <v>-7.1199999999999999E-2</v>
      </c>
      <c r="U348" s="267">
        <v>-6.6E-3</v>
      </c>
      <c r="V348" s="267">
        <v>-0.129</v>
      </c>
      <c r="W348" s="267">
        <v>-4.5900000000000003E-2</v>
      </c>
      <c r="X348" s="267">
        <v>1.2500000000000001E-2</v>
      </c>
      <c r="Y348" s="267">
        <v>7.4399999999999994E-2</v>
      </c>
      <c r="Z348" s="267">
        <v>-8.9599999999999999E-2</v>
      </c>
      <c r="AA348" s="267">
        <v>5.1299999999999998E-2</v>
      </c>
      <c r="AB348" s="267">
        <v>-0.1163</v>
      </c>
      <c r="AC348" s="267">
        <v>0.17899999999999999</v>
      </c>
      <c r="AD348" s="267">
        <v>2.4E-2</v>
      </c>
      <c r="AE348" s="267">
        <v>0.1187</v>
      </c>
      <c r="AF348" s="267">
        <v>-0.1216</v>
      </c>
      <c r="AG348" s="267">
        <v>-4.9200000000000001E-2</v>
      </c>
      <c r="AH348" s="267">
        <v>0.2452</v>
      </c>
      <c r="AI348" s="267">
        <v>-8.5300000000000001E-2</v>
      </c>
      <c r="AJ348" s="267">
        <v>-1.1900000000000001E-2</v>
      </c>
      <c r="AK348" s="267">
        <v>-0.1202</v>
      </c>
      <c r="AL348" s="267">
        <v>-0.20979999999999999</v>
      </c>
      <c r="AM348" s="267">
        <v>0.14810000000000001</v>
      </c>
      <c r="AN348" s="267">
        <v>-6.54E-2</v>
      </c>
      <c r="AO348" s="267">
        <v>-0.14799999999999999</v>
      </c>
      <c r="AP348" s="268">
        <v>0.34589999999999999</v>
      </c>
      <c r="AQ348" s="210"/>
      <c r="AR348" s="213">
        <f t="shared" ca="1" si="55"/>
        <v>-0.14278752419999999</v>
      </c>
      <c r="AS348" s="214" t="str">
        <f t="shared" si="58"/>
        <v>Sabina</v>
      </c>
      <c r="AT348" s="232">
        <f t="shared" ca="1" si="56"/>
        <v>-0.14376996790147434</v>
      </c>
      <c r="AU348" s="219">
        <f t="shared" ca="1" si="57"/>
        <v>2.0669803670390962E-2</v>
      </c>
      <c r="AV348" s="203"/>
      <c r="AW348" s="203"/>
      <c r="AX348" s="203"/>
      <c r="AY348" s="203"/>
    </row>
    <row r="349" spans="1:51">
      <c r="A349" s="232" t="s">
        <v>2548</v>
      </c>
      <c r="B349" s="482" t="s">
        <v>738</v>
      </c>
      <c r="C349" s="482"/>
      <c r="D349" s="483"/>
      <c r="E349" s="267">
        <v>0.1045</v>
      </c>
      <c r="F349" s="267">
        <v>-0.2041</v>
      </c>
      <c r="G349" s="267">
        <v>-0.1026</v>
      </c>
      <c r="H349" s="267">
        <v>-8.2400000000000001E-2</v>
      </c>
      <c r="I349" s="267">
        <v>-9.9299999999999999E-2</v>
      </c>
      <c r="J349" s="267">
        <v>-0.25380000000000003</v>
      </c>
      <c r="K349" s="267">
        <v>2.9999999999999997E-4</v>
      </c>
      <c r="L349" s="267">
        <v>0.1191</v>
      </c>
      <c r="M349" s="267">
        <v>-0.1191</v>
      </c>
      <c r="N349" s="267">
        <v>9.2600000000000002E-2</v>
      </c>
      <c r="O349" s="267">
        <v>-0.28820000000000001</v>
      </c>
      <c r="P349" s="267">
        <v>-7.3000000000000001E-3</v>
      </c>
      <c r="Q349" s="267">
        <v>0.1449</v>
      </c>
      <c r="R349" s="267">
        <v>-3.7400000000000003E-2</v>
      </c>
      <c r="S349" s="267">
        <v>1.3899999999999999E-2</v>
      </c>
      <c r="T349" s="267">
        <v>0.2908</v>
      </c>
      <c r="U349" s="267">
        <v>-6.6E-3</v>
      </c>
      <c r="V349" s="267">
        <v>0.2782</v>
      </c>
      <c r="W349" s="267">
        <v>-8.2100000000000006E-2</v>
      </c>
      <c r="X349" s="267">
        <v>-5.3900000000000003E-2</v>
      </c>
      <c r="Y349" s="267">
        <v>6.9800000000000001E-2</v>
      </c>
      <c r="Z349" s="267">
        <v>-8.9300000000000004E-2</v>
      </c>
      <c r="AA349" s="267">
        <v>0.2104</v>
      </c>
      <c r="AB349" s="267">
        <v>0.25380000000000003</v>
      </c>
      <c r="AC349" s="267">
        <v>0.1426</v>
      </c>
      <c r="AD349" s="267">
        <v>0.13270000000000001</v>
      </c>
      <c r="AE349" s="267">
        <v>-0.14460000000000001</v>
      </c>
      <c r="AF349" s="267">
        <v>-0.27789999999999998</v>
      </c>
      <c r="AG349" s="267">
        <v>-0.1135</v>
      </c>
      <c r="AH349" s="267">
        <v>0.2286</v>
      </c>
      <c r="AI349" s="267">
        <v>0.35399999999999998</v>
      </c>
      <c r="AJ349" s="267">
        <v>7.6E-3</v>
      </c>
      <c r="AK349" s="267">
        <v>-0.1429</v>
      </c>
      <c r="AL349" s="267">
        <v>-0.14660000000000001</v>
      </c>
      <c r="AM349" s="267">
        <v>-0.12670000000000001</v>
      </c>
      <c r="AN349" s="267">
        <v>0.12939999999999999</v>
      </c>
      <c r="AO349" s="267">
        <v>-0.11940000000000001</v>
      </c>
      <c r="AP349" s="268">
        <v>-6.6500000000000004E-2</v>
      </c>
      <c r="AQ349" s="210"/>
      <c r="AR349" s="213">
        <f t="shared" ca="1" si="55"/>
        <v>-0.1223899937</v>
      </c>
      <c r="AS349" s="214" t="str">
        <f t="shared" si="58"/>
        <v>Salicylicum Acidum</v>
      </c>
      <c r="AT349" s="232">
        <f t="shared" ca="1" si="56"/>
        <v>-0.12300665143415557</v>
      </c>
      <c r="AU349" s="219">
        <f t="shared" ca="1" si="57"/>
        <v>1.5130636297043846E-2</v>
      </c>
      <c r="AV349" s="203"/>
      <c r="AW349" s="203"/>
      <c r="AX349" s="203"/>
      <c r="AY349" s="203"/>
    </row>
    <row r="350" spans="1:51">
      <c r="A350" s="232" t="s">
        <v>2549</v>
      </c>
      <c r="B350" s="482" t="s">
        <v>1917</v>
      </c>
      <c r="C350" s="482"/>
      <c r="D350" s="483"/>
      <c r="E350" s="267">
        <v>3.4700000000000002E-2</v>
      </c>
      <c r="F350" s="267">
        <v>-0.40179999999999999</v>
      </c>
      <c r="G350" s="267">
        <v>-2.29E-2</v>
      </c>
      <c r="H350" s="267">
        <v>-0.45400000000000001</v>
      </c>
      <c r="I350" s="267">
        <v>0.27550000000000002</v>
      </c>
      <c r="J350" s="267">
        <v>4.87E-2</v>
      </c>
      <c r="K350" s="267">
        <v>0.17249999999999999</v>
      </c>
      <c r="L350" s="267">
        <v>-5.9799999999999999E-2</v>
      </c>
      <c r="M350" s="267">
        <v>7.7299999999999994E-2</v>
      </c>
      <c r="N350" s="267">
        <v>-0.1095</v>
      </c>
      <c r="O350" s="267">
        <v>0.26550000000000001</v>
      </c>
      <c r="P350" s="267">
        <v>1.43E-2</v>
      </c>
      <c r="Q350" s="267">
        <v>5.2200000000000003E-2</v>
      </c>
      <c r="R350" s="267">
        <v>-0.26939999999999997</v>
      </c>
      <c r="S350" s="267">
        <v>0</v>
      </c>
      <c r="T350" s="267">
        <v>-0.15920000000000001</v>
      </c>
      <c r="U350" s="267">
        <v>-7.9399999999999998E-2</v>
      </c>
      <c r="V350" s="267">
        <v>-0.1517</v>
      </c>
      <c r="W350" s="267">
        <v>0.10630000000000001</v>
      </c>
      <c r="X350" s="267">
        <v>-0.12520000000000001</v>
      </c>
      <c r="Y350" s="267">
        <v>3.3300000000000003E-2</v>
      </c>
      <c r="Z350" s="267">
        <v>-3.5799999999999998E-2</v>
      </c>
      <c r="AA350" s="267">
        <v>0.1077</v>
      </c>
      <c r="AB350" s="267">
        <v>0.14810000000000001</v>
      </c>
      <c r="AC350" s="267">
        <v>-0.13769999999999999</v>
      </c>
      <c r="AD350" s="267">
        <v>-9.9500000000000005E-2</v>
      </c>
      <c r="AE350" s="267">
        <v>-6.0100000000000001E-2</v>
      </c>
      <c r="AF350" s="267">
        <v>0.10299999999999999</v>
      </c>
      <c r="AG350" s="267">
        <v>-0.2064</v>
      </c>
      <c r="AH350" s="267">
        <v>7.1999999999999998E-3</v>
      </c>
      <c r="AI350" s="267">
        <v>0.1789</v>
      </c>
      <c r="AJ350" s="267">
        <v>9.3700000000000006E-2</v>
      </c>
      <c r="AK350" s="267">
        <v>5.33E-2</v>
      </c>
      <c r="AL350" s="267">
        <v>-8.8999999999999999E-3</v>
      </c>
      <c r="AM350" s="267">
        <v>0.22539999999999999</v>
      </c>
      <c r="AN350" s="267">
        <v>0.1542</v>
      </c>
      <c r="AO350" s="267">
        <v>0.16850000000000001</v>
      </c>
      <c r="AP350" s="268">
        <v>7.1599999999999997E-2</v>
      </c>
      <c r="AQ350" s="210"/>
      <c r="AR350" s="213">
        <f t="shared" ca="1" si="55"/>
        <v>-0.29752751129999999</v>
      </c>
      <c r="AS350" s="214" t="str">
        <f t="shared" si="58"/>
        <v>Sambucus Nigra</v>
      </c>
      <c r="AT350" s="232">
        <f t="shared" ca="1" si="56"/>
        <v>-0.30680478984057735</v>
      </c>
      <c r="AU350" s="219">
        <f t="shared" ca="1" si="57"/>
        <v>9.4129179069120841E-2</v>
      </c>
      <c r="AV350" s="203"/>
      <c r="AW350" s="203"/>
      <c r="AX350" s="203"/>
      <c r="AY350" s="203"/>
    </row>
    <row r="351" spans="1:51">
      <c r="A351" s="232" t="s">
        <v>2550</v>
      </c>
      <c r="B351" s="482" t="s">
        <v>3563</v>
      </c>
      <c r="C351" s="482"/>
      <c r="D351" s="483"/>
      <c r="E351" s="267">
        <v>0.1799</v>
      </c>
      <c r="F351" s="267">
        <v>-0.2298</v>
      </c>
      <c r="G351" s="267">
        <v>0.41249999999999998</v>
      </c>
      <c r="H351" s="267">
        <v>-0.1739</v>
      </c>
      <c r="I351" s="267">
        <v>-0.2036</v>
      </c>
      <c r="J351" s="267">
        <v>-0.1043</v>
      </c>
      <c r="K351" s="267">
        <v>-9.8299999999999998E-2</v>
      </c>
      <c r="L351" s="267">
        <v>0.16669999999999999</v>
      </c>
      <c r="M351" s="267">
        <v>7.0000000000000007E-2</v>
      </c>
      <c r="N351" s="267">
        <v>-3.2500000000000001E-2</v>
      </c>
      <c r="O351" s="267">
        <v>-0.17710000000000001</v>
      </c>
      <c r="P351" s="267">
        <v>-7.1199999999999999E-2</v>
      </c>
      <c r="Q351" s="267">
        <v>0.33410000000000001</v>
      </c>
      <c r="R351" s="267">
        <v>6.3600000000000004E-2</v>
      </c>
      <c r="S351" s="267">
        <v>0.32429999999999998</v>
      </c>
      <c r="T351" s="267">
        <v>0.1484</v>
      </c>
      <c r="U351" s="267">
        <v>-0.15379999999999999</v>
      </c>
      <c r="V351" s="267">
        <v>-0.16300000000000001</v>
      </c>
      <c r="W351" s="267">
        <v>-0.1663</v>
      </c>
      <c r="X351" s="267">
        <v>9.8299999999999998E-2</v>
      </c>
      <c r="Y351" s="267">
        <v>0.16830000000000001</v>
      </c>
      <c r="Z351" s="267">
        <v>-9.3299999999999994E-2</v>
      </c>
      <c r="AA351" s="267">
        <v>-0.12839999999999999</v>
      </c>
      <c r="AB351" s="267">
        <v>0.1193</v>
      </c>
      <c r="AC351" s="267">
        <v>9.8500000000000004E-2</v>
      </c>
      <c r="AD351" s="267">
        <v>-0.20960000000000001</v>
      </c>
      <c r="AE351" s="267">
        <v>8.48E-2</v>
      </c>
      <c r="AF351" s="267">
        <v>-6.5799999999999997E-2</v>
      </c>
      <c r="AG351" s="267">
        <v>-0.11990000000000001</v>
      </c>
      <c r="AH351" s="267">
        <v>-0.2122</v>
      </c>
      <c r="AI351" s="267">
        <v>-2.2100000000000002E-2</v>
      </c>
      <c r="AJ351" s="267">
        <v>3.7499999999999999E-2</v>
      </c>
      <c r="AK351" s="267">
        <v>-9.8500000000000004E-2</v>
      </c>
      <c r="AL351" s="267">
        <v>2.8899999999999999E-2</v>
      </c>
      <c r="AM351" s="267">
        <v>-5.0700000000000002E-2</v>
      </c>
      <c r="AN351" s="267">
        <v>0.19289999999999999</v>
      </c>
      <c r="AO351" s="267">
        <v>-3.3500000000000002E-2</v>
      </c>
      <c r="AP351" s="268">
        <v>7.9200000000000007E-2</v>
      </c>
      <c r="AQ351" s="210"/>
      <c r="AR351" s="213">
        <f t="shared" ca="1" si="55"/>
        <v>-0.2102160619</v>
      </c>
      <c r="AS351" s="214" t="str">
        <f t="shared" si="58"/>
        <v>Sanguinaria Canaden.</v>
      </c>
      <c r="AT351" s="232">
        <f t="shared" ca="1" si="56"/>
        <v>-0.21339738711284326</v>
      </c>
      <c r="AU351" s="219">
        <f t="shared" ca="1" si="57"/>
        <v>4.5538444826588684E-2</v>
      </c>
      <c r="AV351" s="203"/>
      <c r="AW351" s="203"/>
      <c r="AX351" s="203"/>
      <c r="AY351" s="203"/>
    </row>
    <row r="352" spans="1:51">
      <c r="A352" s="232" t="s">
        <v>2551</v>
      </c>
      <c r="B352" s="482" t="s">
        <v>1918</v>
      </c>
      <c r="C352" s="482"/>
      <c r="D352" s="483"/>
      <c r="E352" s="267">
        <v>0.49020000000000002</v>
      </c>
      <c r="F352" s="267">
        <v>6.2700000000000006E-2</v>
      </c>
      <c r="G352" s="267">
        <v>-0.1353</v>
      </c>
      <c r="H352" s="267">
        <v>0.3649</v>
      </c>
      <c r="I352" s="267">
        <v>1.9E-3</v>
      </c>
      <c r="J352" s="267">
        <v>8.1100000000000005E-2</v>
      </c>
      <c r="K352" s="267">
        <v>1.6000000000000001E-3</v>
      </c>
      <c r="L352" s="267">
        <v>-0.29680000000000001</v>
      </c>
      <c r="M352" s="267">
        <v>8.9300000000000004E-2</v>
      </c>
      <c r="N352" s="267">
        <v>-5.4699999999999999E-2</v>
      </c>
      <c r="O352" s="267">
        <v>6.4399999999999999E-2</v>
      </c>
      <c r="P352" s="267">
        <v>-0.10639999999999999</v>
      </c>
      <c r="Q352" s="267">
        <v>0.1694</v>
      </c>
      <c r="R352" s="267">
        <v>-0.1095</v>
      </c>
      <c r="S352" s="267">
        <v>0.1048</v>
      </c>
      <c r="T352" s="267">
        <v>-0.2364</v>
      </c>
      <c r="U352" s="267">
        <v>5.5999999999999999E-3</v>
      </c>
      <c r="V352" s="267">
        <v>6.25E-2</v>
      </c>
      <c r="W352" s="267">
        <v>-0.10829999999999999</v>
      </c>
      <c r="X352" s="267">
        <v>-0.2087</v>
      </c>
      <c r="Y352" s="267">
        <v>-0.2185</v>
      </c>
      <c r="Z352" s="267">
        <v>-0.13750000000000001</v>
      </c>
      <c r="AA352" s="267">
        <v>-6.1100000000000002E-2</v>
      </c>
      <c r="AB352" s="267">
        <v>0.1069</v>
      </c>
      <c r="AC352" s="267">
        <v>0.1154</v>
      </c>
      <c r="AD352" s="267">
        <v>7.2800000000000004E-2</v>
      </c>
      <c r="AE352" s="267">
        <v>4.2999999999999997E-2</v>
      </c>
      <c r="AF352" s="267">
        <v>-0.2571</v>
      </c>
      <c r="AG352" s="267">
        <v>0.1173</v>
      </c>
      <c r="AH352" s="267">
        <v>3.27E-2</v>
      </c>
      <c r="AI352" s="267">
        <v>0.18770000000000001</v>
      </c>
      <c r="AJ352" s="267">
        <v>2.23E-2</v>
      </c>
      <c r="AK352" s="267">
        <v>0.1168</v>
      </c>
      <c r="AL352" s="267">
        <v>-0.184</v>
      </c>
      <c r="AM352" s="267">
        <v>-0.1948</v>
      </c>
      <c r="AN352" s="267">
        <v>-7.3000000000000001E-3</v>
      </c>
      <c r="AO352" s="267">
        <v>7.9399999999999998E-2</v>
      </c>
      <c r="AP352" s="268">
        <v>-7.5700000000000003E-2</v>
      </c>
      <c r="AQ352" s="210"/>
      <c r="AR352" s="213">
        <f t="shared" ca="1" si="55"/>
        <v>-0.1149435831</v>
      </c>
      <c r="AS352" s="214" t="str">
        <f t="shared" si="58"/>
        <v>Sarsaparilla</v>
      </c>
      <c r="AT352" s="232">
        <f t="shared" ca="1" si="56"/>
        <v>-0.11545384680588851</v>
      </c>
      <c r="AU352" s="219">
        <f t="shared" ca="1" si="57"/>
        <v>1.3329590742277572E-2</v>
      </c>
      <c r="AV352" s="203"/>
      <c r="AW352" s="203"/>
      <c r="AX352" s="203"/>
      <c r="AY352" s="203"/>
    </row>
    <row r="353" spans="1:51">
      <c r="A353" s="232" t="s">
        <v>2552</v>
      </c>
      <c r="B353" s="482" t="s">
        <v>966</v>
      </c>
      <c r="C353" s="482"/>
      <c r="D353" s="483"/>
      <c r="E353" s="267">
        <v>0.34239999999999998</v>
      </c>
      <c r="F353" s="267">
        <v>-0.3805</v>
      </c>
      <c r="G353" s="267">
        <v>0.19719999999999999</v>
      </c>
      <c r="H353" s="267">
        <v>-0.29680000000000001</v>
      </c>
      <c r="I353" s="267">
        <v>0.25319999999999998</v>
      </c>
      <c r="J353" s="267">
        <v>-0.24740000000000001</v>
      </c>
      <c r="K353" s="267">
        <v>-6.7400000000000002E-2</v>
      </c>
      <c r="L353" s="267">
        <v>-0.16370000000000001</v>
      </c>
      <c r="M353" s="267">
        <v>8.2900000000000001E-2</v>
      </c>
      <c r="N353" s="267">
        <v>-0.28760000000000002</v>
      </c>
      <c r="O353" s="267">
        <v>0.2616</v>
      </c>
      <c r="P353" s="267">
        <v>-6.6600000000000006E-2</v>
      </c>
      <c r="Q353" s="267">
        <v>0.16830000000000001</v>
      </c>
      <c r="R353" s="267">
        <v>-0.15989999999999999</v>
      </c>
      <c r="S353" s="267">
        <v>7.6600000000000001E-2</v>
      </c>
      <c r="T353" s="267">
        <v>-0.1285</v>
      </c>
      <c r="U353" s="267">
        <v>-0.19209999999999999</v>
      </c>
      <c r="V353" s="267">
        <v>0.1042</v>
      </c>
      <c r="W353" s="267">
        <v>-6.7000000000000002E-3</v>
      </c>
      <c r="X353" s="267">
        <v>0.13519999999999999</v>
      </c>
      <c r="Y353" s="267">
        <v>0.1172</v>
      </c>
      <c r="Z353" s="267">
        <v>-9.0800000000000006E-2</v>
      </c>
      <c r="AA353" s="267">
        <v>5.8999999999999999E-3</v>
      </c>
      <c r="AB353" s="267">
        <v>-0.1193</v>
      </c>
      <c r="AC353" s="267">
        <v>7.7899999999999997E-2</v>
      </c>
      <c r="AD353" s="267">
        <v>-9.6699999999999994E-2</v>
      </c>
      <c r="AE353" s="267">
        <v>0.1009</v>
      </c>
      <c r="AF353" s="267">
        <v>2.9700000000000001E-2</v>
      </c>
      <c r="AG353" s="267">
        <v>0.1113</v>
      </c>
      <c r="AH353" s="267">
        <v>-0.1226</v>
      </c>
      <c r="AI353" s="267">
        <v>8.0000000000000004E-4</v>
      </c>
      <c r="AJ353" s="267">
        <v>5.4800000000000001E-2</v>
      </c>
      <c r="AK353" s="267">
        <v>8.4099999999999994E-2</v>
      </c>
      <c r="AL353" s="267">
        <v>4.9799999999999997E-2</v>
      </c>
      <c r="AM353" s="267">
        <v>0.12429999999999999</v>
      </c>
      <c r="AN353" s="267">
        <v>0.15909999999999999</v>
      </c>
      <c r="AO353" s="267">
        <v>-5.0599999999999999E-2</v>
      </c>
      <c r="AP353" s="268">
        <v>-5.8999999999999997E-2</v>
      </c>
      <c r="AQ353" s="210"/>
      <c r="AR353" s="213">
        <f t="shared" ca="1" si="55"/>
        <v>-0.26030603419999998</v>
      </c>
      <c r="AS353" s="214" t="str">
        <f t="shared" si="58"/>
        <v>Scilla Maritima</v>
      </c>
      <c r="AT353" s="232">
        <f t="shared" ca="1" si="56"/>
        <v>-0.26643665690527446</v>
      </c>
      <c r="AU353" s="219">
        <f t="shared" ca="1" si="57"/>
        <v>7.0988492142858933E-2</v>
      </c>
      <c r="AV353" s="203"/>
      <c r="AW353" s="203"/>
      <c r="AX353" s="203"/>
      <c r="AY353" s="203"/>
    </row>
    <row r="354" spans="1:51">
      <c r="A354" s="232" t="s">
        <v>2553</v>
      </c>
      <c r="B354" s="482" t="s">
        <v>969</v>
      </c>
      <c r="C354" s="482"/>
      <c r="D354" s="483"/>
      <c r="E354" s="267">
        <v>-2.1600000000000001E-2</v>
      </c>
      <c r="F354" s="267">
        <v>-6.8900000000000003E-2</v>
      </c>
      <c r="G354" s="267">
        <v>6.0900000000000003E-2</v>
      </c>
      <c r="H354" s="267">
        <v>0.1573</v>
      </c>
      <c r="I354" s="267">
        <v>0.1293</v>
      </c>
      <c r="J354" s="267">
        <v>0.3135</v>
      </c>
      <c r="K354" s="267">
        <v>0.1356</v>
      </c>
      <c r="L354" s="267">
        <v>9.7799999999999998E-2</v>
      </c>
      <c r="M354" s="267">
        <v>-2.6499999999999999E-2</v>
      </c>
      <c r="N354" s="267">
        <v>-0.1062</v>
      </c>
      <c r="O354" s="267">
        <v>-0.44080000000000003</v>
      </c>
      <c r="P354" s="267">
        <v>4.3299999999999998E-2</v>
      </c>
      <c r="Q354" s="267">
        <v>0.1547</v>
      </c>
      <c r="R354" s="267">
        <v>2.4799999999999999E-2</v>
      </c>
      <c r="S354" s="267">
        <v>-0.13250000000000001</v>
      </c>
      <c r="T354" s="267">
        <v>-0.29399999999999998</v>
      </c>
      <c r="U354" s="267">
        <v>1.7999999999999999E-2</v>
      </c>
      <c r="V354" s="267">
        <v>-2.1399999999999999E-2</v>
      </c>
      <c r="W354" s="267">
        <v>-0.31929999999999997</v>
      </c>
      <c r="X354" s="267">
        <v>-9.3799999999999994E-2</v>
      </c>
      <c r="Y354" s="267">
        <v>-0.12559999999999999</v>
      </c>
      <c r="Z354" s="267">
        <v>2.24E-2</v>
      </c>
      <c r="AA354" s="267">
        <v>0.28079999999999999</v>
      </c>
      <c r="AB354" s="267">
        <v>-6.5600000000000006E-2</v>
      </c>
      <c r="AC354" s="267">
        <v>5.2699999999999997E-2</v>
      </c>
      <c r="AD354" s="267">
        <v>0.11360000000000001</v>
      </c>
      <c r="AE354" s="267">
        <v>0.2195</v>
      </c>
      <c r="AF354" s="267">
        <v>-0.38019999999999998</v>
      </c>
      <c r="AG354" s="267">
        <v>0.13300000000000001</v>
      </c>
      <c r="AH354" s="267">
        <v>2.3999999999999998E-3</v>
      </c>
      <c r="AI354" s="267">
        <v>-8.2199999999999995E-2</v>
      </c>
      <c r="AJ354" s="267">
        <v>0.1215</v>
      </c>
      <c r="AK354" s="267">
        <v>-1.49E-2</v>
      </c>
      <c r="AL354" s="267">
        <v>-1.5599999999999999E-2</v>
      </c>
      <c r="AM354" s="267">
        <v>0.1022</v>
      </c>
      <c r="AN354" s="267">
        <v>-5.6500000000000002E-2</v>
      </c>
      <c r="AO354" s="267">
        <v>-3.1899999999999998E-2</v>
      </c>
      <c r="AP354" s="268">
        <v>0.1139</v>
      </c>
      <c r="AQ354" s="210"/>
      <c r="AR354" s="213">
        <f t="shared" ca="1" si="55"/>
        <v>-9.3208408300000004E-2</v>
      </c>
      <c r="AS354" s="214" t="str">
        <f t="shared" si="58"/>
        <v>Secale Cornutum</v>
      </c>
      <c r="AT354" s="232">
        <f t="shared" ca="1" si="56"/>
        <v>-9.3479749693458292E-2</v>
      </c>
      <c r="AU354" s="219">
        <f t="shared" ca="1" si="57"/>
        <v>8.7384636027516161E-3</v>
      </c>
      <c r="AV354" s="203"/>
      <c r="AW354" s="203"/>
      <c r="AX354" s="203"/>
      <c r="AY354" s="203"/>
    </row>
    <row r="355" spans="1:51">
      <c r="A355" s="232" t="s">
        <v>690</v>
      </c>
      <c r="B355" s="482" t="s">
        <v>4204</v>
      </c>
      <c r="C355" s="482"/>
      <c r="D355" s="483"/>
      <c r="E355" s="267">
        <v>-0.13200000000000001</v>
      </c>
      <c r="F355" s="267">
        <v>0.3458</v>
      </c>
      <c r="G355" s="267">
        <v>-9.9599999999999994E-2</v>
      </c>
      <c r="H355" s="267">
        <v>-2.24E-2</v>
      </c>
      <c r="I355" s="267">
        <v>9.7199999999999995E-2</v>
      </c>
      <c r="J355" s="267">
        <v>-0.25080000000000002</v>
      </c>
      <c r="K355" s="267">
        <v>2.5100000000000001E-2</v>
      </c>
      <c r="L355" s="267">
        <v>0.2064</v>
      </c>
      <c r="M355" s="267">
        <v>0.18479999999999999</v>
      </c>
      <c r="N355" s="267">
        <v>-0.2011</v>
      </c>
      <c r="O355" s="267">
        <v>-1.7600000000000001E-2</v>
      </c>
      <c r="P355" s="267">
        <v>6.4999999999999997E-3</v>
      </c>
      <c r="Q355" s="267">
        <v>8.4400000000000003E-2</v>
      </c>
      <c r="R355" s="267">
        <v>-3.73E-2</v>
      </c>
      <c r="S355" s="267">
        <v>-6.8699999999999997E-2</v>
      </c>
      <c r="T355" s="267">
        <v>0.23649999999999999</v>
      </c>
      <c r="U355" s="267">
        <v>9.5399999999999999E-2</v>
      </c>
      <c r="V355" s="267">
        <v>-0.2104</v>
      </c>
      <c r="W355" s="267">
        <v>-0.26850000000000002</v>
      </c>
      <c r="X355" s="267">
        <v>2.93E-2</v>
      </c>
      <c r="Y355" s="267">
        <v>-0.254</v>
      </c>
      <c r="Z355" s="267">
        <v>0.19159999999999999</v>
      </c>
      <c r="AA355" s="267">
        <v>-2.7900000000000001E-2</v>
      </c>
      <c r="AB355" s="267">
        <v>-0.1081</v>
      </c>
      <c r="AC355" s="267">
        <v>-1.01E-2</v>
      </c>
      <c r="AD355" s="267">
        <v>-7.0000000000000007E-2</v>
      </c>
      <c r="AE355" s="267">
        <v>0.09</v>
      </c>
      <c r="AF355" s="267">
        <v>4.0300000000000002E-2</v>
      </c>
      <c r="AG355" s="267">
        <v>0.2452</v>
      </c>
      <c r="AH355" s="267">
        <v>0.20399999999999999</v>
      </c>
      <c r="AI355" s="267">
        <v>0.1336</v>
      </c>
      <c r="AJ355" s="267">
        <v>5.5E-2</v>
      </c>
      <c r="AK355" s="267">
        <v>-2.7000000000000001E-3</v>
      </c>
      <c r="AL355" s="267">
        <v>-0.3901</v>
      </c>
      <c r="AM355" s="267">
        <v>-0.1502</v>
      </c>
      <c r="AN355" s="267">
        <v>5.5100000000000003E-2</v>
      </c>
      <c r="AO355" s="267">
        <v>-0.13769999999999999</v>
      </c>
      <c r="AP355" s="268">
        <v>0.13739999999999999</v>
      </c>
      <c r="AQ355" s="210"/>
      <c r="AR355" s="213">
        <f t="shared" ca="1" si="55"/>
        <v>0.25326247140000002</v>
      </c>
      <c r="AS355" s="214" t="str">
        <f t="shared" si="58"/>
        <v>Selenium Metallicum</v>
      </c>
      <c r="AT355" s="232">
        <f t="shared" ca="1" si="56"/>
        <v>0.2588958256440087</v>
      </c>
      <c r="AU355" s="219" t="str">
        <f t="shared" ca="1" si="57"/>
        <v/>
      </c>
      <c r="AV355" s="203"/>
      <c r="AW355" s="203"/>
      <c r="AX355" s="203"/>
      <c r="AY355" s="203"/>
    </row>
    <row r="356" spans="1:51">
      <c r="A356" s="232" t="s">
        <v>1479</v>
      </c>
      <c r="B356" s="482" t="s">
        <v>1919</v>
      </c>
      <c r="C356" s="482"/>
      <c r="D356" s="483"/>
      <c r="E356" s="267">
        <v>0.16639999999999999</v>
      </c>
      <c r="F356" s="267">
        <v>2.6800000000000001E-2</v>
      </c>
      <c r="G356" s="267">
        <v>0.19950000000000001</v>
      </c>
      <c r="H356" s="267">
        <v>-9.2999999999999999E-2</v>
      </c>
      <c r="I356" s="267">
        <v>2.8500000000000001E-2</v>
      </c>
      <c r="J356" s="267">
        <v>8.1299999999999997E-2</v>
      </c>
      <c r="K356" s="267">
        <v>-6.7299999999999999E-2</v>
      </c>
      <c r="L356" s="267">
        <v>-0.48309999999999997</v>
      </c>
      <c r="M356" s="267">
        <v>-0.1173</v>
      </c>
      <c r="N356" s="267">
        <v>-8.5599999999999996E-2</v>
      </c>
      <c r="O356" s="267">
        <v>0.17180000000000001</v>
      </c>
      <c r="P356" s="267">
        <v>-8.5300000000000001E-2</v>
      </c>
      <c r="Q356" s="267">
        <v>4.4200000000000003E-2</v>
      </c>
      <c r="R356" s="267">
        <v>0.18010000000000001</v>
      </c>
      <c r="S356" s="267">
        <v>0.26140000000000002</v>
      </c>
      <c r="T356" s="267">
        <v>-0.1404</v>
      </c>
      <c r="U356" s="267">
        <v>-0.11409999999999999</v>
      </c>
      <c r="V356" s="267">
        <v>7.7000000000000002E-3</v>
      </c>
      <c r="W356" s="267">
        <v>-0.2477</v>
      </c>
      <c r="X356" s="267">
        <v>-0.1978</v>
      </c>
      <c r="Y356" s="267">
        <v>2.1700000000000001E-2</v>
      </c>
      <c r="Z356" s="267">
        <v>-0.13980000000000001</v>
      </c>
      <c r="AA356" s="267">
        <v>2.7400000000000001E-2</v>
      </c>
      <c r="AB356" s="267">
        <v>2.8500000000000001E-2</v>
      </c>
      <c r="AC356" s="267">
        <v>-0.1033</v>
      </c>
      <c r="AD356" s="267">
        <v>-1.6799999999999999E-2</v>
      </c>
      <c r="AE356" s="267">
        <v>-0.22520000000000001</v>
      </c>
      <c r="AF356" s="267">
        <v>0.2172</v>
      </c>
      <c r="AG356" s="267">
        <v>0.3039</v>
      </c>
      <c r="AH356" s="267">
        <v>0.1487</v>
      </c>
      <c r="AI356" s="267">
        <v>-6.88E-2</v>
      </c>
      <c r="AJ356" s="267">
        <v>0.28510000000000002</v>
      </c>
      <c r="AK356" s="267">
        <v>1.1000000000000001E-3</v>
      </c>
      <c r="AL356" s="267">
        <v>0.16270000000000001</v>
      </c>
      <c r="AM356" s="267">
        <v>3.7999999999999999E-2</v>
      </c>
      <c r="AN356" s="267">
        <v>1.5100000000000001E-2</v>
      </c>
      <c r="AO356" s="267">
        <v>-0.11409999999999999</v>
      </c>
      <c r="AP356" s="268">
        <v>-0.10929999999999999</v>
      </c>
      <c r="AQ356" s="210"/>
      <c r="AR356" s="213">
        <f t="shared" ca="1" si="55"/>
        <v>-9.2717944999999996E-2</v>
      </c>
      <c r="AS356" s="214" t="str">
        <f t="shared" si="58"/>
        <v>Senecio Aureus</v>
      </c>
      <c r="AT356" s="232">
        <f t="shared" ca="1" si="56"/>
        <v>-9.2985010774148488E-2</v>
      </c>
      <c r="AU356" s="219">
        <f t="shared" ca="1" si="57"/>
        <v>8.6462122286685098E-3</v>
      </c>
      <c r="AV356" s="203"/>
      <c r="AW356" s="203"/>
      <c r="AX356" s="203"/>
      <c r="AY356" s="203"/>
    </row>
    <row r="357" spans="1:51">
      <c r="A357" s="232" t="s">
        <v>1480</v>
      </c>
      <c r="B357" s="482" t="s">
        <v>1920</v>
      </c>
      <c r="C357" s="482"/>
      <c r="D357" s="483"/>
      <c r="E357" s="267">
        <v>0.27650000000000002</v>
      </c>
      <c r="F357" s="267">
        <v>-0.30120000000000002</v>
      </c>
      <c r="G357" s="267">
        <v>4.5100000000000001E-2</v>
      </c>
      <c r="H357" s="267">
        <v>-0.34010000000000001</v>
      </c>
      <c r="I357" s="267">
        <v>0.25540000000000002</v>
      </c>
      <c r="J357" s="267">
        <v>-0.1101</v>
      </c>
      <c r="K357" s="267">
        <v>-0.14530000000000001</v>
      </c>
      <c r="L357" s="267">
        <v>-0.1769</v>
      </c>
      <c r="M357" s="267">
        <v>4.1399999999999999E-2</v>
      </c>
      <c r="N357" s="267">
        <v>-0.28410000000000002</v>
      </c>
      <c r="O357" s="267">
        <v>0.39929999999999999</v>
      </c>
      <c r="P357" s="267">
        <v>8.5000000000000006E-2</v>
      </c>
      <c r="Q357" s="267">
        <v>0.26490000000000002</v>
      </c>
      <c r="R357" s="267">
        <v>-9.0800000000000006E-2</v>
      </c>
      <c r="S357" s="267">
        <v>-4.5100000000000001E-2</v>
      </c>
      <c r="T357" s="267">
        <v>-8.5400000000000004E-2</v>
      </c>
      <c r="U357" s="267">
        <v>-0.16200000000000001</v>
      </c>
      <c r="V357" s="267">
        <v>1.4500000000000001E-2</v>
      </c>
      <c r="W357" s="267">
        <v>-0.04</v>
      </c>
      <c r="X357" s="267">
        <v>9.74E-2</v>
      </c>
      <c r="Y357" s="267">
        <v>0.1777</v>
      </c>
      <c r="Z357" s="267">
        <v>-9.3399999999999997E-2</v>
      </c>
      <c r="AA357" s="267">
        <v>5.3400000000000003E-2</v>
      </c>
      <c r="AB357" s="267">
        <v>-0.19040000000000001</v>
      </c>
      <c r="AC357" s="267">
        <v>0.20569999999999999</v>
      </c>
      <c r="AD357" s="267">
        <v>-0.12859999999999999</v>
      </c>
      <c r="AE357" s="267">
        <v>6.83E-2</v>
      </c>
      <c r="AF357" s="267">
        <v>5.6000000000000001E-2</v>
      </c>
      <c r="AG357" s="267">
        <v>3.78E-2</v>
      </c>
      <c r="AH357" s="267">
        <v>-0.13039999999999999</v>
      </c>
      <c r="AI357" s="267">
        <v>-4.7000000000000002E-3</v>
      </c>
      <c r="AJ357" s="267">
        <v>0.14899999999999999</v>
      </c>
      <c r="AK357" s="267">
        <v>1.78E-2</v>
      </c>
      <c r="AL357" s="267">
        <v>1.8E-3</v>
      </c>
      <c r="AM357" s="267">
        <v>-4.6899999999999997E-2</v>
      </c>
      <c r="AN357" s="267">
        <v>4.9099999999999998E-2</v>
      </c>
      <c r="AO357" s="267">
        <v>0.13189999999999999</v>
      </c>
      <c r="AP357" s="268">
        <v>-4.3999999999999997E-2</v>
      </c>
      <c r="AQ357" s="210"/>
      <c r="AR357" s="213">
        <f t="shared" ca="1" si="55"/>
        <v>-0.2067033774</v>
      </c>
      <c r="AS357" s="214" t="str">
        <f t="shared" si="58"/>
        <v>Senega</v>
      </c>
      <c r="AT357" s="232">
        <f t="shared" ca="1" si="56"/>
        <v>-0.20972511802773827</v>
      </c>
      <c r="AU357" s="219">
        <f t="shared" ca="1" si="57"/>
        <v>4.398462513174875E-2</v>
      </c>
      <c r="AV357" s="203"/>
      <c r="AW357" s="203"/>
      <c r="AX357" s="203"/>
      <c r="AY357" s="203"/>
    </row>
    <row r="358" spans="1:51">
      <c r="A358" s="232" t="s">
        <v>1481</v>
      </c>
      <c r="B358" s="482" t="s">
        <v>2578</v>
      </c>
      <c r="C358" s="482"/>
      <c r="D358" s="483"/>
      <c r="E358" s="267">
        <v>0.1008</v>
      </c>
      <c r="F358" s="267">
        <v>0.41149999999999998</v>
      </c>
      <c r="G358" s="267">
        <v>0.30830000000000002</v>
      </c>
      <c r="H358" s="267">
        <v>0.16350000000000001</v>
      </c>
      <c r="I358" s="267">
        <v>-1.9599999999999999E-2</v>
      </c>
      <c r="J358" s="267">
        <v>4.3400000000000001E-2</v>
      </c>
      <c r="K358" s="267">
        <v>1.7000000000000001E-2</v>
      </c>
      <c r="L358" s="267">
        <v>7.1000000000000004E-3</v>
      </c>
      <c r="M358" s="267">
        <v>0.1</v>
      </c>
      <c r="N358" s="267">
        <v>-0.10879999999999999</v>
      </c>
      <c r="O358" s="267">
        <v>2.8299999999999999E-2</v>
      </c>
      <c r="P358" s="267">
        <v>2.58E-2</v>
      </c>
      <c r="Q358" s="267">
        <v>-1.4500000000000001E-2</v>
      </c>
      <c r="R358" s="267">
        <v>0.1308</v>
      </c>
      <c r="S358" s="267">
        <v>0.105</v>
      </c>
      <c r="T358" s="267">
        <v>-5.3100000000000001E-2</v>
      </c>
      <c r="U358" s="267">
        <v>-6.93E-2</v>
      </c>
      <c r="V358" s="267">
        <v>-0.22770000000000001</v>
      </c>
      <c r="W358" s="267">
        <v>0.17610000000000001</v>
      </c>
      <c r="X358" s="267">
        <v>-0.36749999999999999</v>
      </c>
      <c r="Y358" s="267">
        <v>-0.17730000000000001</v>
      </c>
      <c r="Z358" s="267">
        <v>-0.32079999999999997</v>
      </c>
      <c r="AA358" s="267">
        <v>-0.1021</v>
      </c>
      <c r="AB358" s="267">
        <v>-0.1827</v>
      </c>
      <c r="AC358" s="267">
        <v>7.4800000000000005E-2</v>
      </c>
      <c r="AD358" s="267">
        <v>5.7000000000000002E-3</v>
      </c>
      <c r="AE358" s="267">
        <v>2.1299999999999999E-2</v>
      </c>
      <c r="AF358" s="267">
        <v>0.36220000000000002</v>
      </c>
      <c r="AG358" s="267">
        <v>-6.3600000000000004E-2</v>
      </c>
      <c r="AH358" s="267">
        <v>-0.12130000000000001</v>
      </c>
      <c r="AI358" s="267">
        <v>-0.2281</v>
      </c>
      <c r="AJ358" s="267">
        <v>-4.9599999999999998E-2</v>
      </c>
      <c r="AK358" s="267">
        <v>3.6600000000000001E-2</v>
      </c>
      <c r="AL358" s="267">
        <v>0.112</v>
      </c>
      <c r="AM358" s="267">
        <v>-0.12839999999999999</v>
      </c>
      <c r="AN358" s="267">
        <v>5.1999999999999998E-3</v>
      </c>
      <c r="AO358" s="267">
        <v>-8.9999999999999998E-4</v>
      </c>
      <c r="AP358" s="268">
        <v>1.8E-3</v>
      </c>
      <c r="AQ358" s="210"/>
      <c r="AR358" s="213">
        <f t="shared" ca="1" si="55"/>
        <v>8.5569404299999999E-2</v>
      </c>
      <c r="AS358" s="214" t="str">
        <f t="shared" si="58"/>
        <v>Sepia Officinalis</v>
      </c>
      <c r="AT358" s="232">
        <f t="shared" ca="1" si="56"/>
        <v>8.5779176560813269E-2</v>
      </c>
      <c r="AU358" s="219" t="str">
        <f t="shared" ca="1" si="57"/>
        <v/>
      </c>
      <c r="AV358" s="203"/>
      <c r="AW358" s="203"/>
      <c r="AX358" s="203"/>
      <c r="AY358" s="203"/>
    </row>
    <row r="359" spans="1:51">
      <c r="A359" s="232" t="s">
        <v>1482</v>
      </c>
      <c r="B359" s="482" t="s">
        <v>3103</v>
      </c>
      <c r="C359" s="482"/>
      <c r="D359" s="483"/>
      <c r="E359" s="267">
        <v>7.6E-3</v>
      </c>
      <c r="F359" s="267">
        <v>0.1976</v>
      </c>
      <c r="G359" s="267">
        <v>-0.1087</v>
      </c>
      <c r="H359" s="267">
        <v>0.27339999999999998</v>
      </c>
      <c r="I359" s="267">
        <v>0.30349999999999999</v>
      </c>
      <c r="J359" s="267">
        <v>-8.9999999999999993E-3</v>
      </c>
      <c r="K359" s="267">
        <v>-0.23569999999999999</v>
      </c>
      <c r="L359" s="267">
        <v>-0.1603</v>
      </c>
      <c r="M359" s="267">
        <v>9.9699999999999997E-2</v>
      </c>
      <c r="N359" s="267">
        <v>-0.17019999999999999</v>
      </c>
      <c r="O359" s="267">
        <v>0.33589999999999998</v>
      </c>
      <c r="P359" s="267">
        <v>4.9399999999999999E-2</v>
      </c>
      <c r="Q359" s="267">
        <v>7.3200000000000001E-2</v>
      </c>
      <c r="R359" s="267">
        <v>0.44180000000000003</v>
      </c>
      <c r="S359" s="267">
        <v>-2.7000000000000001E-3</v>
      </c>
      <c r="T359" s="267">
        <v>2.3300000000000001E-2</v>
      </c>
      <c r="U359" s="267">
        <v>0.11310000000000001</v>
      </c>
      <c r="V359" s="267">
        <v>8.9999999999999993E-3</v>
      </c>
      <c r="W359" s="267">
        <v>-4.0000000000000001E-3</v>
      </c>
      <c r="X359" s="267">
        <v>6.9099999999999995E-2</v>
      </c>
      <c r="Y359" s="267">
        <v>-0.123</v>
      </c>
      <c r="Z359" s="267">
        <v>-4.8500000000000001E-2</v>
      </c>
      <c r="AA359" s="267">
        <v>-6.6500000000000004E-2</v>
      </c>
      <c r="AB359" s="267">
        <v>-0.15</v>
      </c>
      <c r="AC359" s="267">
        <v>-0.12839999999999999</v>
      </c>
      <c r="AD359" s="267">
        <v>1.66E-2</v>
      </c>
      <c r="AE359" s="267">
        <v>-4.36E-2</v>
      </c>
      <c r="AF359" s="267">
        <v>0.1109</v>
      </c>
      <c r="AG359" s="267">
        <v>6.7299999999999999E-2</v>
      </c>
      <c r="AH359" s="267">
        <v>-0.31879999999999997</v>
      </c>
      <c r="AI359" s="267">
        <v>2.4199999999999999E-2</v>
      </c>
      <c r="AJ359" s="267">
        <v>-4.7600000000000003E-2</v>
      </c>
      <c r="AK359" s="267">
        <v>-0.22409999999999999</v>
      </c>
      <c r="AL359" s="267">
        <v>-0.1971</v>
      </c>
      <c r="AM359" s="267">
        <v>-9.1600000000000001E-2</v>
      </c>
      <c r="AN359" s="267">
        <v>7.3599999999999999E-2</v>
      </c>
      <c r="AO359" s="267">
        <v>4.8899999999999999E-2</v>
      </c>
      <c r="AP359" s="268">
        <v>-0.1958</v>
      </c>
      <c r="AQ359" s="210"/>
      <c r="AR359" s="213">
        <f t="shared" ca="1" si="55"/>
        <v>7.08352857E-2</v>
      </c>
      <c r="AS359" s="214" t="str">
        <f t="shared" si="58"/>
        <v>Serum Anticolibacil.</v>
      </c>
      <c r="AT359" s="232">
        <f t="shared" ca="1" si="56"/>
        <v>7.0954118929615118E-2</v>
      </c>
      <c r="AU359" s="219" t="str">
        <f t="shared" ca="1" si="57"/>
        <v/>
      </c>
      <c r="AV359" s="203"/>
      <c r="AW359" s="203"/>
      <c r="AX359" s="203"/>
      <c r="AY359" s="203"/>
    </row>
    <row r="360" spans="1:51">
      <c r="A360" s="232" t="s">
        <v>1483</v>
      </c>
      <c r="B360" s="482" t="s">
        <v>1921</v>
      </c>
      <c r="C360" s="482"/>
      <c r="D360" s="483"/>
      <c r="E360" s="267">
        <v>0.22750000000000001</v>
      </c>
      <c r="F360" s="267">
        <v>0.34539999999999998</v>
      </c>
      <c r="G360" s="267">
        <v>-0.12690000000000001</v>
      </c>
      <c r="H360" s="267">
        <v>-0.2145</v>
      </c>
      <c r="I360" s="267">
        <v>0.1794</v>
      </c>
      <c r="J360" s="267">
        <v>-7.1800000000000003E-2</v>
      </c>
      <c r="K360" s="267">
        <v>7.1400000000000005E-2</v>
      </c>
      <c r="L360" s="267">
        <v>-0.1176</v>
      </c>
      <c r="M360" s="267">
        <v>-5.2200000000000003E-2</v>
      </c>
      <c r="N360" s="267">
        <v>0.1076</v>
      </c>
      <c r="O360" s="267">
        <v>8.5400000000000004E-2</v>
      </c>
      <c r="P360" s="267">
        <v>-5.62E-2</v>
      </c>
      <c r="Q360" s="267">
        <v>-0.23</v>
      </c>
      <c r="R360" s="267">
        <v>8.3099999999999993E-2</v>
      </c>
      <c r="S360" s="267">
        <v>0.1278</v>
      </c>
      <c r="T360" s="267">
        <v>9.1700000000000004E-2</v>
      </c>
      <c r="U360" s="267">
        <v>-0.16389999999999999</v>
      </c>
      <c r="V360" s="267">
        <v>0.41170000000000001</v>
      </c>
      <c r="W360" s="267">
        <v>-5.3499999999999999E-2</v>
      </c>
      <c r="X360" s="267">
        <v>-0.15509999999999999</v>
      </c>
      <c r="Y360" s="267">
        <v>-0.32269999999999999</v>
      </c>
      <c r="Z360" s="267">
        <v>8.6699999999999999E-2</v>
      </c>
      <c r="AA360" s="267">
        <v>-0.13500000000000001</v>
      </c>
      <c r="AB360" s="267">
        <v>-0.14729999999999999</v>
      </c>
      <c r="AC360" s="267">
        <v>-2.8799999999999999E-2</v>
      </c>
      <c r="AD360" s="267">
        <v>0.22900000000000001</v>
      </c>
      <c r="AE360" s="267">
        <v>0.1908</v>
      </c>
      <c r="AF360" s="267">
        <v>-0.11990000000000001</v>
      </c>
      <c r="AG360" s="267">
        <v>-0.25230000000000002</v>
      </c>
      <c r="AH360" s="267">
        <v>-7.8299999999999995E-2</v>
      </c>
      <c r="AI360" s="267">
        <v>-0.1</v>
      </c>
      <c r="AJ360" s="267">
        <v>5.6399999999999999E-2</v>
      </c>
      <c r="AK360" s="267">
        <v>0.15329999999999999</v>
      </c>
      <c r="AL360" s="267">
        <v>1.9E-2</v>
      </c>
      <c r="AM360" s="267">
        <v>1.52E-2</v>
      </c>
      <c r="AN360" s="267">
        <v>-1.12E-2</v>
      </c>
      <c r="AO360" s="267">
        <v>6.3899999999999998E-2</v>
      </c>
      <c r="AP360" s="268">
        <v>-0.1053</v>
      </c>
      <c r="AQ360" s="210"/>
      <c r="AR360" s="213">
        <f t="shared" ca="1" si="55"/>
        <v>0.1749540423</v>
      </c>
      <c r="AS360" s="214" t="str">
        <f t="shared" si="58"/>
        <v>Silicea</v>
      </c>
      <c r="AT360" s="232">
        <f t="shared" ca="1" si="56"/>
        <v>0.17677261089549276</v>
      </c>
      <c r="AU360" s="219" t="str">
        <f t="shared" ca="1" si="57"/>
        <v/>
      </c>
      <c r="AV360" s="203"/>
      <c r="AW360" s="203"/>
      <c r="AX360" s="203"/>
      <c r="AY360" s="203"/>
    </row>
    <row r="361" spans="1:51">
      <c r="A361" s="232" t="s">
        <v>1484</v>
      </c>
      <c r="B361" s="482" t="s">
        <v>1922</v>
      </c>
      <c r="C361" s="482"/>
      <c r="D361" s="483"/>
      <c r="E361" s="267">
        <v>0.4163</v>
      </c>
      <c r="F361" s="267">
        <v>-0.33900000000000002</v>
      </c>
      <c r="G361" s="267">
        <v>5.7000000000000002E-2</v>
      </c>
      <c r="H361" s="267">
        <v>-0.13880000000000001</v>
      </c>
      <c r="I361" s="267">
        <v>0.1454</v>
      </c>
      <c r="J361" s="267">
        <v>4.0000000000000001E-3</v>
      </c>
      <c r="K361" s="267">
        <v>2.3E-2</v>
      </c>
      <c r="L361" s="267">
        <v>-3.0999999999999999E-3</v>
      </c>
      <c r="M361" s="267">
        <v>-0.1653</v>
      </c>
      <c r="N361" s="267">
        <v>-0.15029999999999999</v>
      </c>
      <c r="O361" s="267">
        <v>1.6400000000000001E-2</v>
      </c>
      <c r="P361" s="267">
        <v>0.23780000000000001</v>
      </c>
      <c r="Q361" s="267">
        <v>-6.1999999999999998E-3</v>
      </c>
      <c r="R361" s="267">
        <v>-0.1215</v>
      </c>
      <c r="S361" s="267">
        <v>6.9800000000000001E-2</v>
      </c>
      <c r="T361" s="267">
        <v>-6.5000000000000002E-2</v>
      </c>
      <c r="U361" s="267">
        <v>5.2200000000000003E-2</v>
      </c>
      <c r="V361" s="267">
        <v>-0.1047</v>
      </c>
      <c r="W361" s="267">
        <v>-3.7600000000000001E-2</v>
      </c>
      <c r="X361" s="267">
        <v>0.13389999999999999</v>
      </c>
      <c r="Y361" s="267">
        <v>-2.3E-2</v>
      </c>
      <c r="Z361" s="267">
        <v>0.27529999999999999</v>
      </c>
      <c r="AA361" s="267">
        <v>-0.14360000000000001</v>
      </c>
      <c r="AB361" s="267">
        <v>0.3226</v>
      </c>
      <c r="AC361" s="267">
        <v>5.2200000000000003E-2</v>
      </c>
      <c r="AD361" s="267">
        <v>-8.6599999999999996E-2</v>
      </c>
      <c r="AE361" s="267">
        <v>-7.3400000000000007E-2</v>
      </c>
      <c r="AF361" s="267">
        <v>0.08</v>
      </c>
      <c r="AG361" s="267">
        <v>-0.10780000000000001</v>
      </c>
      <c r="AH361" s="267">
        <v>-0.2616</v>
      </c>
      <c r="AI361" s="267">
        <v>-0.16789999999999999</v>
      </c>
      <c r="AJ361" s="267">
        <v>0.21299999999999999</v>
      </c>
      <c r="AK361" s="267">
        <v>-0.1724</v>
      </c>
      <c r="AL361" s="267">
        <v>-0.19359999999999999</v>
      </c>
      <c r="AM361" s="267">
        <v>0.21959999999999999</v>
      </c>
      <c r="AN361" s="267">
        <v>-3.8899999999999997E-2</v>
      </c>
      <c r="AO361" s="267">
        <v>0.1012</v>
      </c>
      <c r="AP361" s="268">
        <v>-5.3E-3</v>
      </c>
      <c r="AQ361" s="210"/>
      <c r="AR361" s="213">
        <f t="shared" ca="1" si="55"/>
        <v>-0.2293938156</v>
      </c>
      <c r="AS361" s="214" t="str">
        <f t="shared" si="58"/>
        <v>Sinapis Alba</v>
      </c>
      <c r="AT361" s="232">
        <f t="shared" ca="1" si="56"/>
        <v>-0.23354951822216644</v>
      </c>
      <c r="AU361" s="219">
        <f t="shared" ca="1" si="57"/>
        <v>5.4545377461806051E-2</v>
      </c>
      <c r="AV361" s="203"/>
      <c r="AW361" s="203"/>
      <c r="AX361" s="203"/>
      <c r="AY361" s="203"/>
    </row>
    <row r="362" spans="1:51">
      <c r="A362" s="232" t="s">
        <v>1485</v>
      </c>
      <c r="B362" s="482" t="s">
        <v>3308</v>
      </c>
      <c r="C362" s="482"/>
      <c r="D362" s="483"/>
      <c r="E362" s="267">
        <v>-0.16450000000000001</v>
      </c>
      <c r="F362" s="267">
        <v>-0.1847</v>
      </c>
      <c r="G362" s="267">
        <v>0.1361</v>
      </c>
      <c r="H362" s="267">
        <v>-0.18679999999999999</v>
      </c>
      <c r="I362" s="267">
        <v>-0.1736</v>
      </c>
      <c r="J362" s="267">
        <v>3.3E-3</v>
      </c>
      <c r="K362" s="267">
        <v>-0.21609999999999999</v>
      </c>
      <c r="L362" s="267">
        <v>-0.1167</v>
      </c>
      <c r="M362" s="267">
        <v>0.52990000000000004</v>
      </c>
      <c r="N362" s="267">
        <v>0.3296</v>
      </c>
      <c r="O362" s="267">
        <v>-6.3799999999999996E-2</v>
      </c>
      <c r="P362" s="267">
        <v>0.13239999999999999</v>
      </c>
      <c r="Q362" s="267">
        <v>-2.06E-2</v>
      </c>
      <c r="R362" s="267">
        <v>-0.15279999999999999</v>
      </c>
      <c r="S362" s="267">
        <v>0.1246</v>
      </c>
      <c r="T362" s="267">
        <v>6.0299999999999999E-2</v>
      </c>
      <c r="U362" s="267">
        <v>7.6399999999999996E-2</v>
      </c>
      <c r="V362" s="267">
        <v>0.2109</v>
      </c>
      <c r="W362" s="267">
        <v>-0.1193</v>
      </c>
      <c r="X362" s="267">
        <v>0.16900000000000001</v>
      </c>
      <c r="Y362" s="267">
        <v>5.4199999999999998E-2</v>
      </c>
      <c r="Z362" s="267">
        <v>5.62E-2</v>
      </c>
      <c r="AA362" s="267">
        <v>-6.9900000000000004E-2</v>
      </c>
      <c r="AB362" s="267">
        <v>-9.1999999999999998E-2</v>
      </c>
      <c r="AC362" s="267">
        <v>6.3600000000000004E-2</v>
      </c>
      <c r="AD362" s="267">
        <v>-7.0499999999999993E-2</v>
      </c>
      <c r="AE362" s="267">
        <v>0.21940000000000001</v>
      </c>
      <c r="AF362" s="267">
        <v>8.0500000000000002E-2</v>
      </c>
      <c r="AG362" s="267">
        <v>-0.24460000000000001</v>
      </c>
      <c r="AH362" s="267">
        <v>-7.7499999999999999E-2</v>
      </c>
      <c r="AI362" s="267">
        <v>-2.2100000000000002E-2</v>
      </c>
      <c r="AJ362" s="267">
        <v>2.3900000000000001E-2</v>
      </c>
      <c r="AK362" s="267">
        <v>0.1278</v>
      </c>
      <c r="AL362" s="267">
        <v>-0.13300000000000001</v>
      </c>
      <c r="AM362" s="267">
        <v>-0.14499999999999999</v>
      </c>
      <c r="AN362" s="267">
        <v>8.1799999999999998E-2</v>
      </c>
      <c r="AO362" s="267">
        <v>-3.95E-2</v>
      </c>
      <c r="AP362" s="268">
        <v>-0.186</v>
      </c>
      <c r="AQ362" s="210"/>
      <c r="AR362" s="213">
        <f t="shared" ca="1" si="55"/>
        <v>-6.4221167999999995E-2</v>
      </c>
      <c r="AS362" s="214" t="str">
        <f t="shared" si="58"/>
        <v>Spigelia Anthelmia</v>
      </c>
      <c r="AT362" s="232">
        <f t="shared" ca="1" si="56"/>
        <v>-6.4309677502049328E-2</v>
      </c>
      <c r="AU362" s="219">
        <f t="shared" ca="1" si="57"/>
        <v>4.1357346204175891E-3</v>
      </c>
      <c r="AV362" s="203"/>
      <c r="AW362" s="203"/>
      <c r="AX362" s="203"/>
      <c r="AY362" s="203"/>
    </row>
    <row r="363" spans="1:51">
      <c r="A363" s="232" t="s">
        <v>672</v>
      </c>
      <c r="B363" s="482" t="s">
        <v>1923</v>
      </c>
      <c r="C363" s="482"/>
      <c r="D363" s="483"/>
      <c r="E363" s="267">
        <v>8.3999999999999995E-3</v>
      </c>
      <c r="F363" s="267">
        <v>-0.46729999999999999</v>
      </c>
      <c r="G363" s="267">
        <v>9.7000000000000003E-2</v>
      </c>
      <c r="H363" s="267">
        <v>-0.45929999999999999</v>
      </c>
      <c r="I363" s="267">
        <v>5.7200000000000001E-2</v>
      </c>
      <c r="J363" s="267">
        <v>0.2306</v>
      </c>
      <c r="K363" s="267">
        <v>-5.1000000000000004E-3</v>
      </c>
      <c r="L363" s="267">
        <v>-7.4200000000000002E-2</v>
      </c>
      <c r="M363" s="267">
        <v>0.3725</v>
      </c>
      <c r="N363" s="267">
        <v>-0.1045</v>
      </c>
      <c r="O363" s="267">
        <v>-2.3E-3</v>
      </c>
      <c r="P363" s="267">
        <v>4.2999999999999997E-2</v>
      </c>
      <c r="Q363" s="267">
        <v>4.9799999999999997E-2</v>
      </c>
      <c r="R363" s="267">
        <v>-4.3299999999999998E-2</v>
      </c>
      <c r="S363" s="267">
        <v>-0.03</v>
      </c>
      <c r="T363" s="267">
        <v>-0.25669999999999998</v>
      </c>
      <c r="U363" s="267">
        <v>2.0199999999999999E-2</v>
      </c>
      <c r="V363" s="267">
        <v>-2.4E-2</v>
      </c>
      <c r="W363" s="267">
        <v>0.10680000000000001</v>
      </c>
      <c r="X363" s="267">
        <v>-2.23E-2</v>
      </c>
      <c r="Y363" s="267">
        <v>-0.13450000000000001</v>
      </c>
      <c r="Z363" s="267">
        <v>0.19339999999999999</v>
      </c>
      <c r="AA363" s="267">
        <v>0.14499999999999999</v>
      </c>
      <c r="AB363" s="267">
        <v>3.9600000000000003E-2</v>
      </c>
      <c r="AC363" s="267">
        <v>-0.14940000000000001</v>
      </c>
      <c r="AD363" s="267">
        <v>-0.10290000000000001</v>
      </c>
      <c r="AE363" s="267">
        <v>2.3699999999999999E-2</v>
      </c>
      <c r="AF363" s="267">
        <v>0.16869999999999999</v>
      </c>
      <c r="AG363" s="267">
        <v>3.5000000000000001E-3</v>
      </c>
      <c r="AH363" s="267">
        <v>-3.1899999999999998E-2</v>
      </c>
      <c r="AI363" s="267">
        <v>0.2185</v>
      </c>
      <c r="AJ363" s="267">
        <v>7.1999999999999998E-3</v>
      </c>
      <c r="AK363" s="267">
        <v>5.6500000000000002E-2</v>
      </c>
      <c r="AL363" s="267">
        <v>-0.13150000000000001</v>
      </c>
      <c r="AM363" s="267">
        <v>4.2799999999999998E-2</v>
      </c>
      <c r="AN363" s="267">
        <v>-6.3100000000000003E-2</v>
      </c>
      <c r="AO363" s="267">
        <v>0.22009999999999999</v>
      </c>
      <c r="AP363" s="268">
        <v>-8.6E-3</v>
      </c>
      <c r="AQ363" s="210"/>
      <c r="AR363" s="213">
        <f t="shared" ca="1" si="55"/>
        <v>-0.14397412840000001</v>
      </c>
      <c r="AS363" s="214" t="str">
        <f t="shared" si="58"/>
        <v>Spongia Tosta</v>
      </c>
      <c r="AT363" s="232">
        <f t="shared" ca="1" si="56"/>
        <v>-0.14498147856613375</v>
      </c>
      <c r="AU363" s="219">
        <f t="shared" ca="1" si="57"/>
        <v>2.10196291272223E-2</v>
      </c>
      <c r="AV363" s="203"/>
      <c r="AW363" s="203"/>
      <c r="AX363" s="203"/>
      <c r="AY363" s="203"/>
    </row>
    <row r="364" spans="1:51">
      <c r="A364" s="232" t="s">
        <v>3554</v>
      </c>
      <c r="B364" s="482" t="s">
        <v>3561</v>
      </c>
      <c r="C364" s="482"/>
      <c r="D364" s="483"/>
      <c r="E364" s="267">
        <v>-1.54E-2</v>
      </c>
      <c r="F364" s="267">
        <v>0.17419999999999999</v>
      </c>
      <c r="G364" s="267">
        <v>0.2656</v>
      </c>
      <c r="H364" s="267">
        <v>-0.13270000000000001</v>
      </c>
      <c r="I364" s="267">
        <v>0.37069999999999997</v>
      </c>
      <c r="J364" s="267">
        <v>-0.1426</v>
      </c>
      <c r="K364" s="267">
        <v>4.4999999999999998E-2</v>
      </c>
      <c r="L364" s="267">
        <v>-0.31659999999999999</v>
      </c>
      <c r="M364" s="267">
        <v>5.4399999999999997E-2</v>
      </c>
      <c r="N364" s="267">
        <v>-0.16309999999999999</v>
      </c>
      <c r="O364" s="267">
        <v>0.32540000000000002</v>
      </c>
      <c r="P364" s="267">
        <v>7.9399999999999998E-2</v>
      </c>
      <c r="Q364" s="267">
        <v>4.6699999999999998E-2</v>
      </c>
      <c r="R364" s="267">
        <v>0.27560000000000001</v>
      </c>
      <c r="S364" s="267">
        <v>-4.2999999999999997E-2</v>
      </c>
      <c r="T364" s="267">
        <v>-3.0999999999999999E-3</v>
      </c>
      <c r="U364" s="267">
        <v>-2.2200000000000001E-2</v>
      </c>
      <c r="V364" s="267">
        <v>-0.21299999999999999</v>
      </c>
      <c r="W364" s="267">
        <v>8.3000000000000001E-3</v>
      </c>
      <c r="X364" s="267">
        <v>-2.9999999999999997E-4</v>
      </c>
      <c r="Y364" s="267">
        <v>2.6200000000000001E-2</v>
      </c>
      <c r="Z364" s="267">
        <v>-8.14E-2</v>
      </c>
      <c r="AA364" s="267">
        <v>9.6500000000000002E-2</v>
      </c>
      <c r="AB364" s="267">
        <v>-8.6800000000000002E-2</v>
      </c>
      <c r="AC364" s="267">
        <v>-9.2799999999999994E-2</v>
      </c>
      <c r="AD364" s="267">
        <v>8.2600000000000007E-2</v>
      </c>
      <c r="AE364" s="267">
        <v>0.3009</v>
      </c>
      <c r="AF364" s="267">
        <v>-3.1E-2</v>
      </c>
      <c r="AG364" s="267">
        <v>-0.1033</v>
      </c>
      <c r="AH364" s="267">
        <v>-0.26050000000000001</v>
      </c>
      <c r="AI364" s="267">
        <v>-0.19700000000000001</v>
      </c>
      <c r="AJ364" s="267">
        <v>-0.16400000000000001</v>
      </c>
      <c r="AK364" s="267">
        <v>6.6100000000000006E-2</v>
      </c>
      <c r="AL364" s="267">
        <v>-0.16139999999999999</v>
      </c>
      <c r="AM364" s="267">
        <v>-0.15690000000000001</v>
      </c>
      <c r="AN364" s="267">
        <v>0.111</v>
      </c>
      <c r="AO364" s="267">
        <v>9.8199999999999996E-2</v>
      </c>
      <c r="AP364" s="268">
        <v>-3.4200000000000001E-2</v>
      </c>
      <c r="AQ364" s="210"/>
      <c r="AR364" s="213">
        <f t="shared" ca="1" si="55"/>
        <v>-0.18164498409999999</v>
      </c>
      <c r="AS364" s="214" t="str">
        <f t="shared" si="58"/>
        <v>Stannum Metallicum</v>
      </c>
      <c r="AT364" s="232">
        <f t="shared" ca="1" si="56"/>
        <v>-0.18368327688624625</v>
      </c>
      <c r="AU364" s="219">
        <f t="shared" ca="1" si="57"/>
        <v>3.3739546207669405E-2</v>
      </c>
      <c r="AV364" s="203"/>
      <c r="AW364" s="203"/>
      <c r="AX364" s="203"/>
      <c r="AY364" s="203"/>
    </row>
    <row r="365" spans="1:51">
      <c r="A365" s="232" t="s">
        <v>3555</v>
      </c>
      <c r="B365" s="482" t="s">
        <v>2916</v>
      </c>
      <c r="C365" s="482"/>
      <c r="D365" s="483"/>
      <c r="E365" s="267">
        <v>0.437</v>
      </c>
      <c r="F365" s="267">
        <v>-0.435</v>
      </c>
      <c r="G365" s="267">
        <v>-0.12520000000000001</v>
      </c>
      <c r="H365" s="267">
        <v>0.14149999999999999</v>
      </c>
      <c r="I365" s="267">
        <v>0.31259999999999999</v>
      </c>
      <c r="J365" s="267">
        <v>4.9599999999999998E-2</v>
      </c>
      <c r="K365" s="267">
        <v>-0.1085</v>
      </c>
      <c r="L365" s="267">
        <v>-0.1134</v>
      </c>
      <c r="M365" s="267">
        <v>-2.93E-2</v>
      </c>
      <c r="N365" s="267">
        <v>0.21629999999999999</v>
      </c>
      <c r="O365" s="267">
        <v>-9.5100000000000004E-2</v>
      </c>
      <c r="P365" s="267">
        <v>-3.78E-2</v>
      </c>
      <c r="Q365" s="267">
        <v>-1.26E-2</v>
      </c>
      <c r="R365" s="267">
        <v>-0.22770000000000001</v>
      </c>
      <c r="S365" s="267">
        <v>-6.9099999999999995E-2</v>
      </c>
      <c r="T365" s="267">
        <v>-6.1800000000000001E-2</v>
      </c>
      <c r="U365" s="267">
        <v>-0.1232</v>
      </c>
      <c r="V365" s="267">
        <v>1.14E-2</v>
      </c>
      <c r="W365" s="267">
        <v>-1.83E-2</v>
      </c>
      <c r="X365" s="267">
        <v>-3.7400000000000003E-2</v>
      </c>
      <c r="Y365" s="267">
        <v>8.5400000000000004E-2</v>
      </c>
      <c r="Z365" s="267">
        <v>4.19E-2</v>
      </c>
      <c r="AA365" s="267">
        <v>-0.12640000000000001</v>
      </c>
      <c r="AB365" s="267">
        <v>2.7199999999999998E-2</v>
      </c>
      <c r="AC365" s="267">
        <v>-0.1268</v>
      </c>
      <c r="AD365" s="267">
        <v>-0.22109999999999999</v>
      </c>
      <c r="AE365" s="267">
        <v>0.1094</v>
      </c>
      <c r="AF365" s="267">
        <v>0.122</v>
      </c>
      <c r="AG365" s="267">
        <v>6.9500000000000006E-2</v>
      </c>
      <c r="AH365" s="267">
        <v>0.14269999999999999</v>
      </c>
      <c r="AI365" s="267">
        <v>9.7999999999999997E-3</v>
      </c>
      <c r="AJ365" s="267">
        <v>-0.1915</v>
      </c>
      <c r="AK365" s="267">
        <v>4.5100000000000001E-2</v>
      </c>
      <c r="AL365" s="267">
        <v>-6.83E-2</v>
      </c>
      <c r="AM365" s="267">
        <v>-0.15690000000000001</v>
      </c>
      <c r="AN365" s="267">
        <v>0.23250000000000001</v>
      </c>
      <c r="AO365" s="267">
        <v>0.16550000000000001</v>
      </c>
      <c r="AP365" s="268">
        <v>0.17680000000000001</v>
      </c>
      <c r="AQ365" s="210"/>
      <c r="AR365" s="213">
        <f t="shared" ca="1" si="55"/>
        <v>-0.24891722120000001</v>
      </c>
      <c r="AS365" s="214" t="str">
        <f t="shared" si="58"/>
        <v>Staphylococcinum</v>
      </c>
      <c r="AT365" s="232">
        <f t="shared" ca="1" si="56"/>
        <v>-0.25425818070578249</v>
      </c>
      <c r="AU365" s="219">
        <f t="shared" ca="1" si="57"/>
        <v>6.4647222455814349E-2</v>
      </c>
      <c r="AV365" s="203"/>
      <c r="AW365" s="203"/>
      <c r="AX365" s="203"/>
      <c r="AY365" s="203"/>
    </row>
    <row r="366" spans="1:51">
      <c r="A366" s="232" t="s">
        <v>3556</v>
      </c>
      <c r="B366" s="482" t="s">
        <v>1924</v>
      </c>
      <c r="C366" s="482"/>
      <c r="D366" s="483"/>
      <c r="E366" s="267">
        <v>3.9399999999999998E-2</v>
      </c>
      <c r="F366" s="267">
        <v>0.35749999999999998</v>
      </c>
      <c r="G366" s="267">
        <v>-0.24179999999999999</v>
      </c>
      <c r="H366" s="267">
        <v>0.13500000000000001</v>
      </c>
      <c r="I366" s="267">
        <v>-5.8000000000000003E-2</v>
      </c>
      <c r="J366" s="267">
        <v>2.0799999999999999E-2</v>
      </c>
      <c r="K366" s="267">
        <v>9.1999999999999998E-2</v>
      </c>
      <c r="L366" s="267">
        <v>-9.1899999999999996E-2</v>
      </c>
      <c r="M366" s="267">
        <v>0.18459999999999999</v>
      </c>
      <c r="N366" s="267">
        <v>2.8E-3</v>
      </c>
      <c r="O366" s="267">
        <v>0.17269999999999999</v>
      </c>
      <c r="P366" s="267">
        <v>-0.20810000000000001</v>
      </c>
      <c r="Q366" s="267">
        <v>-0.27839999999999998</v>
      </c>
      <c r="R366" s="267">
        <v>-0.29830000000000001</v>
      </c>
      <c r="S366" s="267">
        <v>0.1605</v>
      </c>
      <c r="T366" s="267">
        <v>0.15690000000000001</v>
      </c>
      <c r="U366" s="267">
        <v>0.1734</v>
      </c>
      <c r="V366" s="267">
        <v>-9.5500000000000002E-2</v>
      </c>
      <c r="W366" s="267">
        <v>0.18940000000000001</v>
      </c>
      <c r="X366" s="267">
        <v>0.1802</v>
      </c>
      <c r="Y366" s="267">
        <v>9.1600000000000001E-2</v>
      </c>
      <c r="Z366" s="267">
        <v>-9.7199999999999995E-2</v>
      </c>
      <c r="AA366" s="267">
        <v>9.3100000000000002E-2</v>
      </c>
      <c r="AB366" s="267">
        <v>-6.1600000000000002E-2</v>
      </c>
      <c r="AC366" s="267">
        <v>-0.14829999999999999</v>
      </c>
      <c r="AD366" s="267">
        <v>-0.25669999999999998</v>
      </c>
      <c r="AE366" s="267">
        <v>3.9100000000000003E-2</v>
      </c>
      <c r="AF366" s="267">
        <v>1.2999999999999999E-3</v>
      </c>
      <c r="AG366" s="267">
        <v>0.1196</v>
      </c>
      <c r="AH366" s="267">
        <v>4.9200000000000001E-2</v>
      </c>
      <c r="AI366" s="267">
        <v>-0.25879999999999997</v>
      </c>
      <c r="AJ366" s="267">
        <v>0.11260000000000001</v>
      </c>
      <c r="AK366" s="267">
        <v>9.1300000000000006E-2</v>
      </c>
      <c r="AL366" s="267">
        <v>-8.48E-2</v>
      </c>
      <c r="AM366" s="267">
        <v>4.6300000000000001E-2</v>
      </c>
      <c r="AN366" s="267">
        <v>-0.32840000000000003</v>
      </c>
      <c r="AO366" s="267">
        <v>8.9999999999999998E-4</v>
      </c>
      <c r="AP366" s="268">
        <v>-4.0000000000000001E-3</v>
      </c>
      <c r="AQ366" s="210"/>
      <c r="AR366" s="213">
        <f t="shared" ca="1" si="55"/>
        <v>0.20828042259999999</v>
      </c>
      <c r="AS366" s="214" t="str">
        <f t="shared" si="58"/>
        <v>Staphysagria</v>
      </c>
      <c r="AT366" s="232">
        <f t="shared" ca="1" si="56"/>
        <v>0.21137311464550296</v>
      </c>
      <c r="AU366" s="219" t="str">
        <f t="shared" ca="1" si="57"/>
        <v/>
      </c>
      <c r="AV366" s="203"/>
      <c r="AW366" s="203"/>
      <c r="AX366" s="203"/>
      <c r="AY366" s="203"/>
    </row>
    <row r="367" spans="1:51">
      <c r="A367" s="232" t="s">
        <v>3557</v>
      </c>
      <c r="B367" s="482" t="s">
        <v>3564</v>
      </c>
      <c r="C367" s="482"/>
      <c r="D367" s="483"/>
      <c r="E367" s="267">
        <v>0.2382</v>
      </c>
      <c r="F367" s="267">
        <v>-0.41870000000000002</v>
      </c>
      <c r="G367" s="267">
        <v>0.1249</v>
      </c>
      <c r="H367" s="267">
        <v>-0.43309999999999998</v>
      </c>
      <c r="I367" s="267">
        <v>0.1946</v>
      </c>
      <c r="J367" s="267">
        <v>-0.153</v>
      </c>
      <c r="K367" s="267">
        <v>-0.1714</v>
      </c>
      <c r="L367" s="267">
        <v>3.3599999999999998E-2</v>
      </c>
      <c r="M367" s="267">
        <v>-8.1600000000000006E-2</v>
      </c>
      <c r="N367" s="267">
        <v>-4.7300000000000002E-2</v>
      </c>
      <c r="O367" s="267">
        <v>0.2631</v>
      </c>
      <c r="P367" s="267">
        <v>-1.77E-2</v>
      </c>
      <c r="Q367" s="267">
        <v>0.12559999999999999</v>
      </c>
      <c r="R367" s="267">
        <v>1.26E-2</v>
      </c>
      <c r="S367" s="267">
        <v>-0.23280000000000001</v>
      </c>
      <c r="T367" s="267">
        <v>0.1032</v>
      </c>
      <c r="U367" s="267">
        <v>-4.87E-2</v>
      </c>
      <c r="V367" s="267">
        <v>-3.1E-2</v>
      </c>
      <c r="W367" s="267">
        <v>7.2900000000000006E-2</v>
      </c>
      <c r="X367" s="267">
        <v>3.9E-2</v>
      </c>
      <c r="Y367" s="267">
        <v>2.8999999999999998E-3</v>
      </c>
      <c r="Z367" s="267">
        <v>-0.1386</v>
      </c>
      <c r="AA367" s="267">
        <v>-2.8199999999999999E-2</v>
      </c>
      <c r="AB367" s="267">
        <v>0.30430000000000001</v>
      </c>
      <c r="AC367" s="267">
        <v>0.1173</v>
      </c>
      <c r="AD367" s="267">
        <v>-3.7900000000000003E-2</v>
      </c>
      <c r="AE367" s="267">
        <v>-6.2100000000000002E-2</v>
      </c>
      <c r="AF367" s="267">
        <v>-1.0500000000000001E-2</v>
      </c>
      <c r="AG367" s="267">
        <v>-2.92E-2</v>
      </c>
      <c r="AH367" s="267">
        <v>-2.5000000000000001E-3</v>
      </c>
      <c r="AI367" s="267">
        <v>7.9000000000000001E-2</v>
      </c>
      <c r="AJ367" s="267">
        <v>0.32340000000000002</v>
      </c>
      <c r="AK367" s="267">
        <v>-1.26E-2</v>
      </c>
      <c r="AL367" s="267">
        <v>-5.4000000000000003E-3</v>
      </c>
      <c r="AM367" s="267">
        <v>-0.1144</v>
      </c>
      <c r="AN367" s="267">
        <v>-0.12130000000000001</v>
      </c>
      <c r="AO367" s="267">
        <v>-2.35E-2</v>
      </c>
      <c r="AP367" s="268">
        <v>0.17760000000000001</v>
      </c>
      <c r="AQ367" s="210"/>
      <c r="AR367" s="213">
        <f t="shared" ca="1" si="55"/>
        <v>-0.21617770019999999</v>
      </c>
      <c r="AS367" s="214" t="str">
        <f t="shared" si="58"/>
        <v>Sticta Pulmonaria</v>
      </c>
      <c r="AT367" s="232">
        <f t="shared" ca="1" si="56"/>
        <v>-0.21964292532059213</v>
      </c>
      <c r="AU367" s="219">
        <f t="shared" ca="1" si="57"/>
        <v>4.8243014643387212E-2</v>
      </c>
      <c r="AV367" s="203"/>
      <c r="AW367" s="203"/>
      <c r="AX367" s="203"/>
      <c r="AY367" s="203"/>
    </row>
    <row r="368" spans="1:51">
      <c r="A368" s="232" t="s">
        <v>823</v>
      </c>
      <c r="B368" s="482" t="s">
        <v>2278</v>
      </c>
      <c r="C368" s="482"/>
      <c r="D368" s="483"/>
      <c r="E368" s="267">
        <v>0.48159999999999997</v>
      </c>
      <c r="F368" s="267">
        <v>-0.22359999999999999</v>
      </c>
      <c r="G368" s="267">
        <v>0.19789999999999999</v>
      </c>
      <c r="H368" s="267">
        <v>-0.21010000000000001</v>
      </c>
      <c r="I368" s="267">
        <v>0.10829999999999999</v>
      </c>
      <c r="J368" s="267">
        <v>-0.27189999999999998</v>
      </c>
      <c r="K368" s="267">
        <v>-0.2087</v>
      </c>
      <c r="L368" s="267">
        <v>-9.2399999999999996E-2</v>
      </c>
      <c r="M368" s="267">
        <v>0.1149</v>
      </c>
      <c r="N368" s="267">
        <v>0.17780000000000001</v>
      </c>
      <c r="O368" s="267">
        <v>5.9700000000000003E-2</v>
      </c>
      <c r="P368" s="267">
        <v>4.2700000000000002E-2</v>
      </c>
      <c r="Q368" s="267">
        <v>-0.1472</v>
      </c>
      <c r="R368" s="267">
        <v>-2.7799999999999998E-2</v>
      </c>
      <c r="S368" s="267">
        <v>-0.40489999999999998</v>
      </c>
      <c r="T368" s="267">
        <v>-1.32E-2</v>
      </c>
      <c r="U368" s="267">
        <v>-1.84E-2</v>
      </c>
      <c r="V368" s="267">
        <v>0.19689999999999999</v>
      </c>
      <c r="W368" s="267">
        <v>3.44E-2</v>
      </c>
      <c r="X368" s="267">
        <v>4.2700000000000002E-2</v>
      </c>
      <c r="Y368" s="267">
        <v>3.8899999999999997E-2</v>
      </c>
      <c r="Z368" s="267">
        <v>-0.14829999999999999</v>
      </c>
      <c r="AA368" s="267">
        <v>8.4699999999999998E-2</v>
      </c>
      <c r="AB368" s="267">
        <v>-4.4999999999999997E-3</v>
      </c>
      <c r="AC368" s="267">
        <v>0.1201</v>
      </c>
      <c r="AD368" s="267">
        <v>8.3000000000000001E-3</v>
      </c>
      <c r="AE368" s="267">
        <v>-0.1542</v>
      </c>
      <c r="AF368" s="267">
        <v>-0.1104</v>
      </c>
      <c r="AG368" s="267">
        <v>-7.22E-2</v>
      </c>
      <c r="AH368" s="267">
        <v>0.17050000000000001</v>
      </c>
      <c r="AI368" s="267">
        <v>0.22470000000000001</v>
      </c>
      <c r="AJ368" s="267">
        <v>6.3500000000000001E-2</v>
      </c>
      <c r="AK368" s="267">
        <v>-3.0999999999999999E-3</v>
      </c>
      <c r="AL368" s="267">
        <v>-0.17810000000000001</v>
      </c>
      <c r="AM368" s="267">
        <v>6.6699999999999995E-2</v>
      </c>
      <c r="AN368" s="267">
        <v>-5.04E-2</v>
      </c>
      <c r="AO368" s="267">
        <v>9.69E-2</v>
      </c>
      <c r="AP368" s="268">
        <v>2.0999999999999999E-3</v>
      </c>
      <c r="AQ368" s="210"/>
      <c r="AR368" s="213">
        <f t="shared" ca="1" si="55"/>
        <v>-0.2592528127</v>
      </c>
      <c r="AS368" s="214" t="str">
        <f t="shared" si="58"/>
        <v>Stillingia Sylvatica</v>
      </c>
      <c r="AT368" s="232">
        <f t="shared" ca="1" si="56"/>
        <v>-0.26530721445273286</v>
      </c>
      <c r="AU368" s="219">
        <f t="shared" ca="1" si="57"/>
        <v>7.0387918040668393E-2</v>
      </c>
      <c r="AV368" s="203"/>
      <c r="AW368" s="203"/>
      <c r="AX368" s="203"/>
      <c r="AY368" s="203"/>
    </row>
    <row r="369" spans="1:51">
      <c r="A369" s="232" t="s">
        <v>3872</v>
      </c>
      <c r="B369" s="482" t="s">
        <v>1925</v>
      </c>
      <c r="C369" s="482"/>
      <c r="D369" s="483"/>
      <c r="E369" s="267">
        <v>-0.45760000000000001</v>
      </c>
      <c r="F369" s="267">
        <v>-7.0000000000000007E-2</v>
      </c>
      <c r="G369" s="267">
        <v>-0.33250000000000002</v>
      </c>
      <c r="H369" s="267">
        <v>-0.1148</v>
      </c>
      <c r="I369" s="267">
        <v>-0.1618</v>
      </c>
      <c r="J369" s="267">
        <v>0.19070000000000001</v>
      </c>
      <c r="K369" s="267">
        <v>0.10730000000000001</v>
      </c>
      <c r="L369" s="267">
        <v>0.32940000000000003</v>
      </c>
      <c r="M369" s="267">
        <v>-0.19739999999999999</v>
      </c>
      <c r="N369" s="267">
        <v>-2.6200000000000001E-2</v>
      </c>
      <c r="O369" s="267">
        <v>1.0699999999999999E-2</v>
      </c>
      <c r="P369" s="267">
        <v>4.8800000000000003E-2</v>
      </c>
      <c r="Q369" s="267">
        <v>7.8700000000000006E-2</v>
      </c>
      <c r="R369" s="267">
        <v>0.15709999999999999</v>
      </c>
      <c r="S369" s="267">
        <v>8.0000000000000004E-4</v>
      </c>
      <c r="T369" s="267">
        <v>-2.76E-2</v>
      </c>
      <c r="U369" s="267">
        <v>-9.2600000000000002E-2</v>
      </c>
      <c r="V369" s="267">
        <v>0.23699999999999999</v>
      </c>
      <c r="W369" s="267">
        <v>0.25590000000000002</v>
      </c>
      <c r="X369" s="267">
        <v>-5.2499999999999998E-2</v>
      </c>
      <c r="Y369" s="267">
        <v>4.5999999999999999E-2</v>
      </c>
      <c r="Z369" s="267">
        <v>-0.18329999999999999</v>
      </c>
      <c r="AA369" s="267">
        <v>-0.12609999999999999</v>
      </c>
      <c r="AB369" s="267">
        <v>0.18779999999999999</v>
      </c>
      <c r="AC369" s="267">
        <v>7.0999999999999994E-2</v>
      </c>
      <c r="AD369" s="267">
        <v>1.6400000000000001E-2</v>
      </c>
      <c r="AE369" s="267">
        <v>-0.1114</v>
      </c>
      <c r="AF369" s="267">
        <v>1.6999999999999999E-3</v>
      </c>
      <c r="AG369" s="267">
        <v>1.8200000000000001E-2</v>
      </c>
      <c r="AH369" s="267">
        <v>7.2499999999999995E-2</v>
      </c>
      <c r="AI369" s="267">
        <v>0.2097</v>
      </c>
      <c r="AJ369" s="267">
        <v>0.1608</v>
      </c>
      <c r="AK369" s="267">
        <v>-2.2700000000000001E-2</v>
      </c>
      <c r="AL369" s="267">
        <v>0.1862</v>
      </c>
      <c r="AM369" s="267">
        <v>-0.17549999999999999</v>
      </c>
      <c r="AN369" s="267">
        <v>-9.1899999999999996E-2</v>
      </c>
      <c r="AO369" s="267">
        <v>-0.1343</v>
      </c>
      <c r="AP369" s="268">
        <v>-1.21E-2</v>
      </c>
      <c r="AQ369" s="210"/>
      <c r="AR369" s="213">
        <f t="shared" ca="1" si="55"/>
        <v>0.31161322809999997</v>
      </c>
      <c r="AS369" s="214" t="str">
        <f t="shared" si="58"/>
        <v>Stramonium</v>
      </c>
      <c r="AT369" s="232">
        <f t="shared" ca="1" si="56"/>
        <v>0.32233114097630572</v>
      </c>
      <c r="AU369" s="219" t="str">
        <f t="shared" ca="1" si="57"/>
        <v/>
      </c>
      <c r="AV369" s="203"/>
      <c r="AW369" s="203"/>
      <c r="AX369" s="203"/>
      <c r="AY369" s="203"/>
    </row>
    <row r="370" spans="1:51">
      <c r="A370" s="232" t="s">
        <v>3873</v>
      </c>
      <c r="B370" s="482" t="s">
        <v>794</v>
      </c>
      <c r="C370" s="482"/>
      <c r="D370" s="483"/>
      <c r="E370" s="267">
        <v>-8.8200000000000001E-2</v>
      </c>
      <c r="F370" s="267">
        <v>-0.1065</v>
      </c>
      <c r="G370" s="267">
        <v>-0.24299999999999999</v>
      </c>
      <c r="H370" s="267">
        <v>-3.5299999999999998E-2</v>
      </c>
      <c r="I370" s="267">
        <v>-5.57E-2</v>
      </c>
      <c r="J370" s="267">
        <v>6.8699999999999997E-2</v>
      </c>
      <c r="K370" s="267">
        <v>-0.2828</v>
      </c>
      <c r="L370" s="267">
        <v>-0.14349999999999999</v>
      </c>
      <c r="M370" s="267">
        <v>0.11899999999999999</v>
      </c>
      <c r="N370" s="267">
        <v>0.18609999999999999</v>
      </c>
      <c r="O370" s="267">
        <v>4.3700000000000003E-2</v>
      </c>
      <c r="P370" s="267">
        <v>0.22650000000000001</v>
      </c>
      <c r="Q370" s="267">
        <v>-0.26590000000000003</v>
      </c>
      <c r="R370" s="267">
        <v>-7.2900000000000006E-2</v>
      </c>
      <c r="S370" s="267">
        <v>-8.6400000000000005E-2</v>
      </c>
      <c r="T370" s="267">
        <v>0.17080000000000001</v>
      </c>
      <c r="U370" s="267">
        <v>0.1245</v>
      </c>
      <c r="V370" s="267">
        <v>0.13270000000000001</v>
      </c>
      <c r="W370" s="267">
        <v>1.1299999999999999E-2</v>
      </c>
      <c r="X370" s="267">
        <v>-8.1500000000000003E-2</v>
      </c>
      <c r="Y370" s="267">
        <v>0.18210000000000001</v>
      </c>
      <c r="Z370" s="267">
        <v>-0.1148</v>
      </c>
      <c r="AA370" s="267">
        <v>-0.36799999999999999</v>
      </c>
      <c r="AB370" s="267">
        <v>0.1731</v>
      </c>
      <c r="AC370" s="267">
        <v>0.26679999999999998</v>
      </c>
      <c r="AD370" s="267">
        <v>0.23910000000000001</v>
      </c>
      <c r="AE370" s="267">
        <v>6.3500000000000001E-2</v>
      </c>
      <c r="AF370" s="267">
        <v>-6.7199999999999996E-2</v>
      </c>
      <c r="AG370" s="267">
        <v>-5.3E-3</v>
      </c>
      <c r="AH370" s="267">
        <v>-2.46E-2</v>
      </c>
      <c r="AI370" s="267">
        <v>7.1900000000000006E-2</v>
      </c>
      <c r="AJ370" s="267">
        <v>-0.28050000000000003</v>
      </c>
      <c r="AK370" s="267">
        <v>-0.121</v>
      </c>
      <c r="AL370" s="267">
        <v>-4.7699999999999999E-2</v>
      </c>
      <c r="AM370" s="267">
        <v>-8.4199999999999997E-2</v>
      </c>
      <c r="AN370" s="267">
        <v>8.1500000000000003E-2</v>
      </c>
      <c r="AO370" s="267">
        <v>0.27150000000000002</v>
      </c>
      <c r="AP370" s="268">
        <v>0.14230000000000001</v>
      </c>
      <c r="AQ370" s="210"/>
      <c r="AR370" s="213">
        <f t="shared" ca="1" si="55"/>
        <v>-0.1072129528</v>
      </c>
      <c r="AS370" s="214" t="str">
        <f t="shared" si="58"/>
        <v>Streptococcinum</v>
      </c>
      <c r="AT370" s="232">
        <f t="shared" ca="1" si="56"/>
        <v>-0.10762660001855526</v>
      </c>
      <c r="AU370" s="219">
        <f t="shared" ca="1" si="57"/>
        <v>1.1583485031554078E-2</v>
      </c>
      <c r="AV370" s="203"/>
      <c r="AW370" s="203"/>
      <c r="AX370" s="203"/>
      <c r="AY370" s="203"/>
    </row>
    <row r="371" spans="1:51">
      <c r="A371" s="232" t="s">
        <v>3874</v>
      </c>
      <c r="B371" s="482" t="s">
        <v>2279</v>
      </c>
      <c r="C371" s="482"/>
      <c r="D371" s="483"/>
      <c r="E371" s="267">
        <v>0.1913</v>
      </c>
      <c r="F371" s="267">
        <v>-4.5999999999999999E-2</v>
      </c>
      <c r="G371" s="267">
        <v>0.16220000000000001</v>
      </c>
      <c r="H371" s="267">
        <v>-0.25490000000000002</v>
      </c>
      <c r="I371" s="267">
        <v>3.7699999999999997E-2</v>
      </c>
      <c r="J371" s="267">
        <v>-0.3211</v>
      </c>
      <c r="K371" s="267">
        <v>-1.04E-2</v>
      </c>
      <c r="L371" s="267">
        <v>-0.10249999999999999</v>
      </c>
      <c r="M371" s="267">
        <v>0.10929999999999999</v>
      </c>
      <c r="N371" s="267">
        <v>0.27179999999999999</v>
      </c>
      <c r="O371" s="267">
        <v>-7.9899999999999999E-2</v>
      </c>
      <c r="P371" s="267">
        <v>5.67E-2</v>
      </c>
      <c r="Q371" s="267">
        <v>0.17649999999999999</v>
      </c>
      <c r="R371" s="267">
        <v>-9.8599999999999993E-2</v>
      </c>
      <c r="S371" s="267">
        <v>0.29470000000000002</v>
      </c>
      <c r="T371" s="267">
        <v>7.7200000000000005E-2</v>
      </c>
      <c r="U371" s="267">
        <v>-0.2029</v>
      </c>
      <c r="V371" s="267">
        <v>0.2742</v>
      </c>
      <c r="W371" s="267">
        <v>-1.6899999999999998E-2</v>
      </c>
      <c r="X371" s="267">
        <v>-0.20469999999999999</v>
      </c>
      <c r="Y371" s="267">
        <v>-6.3E-2</v>
      </c>
      <c r="Z371" s="267">
        <v>-0.15060000000000001</v>
      </c>
      <c r="AA371" s="267">
        <v>-0.10580000000000001</v>
      </c>
      <c r="AB371" s="267">
        <v>0.1981</v>
      </c>
      <c r="AC371" s="267">
        <v>-8.4099999999999994E-2</v>
      </c>
      <c r="AD371" s="267">
        <v>0.29170000000000001</v>
      </c>
      <c r="AE371" s="267">
        <v>-8.9999999999999998E-4</v>
      </c>
      <c r="AF371" s="267">
        <v>0.12509999999999999</v>
      </c>
      <c r="AG371" s="267">
        <v>8.6699999999999999E-2</v>
      </c>
      <c r="AH371" s="267">
        <v>-3.3E-3</v>
      </c>
      <c r="AI371" s="267">
        <v>5.1400000000000001E-2</v>
      </c>
      <c r="AJ371" s="267">
        <v>2.7E-2</v>
      </c>
      <c r="AK371" s="267">
        <v>-0.2097</v>
      </c>
      <c r="AL371" s="267">
        <v>-4.3999999999999997E-2</v>
      </c>
      <c r="AM371" s="267">
        <v>0.1227</v>
      </c>
      <c r="AN371" s="267">
        <v>-0.254</v>
      </c>
      <c r="AO371" s="267">
        <v>-0.14349999999999999</v>
      </c>
      <c r="AP371" s="268">
        <v>-0.15890000000000001</v>
      </c>
      <c r="AQ371" s="210"/>
      <c r="AR371" s="213">
        <f t="shared" ca="1" si="55"/>
        <v>-0.15591127090000001</v>
      </c>
      <c r="AS371" s="214" t="str">
        <f t="shared" si="58"/>
        <v>Strontium Carbonicum</v>
      </c>
      <c r="AT371" s="232">
        <f t="shared" ca="1" si="56"/>
        <v>-0.1571933363370015</v>
      </c>
      <c r="AU371" s="219">
        <f t="shared" ca="1" si="57"/>
        <v>2.4709744988757675E-2</v>
      </c>
      <c r="AV371" s="203"/>
      <c r="AW371" s="203"/>
      <c r="AX371" s="203"/>
      <c r="AY371" s="203"/>
    </row>
    <row r="372" spans="1:51">
      <c r="A372" s="232" t="s">
        <v>3875</v>
      </c>
      <c r="B372" s="482" t="s">
        <v>1926</v>
      </c>
      <c r="C372" s="482"/>
      <c r="D372" s="483"/>
      <c r="E372" s="267">
        <v>0.16639999999999999</v>
      </c>
      <c r="F372" s="267">
        <v>6.5799999999999997E-2</v>
      </c>
      <c r="G372" s="267">
        <v>0.1716</v>
      </c>
      <c r="H372" s="267">
        <v>5.7200000000000001E-2</v>
      </c>
      <c r="I372" s="267">
        <v>-0.24210000000000001</v>
      </c>
      <c r="J372" s="267">
        <v>0.2777</v>
      </c>
      <c r="K372" s="267">
        <v>7.7000000000000002E-3</v>
      </c>
      <c r="L372" s="267">
        <v>0.35830000000000001</v>
      </c>
      <c r="M372" s="267">
        <v>7.4499999999999997E-2</v>
      </c>
      <c r="N372" s="267">
        <v>-0.10440000000000001</v>
      </c>
      <c r="O372" s="267">
        <v>-0.36</v>
      </c>
      <c r="P372" s="267">
        <v>-0.10440000000000001</v>
      </c>
      <c r="Q372" s="267">
        <v>0.4753</v>
      </c>
      <c r="R372" s="267">
        <v>-8.5000000000000006E-2</v>
      </c>
      <c r="S372" s="267">
        <v>-5.1799999999999999E-2</v>
      </c>
      <c r="T372" s="267">
        <v>-9.8699999999999996E-2</v>
      </c>
      <c r="U372" s="267">
        <v>0.15160000000000001</v>
      </c>
      <c r="V372" s="267">
        <v>1.7100000000000001E-2</v>
      </c>
      <c r="W372" s="267">
        <v>-3.8E-3</v>
      </c>
      <c r="X372" s="267">
        <v>-0.1507</v>
      </c>
      <c r="Y372" s="267">
        <v>-6.3899999999999998E-2</v>
      </c>
      <c r="Z372" s="267">
        <v>-0.21479999999999999</v>
      </c>
      <c r="AA372" s="267">
        <v>-0.11990000000000001</v>
      </c>
      <c r="AB372" s="267">
        <v>8.0500000000000002E-2</v>
      </c>
      <c r="AC372" s="267">
        <v>6.7999999999999996E-3</v>
      </c>
      <c r="AD372" s="267">
        <v>-0.1108</v>
      </c>
      <c r="AE372" s="267">
        <v>0.15820000000000001</v>
      </c>
      <c r="AF372" s="267">
        <v>-7.6200000000000004E-2</v>
      </c>
      <c r="AG372" s="267">
        <v>-2.8899999999999999E-2</v>
      </c>
      <c r="AH372" s="267">
        <v>-0.1666</v>
      </c>
      <c r="AI372" s="267">
        <v>-0.20380000000000001</v>
      </c>
      <c r="AJ372" s="267">
        <v>0.1285</v>
      </c>
      <c r="AK372" s="267">
        <v>-8.8700000000000001E-2</v>
      </c>
      <c r="AL372" s="267">
        <v>5.79E-2</v>
      </c>
      <c r="AM372" s="267">
        <v>-7.22E-2</v>
      </c>
      <c r="AN372" s="267">
        <v>1.06E-2</v>
      </c>
      <c r="AO372" s="267">
        <v>1.34E-2</v>
      </c>
      <c r="AP372" s="268">
        <v>6.9900000000000004E-2</v>
      </c>
      <c r="AQ372" s="210"/>
      <c r="AR372" s="213">
        <f t="shared" ca="1" si="55"/>
        <v>0.18529464239999999</v>
      </c>
      <c r="AS372" s="214" t="str">
        <f t="shared" si="58"/>
        <v>Sulfur</v>
      </c>
      <c r="AT372" s="232">
        <f t="shared" ca="1" si="56"/>
        <v>0.18746007129006989</v>
      </c>
      <c r="AU372" s="219" t="str">
        <f t="shared" ca="1" si="57"/>
        <v/>
      </c>
      <c r="AV372" s="203"/>
      <c r="AW372" s="203"/>
      <c r="AX372" s="203"/>
      <c r="AY372" s="203"/>
    </row>
    <row r="373" spans="1:51">
      <c r="A373" s="232" t="s">
        <v>3876</v>
      </c>
      <c r="B373" s="482" t="s">
        <v>1927</v>
      </c>
      <c r="C373" s="482"/>
      <c r="D373" s="483"/>
      <c r="E373" s="267">
        <v>0.39200000000000002</v>
      </c>
      <c r="F373" s="267">
        <v>-8.3099999999999993E-2</v>
      </c>
      <c r="G373" s="267">
        <v>0.1149</v>
      </c>
      <c r="H373" s="267">
        <v>-0.22600000000000001</v>
      </c>
      <c r="I373" s="267">
        <v>0.21129999999999999</v>
      </c>
      <c r="J373" s="267">
        <v>0.26719999999999999</v>
      </c>
      <c r="K373" s="267">
        <v>7.3899999999999993E-2</v>
      </c>
      <c r="L373" s="267">
        <v>0.27400000000000002</v>
      </c>
      <c r="M373" s="267">
        <v>0.19020000000000001</v>
      </c>
      <c r="N373" s="267">
        <v>-0.2676</v>
      </c>
      <c r="O373" s="267">
        <v>-0.21340000000000001</v>
      </c>
      <c r="P373" s="267">
        <v>-5.5E-2</v>
      </c>
      <c r="Q373" s="267">
        <v>0.1467</v>
      </c>
      <c r="R373" s="267">
        <v>6.7000000000000002E-3</v>
      </c>
      <c r="S373" s="267">
        <v>-0.13600000000000001</v>
      </c>
      <c r="T373" s="267">
        <v>-0.2858</v>
      </c>
      <c r="U373" s="267">
        <v>0.14199999999999999</v>
      </c>
      <c r="V373" s="267">
        <v>-5.7000000000000002E-3</v>
      </c>
      <c r="W373" s="267">
        <v>-0.16070000000000001</v>
      </c>
      <c r="X373" s="267">
        <v>-4.4699999999999997E-2</v>
      </c>
      <c r="Y373" s="267">
        <v>-0.11899999999999999</v>
      </c>
      <c r="Z373" s="267">
        <v>-0.19620000000000001</v>
      </c>
      <c r="AA373" s="267">
        <v>1.26E-2</v>
      </c>
      <c r="AB373" s="267">
        <v>-6.3E-2</v>
      </c>
      <c r="AC373" s="267">
        <v>0.17330000000000001</v>
      </c>
      <c r="AD373" s="267">
        <v>-4.24E-2</v>
      </c>
      <c r="AE373" s="267">
        <v>0.1983</v>
      </c>
      <c r="AF373" s="267">
        <v>-0.23830000000000001</v>
      </c>
      <c r="AG373" s="267">
        <v>0.1946</v>
      </c>
      <c r="AH373" s="267">
        <v>3.27E-2</v>
      </c>
      <c r="AI373" s="267">
        <v>-8.72E-2</v>
      </c>
      <c r="AJ373" s="267">
        <v>-4.9500000000000002E-2</v>
      </c>
      <c r="AK373" s="267">
        <v>6.7500000000000004E-2</v>
      </c>
      <c r="AL373" s="267">
        <v>-5.0999999999999997E-2</v>
      </c>
      <c r="AM373" s="267">
        <v>-1.26E-2</v>
      </c>
      <c r="AN373" s="267">
        <v>-6.8199999999999997E-2</v>
      </c>
      <c r="AO373" s="267">
        <v>-8.2400000000000001E-2</v>
      </c>
      <c r="AP373" s="268">
        <v>-7.4999999999999997E-3</v>
      </c>
      <c r="AQ373" s="210"/>
      <c r="AR373" s="213">
        <f t="shared" ca="1" si="55"/>
        <v>-3.98896168E-2</v>
      </c>
      <c r="AS373" s="214" t="str">
        <f t="shared" si="58"/>
        <v>Sulfur Iodatum</v>
      </c>
      <c r="AT373" s="232">
        <f t="shared" ca="1" si="56"/>
        <v>-3.9910794229103125E-2</v>
      </c>
      <c r="AU373" s="219">
        <f t="shared" ca="1" si="57"/>
        <v>1.5928714959978112E-3</v>
      </c>
      <c r="AV373" s="203"/>
      <c r="AW373" s="203"/>
      <c r="AX373" s="203"/>
      <c r="AY373" s="203"/>
    </row>
    <row r="374" spans="1:51">
      <c r="A374" s="232" t="s">
        <v>3877</v>
      </c>
      <c r="B374" s="482" t="s">
        <v>3565</v>
      </c>
      <c r="C374" s="482"/>
      <c r="D374" s="483"/>
      <c r="E374" s="267">
        <v>3.7400000000000003E-2</v>
      </c>
      <c r="F374" s="267">
        <v>-9.7199999999999995E-2</v>
      </c>
      <c r="G374" s="267">
        <v>1.32E-2</v>
      </c>
      <c r="H374" s="267">
        <v>0.1109</v>
      </c>
      <c r="I374" s="267">
        <v>-8.9200000000000002E-2</v>
      </c>
      <c r="J374" s="267">
        <v>-0.1046</v>
      </c>
      <c r="K374" s="267">
        <v>0.20569999999999999</v>
      </c>
      <c r="L374" s="267">
        <v>0.28449999999999998</v>
      </c>
      <c r="M374" s="267">
        <v>0.1358</v>
      </c>
      <c r="N374" s="267">
        <v>-9.8400000000000001E-2</v>
      </c>
      <c r="O374" s="267">
        <v>-9.5299999999999996E-2</v>
      </c>
      <c r="P374" s="267">
        <v>-6.93E-2</v>
      </c>
      <c r="Q374" s="267">
        <v>3.5400000000000001E-2</v>
      </c>
      <c r="R374" s="267">
        <v>4.5100000000000001E-2</v>
      </c>
      <c r="S374" s="267">
        <v>-8.6E-3</v>
      </c>
      <c r="T374" s="267">
        <v>0.43619999999999998</v>
      </c>
      <c r="U374" s="267">
        <v>-0.17580000000000001</v>
      </c>
      <c r="V374" s="267">
        <v>-6.0999999999999999E-2</v>
      </c>
      <c r="W374" s="267">
        <v>-0.27100000000000002</v>
      </c>
      <c r="X374" s="267">
        <v>-3.5400000000000001E-2</v>
      </c>
      <c r="Y374" s="267">
        <v>0.1222</v>
      </c>
      <c r="Z374" s="267">
        <v>4.8500000000000001E-2</v>
      </c>
      <c r="AA374" s="267">
        <v>3.8800000000000001E-2</v>
      </c>
      <c r="AB374" s="267">
        <v>1.9E-2</v>
      </c>
      <c r="AC374" s="267">
        <v>-0.23130000000000001</v>
      </c>
      <c r="AD374" s="267">
        <v>-0.1042</v>
      </c>
      <c r="AE374" s="267">
        <v>-0.111</v>
      </c>
      <c r="AF374" s="267">
        <v>-8.3199999999999996E-2</v>
      </c>
      <c r="AG374" s="267">
        <v>0.36299999999999999</v>
      </c>
      <c r="AH374" s="267">
        <v>-7.9500000000000001E-2</v>
      </c>
      <c r="AI374" s="267">
        <v>-0.41689999999999999</v>
      </c>
      <c r="AJ374" s="267">
        <v>-9.98E-2</v>
      </c>
      <c r="AK374" s="267">
        <v>0.1171</v>
      </c>
      <c r="AL374" s="267">
        <v>9.4799999999999995E-2</v>
      </c>
      <c r="AM374" s="267">
        <v>5.5899999999999998E-2</v>
      </c>
      <c r="AN374" s="267">
        <v>0.13639999999999999</v>
      </c>
      <c r="AO374" s="267">
        <v>6.3100000000000003E-2</v>
      </c>
      <c r="AP374" s="268">
        <v>-0.12870000000000001</v>
      </c>
      <c r="AQ374" s="210"/>
      <c r="AR374" s="213">
        <f t="shared" ca="1" si="55"/>
        <v>0.36130612680000002</v>
      </c>
      <c r="AS374" s="214" t="str">
        <f t="shared" si="58"/>
        <v>Sulfuricum Acidum</v>
      </c>
      <c r="AT374" s="232">
        <f t="shared" ca="1" si="56"/>
        <v>0.37838731864730824</v>
      </c>
      <c r="AU374" s="219" t="str">
        <f t="shared" ca="1" si="57"/>
        <v/>
      </c>
      <c r="AV374" s="203"/>
      <c r="AW374" s="203"/>
      <c r="AX374" s="203"/>
      <c r="AY374" s="203"/>
    </row>
    <row r="375" spans="1:51">
      <c r="A375" s="232" t="s">
        <v>3878</v>
      </c>
      <c r="B375" s="482" t="s">
        <v>1928</v>
      </c>
      <c r="C375" s="482"/>
      <c r="D375" s="483"/>
      <c r="E375" s="267">
        <v>-0.34189999999999998</v>
      </c>
      <c r="F375" s="267">
        <v>-6.8900000000000003E-2</v>
      </c>
      <c r="G375" s="267">
        <v>-1.5E-3</v>
      </c>
      <c r="H375" s="267">
        <v>-0.2757</v>
      </c>
      <c r="I375" s="267">
        <v>-0.23</v>
      </c>
      <c r="J375" s="267">
        <v>0.41149999999999998</v>
      </c>
      <c r="K375" s="267">
        <v>6.4699999999999994E-2</v>
      </c>
      <c r="L375" s="267">
        <v>-1.5100000000000001E-2</v>
      </c>
      <c r="M375" s="267">
        <v>0.2823</v>
      </c>
      <c r="N375" s="267">
        <v>5.04E-2</v>
      </c>
      <c r="O375" s="267">
        <v>-7.8100000000000003E-2</v>
      </c>
      <c r="P375" s="267">
        <v>0.1643</v>
      </c>
      <c r="Q375" s="267">
        <v>0</v>
      </c>
      <c r="R375" s="267">
        <v>-0.191</v>
      </c>
      <c r="S375" s="267">
        <v>-1.24E-2</v>
      </c>
      <c r="T375" s="267">
        <v>0.17030000000000001</v>
      </c>
      <c r="U375" s="267">
        <v>-0.1192</v>
      </c>
      <c r="V375" s="267">
        <v>0.1368</v>
      </c>
      <c r="W375" s="267">
        <v>-7.1099999999999997E-2</v>
      </c>
      <c r="X375" s="267">
        <v>8.4900000000000003E-2</v>
      </c>
      <c r="Y375" s="267">
        <v>-9.4899999999999998E-2</v>
      </c>
      <c r="Z375" s="267">
        <v>-7.4999999999999997E-2</v>
      </c>
      <c r="AA375" s="267">
        <v>-7.1999999999999995E-2</v>
      </c>
      <c r="AB375" s="267">
        <v>4.3299999999999998E-2</v>
      </c>
      <c r="AC375" s="267">
        <v>-0.20610000000000001</v>
      </c>
      <c r="AD375" s="267">
        <v>1E-3</v>
      </c>
      <c r="AE375" s="267">
        <v>-0.17299999999999999</v>
      </c>
      <c r="AF375" s="267">
        <v>0.1867</v>
      </c>
      <c r="AG375" s="267">
        <v>-4.6199999999999998E-2</v>
      </c>
      <c r="AH375" s="267">
        <v>5.1000000000000004E-3</v>
      </c>
      <c r="AI375" s="267">
        <v>9.4200000000000006E-2</v>
      </c>
      <c r="AJ375" s="267">
        <v>-0.17499999999999999</v>
      </c>
      <c r="AK375" s="267">
        <v>0</v>
      </c>
      <c r="AL375" s="267">
        <v>0.221</v>
      </c>
      <c r="AM375" s="267">
        <v>0.33510000000000001</v>
      </c>
      <c r="AN375" s="267">
        <v>0.10929999999999999</v>
      </c>
      <c r="AO375" s="267">
        <v>-3.9899999999999998E-2</v>
      </c>
      <c r="AP375" s="268">
        <v>-6.5500000000000003E-2</v>
      </c>
      <c r="AQ375" s="210"/>
      <c r="AR375" s="213">
        <f t="shared" ca="1" si="55"/>
        <v>0.2177741574</v>
      </c>
      <c r="AS375" s="214" t="str">
        <f t="shared" si="58"/>
        <v>Sumbul</v>
      </c>
      <c r="AT375" s="232">
        <f t="shared" ca="1" si="56"/>
        <v>0.2213182550471951</v>
      </c>
      <c r="AU375" s="219" t="str">
        <f t="shared" ca="1" si="57"/>
        <v/>
      </c>
      <c r="AV375" s="203"/>
      <c r="AW375" s="203"/>
      <c r="AX375" s="203"/>
      <c r="AY375" s="203"/>
    </row>
    <row r="376" spans="1:51">
      <c r="A376" s="232" t="s">
        <v>3879</v>
      </c>
      <c r="B376" s="482" t="s">
        <v>2086</v>
      </c>
      <c r="C376" s="482"/>
      <c r="D376" s="483"/>
      <c r="E376" s="267">
        <v>-0.29730000000000001</v>
      </c>
      <c r="F376" s="267">
        <v>-0.15989999999999999</v>
      </c>
      <c r="G376" s="267">
        <v>0.23719999999999999</v>
      </c>
      <c r="H376" s="267">
        <v>8.1799999999999998E-2</v>
      </c>
      <c r="I376" s="267">
        <v>0.38080000000000003</v>
      </c>
      <c r="J376" s="267">
        <v>0.3075</v>
      </c>
      <c r="K376" s="267">
        <v>2.4E-2</v>
      </c>
      <c r="L376" s="267">
        <v>-2.8000000000000001E-2</v>
      </c>
      <c r="M376" s="267">
        <v>0.2482</v>
      </c>
      <c r="N376" s="267">
        <v>7.9000000000000008E-3</v>
      </c>
      <c r="O376" s="267">
        <v>-0.15049999999999999</v>
      </c>
      <c r="P376" s="267">
        <v>0.1353</v>
      </c>
      <c r="Q376" s="267">
        <v>1.8200000000000001E-2</v>
      </c>
      <c r="R376" s="267">
        <v>-0.2397</v>
      </c>
      <c r="S376" s="267">
        <v>4.4000000000000003E-3</v>
      </c>
      <c r="T376" s="267">
        <v>-0.12089999999999999</v>
      </c>
      <c r="U376" s="267">
        <v>0.1706</v>
      </c>
      <c r="V376" s="267">
        <v>0.1255</v>
      </c>
      <c r="W376" s="267">
        <v>-0.27100000000000002</v>
      </c>
      <c r="X376" s="267">
        <v>0.1119</v>
      </c>
      <c r="Y376" s="267">
        <v>-7.9500000000000001E-2</v>
      </c>
      <c r="Z376" s="267">
        <v>0.12189999999999999</v>
      </c>
      <c r="AA376" s="267">
        <v>0.15870000000000001</v>
      </c>
      <c r="AB376" s="267">
        <v>-6.9900000000000004E-2</v>
      </c>
      <c r="AC376" s="267">
        <v>2.2100000000000002E-2</v>
      </c>
      <c r="AD376" s="267">
        <v>-8.7099999999999997E-2</v>
      </c>
      <c r="AE376" s="267">
        <v>0.1603</v>
      </c>
      <c r="AF376" s="267">
        <v>-6.7900000000000002E-2</v>
      </c>
      <c r="AG376" s="267">
        <v>2.3599999999999999E-2</v>
      </c>
      <c r="AH376" s="267">
        <v>4.6100000000000002E-2</v>
      </c>
      <c r="AI376" s="267">
        <v>-0.1134</v>
      </c>
      <c r="AJ376" s="267">
        <v>-6.2799999999999995E-2</v>
      </c>
      <c r="AK376" s="267">
        <v>-0.15970000000000001</v>
      </c>
      <c r="AL376" s="267">
        <v>-0.16009999999999999</v>
      </c>
      <c r="AM376" s="267">
        <v>9.6699999999999994E-2</v>
      </c>
      <c r="AN376" s="267">
        <v>-0.2104</v>
      </c>
      <c r="AO376" s="267">
        <v>-0.24660000000000001</v>
      </c>
      <c r="AP376" s="268">
        <v>4.07E-2</v>
      </c>
      <c r="AQ376" s="210"/>
      <c r="AR376" s="213">
        <f t="shared" ca="1" si="55"/>
        <v>-0.1080180707</v>
      </c>
      <c r="AS376" s="214" t="str">
        <f t="shared" si="58"/>
        <v>Tabacum</v>
      </c>
      <c r="AT376" s="232">
        <f t="shared" ca="1" si="56"/>
        <v>-0.10844115136387467</v>
      </c>
      <c r="AU376" s="219">
        <f t="shared" ca="1" si="57"/>
        <v>1.1759483309122777E-2</v>
      </c>
      <c r="AV376" s="203"/>
      <c r="AW376" s="203"/>
      <c r="AX376" s="203"/>
      <c r="AY376" s="203"/>
    </row>
    <row r="377" spans="1:51">
      <c r="A377" s="232" t="s">
        <v>3880</v>
      </c>
      <c r="B377" s="482" t="s">
        <v>4431</v>
      </c>
      <c r="C377" s="482"/>
      <c r="D377" s="483"/>
      <c r="E377" s="267">
        <v>0.23860000000000001</v>
      </c>
      <c r="F377" s="267">
        <v>-9.9900000000000003E-2</v>
      </c>
      <c r="G377" s="267">
        <v>0.39360000000000001</v>
      </c>
      <c r="H377" s="267">
        <v>0.26040000000000002</v>
      </c>
      <c r="I377" s="267">
        <v>-1.5299999999999999E-2</v>
      </c>
      <c r="J377" s="267">
        <v>-0.126</v>
      </c>
      <c r="K377" s="267">
        <v>-0.1537</v>
      </c>
      <c r="L377" s="267">
        <v>0.2278</v>
      </c>
      <c r="M377" s="267">
        <v>-0.30780000000000002</v>
      </c>
      <c r="N377" s="267">
        <v>-1.47E-2</v>
      </c>
      <c r="O377" s="267">
        <v>0.10050000000000001</v>
      </c>
      <c r="P377" s="267">
        <v>0.25419999999999998</v>
      </c>
      <c r="Q377" s="267">
        <v>-0.20300000000000001</v>
      </c>
      <c r="R377" s="267">
        <v>-0.24349999999999999</v>
      </c>
      <c r="S377" s="267">
        <v>-7.7999999999999996E-3</v>
      </c>
      <c r="T377" s="267">
        <v>-0.1012</v>
      </c>
      <c r="U377" s="267">
        <v>-0.1149</v>
      </c>
      <c r="V377" s="267">
        <v>7.6700000000000004E-2</v>
      </c>
      <c r="W377" s="267">
        <v>6.6299999999999998E-2</v>
      </c>
      <c r="X377" s="267">
        <v>7.51E-2</v>
      </c>
      <c r="Y377" s="267">
        <v>-3.9800000000000002E-2</v>
      </c>
      <c r="Z377" s="267">
        <v>3.4299999999999997E-2</v>
      </c>
      <c r="AA377" s="267">
        <v>0.1057</v>
      </c>
      <c r="AB377" s="267">
        <v>3.1300000000000001E-2</v>
      </c>
      <c r="AC377" s="267">
        <v>9.8599999999999993E-2</v>
      </c>
      <c r="AD377" s="267">
        <v>-0.28949999999999998</v>
      </c>
      <c r="AE377" s="267">
        <v>-0.1648</v>
      </c>
      <c r="AF377" s="267">
        <v>8.4500000000000006E-2</v>
      </c>
      <c r="AG377" s="267">
        <v>-0.16769999999999999</v>
      </c>
      <c r="AH377" s="267">
        <v>-7.51E-2</v>
      </c>
      <c r="AI377" s="267">
        <v>0.24349999999999999</v>
      </c>
      <c r="AJ377" s="267">
        <v>-5.74E-2</v>
      </c>
      <c r="AK377" s="267">
        <v>6.9800000000000001E-2</v>
      </c>
      <c r="AL377" s="267">
        <v>-7.5399999999999995E-2</v>
      </c>
      <c r="AM377" s="267">
        <v>4.0099999999999997E-2</v>
      </c>
      <c r="AN377" s="267">
        <v>-0.13320000000000001</v>
      </c>
      <c r="AO377" s="267">
        <v>0.14130000000000001</v>
      </c>
      <c r="AP377" s="268">
        <v>-0.14230000000000001</v>
      </c>
      <c r="AQ377" s="210"/>
      <c r="AR377" s="213">
        <f t="shared" ca="1" si="55"/>
        <v>-7.5518334600000001E-2</v>
      </c>
      <c r="AS377" s="214" t="str">
        <f t="shared" si="58"/>
        <v>Taraxacum Dens-Leon.</v>
      </c>
      <c r="AT377" s="232">
        <f t="shared" ca="1" si="56"/>
        <v>-7.5662388676938835E-2</v>
      </c>
      <c r="AU377" s="219">
        <f t="shared" ca="1" si="57"/>
        <v>5.7247970603001618E-3</v>
      </c>
      <c r="AV377" s="203"/>
      <c r="AW377" s="203"/>
      <c r="AX377" s="203"/>
      <c r="AY377" s="203"/>
    </row>
    <row r="378" spans="1:51">
      <c r="A378" s="232" t="s">
        <v>3881</v>
      </c>
      <c r="B378" s="482" t="s">
        <v>4205</v>
      </c>
      <c r="C378" s="482"/>
      <c r="D378" s="483"/>
      <c r="E378" s="267">
        <v>-0.45760000000000001</v>
      </c>
      <c r="F378" s="267">
        <v>-9.7000000000000003E-3</v>
      </c>
      <c r="G378" s="267">
        <v>-0.28210000000000002</v>
      </c>
      <c r="H378" s="267">
        <v>-8.4699999999999998E-2</v>
      </c>
      <c r="I378" s="267">
        <v>-0.34279999999999999</v>
      </c>
      <c r="J378" s="267">
        <v>0.21179999999999999</v>
      </c>
      <c r="K378" s="267">
        <v>0.24759999999999999</v>
      </c>
      <c r="L378" s="267">
        <v>6.9699999999999998E-2</v>
      </c>
      <c r="M378" s="267">
        <v>3.7199999999999997E-2</v>
      </c>
      <c r="N378" s="267">
        <v>4.53E-2</v>
      </c>
      <c r="O378" s="267">
        <v>-6.2199999999999998E-2</v>
      </c>
      <c r="P378" s="267">
        <v>-6.4399999999999999E-2</v>
      </c>
      <c r="Q378" s="267">
        <v>-2.24E-2</v>
      </c>
      <c r="R378" s="267">
        <v>0.17860000000000001</v>
      </c>
      <c r="S378" s="267">
        <v>7.5200000000000003E-2</v>
      </c>
      <c r="T378" s="267">
        <v>5.5E-2</v>
      </c>
      <c r="U378" s="267">
        <v>-7.4499999999999997E-2</v>
      </c>
      <c r="V378" s="267">
        <v>0.1255</v>
      </c>
      <c r="W378" s="267">
        <v>0.2969</v>
      </c>
      <c r="X378" s="267">
        <v>-2.5899999999999999E-2</v>
      </c>
      <c r="Y378" s="267">
        <v>4.2700000000000002E-2</v>
      </c>
      <c r="Z378" s="267">
        <v>-8.9300000000000004E-2</v>
      </c>
      <c r="AA378" s="267">
        <v>-4.1999999999999997E-3</v>
      </c>
      <c r="AB378" s="267">
        <v>9.6100000000000005E-2</v>
      </c>
      <c r="AC378" s="267">
        <v>-9.9000000000000005E-2</v>
      </c>
      <c r="AD378" s="267">
        <v>3.9600000000000003E-2</v>
      </c>
      <c r="AE378" s="267">
        <v>-1.9800000000000002E-2</v>
      </c>
      <c r="AF378" s="267">
        <v>2.07E-2</v>
      </c>
      <c r="AG378" s="267">
        <v>-0.13919999999999999</v>
      </c>
      <c r="AH378" s="267">
        <v>3.0599999999999999E-2</v>
      </c>
      <c r="AI378" s="267">
        <v>0.26869999999999999</v>
      </c>
      <c r="AJ378" s="267">
        <v>-9.6500000000000002E-2</v>
      </c>
      <c r="AK378" s="267">
        <v>-0.1585</v>
      </c>
      <c r="AL378" s="267">
        <v>0.1983</v>
      </c>
      <c r="AM378" s="267">
        <v>0.1845</v>
      </c>
      <c r="AN378" s="267">
        <v>-0.1487</v>
      </c>
      <c r="AO378" s="267">
        <v>-0.193</v>
      </c>
      <c r="AP378" s="268">
        <v>0.1469</v>
      </c>
      <c r="AQ378" s="210"/>
      <c r="AR378" s="213">
        <f t="shared" ca="1" si="55"/>
        <v>0.14662320109999999</v>
      </c>
      <c r="AS378" s="214" t="str">
        <f t="shared" si="58"/>
        <v>Tarentula Hispanica</v>
      </c>
      <c r="AT378" s="232">
        <f t="shared" ca="1" si="56"/>
        <v>0.14768768562210496</v>
      </c>
      <c r="AU378" s="219" t="str">
        <f t="shared" ca="1" si="57"/>
        <v/>
      </c>
      <c r="AV378" s="203"/>
      <c r="AW378" s="203"/>
      <c r="AX378" s="203"/>
      <c r="AY378" s="203"/>
    </row>
    <row r="379" spans="1:51">
      <c r="A379" s="232" t="s">
        <v>3882</v>
      </c>
      <c r="B379" s="482" t="s">
        <v>1358</v>
      </c>
      <c r="C379" s="482"/>
      <c r="D379" s="483"/>
      <c r="E379" s="267">
        <v>0.50060000000000004</v>
      </c>
      <c r="F379" s="267">
        <v>-3.1600000000000003E-2</v>
      </c>
      <c r="G379" s="267">
        <v>-0.16209999999999999</v>
      </c>
      <c r="H379" s="267">
        <v>-3.32E-2</v>
      </c>
      <c r="I379" s="267">
        <v>5.0000000000000001E-3</v>
      </c>
      <c r="J379" s="267">
        <v>-0.16420000000000001</v>
      </c>
      <c r="K379" s="267">
        <v>-0.2059</v>
      </c>
      <c r="L379" s="267">
        <v>-8.5699999999999998E-2</v>
      </c>
      <c r="M379" s="267">
        <v>-9.5200000000000007E-2</v>
      </c>
      <c r="N379" s="267">
        <v>0.43080000000000002</v>
      </c>
      <c r="O379" s="267">
        <v>-0.1835</v>
      </c>
      <c r="P379" s="267">
        <v>0.1186</v>
      </c>
      <c r="Q379" s="267">
        <v>0.31190000000000001</v>
      </c>
      <c r="R379" s="267">
        <v>-0.1178</v>
      </c>
      <c r="S379" s="267">
        <v>5.0000000000000001E-3</v>
      </c>
      <c r="T379" s="267">
        <v>-5.7700000000000001E-2</v>
      </c>
      <c r="U379" s="267">
        <v>-7.6999999999999999E-2</v>
      </c>
      <c r="V379" s="267">
        <v>7.6200000000000004E-2</v>
      </c>
      <c r="W379" s="267">
        <v>-4.2200000000000001E-2</v>
      </c>
      <c r="X379" s="267">
        <v>0.1099</v>
      </c>
      <c r="Y379" s="267">
        <v>2.5000000000000001E-2</v>
      </c>
      <c r="Z379" s="267">
        <v>-3.5900000000000001E-2</v>
      </c>
      <c r="AA379" s="267">
        <v>1.4E-2</v>
      </c>
      <c r="AB379" s="267">
        <v>2.4299999999999999E-2</v>
      </c>
      <c r="AC379" s="267">
        <v>-0.1603</v>
      </c>
      <c r="AD379" s="267">
        <v>-0.22409999999999999</v>
      </c>
      <c r="AE379" s="267">
        <v>2.1399999999999999E-2</v>
      </c>
      <c r="AF379" s="267">
        <v>-3.7699999999999997E-2</v>
      </c>
      <c r="AG379" s="267">
        <v>0.1171</v>
      </c>
      <c r="AH379" s="267">
        <v>1.4800000000000001E-2</v>
      </c>
      <c r="AI379" s="267">
        <v>-0.19589999999999999</v>
      </c>
      <c r="AJ379" s="267">
        <v>-3.7699999999999997E-2</v>
      </c>
      <c r="AK379" s="267">
        <v>-0.23089999999999999</v>
      </c>
      <c r="AL379" s="267">
        <v>4.9799999999999997E-2</v>
      </c>
      <c r="AM379" s="267">
        <v>0.1371</v>
      </c>
      <c r="AN379" s="267">
        <v>-2.93E-2</v>
      </c>
      <c r="AO379" s="267">
        <v>1.8700000000000001E-2</v>
      </c>
      <c r="AP379" s="268">
        <v>0.22750000000000001</v>
      </c>
      <c r="AQ379" s="210"/>
      <c r="AR379" s="213">
        <f t="shared" ca="1" si="55"/>
        <v>-0.13552554620000001</v>
      </c>
      <c r="AS379" s="214" t="str">
        <f t="shared" si="58"/>
        <v>Tellurium Metallicum</v>
      </c>
      <c r="AT379" s="232">
        <f t="shared" ca="1" si="56"/>
        <v>-0.1363645523101871</v>
      </c>
      <c r="AU379" s="219">
        <f t="shared" ca="1" si="57"/>
        <v>1.8595291126757754E-2</v>
      </c>
      <c r="AV379" s="203"/>
      <c r="AW379" s="203"/>
      <c r="AX379" s="203"/>
      <c r="AY379" s="203"/>
    </row>
    <row r="380" spans="1:51">
      <c r="A380" s="232" t="s">
        <v>3883</v>
      </c>
      <c r="B380" s="482" t="s">
        <v>2087</v>
      </c>
      <c r="C380" s="482"/>
      <c r="D380" s="483"/>
      <c r="E380" s="267">
        <v>0.19789999999999999</v>
      </c>
      <c r="F380" s="267">
        <v>-0.34189999999999998</v>
      </c>
      <c r="G380" s="267">
        <v>-0.11559999999999999</v>
      </c>
      <c r="H380" s="267">
        <v>0.64239999999999997</v>
      </c>
      <c r="I380" s="267">
        <v>0.13320000000000001</v>
      </c>
      <c r="J380" s="267">
        <v>4.07E-2</v>
      </c>
      <c r="K380" s="267">
        <v>-5.96E-2</v>
      </c>
      <c r="L380" s="267">
        <v>-0.34789999999999999</v>
      </c>
      <c r="M380" s="267">
        <v>-0.1221</v>
      </c>
      <c r="N380" s="267">
        <v>-0.31219999999999998</v>
      </c>
      <c r="O380" s="267">
        <v>6.9800000000000001E-2</v>
      </c>
      <c r="P380" s="267">
        <v>-7.7499999999999999E-2</v>
      </c>
      <c r="Q380" s="267">
        <v>3.7400000000000003E-2</v>
      </c>
      <c r="R380" s="267">
        <v>-0.13830000000000001</v>
      </c>
      <c r="S380" s="267">
        <v>2.69E-2</v>
      </c>
      <c r="T380" s="267">
        <v>-9.2999999999999992E-3</v>
      </c>
      <c r="U380" s="267">
        <v>0.12809999999999999</v>
      </c>
      <c r="V380" s="267">
        <v>4.3700000000000003E-2</v>
      </c>
      <c r="W380" s="267">
        <v>-0.1051</v>
      </c>
      <c r="X380" s="267">
        <v>-7.3899999999999993E-2</v>
      </c>
      <c r="Y380" s="267">
        <v>7.0099999999999996E-2</v>
      </c>
      <c r="Z380" s="267">
        <v>1.35E-2</v>
      </c>
      <c r="AA380" s="267">
        <v>-0.1691</v>
      </c>
      <c r="AB380" s="267">
        <v>7.6300000000000007E-2</v>
      </c>
      <c r="AC380" s="267">
        <v>3.4700000000000002E-2</v>
      </c>
      <c r="AD380" s="267">
        <v>4.2799999999999998E-2</v>
      </c>
      <c r="AE380" s="267">
        <v>4.1000000000000002E-2</v>
      </c>
      <c r="AF380" s="267">
        <v>9.5999999999999992E-3</v>
      </c>
      <c r="AG380" s="267">
        <v>6.3E-3</v>
      </c>
      <c r="AH380" s="267">
        <v>-3.7100000000000001E-2</v>
      </c>
      <c r="AI380" s="267">
        <v>0.11799999999999999</v>
      </c>
      <c r="AJ380" s="267">
        <v>7.6600000000000001E-2</v>
      </c>
      <c r="AK380" s="267">
        <v>-7.4800000000000005E-2</v>
      </c>
      <c r="AL380" s="267">
        <v>-2.3099999999999999E-2</v>
      </c>
      <c r="AM380" s="267">
        <v>8.6499999999999994E-2</v>
      </c>
      <c r="AN380" s="267">
        <v>0.1174</v>
      </c>
      <c r="AO380" s="267">
        <v>2.9600000000000001E-2</v>
      </c>
      <c r="AP380" s="268">
        <v>-2.5399999999999999E-2</v>
      </c>
      <c r="AQ380" s="210"/>
      <c r="AR380" s="213">
        <f t="shared" ca="1" si="55"/>
        <v>-0.27679164220000002</v>
      </c>
      <c r="AS380" s="214" t="str">
        <f t="shared" si="58"/>
        <v>Terebinthina</v>
      </c>
      <c r="AT380" s="232">
        <f t="shared" ca="1" si="56"/>
        <v>-0.28420415753723177</v>
      </c>
      <c r="AU380" s="219">
        <f t="shared" ca="1" si="57"/>
        <v>8.0772003161447656E-2</v>
      </c>
      <c r="AV380" s="203"/>
      <c r="AW380" s="203"/>
      <c r="AX380" s="203"/>
      <c r="AY380" s="203"/>
    </row>
    <row r="381" spans="1:51">
      <c r="A381" s="232" t="s">
        <v>2205</v>
      </c>
      <c r="B381" s="482" t="s">
        <v>2088</v>
      </c>
      <c r="C381" s="482"/>
      <c r="D381" s="483"/>
      <c r="E381" s="267">
        <v>0.3483</v>
      </c>
      <c r="F381" s="267">
        <v>0.14899999999999999</v>
      </c>
      <c r="G381" s="267">
        <v>-0.2172</v>
      </c>
      <c r="H381" s="267">
        <v>-0.2707</v>
      </c>
      <c r="I381" s="267">
        <v>-0.12239999999999999</v>
      </c>
      <c r="J381" s="267">
        <v>-6.9599999999999995E-2</v>
      </c>
      <c r="K381" s="267">
        <v>6.7100000000000007E-2</v>
      </c>
      <c r="L381" s="267">
        <v>0.26050000000000001</v>
      </c>
      <c r="M381" s="267">
        <v>-8.5699999999999998E-2</v>
      </c>
      <c r="N381" s="267">
        <v>-5.1999999999999998E-3</v>
      </c>
      <c r="O381" s="267">
        <v>-0.1046</v>
      </c>
      <c r="P381" s="267">
        <v>-7.5899999999999995E-2</v>
      </c>
      <c r="Q381" s="267">
        <v>5.5999999999999999E-3</v>
      </c>
      <c r="R381" s="267">
        <v>-0.33500000000000002</v>
      </c>
      <c r="S381" s="267">
        <v>-0.1196</v>
      </c>
      <c r="T381" s="267">
        <v>-1.0800000000000001E-2</v>
      </c>
      <c r="U381" s="267">
        <v>2.7300000000000001E-2</v>
      </c>
      <c r="V381" s="267">
        <v>0.18010000000000001</v>
      </c>
      <c r="W381" s="267">
        <v>8.5300000000000001E-2</v>
      </c>
      <c r="X381" s="267">
        <v>-3.6400000000000002E-2</v>
      </c>
      <c r="Y381" s="267">
        <v>4.8300000000000003E-2</v>
      </c>
      <c r="Z381" s="267">
        <v>-0.1147</v>
      </c>
      <c r="AA381" s="267">
        <v>5.21E-2</v>
      </c>
      <c r="AB381" s="267">
        <v>9.2700000000000005E-2</v>
      </c>
      <c r="AC381" s="267">
        <v>0.2616</v>
      </c>
      <c r="AD381" s="267">
        <v>0.18429999999999999</v>
      </c>
      <c r="AE381" s="267">
        <v>6.9999999999999999E-4</v>
      </c>
      <c r="AF381" s="267">
        <v>2.24E-2</v>
      </c>
      <c r="AG381" s="267">
        <v>-0.1948</v>
      </c>
      <c r="AH381" s="267">
        <v>0.19439999999999999</v>
      </c>
      <c r="AI381" s="267">
        <v>7.0999999999999994E-2</v>
      </c>
      <c r="AJ381" s="267">
        <v>6.08E-2</v>
      </c>
      <c r="AK381" s="267">
        <v>-8.3999999999999995E-3</v>
      </c>
      <c r="AL381" s="267">
        <v>-0.3357</v>
      </c>
      <c r="AM381" s="267">
        <v>0.25390000000000001</v>
      </c>
      <c r="AN381" s="267">
        <v>7.3800000000000004E-2</v>
      </c>
      <c r="AO381" s="267">
        <v>-0.1472</v>
      </c>
      <c r="AP381" s="268">
        <v>-0.18149999999999999</v>
      </c>
      <c r="AQ381" s="210"/>
      <c r="AR381" s="213">
        <f t="shared" ca="1" si="55"/>
        <v>3.5559373599999999E-2</v>
      </c>
      <c r="AS381" s="214" t="str">
        <f t="shared" si="58"/>
        <v>Teucrium Marum</v>
      </c>
      <c r="AT381" s="232">
        <f t="shared" ca="1" si="56"/>
        <v>3.5574372890456632E-2</v>
      </c>
      <c r="AU381" s="219" t="str">
        <f t="shared" ca="1" si="57"/>
        <v/>
      </c>
      <c r="AV381" s="203"/>
      <c r="AW381" s="203"/>
      <c r="AX381" s="203"/>
      <c r="AY381" s="203"/>
    </row>
    <row r="382" spans="1:51">
      <c r="A382" s="289" t="s">
        <v>824</v>
      </c>
      <c r="B382" s="482" t="s">
        <v>926</v>
      </c>
      <c r="C382" s="482"/>
      <c r="D382" s="483"/>
      <c r="E382" s="267">
        <v>-3.8100000000000002E-2</v>
      </c>
      <c r="F382" s="267">
        <v>-0.22620000000000001</v>
      </c>
      <c r="G382" s="267">
        <v>3.5999999999999997E-2</v>
      </c>
      <c r="H382" s="267">
        <v>-0.17030000000000001</v>
      </c>
      <c r="I382" s="267">
        <v>-0.1106</v>
      </c>
      <c r="J382" s="267">
        <v>-0.1686</v>
      </c>
      <c r="K382" s="267">
        <v>-7.0300000000000001E-2</v>
      </c>
      <c r="L382" s="267">
        <v>0.14960000000000001</v>
      </c>
      <c r="M382" s="267">
        <v>0.27500000000000002</v>
      </c>
      <c r="N382" s="267">
        <v>3.6400000000000002E-2</v>
      </c>
      <c r="O382" s="267">
        <v>-0.1178</v>
      </c>
      <c r="P382" s="267">
        <v>2.8400000000000002E-2</v>
      </c>
      <c r="Q382" s="267">
        <v>0.10630000000000001</v>
      </c>
      <c r="R382" s="267">
        <v>5.8900000000000001E-2</v>
      </c>
      <c r="S382" s="267">
        <v>0.23219999999999999</v>
      </c>
      <c r="T382" s="267">
        <v>6.1899999999999997E-2</v>
      </c>
      <c r="U382" s="267">
        <v>-0.3135</v>
      </c>
      <c r="V382" s="267">
        <v>0.33979999999999999</v>
      </c>
      <c r="W382" s="267">
        <v>-0.1885</v>
      </c>
      <c r="X382" s="267">
        <v>1.9099999999999999E-2</v>
      </c>
      <c r="Y382" s="267">
        <v>0.2258</v>
      </c>
      <c r="Z382" s="267">
        <v>0.33</v>
      </c>
      <c r="AA382" s="267">
        <v>-0.1186</v>
      </c>
      <c r="AB382" s="267">
        <v>-0.1152</v>
      </c>
      <c r="AC382" s="267">
        <v>-1.6999999999999999E-3</v>
      </c>
      <c r="AD382" s="267">
        <v>-0.219</v>
      </c>
      <c r="AE382" s="267">
        <v>-9.4899999999999998E-2</v>
      </c>
      <c r="AF382" s="267">
        <v>3.9E-2</v>
      </c>
      <c r="AG382" s="267">
        <v>2.3300000000000001E-2</v>
      </c>
      <c r="AH382" s="267">
        <v>-9.4500000000000001E-2</v>
      </c>
      <c r="AI382" s="267">
        <v>0</v>
      </c>
      <c r="AJ382" s="267">
        <v>-3.3000000000000002E-2</v>
      </c>
      <c r="AK382" s="267">
        <v>0.2601</v>
      </c>
      <c r="AL382" s="267">
        <v>2.8400000000000002E-2</v>
      </c>
      <c r="AM382" s="267">
        <v>8.1799999999999998E-2</v>
      </c>
      <c r="AN382" s="267">
        <v>-8.2600000000000007E-2</v>
      </c>
      <c r="AO382" s="267">
        <v>-0.28560000000000002</v>
      </c>
      <c r="AP382" s="268">
        <v>0.1241</v>
      </c>
      <c r="AQ382" s="210"/>
      <c r="AR382" s="213">
        <f t="shared" ca="1" si="55"/>
        <v>0.15424993179999999</v>
      </c>
      <c r="AS382" s="214" t="str">
        <f t="shared" si="58"/>
        <v>Theridion Currassav.</v>
      </c>
      <c r="AT382" s="232">
        <f t="shared" ca="1" si="56"/>
        <v>0.15549105700090435</v>
      </c>
      <c r="AU382" s="219" t="str">
        <f t="shared" ca="1" si="57"/>
        <v/>
      </c>
      <c r="AV382" s="203"/>
      <c r="AW382" s="203"/>
      <c r="AX382" s="203"/>
      <c r="AY382" s="203"/>
    </row>
    <row r="383" spans="1:51">
      <c r="A383" s="232" t="s">
        <v>825</v>
      </c>
      <c r="B383" s="482" t="s">
        <v>3185</v>
      </c>
      <c r="C383" s="482"/>
      <c r="D383" s="483"/>
      <c r="E383" s="267">
        <v>-0.36630000000000001</v>
      </c>
      <c r="F383" s="267">
        <v>0.22570000000000001</v>
      </c>
      <c r="G383" s="267">
        <v>-0.10639999999999999</v>
      </c>
      <c r="H383" s="267">
        <v>0.1326</v>
      </c>
      <c r="I383" s="267">
        <v>7.0499999999999993E-2</v>
      </c>
      <c r="J383" s="267">
        <v>0.245</v>
      </c>
      <c r="K383" s="267">
        <v>-0.1168</v>
      </c>
      <c r="L383" s="267">
        <v>0.21970000000000001</v>
      </c>
      <c r="M383" s="267">
        <v>-5.7700000000000001E-2</v>
      </c>
      <c r="N383" s="267">
        <v>8.7800000000000003E-2</v>
      </c>
      <c r="O383" s="267">
        <v>0.08</v>
      </c>
      <c r="P383" s="267">
        <v>0.1022</v>
      </c>
      <c r="Q383" s="267">
        <v>0.1363</v>
      </c>
      <c r="R383" s="267">
        <v>-1.44E-2</v>
      </c>
      <c r="S383" s="267">
        <v>-0.17</v>
      </c>
      <c r="T383" s="267">
        <v>2.9999999999999997E-4</v>
      </c>
      <c r="U383" s="267">
        <v>2.8E-3</v>
      </c>
      <c r="V383" s="267">
        <v>-0.23449999999999999</v>
      </c>
      <c r="W383" s="267">
        <v>6.2300000000000001E-2</v>
      </c>
      <c r="X383" s="267">
        <v>-0.1971</v>
      </c>
      <c r="Y383" s="267">
        <v>-0.14399999999999999</v>
      </c>
      <c r="Z383" s="267">
        <v>-4.7600000000000003E-2</v>
      </c>
      <c r="AA383" s="267">
        <v>0.24279999999999999</v>
      </c>
      <c r="AB383" s="267">
        <v>-7.4000000000000003E-3</v>
      </c>
      <c r="AC383" s="267">
        <v>8.3599999999999994E-2</v>
      </c>
      <c r="AD383" s="267">
        <v>-0.16470000000000001</v>
      </c>
      <c r="AE383" s="267">
        <v>-0.1308</v>
      </c>
      <c r="AF383" s="267">
        <v>0.44319999999999998</v>
      </c>
      <c r="AG383" s="267">
        <v>7.0400000000000004E-2</v>
      </c>
      <c r="AH383" s="267">
        <v>-0.14099999999999999</v>
      </c>
      <c r="AI383" s="267">
        <v>-0.12039999999999999</v>
      </c>
      <c r="AJ383" s="267">
        <v>0.14610000000000001</v>
      </c>
      <c r="AK383" s="267">
        <v>-0.1565</v>
      </c>
      <c r="AL383" s="267">
        <v>0.17749999999999999</v>
      </c>
      <c r="AM383" s="267">
        <v>-5.5599999999999997E-2</v>
      </c>
      <c r="AN383" s="267">
        <v>-2.53E-2</v>
      </c>
      <c r="AO383" s="267">
        <v>-0.1419</v>
      </c>
      <c r="AP383" s="268">
        <v>-0.12509999999999999</v>
      </c>
      <c r="AQ383" s="210"/>
      <c r="AR383" s="213">
        <f t="shared" ca="1" si="55"/>
        <v>0.18774407770000001</v>
      </c>
      <c r="AS383" s="214" t="str">
        <f t="shared" si="58"/>
        <v>Thioproperazine</v>
      </c>
      <c r="AT383" s="232">
        <f t="shared" ca="1" si="56"/>
        <v>0.18999779407680839</v>
      </c>
      <c r="AU383" s="219" t="str">
        <f t="shared" ca="1" si="57"/>
        <v/>
      </c>
      <c r="AV383" s="203"/>
      <c r="AW383" s="203"/>
      <c r="AX383" s="203"/>
      <c r="AY383" s="203"/>
    </row>
    <row r="384" spans="1:51">
      <c r="A384" s="232" t="s">
        <v>826</v>
      </c>
      <c r="B384" s="482" t="s">
        <v>3562</v>
      </c>
      <c r="C384" s="482"/>
      <c r="D384" s="483"/>
      <c r="E384" s="267">
        <v>0.17480000000000001</v>
      </c>
      <c r="F384" s="267">
        <v>0.1983</v>
      </c>
      <c r="G384" s="267">
        <v>-0.13819999999999999</v>
      </c>
      <c r="H384" s="267">
        <v>-7.0300000000000001E-2</v>
      </c>
      <c r="I384" s="267">
        <v>-0.33429999999999999</v>
      </c>
      <c r="J384" s="267">
        <v>0.1061</v>
      </c>
      <c r="K384" s="267">
        <v>0.1265</v>
      </c>
      <c r="L384" s="267">
        <v>-0.15279999999999999</v>
      </c>
      <c r="M384" s="267">
        <v>0.1154</v>
      </c>
      <c r="N384" s="267">
        <v>-1.5599999999999999E-2</v>
      </c>
      <c r="O384" s="267">
        <v>5.0900000000000001E-2</v>
      </c>
      <c r="P384" s="267">
        <v>4.3099999999999999E-2</v>
      </c>
      <c r="Q384" s="267">
        <v>-0.1149</v>
      </c>
      <c r="R384" s="267">
        <v>-0.14430000000000001</v>
      </c>
      <c r="S384" s="267">
        <v>-0.13089999999999999</v>
      </c>
      <c r="T384" s="267">
        <v>0.21440000000000001</v>
      </c>
      <c r="U384" s="267">
        <v>3.5700000000000003E-2</v>
      </c>
      <c r="V384" s="267">
        <v>0.16650000000000001</v>
      </c>
      <c r="W384" s="267">
        <v>-1.5699999999999999E-2</v>
      </c>
      <c r="X384" s="267">
        <v>8.0399999999999999E-2</v>
      </c>
      <c r="Y384" s="267">
        <v>-5.4699999999999999E-2</v>
      </c>
      <c r="Z384" s="267">
        <v>-8.5599999999999996E-2</v>
      </c>
      <c r="AA384" s="267">
        <v>0.1201</v>
      </c>
      <c r="AB384" s="267">
        <v>-0.09</v>
      </c>
      <c r="AC384" s="267">
        <v>0.3241</v>
      </c>
      <c r="AD384" s="267">
        <v>0.30690000000000001</v>
      </c>
      <c r="AE384" s="267">
        <v>-0.25879999999999997</v>
      </c>
      <c r="AF384" s="267">
        <v>-0.13569999999999999</v>
      </c>
      <c r="AG384" s="267">
        <v>-0.20780000000000001</v>
      </c>
      <c r="AH384" s="267">
        <v>9.2299999999999993E-2</v>
      </c>
      <c r="AI384" s="267">
        <v>6.6299999999999998E-2</v>
      </c>
      <c r="AJ384" s="267">
        <v>-4.2500000000000003E-2</v>
      </c>
      <c r="AK384" s="267">
        <v>9.1200000000000003E-2</v>
      </c>
      <c r="AL384" s="267">
        <v>-0.27529999999999999</v>
      </c>
      <c r="AM384" s="267">
        <v>-8.7900000000000006E-2</v>
      </c>
      <c r="AN384" s="267">
        <v>0.25409999999999999</v>
      </c>
      <c r="AO384" s="267">
        <v>3.6200000000000003E-2</v>
      </c>
      <c r="AP384" s="268">
        <v>-0.2447</v>
      </c>
      <c r="AQ384" s="210"/>
      <c r="AR384" s="213">
        <f t="shared" ca="1" si="55"/>
        <v>0.19487507009999999</v>
      </c>
      <c r="AS384" s="214" t="str">
        <f t="shared" si="58"/>
        <v>Thuya Occidentalis</v>
      </c>
      <c r="AT384" s="232">
        <f t="shared" ca="1" si="56"/>
        <v>0.19739972862566202</v>
      </c>
      <c r="AU384" s="219" t="str">
        <f t="shared" ca="1" si="57"/>
        <v/>
      </c>
      <c r="AV384" s="203"/>
      <c r="AW384" s="203"/>
      <c r="AX384" s="203"/>
      <c r="AY384" s="203"/>
    </row>
    <row r="385" spans="1:51">
      <c r="A385" s="232" t="s">
        <v>827</v>
      </c>
      <c r="B385" s="482" t="s">
        <v>927</v>
      </c>
      <c r="C385" s="482"/>
      <c r="D385" s="483"/>
      <c r="E385" s="267">
        <v>0.16020000000000001</v>
      </c>
      <c r="F385" s="267">
        <v>-0.20519999999999999</v>
      </c>
      <c r="G385" s="267">
        <v>0.31609999999999999</v>
      </c>
      <c r="H385" s="267">
        <v>6.8099999999999994E-2</v>
      </c>
      <c r="I385" s="267">
        <v>-3.7199999999999997E-2</v>
      </c>
      <c r="J385" s="267">
        <v>-9.7900000000000001E-2</v>
      </c>
      <c r="K385" s="267">
        <v>0.20799999999999999</v>
      </c>
      <c r="L385" s="267">
        <v>7.4399999999999994E-2</v>
      </c>
      <c r="M385" s="267">
        <v>-0.16800000000000001</v>
      </c>
      <c r="N385" s="267">
        <v>7.9100000000000004E-2</v>
      </c>
      <c r="O385" s="267">
        <v>-7.9500000000000001E-2</v>
      </c>
      <c r="P385" s="267">
        <v>-5.4800000000000001E-2</v>
      </c>
      <c r="Q385" s="267">
        <v>8.6E-3</v>
      </c>
      <c r="R385" s="267">
        <v>-0.19939999999999999</v>
      </c>
      <c r="S385" s="267">
        <v>-9.2799999999999994E-2</v>
      </c>
      <c r="T385" s="267">
        <v>-4.2700000000000002E-2</v>
      </c>
      <c r="U385" s="267">
        <v>0.28239999999999998</v>
      </c>
      <c r="V385" s="267">
        <v>0.24049999999999999</v>
      </c>
      <c r="W385" s="267">
        <v>1.21E-2</v>
      </c>
      <c r="X385" s="267">
        <v>0.14099999999999999</v>
      </c>
      <c r="Y385" s="267">
        <v>0.1426</v>
      </c>
      <c r="Z385" s="267">
        <v>8.3400000000000002E-2</v>
      </c>
      <c r="AA385" s="267">
        <v>-0.1206</v>
      </c>
      <c r="AB385" s="267">
        <v>1.7999999999999999E-2</v>
      </c>
      <c r="AC385" s="267">
        <v>-0.1641</v>
      </c>
      <c r="AD385" s="267">
        <v>-0.31059999999999999</v>
      </c>
      <c r="AE385" s="267">
        <v>-0.34429999999999999</v>
      </c>
      <c r="AF385" s="267">
        <v>8.6E-3</v>
      </c>
      <c r="AG385" s="267">
        <v>8.2600000000000007E-2</v>
      </c>
      <c r="AH385" s="267">
        <v>-0.25580000000000003</v>
      </c>
      <c r="AI385" s="267">
        <v>0.13039999999999999</v>
      </c>
      <c r="AJ385" s="267">
        <v>0.25030000000000002</v>
      </c>
      <c r="AK385" s="267">
        <v>4.3099999999999999E-2</v>
      </c>
      <c r="AL385" s="267">
        <v>3.3300000000000003E-2</v>
      </c>
      <c r="AM385" s="267">
        <v>-3.56E-2</v>
      </c>
      <c r="AN385" s="267">
        <v>0.15429999999999999</v>
      </c>
      <c r="AO385" s="267">
        <v>-0.12139999999999999</v>
      </c>
      <c r="AP385" s="268">
        <v>-0.19350000000000001</v>
      </c>
      <c r="AQ385" s="210"/>
      <c r="AR385" s="213">
        <f t="shared" ca="1" si="55"/>
        <v>7.3798025200000006E-2</v>
      </c>
      <c r="AS385" s="214" t="str">
        <f t="shared" si="58"/>
        <v>Trombidium Mus. Dom.</v>
      </c>
      <c r="AT385" s="232">
        <f t="shared" ca="1" si="56"/>
        <v>7.3932436356669268E-2</v>
      </c>
      <c r="AU385" s="219" t="str">
        <f t="shared" ca="1" si="57"/>
        <v/>
      </c>
      <c r="AV385" s="203"/>
      <c r="AW385" s="203"/>
      <c r="AX385" s="203"/>
      <c r="AY385" s="203"/>
    </row>
    <row r="386" spans="1:51">
      <c r="A386" s="232" t="s">
        <v>828</v>
      </c>
      <c r="B386" s="482" t="s">
        <v>928</v>
      </c>
      <c r="C386" s="482"/>
      <c r="D386" s="483"/>
      <c r="E386" s="267">
        <v>0.18440000000000001</v>
      </c>
      <c r="F386" s="267">
        <v>0.16389999999999999</v>
      </c>
      <c r="G386" s="267">
        <v>6.2300000000000001E-2</v>
      </c>
      <c r="H386" s="267">
        <v>-0.3256</v>
      </c>
      <c r="I386" s="267">
        <v>-9.1800000000000007E-2</v>
      </c>
      <c r="J386" s="267">
        <v>-0.13550000000000001</v>
      </c>
      <c r="K386" s="267">
        <v>0.2482</v>
      </c>
      <c r="L386" s="267">
        <v>3.5999999999999997E-2</v>
      </c>
      <c r="M386" s="267">
        <v>0.24859999999999999</v>
      </c>
      <c r="N386" s="267">
        <v>-2.0000000000000001E-4</v>
      </c>
      <c r="O386" s="267">
        <v>1.78E-2</v>
      </c>
      <c r="P386" s="267">
        <v>-0.33360000000000001</v>
      </c>
      <c r="Q386" s="267">
        <v>2.0199999999999999E-2</v>
      </c>
      <c r="R386" s="267">
        <v>0.2097</v>
      </c>
      <c r="S386" s="267">
        <v>-6.7299999999999999E-2</v>
      </c>
      <c r="T386" s="267">
        <v>-0.1198</v>
      </c>
      <c r="U386" s="267">
        <v>0.18229999999999999</v>
      </c>
      <c r="V386" s="267">
        <v>7.6700000000000004E-2</v>
      </c>
      <c r="W386" s="267">
        <v>-4.19E-2</v>
      </c>
      <c r="X386" s="267">
        <v>-0.26100000000000001</v>
      </c>
      <c r="Y386" s="267">
        <v>-3.09E-2</v>
      </c>
      <c r="Z386" s="267">
        <v>-0.2334</v>
      </c>
      <c r="AA386" s="267">
        <v>-0.23080000000000001</v>
      </c>
      <c r="AB386" s="267">
        <v>0.15720000000000001</v>
      </c>
      <c r="AC386" s="267">
        <v>-0.1149</v>
      </c>
      <c r="AD386" s="267">
        <v>0.13120000000000001</v>
      </c>
      <c r="AE386" s="267">
        <v>0.18049999999999999</v>
      </c>
      <c r="AF386" s="267">
        <v>-0.1143</v>
      </c>
      <c r="AG386" s="267">
        <v>-3.5200000000000002E-2</v>
      </c>
      <c r="AH386" s="267">
        <v>0.14680000000000001</v>
      </c>
      <c r="AI386" s="267">
        <v>0.1171</v>
      </c>
      <c r="AJ386" s="267">
        <v>0.14779999999999999</v>
      </c>
      <c r="AK386" s="267">
        <v>-0.19359999999999999</v>
      </c>
      <c r="AL386" s="267">
        <v>-3.2500000000000001E-2</v>
      </c>
      <c r="AM386" s="267">
        <v>-3.56E-2</v>
      </c>
      <c r="AN386" s="267">
        <v>-0.2011</v>
      </c>
      <c r="AO386" s="267">
        <v>0.20180000000000001</v>
      </c>
      <c r="AP386" s="268">
        <v>7.17E-2</v>
      </c>
      <c r="AQ386" s="210"/>
      <c r="AR386" s="213">
        <f t="shared" ca="1" si="55"/>
        <v>3.9456577399999998E-2</v>
      </c>
      <c r="AS386" s="214" t="str">
        <f t="shared" si="58"/>
        <v>Tuberculinum Cr.(Tk)</v>
      </c>
      <c r="AT386" s="232">
        <f t="shared" ca="1" si="56"/>
        <v>3.9477072163427732E-2</v>
      </c>
      <c r="AU386" s="219" t="str">
        <f t="shared" ca="1" si="57"/>
        <v/>
      </c>
      <c r="AV386" s="203"/>
      <c r="AW386" s="203"/>
      <c r="AX386" s="203"/>
      <c r="AY386" s="203"/>
    </row>
    <row r="387" spans="1:51">
      <c r="A387" s="232" t="s">
        <v>829</v>
      </c>
      <c r="B387" s="482" t="s">
        <v>3015</v>
      </c>
      <c r="C387" s="482"/>
      <c r="D387" s="483"/>
      <c r="E387" s="267">
        <v>0.5101</v>
      </c>
      <c r="F387" s="267">
        <v>-0.1363</v>
      </c>
      <c r="G387" s="267">
        <v>0.1308</v>
      </c>
      <c r="H387" s="267">
        <v>-2.5999999999999999E-2</v>
      </c>
      <c r="I387" s="267">
        <v>4.0899999999999999E-2</v>
      </c>
      <c r="J387" s="267">
        <v>6.7400000000000002E-2</v>
      </c>
      <c r="K387" s="267">
        <v>-5.3400000000000003E-2</v>
      </c>
      <c r="L387" s="267">
        <v>-5.0000000000000001E-3</v>
      </c>
      <c r="M387" s="267">
        <v>-1.7500000000000002E-2</v>
      </c>
      <c r="N387" s="267">
        <v>0.2571</v>
      </c>
      <c r="O387" s="267">
        <v>-3.1399999999999997E-2</v>
      </c>
      <c r="P387" s="267">
        <v>-0.17219999999999999</v>
      </c>
      <c r="Q387" s="267">
        <v>0.14230000000000001</v>
      </c>
      <c r="R387" s="267">
        <v>-0.12130000000000001</v>
      </c>
      <c r="S387" s="267">
        <v>-0.43419999999999997</v>
      </c>
      <c r="T387" s="267">
        <v>-0.19520000000000001</v>
      </c>
      <c r="U387" s="267">
        <v>-7.9399999999999998E-2</v>
      </c>
      <c r="V387" s="267">
        <v>0.1003</v>
      </c>
      <c r="W387" s="267">
        <v>1.4E-2</v>
      </c>
      <c r="X387" s="267">
        <v>-0.2331</v>
      </c>
      <c r="Y387" s="267">
        <v>2.1999999999999999E-2</v>
      </c>
      <c r="Z387" s="267">
        <v>-0.1148</v>
      </c>
      <c r="AA387" s="267">
        <v>0.1028</v>
      </c>
      <c r="AB387" s="267">
        <v>0.1847</v>
      </c>
      <c r="AC387" s="267">
        <v>0.25109999999999999</v>
      </c>
      <c r="AD387" s="267">
        <v>-0.1777</v>
      </c>
      <c r="AE387" s="267">
        <v>7.9399999999999998E-2</v>
      </c>
      <c r="AF387" s="267">
        <v>0.1867</v>
      </c>
      <c r="AG387" s="267">
        <v>4.99E-2</v>
      </c>
      <c r="AH387" s="267">
        <v>-0.16769999999999999</v>
      </c>
      <c r="AI387" s="267">
        <v>1.7500000000000002E-2</v>
      </c>
      <c r="AJ387" s="267">
        <v>-9.5299999999999996E-2</v>
      </c>
      <c r="AK387" s="267">
        <v>7.2400000000000006E-2</v>
      </c>
      <c r="AL387" s="267">
        <v>-4.5900000000000003E-2</v>
      </c>
      <c r="AM387" s="267">
        <v>-8.8800000000000004E-2</v>
      </c>
      <c r="AN387" s="267">
        <v>-0.1108</v>
      </c>
      <c r="AO387" s="267">
        <v>4.3400000000000001E-2</v>
      </c>
      <c r="AP387" s="268">
        <v>3.6400000000000002E-2</v>
      </c>
      <c r="AQ387" s="210"/>
      <c r="AR387" s="213">
        <f t="shared" ca="1" si="55"/>
        <v>-0.10738392939999999</v>
      </c>
      <c r="AS387" s="214" t="str">
        <f t="shared" si="58"/>
        <v>Tuberculinum Residu.</v>
      </c>
      <c r="AT387" s="232">
        <f t="shared" ca="1" si="56"/>
        <v>-0.10779956799156593</v>
      </c>
      <c r="AU387" s="219">
        <f t="shared" ca="1" si="57"/>
        <v>1.1620746859168245E-2</v>
      </c>
      <c r="AV387" s="203"/>
      <c r="AW387" s="203"/>
      <c r="AX387" s="203"/>
      <c r="AY387" s="203"/>
    </row>
    <row r="388" spans="1:51">
      <c r="A388" s="232" t="s">
        <v>830</v>
      </c>
      <c r="B388" s="482" t="s">
        <v>4484</v>
      </c>
      <c r="C388" s="482"/>
      <c r="D388" s="483"/>
      <c r="E388" s="267">
        <v>0.14349999999999999</v>
      </c>
      <c r="F388" s="267">
        <v>-0.10539999999999999</v>
      </c>
      <c r="G388" s="267">
        <v>-4.4999999999999997E-3</v>
      </c>
      <c r="H388" s="267">
        <v>0.14230000000000001</v>
      </c>
      <c r="I388" s="267">
        <v>9.7100000000000006E-2</v>
      </c>
      <c r="J388" s="267">
        <v>-0.1908</v>
      </c>
      <c r="K388" s="267">
        <v>9.5200000000000007E-2</v>
      </c>
      <c r="L388" s="267">
        <v>8.7300000000000003E-2</v>
      </c>
      <c r="M388" s="267">
        <v>0.22559999999999999</v>
      </c>
      <c r="N388" s="267">
        <v>-0.1706</v>
      </c>
      <c r="O388" s="267">
        <v>-0.13780000000000001</v>
      </c>
      <c r="P388" s="267">
        <v>-0.34860000000000002</v>
      </c>
      <c r="Q388" s="267">
        <v>-1.4800000000000001E-2</v>
      </c>
      <c r="R388" s="267">
        <v>-1.7100000000000001E-2</v>
      </c>
      <c r="S388" s="267">
        <v>0.10299999999999999</v>
      </c>
      <c r="T388" s="267">
        <v>-0.4642</v>
      </c>
      <c r="U388" s="267">
        <v>-1.4800000000000001E-2</v>
      </c>
      <c r="V388" s="267">
        <v>4.0399999999999998E-2</v>
      </c>
      <c r="W388" s="267">
        <v>-0.1535</v>
      </c>
      <c r="X388" s="267">
        <v>0.16439999999999999</v>
      </c>
      <c r="Y388" s="267">
        <v>-1.9E-3</v>
      </c>
      <c r="Z388" s="267">
        <v>0.1085</v>
      </c>
      <c r="AA388" s="267">
        <v>5.8500000000000003E-2</v>
      </c>
      <c r="AB388" s="267">
        <v>0.1321</v>
      </c>
      <c r="AC388" s="267">
        <v>0.16800000000000001</v>
      </c>
      <c r="AD388" s="267">
        <v>0.13969999999999999</v>
      </c>
      <c r="AE388" s="267">
        <v>0.12230000000000001</v>
      </c>
      <c r="AF388" s="267">
        <v>-0.13730000000000001</v>
      </c>
      <c r="AG388" s="267">
        <v>0.25669999999999998</v>
      </c>
      <c r="AH388" s="267">
        <v>-0.35499999999999998</v>
      </c>
      <c r="AI388" s="267">
        <v>2.52E-2</v>
      </c>
      <c r="AJ388" s="267">
        <v>-8.6099999999999996E-2</v>
      </c>
      <c r="AK388" s="267">
        <v>5.04E-2</v>
      </c>
      <c r="AL388" s="267">
        <v>0.1221</v>
      </c>
      <c r="AM388" s="267">
        <v>5.5899999999999998E-2</v>
      </c>
      <c r="AN388" s="267">
        <v>-5.5199999999999999E-2</v>
      </c>
      <c r="AO388" s="267">
        <v>0.1147</v>
      </c>
      <c r="AP388" s="268">
        <v>-0.18729999999999999</v>
      </c>
      <c r="AQ388" s="210"/>
      <c r="AR388" s="213">
        <f t="shared" ca="1" si="55"/>
        <v>-8.8446397900000001E-2</v>
      </c>
      <c r="AS388" s="214" t="str">
        <f t="shared" si="58"/>
        <v>Uranium Nitricum</v>
      </c>
      <c r="AT388" s="232">
        <f t="shared" ca="1" si="56"/>
        <v>-8.8678118297016162E-2</v>
      </c>
      <c r="AU388" s="219">
        <f t="shared" ca="1" si="57"/>
        <v>7.8638086646995922E-3</v>
      </c>
      <c r="AV388" s="203"/>
      <c r="AW388" s="203"/>
      <c r="AX388" s="203"/>
      <c r="AY388" s="203"/>
    </row>
    <row r="389" spans="1:51">
      <c r="A389" s="232" t="s">
        <v>831</v>
      </c>
      <c r="B389" s="482" t="s">
        <v>2089</v>
      </c>
      <c r="C389" s="482"/>
      <c r="D389" s="483"/>
      <c r="E389" s="267">
        <v>0.49859999999999999</v>
      </c>
      <c r="F389" s="267">
        <v>-0.28849999999999998</v>
      </c>
      <c r="G389" s="267">
        <v>-0.1961</v>
      </c>
      <c r="H389" s="267">
        <v>0.17599999999999999</v>
      </c>
      <c r="I389" s="267">
        <v>-7.1300000000000002E-2</v>
      </c>
      <c r="J389" s="267">
        <v>3.6999999999999998E-2</v>
      </c>
      <c r="K389" s="267">
        <v>2.5999999999999999E-3</v>
      </c>
      <c r="L389" s="267">
        <v>-2.1600000000000001E-2</v>
      </c>
      <c r="M389" s="267">
        <v>-0.13450000000000001</v>
      </c>
      <c r="N389" s="267">
        <v>0.22459999999999999</v>
      </c>
      <c r="O389" s="267">
        <v>-0.25729999999999997</v>
      </c>
      <c r="P389" s="267">
        <v>-0.10349999999999999</v>
      </c>
      <c r="Q389" s="267">
        <v>0.19359999999999999</v>
      </c>
      <c r="R389" s="267">
        <v>-0.16320000000000001</v>
      </c>
      <c r="S389" s="267">
        <v>-7.9000000000000001E-2</v>
      </c>
      <c r="T389" s="267">
        <v>3.5499999999999997E-2</v>
      </c>
      <c r="U389" s="267">
        <v>-0.17080000000000001</v>
      </c>
      <c r="V389" s="267">
        <v>-9.2399999999999996E-2</v>
      </c>
      <c r="W389" s="267">
        <v>9.9199999999999997E-2</v>
      </c>
      <c r="X389" s="267">
        <v>-6.8500000000000005E-2</v>
      </c>
      <c r="Y389" s="267">
        <v>5.6000000000000001E-2</v>
      </c>
      <c r="Z389" s="267">
        <v>-2.0500000000000001E-2</v>
      </c>
      <c r="AA389" s="267">
        <v>-3.95E-2</v>
      </c>
      <c r="AB389" s="267">
        <v>-9.9000000000000008E-3</v>
      </c>
      <c r="AC389" s="267">
        <v>0.1239</v>
      </c>
      <c r="AD389" s="267">
        <v>-4.9200000000000001E-2</v>
      </c>
      <c r="AE389" s="267">
        <v>0.1231</v>
      </c>
      <c r="AF389" s="267">
        <v>6.4999999999999997E-3</v>
      </c>
      <c r="AG389" s="267">
        <v>-0.1239</v>
      </c>
      <c r="AH389" s="267">
        <v>0.39229999999999998</v>
      </c>
      <c r="AI389" s="267">
        <v>-4.0899999999999999E-2</v>
      </c>
      <c r="AJ389" s="267">
        <v>9.7000000000000003E-3</v>
      </c>
      <c r="AK389" s="267">
        <v>1.11E-2</v>
      </c>
      <c r="AL389" s="267">
        <v>-0.15379999999999999</v>
      </c>
      <c r="AM389" s="267">
        <v>2.76E-2</v>
      </c>
      <c r="AN389" s="267">
        <v>0.23</v>
      </c>
      <c r="AO389" s="267">
        <v>3.3000000000000002E-2</v>
      </c>
      <c r="AP389" s="268">
        <v>-0.18679999999999999</v>
      </c>
      <c r="AQ389" s="210"/>
      <c r="AR389" s="213">
        <f t="shared" ca="1" si="55"/>
        <v>-0.29180074</v>
      </c>
      <c r="AS389" s="214" t="str">
        <f t="shared" si="58"/>
        <v>Urtica Urens</v>
      </c>
      <c r="AT389" s="232">
        <f t="shared" ca="1" si="56"/>
        <v>-0.30053347583380713</v>
      </c>
      <c r="AU389" s="219">
        <f t="shared" ca="1" si="57"/>
        <v>9.0320370096749536E-2</v>
      </c>
      <c r="AV389" s="203"/>
      <c r="AW389" s="203"/>
      <c r="AX389" s="203"/>
      <c r="AY389" s="203"/>
    </row>
    <row r="390" spans="1:51">
      <c r="A390" s="232" t="s">
        <v>832</v>
      </c>
      <c r="B390" s="482" t="s">
        <v>4428</v>
      </c>
      <c r="C390" s="482"/>
      <c r="D390" s="483"/>
      <c r="E390" s="267">
        <v>0.13589999999999999</v>
      </c>
      <c r="F390" s="267">
        <v>0.153</v>
      </c>
      <c r="G390" s="267">
        <v>0.2107</v>
      </c>
      <c r="H390" s="267">
        <v>4.2900000000000001E-2</v>
      </c>
      <c r="I390" s="267">
        <v>-0.33260000000000001</v>
      </c>
      <c r="J390" s="267">
        <v>0.24990000000000001</v>
      </c>
      <c r="K390" s="267">
        <v>0.13070000000000001</v>
      </c>
      <c r="L390" s="267">
        <v>-0.34310000000000002</v>
      </c>
      <c r="M390" s="267">
        <v>0.1042</v>
      </c>
      <c r="N390" s="267">
        <v>-9.8799999999999999E-2</v>
      </c>
      <c r="O390" s="267">
        <v>-0.2727</v>
      </c>
      <c r="P390" s="267">
        <v>9.1499999999999998E-2</v>
      </c>
      <c r="Q390" s="267">
        <v>-0.19570000000000001</v>
      </c>
      <c r="R390" s="267">
        <v>0.3478</v>
      </c>
      <c r="S390" s="267">
        <v>-2.87E-2</v>
      </c>
      <c r="T390" s="267">
        <v>3.4099999999999998E-2</v>
      </c>
      <c r="U390" s="267">
        <v>-0.1258</v>
      </c>
      <c r="V390" s="267">
        <v>-0.3412</v>
      </c>
      <c r="W390" s="267">
        <v>4.4600000000000001E-2</v>
      </c>
      <c r="X390" s="267">
        <v>0.1452</v>
      </c>
      <c r="Y390" s="267">
        <v>4.6800000000000001E-2</v>
      </c>
      <c r="Z390" s="267">
        <v>5.5999999999999999E-3</v>
      </c>
      <c r="AA390" s="267">
        <v>6.4500000000000002E-2</v>
      </c>
      <c r="AB390" s="267">
        <v>-0.1087</v>
      </c>
      <c r="AC390" s="267">
        <v>-2.7699999999999999E-2</v>
      </c>
      <c r="AD390" s="267">
        <v>-6.3799999999999996E-2</v>
      </c>
      <c r="AE390" s="267">
        <v>1.1299999999999999E-2</v>
      </c>
      <c r="AF390" s="267">
        <v>-3.1399999999999997E-2</v>
      </c>
      <c r="AG390" s="267">
        <v>9.2999999999999992E-3</v>
      </c>
      <c r="AH390" s="267">
        <v>0.1938</v>
      </c>
      <c r="AI390" s="267">
        <v>-8.2699999999999996E-2</v>
      </c>
      <c r="AJ390" s="267">
        <v>2.4799999999999999E-2</v>
      </c>
      <c r="AK390" s="267">
        <v>-0.16850000000000001</v>
      </c>
      <c r="AL390" s="267">
        <v>-0.13220000000000001</v>
      </c>
      <c r="AM390" s="267">
        <v>2.8000000000000001E-2</v>
      </c>
      <c r="AN390" s="267">
        <v>0.2041</v>
      </c>
      <c r="AO390" s="267">
        <v>-7.2599999999999998E-2</v>
      </c>
      <c r="AP390" s="268">
        <v>0.1459</v>
      </c>
      <c r="AQ390" s="210"/>
      <c r="AR390" s="213">
        <f t="shared" ca="1" si="55"/>
        <v>-0.1149992338</v>
      </c>
      <c r="AS390" s="214" t="str">
        <f t="shared" si="58"/>
        <v>Ustilago Maidis</v>
      </c>
      <c r="AT390" s="232">
        <f t="shared" ca="1" si="56"/>
        <v>-0.11551024297441433</v>
      </c>
      <c r="AU390" s="219">
        <f t="shared" ca="1" si="57"/>
        <v>1.3342616232008234E-2</v>
      </c>
      <c r="AV390" s="203"/>
      <c r="AW390" s="203"/>
      <c r="AX390" s="203"/>
      <c r="AY390" s="203"/>
    </row>
    <row r="391" spans="1:51">
      <c r="A391" s="232" t="s">
        <v>833</v>
      </c>
      <c r="B391" s="482" t="s">
        <v>667</v>
      </c>
      <c r="C391" s="482"/>
      <c r="D391" s="483"/>
      <c r="E391" s="267">
        <v>0.22170000000000001</v>
      </c>
      <c r="F391" s="267">
        <v>-4.5900000000000003E-2</v>
      </c>
      <c r="G391" s="267">
        <v>-7.9500000000000001E-2</v>
      </c>
      <c r="H391" s="267">
        <v>-0.215</v>
      </c>
      <c r="I391" s="267">
        <v>0.19220000000000001</v>
      </c>
      <c r="J391" s="267">
        <v>-0.19919999999999999</v>
      </c>
      <c r="K391" s="267">
        <v>0.29499999999999998</v>
      </c>
      <c r="L391" s="267">
        <v>8.1900000000000001E-2</v>
      </c>
      <c r="M391" s="267">
        <v>0.2303</v>
      </c>
      <c r="N391" s="267">
        <v>1.21E-2</v>
      </c>
      <c r="O391" s="267">
        <v>0.10249999999999999</v>
      </c>
      <c r="P391" s="267">
        <v>5.0999999999999997E-2</v>
      </c>
      <c r="Q391" s="267">
        <v>-1.5800000000000002E-2</v>
      </c>
      <c r="R391" s="267">
        <v>1.7399999999999999E-2</v>
      </c>
      <c r="S391" s="267">
        <v>-0.1903</v>
      </c>
      <c r="T391" s="267">
        <v>0.13689999999999999</v>
      </c>
      <c r="U391" s="267">
        <v>7.7799999999999994E-2</v>
      </c>
      <c r="V391" s="267">
        <v>3.3000000000000002E-2</v>
      </c>
      <c r="W391" s="267">
        <v>-0.1908</v>
      </c>
      <c r="X391" s="267">
        <v>-3.6499999999999998E-2</v>
      </c>
      <c r="Y391" s="267">
        <v>-0.28449999999999998</v>
      </c>
      <c r="Z391" s="267">
        <v>4.2700000000000002E-2</v>
      </c>
      <c r="AA391" s="267">
        <v>-0.1176</v>
      </c>
      <c r="AB391" s="267">
        <v>-4.8300000000000003E-2</v>
      </c>
      <c r="AC391" s="267">
        <v>0.22090000000000001</v>
      </c>
      <c r="AD391" s="267">
        <v>0.26329999999999998</v>
      </c>
      <c r="AE391" s="267">
        <v>-4.6199999999999998E-2</v>
      </c>
      <c r="AF391" s="267">
        <v>-0.1178</v>
      </c>
      <c r="AG391" s="267">
        <v>-0.1613</v>
      </c>
      <c r="AH391" s="267">
        <v>-3.1099999999999999E-2</v>
      </c>
      <c r="AI391" s="267">
        <v>-5.6399999999999999E-2</v>
      </c>
      <c r="AJ391" s="267">
        <v>0.2571</v>
      </c>
      <c r="AK391" s="267">
        <v>0.27350000000000002</v>
      </c>
      <c r="AL391" s="267">
        <v>-0.30120000000000002</v>
      </c>
      <c r="AM391" s="267">
        <v>-7.6499999999999999E-2</v>
      </c>
      <c r="AN391" s="267">
        <v>-4.3999999999999997E-2</v>
      </c>
      <c r="AO391" s="267">
        <v>-1.4200000000000001E-2</v>
      </c>
      <c r="AP391" s="268">
        <v>-0.23730000000000001</v>
      </c>
      <c r="AQ391" s="210"/>
      <c r="AR391" s="213">
        <f t="shared" ca="1" si="55"/>
        <v>5.3699650100000003E-2</v>
      </c>
      <c r="AS391" s="214" t="str">
        <f t="shared" si="58"/>
        <v>V.A.B. (B.C.G.)</v>
      </c>
      <c r="AT391" s="232">
        <f t="shared" ca="1" si="56"/>
        <v>5.3751356633732879E-2</v>
      </c>
      <c r="AU391" s="219" t="str">
        <f t="shared" ca="1" si="57"/>
        <v/>
      </c>
      <c r="AV391" s="203"/>
      <c r="AW391" s="203"/>
      <c r="AX391" s="203"/>
      <c r="AY391" s="203"/>
    </row>
    <row r="392" spans="1:51">
      <c r="A392" s="232" t="s">
        <v>834</v>
      </c>
      <c r="B392" s="482" t="s">
        <v>2090</v>
      </c>
      <c r="C392" s="482"/>
      <c r="D392" s="483"/>
      <c r="E392" s="267">
        <v>0.30480000000000002</v>
      </c>
      <c r="F392" s="267">
        <v>-0.2135</v>
      </c>
      <c r="G392" s="267">
        <v>-0.31619999999999998</v>
      </c>
      <c r="H392" s="267">
        <v>0.11550000000000001</v>
      </c>
      <c r="I392" s="267">
        <v>-8.8099999999999998E-2</v>
      </c>
      <c r="J392" s="267">
        <v>-4.87E-2</v>
      </c>
      <c r="K392" s="267">
        <v>1.34E-2</v>
      </c>
      <c r="L392" s="267">
        <v>1.15E-2</v>
      </c>
      <c r="M392" s="267">
        <v>-4.2000000000000003E-2</v>
      </c>
      <c r="N392" s="267">
        <v>0.29709999999999998</v>
      </c>
      <c r="O392" s="267">
        <v>-5.28E-2</v>
      </c>
      <c r="P392" s="267">
        <v>1.4999999999999999E-2</v>
      </c>
      <c r="Q392" s="267">
        <v>-8.0000000000000002E-3</v>
      </c>
      <c r="R392" s="267">
        <v>-0.17530000000000001</v>
      </c>
      <c r="S392" s="267">
        <v>-0.22939999999999999</v>
      </c>
      <c r="T392" s="267">
        <v>0.18229999999999999</v>
      </c>
      <c r="U392" s="267">
        <v>-0.1021</v>
      </c>
      <c r="V392" s="267">
        <v>9.4200000000000006E-2</v>
      </c>
      <c r="W392" s="267">
        <v>-2.8000000000000001E-2</v>
      </c>
      <c r="X392" s="267">
        <v>0.1231</v>
      </c>
      <c r="Y392" s="267">
        <v>-7.4099999999999999E-2</v>
      </c>
      <c r="Z392" s="267">
        <v>-0.13300000000000001</v>
      </c>
      <c r="AA392" s="267">
        <v>-1.43E-2</v>
      </c>
      <c r="AB392" s="267">
        <v>-0.13869999999999999</v>
      </c>
      <c r="AC392" s="267">
        <v>0.24429999999999999</v>
      </c>
      <c r="AD392" s="267">
        <v>0.19689999999999999</v>
      </c>
      <c r="AE392" s="267">
        <v>5.6599999999999998E-2</v>
      </c>
      <c r="AF392" s="267">
        <v>-0.1177</v>
      </c>
      <c r="AG392" s="267">
        <v>-0.17560000000000001</v>
      </c>
      <c r="AH392" s="267">
        <v>0.23860000000000001</v>
      </c>
      <c r="AI392" s="267">
        <v>0.1094</v>
      </c>
      <c r="AJ392" s="267">
        <v>-0.1037</v>
      </c>
      <c r="AK392" s="267">
        <v>0.21820000000000001</v>
      </c>
      <c r="AL392" s="267">
        <v>-0.216</v>
      </c>
      <c r="AM392" s="267">
        <v>-0.1222</v>
      </c>
      <c r="AN392" s="267">
        <v>0.23</v>
      </c>
      <c r="AO392" s="267">
        <v>0.1517</v>
      </c>
      <c r="AP392" s="268">
        <v>-0.1976</v>
      </c>
      <c r="AQ392" s="210"/>
      <c r="AR392" s="213">
        <f t="shared" ca="1" si="55"/>
        <v>-6.0729930100000003E-2</v>
      </c>
      <c r="AS392" s="214" t="str">
        <f t="shared" si="58"/>
        <v>Vaccinotoxinum</v>
      </c>
      <c r="AT392" s="232">
        <f t="shared" ca="1" si="56"/>
        <v>-6.0804755595237001E-2</v>
      </c>
      <c r="AU392" s="219">
        <f t="shared" ca="1" si="57"/>
        <v>3.6972183029965054E-3</v>
      </c>
      <c r="AV392" s="203"/>
      <c r="AW392" s="203"/>
      <c r="AX392" s="203"/>
      <c r="AY392" s="203"/>
    </row>
    <row r="393" spans="1:51">
      <c r="A393" s="232" t="s">
        <v>835</v>
      </c>
      <c r="B393" s="482" t="s">
        <v>3016</v>
      </c>
      <c r="C393" s="482"/>
      <c r="D393" s="483"/>
      <c r="E393" s="267">
        <v>-0.27789999999999998</v>
      </c>
      <c r="F393" s="267">
        <v>0.15310000000000001</v>
      </c>
      <c r="G393" s="267">
        <v>2.92E-2</v>
      </c>
      <c r="H393" s="267">
        <v>-0.19159999999999999</v>
      </c>
      <c r="I393" s="267">
        <v>-0.43259999999999998</v>
      </c>
      <c r="J393" s="267">
        <v>0.13159999999999999</v>
      </c>
      <c r="K393" s="267">
        <v>0.15290000000000001</v>
      </c>
      <c r="L393" s="267">
        <v>-3.4799999999999998E-2</v>
      </c>
      <c r="M393" s="267">
        <v>-0.14360000000000001</v>
      </c>
      <c r="N393" s="267">
        <v>5.4199999999999998E-2</v>
      </c>
      <c r="O393" s="267">
        <v>2.7000000000000001E-3</v>
      </c>
      <c r="P393" s="267">
        <v>4.7999999999999996E-3</v>
      </c>
      <c r="Q393" s="267">
        <v>0.10059999999999999</v>
      </c>
      <c r="R393" s="267">
        <v>-0.11070000000000001</v>
      </c>
      <c r="S393" s="267">
        <v>-0.11749999999999999</v>
      </c>
      <c r="T393" s="267">
        <v>7.4499999999999997E-2</v>
      </c>
      <c r="U393" s="267">
        <v>-5.28E-2</v>
      </c>
      <c r="V393" s="267">
        <v>0.26919999999999999</v>
      </c>
      <c r="W393" s="267">
        <v>9.6000000000000002E-2</v>
      </c>
      <c r="X393" s="267">
        <v>-0.14050000000000001</v>
      </c>
      <c r="Y393" s="267">
        <v>9.2299999999999993E-2</v>
      </c>
      <c r="Z393" s="267">
        <v>-0.161</v>
      </c>
      <c r="AA393" s="267">
        <v>-4.2999999999999997E-2</v>
      </c>
      <c r="AB393" s="267">
        <v>0.18809999999999999</v>
      </c>
      <c r="AC393" s="267">
        <v>-0.1527</v>
      </c>
      <c r="AD393" s="267">
        <v>-4.3E-3</v>
      </c>
      <c r="AE393" s="267">
        <v>-0.10349999999999999</v>
      </c>
      <c r="AF393" s="267">
        <v>0.22239999999999999</v>
      </c>
      <c r="AG393" s="267">
        <v>4.99E-2</v>
      </c>
      <c r="AH393" s="267">
        <v>-0.23649999999999999</v>
      </c>
      <c r="AI393" s="267">
        <v>0.1103</v>
      </c>
      <c r="AJ393" s="267">
        <v>-0.09</v>
      </c>
      <c r="AK393" s="267">
        <v>0.1502</v>
      </c>
      <c r="AL393" s="267">
        <v>0.25040000000000001</v>
      </c>
      <c r="AM393" s="267">
        <v>0.313</v>
      </c>
      <c r="AN393" s="267">
        <v>-0.1883</v>
      </c>
      <c r="AO393" s="267">
        <v>-5.6899999999999999E-2</v>
      </c>
      <c r="AP393" s="268">
        <v>8.6300000000000002E-2</v>
      </c>
      <c r="AQ393" s="210"/>
      <c r="AR393" s="213">
        <f t="shared" ca="1" si="55"/>
        <v>0.32604284770000003</v>
      </c>
      <c r="AS393" s="214" t="str">
        <f t="shared" si="58"/>
        <v>Valeriana Officinal.</v>
      </c>
      <c r="AT393" s="232">
        <f t="shared" ca="1" si="56"/>
        <v>0.33839397354333561</v>
      </c>
      <c r="AU393" s="219" t="str">
        <f t="shared" ca="1" si="57"/>
        <v/>
      </c>
      <c r="AV393" s="203"/>
      <c r="AW393" s="203"/>
      <c r="AX393" s="203"/>
      <c r="AY393" s="203"/>
    </row>
    <row r="394" spans="1:51">
      <c r="A394" s="232" t="s">
        <v>3943</v>
      </c>
      <c r="B394" s="482" t="s">
        <v>2091</v>
      </c>
      <c r="C394" s="482"/>
      <c r="D394" s="483"/>
      <c r="E394" s="267">
        <v>0.39419999999999999</v>
      </c>
      <c r="F394" s="267">
        <v>-0.30580000000000002</v>
      </c>
      <c r="G394" s="267">
        <v>1.32E-2</v>
      </c>
      <c r="H394" s="267">
        <v>0.17630000000000001</v>
      </c>
      <c r="I394" s="267">
        <v>0.1027</v>
      </c>
      <c r="J394" s="267">
        <v>-0.1547</v>
      </c>
      <c r="K394" s="267">
        <v>-0.36580000000000001</v>
      </c>
      <c r="L394" s="267">
        <v>-0.13950000000000001</v>
      </c>
      <c r="M394" s="267">
        <v>-7.6399999999999996E-2</v>
      </c>
      <c r="N394" s="267">
        <v>0.34260000000000002</v>
      </c>
      <c r="O394" s="267">
        <v>-4.5999999999999999E-2</v>
      </c>
      <c r="P394" s="267">
        <v>3.2000000000000001E-2</v>
      </c>
      <c r="Q394" s="267">
        <v>7.5600000000000001E-2</v>
      </c>
      <c r="R394" s="267">
        <v>-3.32E-2</v>
      </c>
      <c r="S394" s="267">
        <v>-0.1343</v>
      </c>
      <c r="T394" s="267">
        <v>0.15709999999999999</v>
      </c>
      <c r="U394" s="267">
        <v>-0.1535</v>
      </c>
      <c r="V394" s="267">
        <v>0.21990000000000001</v>
      </c>
      <c r="W394" s="267">
        <v>-3.04E-2</v>
      </c>
      <c r="X394" s="267">
        <v>0.18149999999999999</v>
      </c>
      <c r="Y394" s="267">
        <v>-6.8400000000000002E-2</v>
      </c>
      <c r="Z394" s="267">
        <v>-0.20430000000000001</v>
      </c>
      <c r="AA394" s="267">
        <v>-3.0800000000000001E-2</v>
      </c>
      <c r="AB394" s="267">
        <v>-0.1371</v>
      </c>
      <c r="AC394" s="267">
        <v>5.4800000000000001E-2</v>
      </c>
      <c r="AD394" s="267">
        <v>-0.17430000000000001</v>
      </c>
      <c r="AE394" s="267">
        <v>0.13869999999999999</v>
      </c>
      <c r="AF394" s="267">
        <v>4.3200000000000002E-2</v>
      </c>
      <c r="AG394" s="267">
        <v>-0.13950000000000001</v>
      </c>
      <c r="AH394" s="267">
        <v>6.4799999999999996E-2</v>
      </c>
      <c r="AI394" s="267">
        <v>0.16389999999999999</v>
      </c>
      <c r="AJ394" s="267">
        <v>-0.12670000000000001</v>
      </c>
      <c r="AK394" s="267">
        <v>0.15190000000000001</v>
      </c>
      <c r="AL394" s="267">
        <v>5.0799999999999998E-2</v>
      </c>
      <c r="AM394" s="267">
        <v>-4.1200000000000001E-2</v>
      </c>
      <c r="AN394" s="267">
        <v>-0.14630000000000001</v>
      </c>
      <c r="AO394" s="267">
        <v>4.5600000000000002E-2</v>
      </c>
      <c r="AP394" s="268">
        <v>0.1111</v>
      </c>
      <c r="AQ394" s="210"/>
      <c r="AR394" s="213">
        <f t="shared" ca="1" si="55"/>
        <v>-0.25035273689999998</v>
      </c>
      <c r="AS394" s="214" t="str">
        <f t="shared" si="58"/>
        <v>Variolinum</v>
      </c>
      <c r="AT394" s="232">
        <f t="shared" ca="1" si="56"/>
        <v>-0.25578909998894028</v>
      </c>
      <c r="AU394" s="219">
        <f t="shared" ca="1" si="57"/>
        <v>6.5428063673152084E-2</v>
      </c>
      <c r="AV394" s="203"/>
      <c r="AW394" s="203"/>
      <c r="AX394" s="203"/>
      <c r="AY394" s="203"/>
    </row>
    <row r="395" spans="1:51">
      <c r="A395" s="232" t="s">
        <v>3944</v>
      </c>
      <c r="B395" s="482" t="s">
        <v>2092</v>
      </c>
      <c r="C395" s="482"/>
      <c r="D395" s="483"/>
      <c r="E395" s="267">
        <v>-0.50519999999999998</v>
      </c>
      <c r="F395" s="267">
        <v>-6.13E-2</v>
      </c>
      <c r="G395" s="267">
        <v>4.2700000000000002E-2</v>
      </c>
      <c r="H395" s="267">
        <v>8.3599999999999994E-2</v>
      </c>
      <c r="I395" s="267">
        <v>0.1724</v>
      </c>
      <c r="J395" s="267">
        <v>7.2599999999999998E-2</v>
      </c>
      <c r="K395" s="267">
        <v>0.52729999999999999</v>
      </c>
      <c r="L395" s="267">
        <v>-7.9799999999999996E-2</v>
      </c>
      <c r="M395" s="267">
        <v>-0.25740000000000002</v>
      </c>
      <c r="N395" s="267">
        <v>8.2799999999999999E-2</v>
      </c>
      <c r="O395" s="267">
        <v>-1.11E-2</v>
      </c>
      <c r="P395" s="267">
        <v>-0.2082</v>
      </c>
      <c r="Q395" s="267">
        <v>-0.13059999999999999</v>
      </c>
      <c r="R395" s="267">
        <v>0.1552</v>
      </c>
      <c r="S395" s="267">
        <v>1.2800000000000001E-2</v>
      </c>
      <c r="T395" s="267">
        <v>-5.0799999999999998E-2</v>
      </c>
      <c r="U395" s="267">
        <v>9.2999999999999992E-3</v>
      </c>
      <c r="V395" s="267">
        <v>0.12970000000000001</v>
      </c>
      <c r="W395" s="267">
        <v>3.2300000000000002E-2</v>
      </c>
      <c r="X395" s="267">
        <v>0.1139</v>
      </c>
      <c r="Y395" s="267">
        <v>-5.7500000000000002E-2</v>
      </c>
      <c r="Z395" s="267">
        <v>-0.21049999999999999</v>
      </c>
      <c r="AA395" s="267">
        <v>-5.0599999999999999E-2</v>
      </c>
      <c r="AB395" s="267">
        <v>1.1000000000000001E-3</v>
      </c>
      <c r="AC395" s="267">
        <v>-0.17760000000000001</v>
      </c>
      <c r="AD395" s="267">
        <v>0.12690000000000001</v>
      </c>
      <c r="AE395" s="267">
        <v>-7.6100000000000001E-2</v>
      </c>
      <c r="AF395" s="267">
        <v>-0.113</v>
      </c>
      <c r="AG395" s="267">
        <v>8.4900000000000003E-2</v>
      </c>
      <c r="AH395" s="267">
        <v>1.1599999999999999E-2</v>
      </c>
      <c r="AI395" s="267">
        <v>-6.9900000000000004E-2</v>
      </c>
      <c r="AJ395" s="267">
        <v>0.1167</v>
      </c>
      <c r="AK395" s="267">
        <v>0.1086</v>
      </c>
      <c r="AL395" s="267">
        <v>6.4500000000000002E-2</v>
      </c>
      <c r="AM395" s="267">
        <v>-6.3799999999999996E-2</v>
      </c>
      <c r="AN395" s="267">
        <v>-2.86E-2</v>
      </c>
      <c r="AO395" s="267">
        <v>-3.7400000000000003E-2</v>
      </c>
      <c r="AP395" s="268">
        <v>0.23880000000000001</v>
      </c>
      <c r="AQ395" s="210"/>
      <c r="AR395" s="213">
        <f t="shared" ref="AR395:AR408" ca="1" si="59">ROUND(SUMPRODUCT(E395:AP395,E$5:AP$5),10)</f>
        <v>0.20495758450000001</v>
      </c>
      <c r="AS395" s="214" t="str">
        <f t="shared" si="58"/>
        <v>Veratrum Album</v>
      </c>
      <c r="AT395" s="232">
        <f t="shared" ref="AT395:AT408" ca="1" si="60">ATANH(MIN(AR395,max_correl))</f>
        <v>0.20790208982943217</v>
      </c>
      <c r="AU395" s="219" t="str">
        <f t="shared" ref="AU395:AU408" ca="1" si="61">IF(AT395&lt;0,(AT395^2),"")</f>
        <v/>
      </c>
      <c r="AV395" s="203"/>
      <c r="AW395" s="203"/>
      <c r="AX395" s="203"/>
      <c r="AY395" s="203"/>
    </row>
    <row r="396" spans="1:51">
      <c r="A396" s="232" t="s">
        <v>3945</v>
      </c>
      <c r="B396" s="482" t="s">
        <v>3560</v>
      </c>
      <c r="C396" s="482"/>
      <c r="D396" s="483"/>
      <c r="E396" s="267">
        <v>-0.44619999999999999</v>
      </c>
      <c r="F396" s="267">
        <v>-0.29260000000000003</v>
      </c>
      <c r="G396" s="267">
        <v>0.16059999999999999</v>
      </c>
      <c r="H396" s="267">
        <v>2.9999999999999997E-4</v>
      </c>
      <c r="I396" s="267">
        <v>-1.34E-2</v>
      </c>
      <c r="J396" s="267">
        <v>-2.8299999999999999E-2</v>
      </c>
      <c r="K396" s="267">
        <v>-0.14419999999999999</v>
      </c>
      <c r="L396" s="267">
        <v>0.1198</v>
      </c>
      <c r="M396" s="267">
        <v>-0.2344</v>
      </c>
      <c r="N396" s="267">
        <v>5.7000000000000002E-2</v>
      </c>
      <c r="O396" s="267">
        <v>-0.32</v>
      </c>
      <c r="P396" s="267">
        <v>0.17949999999999999</v>
      </c>
      <c r="Q396" s="267">
        <v>0.1051</v>
      </c>
      <c r="R396" s="267">
        <v>-0.13930000000000001</v>
      </c>
      <c r="S396" s="267">
        <v>0.26419999999999999</v>
      </c>
      <c r="T396" s="267">
        <v>-7.7700000000000005E-2</v>
      </c>
      <c r="U396" s="267">
        <v>-1.6199999999999999E-2</v>
      </c>
      <c r="V396" s="267">
        <v>0.1164</v>
      </c>
      <c r="W396" s="267">
        <v>-5.67E-2</v>
      </c>
      <c r="X396" s="267">
        <v>8.4400000000000003E-2</v>
      </c>
      <c r="Y396" s="267">
        <v>0.18590000000000001</v>
      </c>
      <c r="Z396" s="267">
        <v>-0.11</v>
      </c>
      <c r="AA396" s="267">
        <v>-0.16120000000000001</v>
      </c>
      <c r="AB396" s="267">
        <v>6.83E-2</v>
      </c>
      <c r="AC396" s="267">
        <v>0.22220000000000001</v>
      </c>
      <c r="AD396" s="267">
        <v>0.1167</v>
      </c>
      <c r="AE396" s="267">
        <v>-6.4899999999999999E-2</v>
      </c>
      <c r="AF396" s="267">
        <v>0.1615</v>
      </c>
      <c r="AG396" s="267">
        <v>0.31119999999999998</v>
      </c>
      <c r="AH396" s="267">
        <v>8.9899999999999994E-2</v>
      </c>
      <c r="AI396" s="267">
        <v>-0.10059999999999999</v>
      </c>
      <c r="AJ396" s="267">
        <v>2.5899999999999999E-2</v>
      </c>
      <c r="AK396" s="267">
        <v>8.6900000000000005E-2</v>
      </c>
      <c r="AL396" s="267">
        <v>2.1899999999999999E-2</v>
      </c>
      <c r="AM396" s="267">
        <v>-0.1076</v>
      </c>
      <c r="AN396" s="267">
        <v>-0.11459999999999999</v>
      </c>
      <c r="AO396" s="267">
        <v>-4.5100000000000001E-2</v>
      </c>
      <c r="AP396" s="268">
        <v>9.5100000000000004E-2</v>
      </c>
      <c r="AQ396" s="210"/>
      <c r="AR396" s="213">
        <f t="shared" ca="1" si="59"/>
        <v>-7.8141126000000009E-3</v>
      </c>
      <c r="AS396" s="214" t="str">
        <f t="shared" ref="AS396:AS408" si="62">PROPER(RIGHT(B396,LEN(B396)-6))</f>
        <v>Veratrum Viride</v>
      </c>
      <c r="AT396" s="232">
        <f t="shared" ca="1" si="60"/>
        <v>-7.8142716499920058E-3</v>
      </c>
      <c r="AU396" s="219">
        <f t="shared" ca="1" si="61"/>
        <v>6.106284141986879E-5</v>
      </c>
      <c r="AV396" s="203"/>
      <c r="AW396" s="203"/>
      <c r="AX396" s="203"/>
      <c r="AY396" s="203"/>
    </row>
    <row r="397" spans="1:51">
      <c r="A397" s="232" t="s">
        <v>3946</v>
      </c>
      <c r="B397" s="482" t="s">
        <v>813</v>
      </c>
      <c r="C397" s="482"/>
      <c r="D397" s="483"/>
      <c r="E397" s="267">
        <v>0.34029999999999999</v>
      </c>
      <c r="F397" s="267">
        <v>-0.26919999999999999</v>
      </c>
      <c r="G397" s="267">
        <v>0.16600000000000001</v>
      </c>
      <c r="H397" s="267">
        <v>-0.3468</v>
      </c>
      <c r="I397" s="267">
        <v>-9.4500000000000001E-2</v>
      </c>
      <c r="J397" s="267">
        <v>-0.34520000000000001</v>
      </c>
      <c r="K397" s="267">
        <v>2.9600000000000001E-2</v>
      </c>
      <c r="L397" s="267">
        <v>-0.28070000000000001</v>
      </c>
      <c r="M397" s="267">
        <v>-0.16070000000000001</v>
      </c>
      <c r="N397" s="267">
        <v>0.11219999999999999</v>
      </c>
      <c r="O397" s="267">
        <v>-1.8499999999999999E-2</v>
      </c>
      <c r="P397" s="267">
        <v>0.13070000000000001</v>
      </c>
      <c r="Q397" s="267">
        <v>0.19850000000000001</v>
      </c>
      <c r="R397" s="267">
        <v>-0.106</v>
      </c>
      <c r="S397" s="267">
        <v>8.7900000000000006E-2</v>
      </c>
      <c r="T397" s="267">
        <v>-0.157</v>
      </c>
      <c r="U397" s="267">
        <v>-6.1199999999999997E-2</v>
      </c>
      <c r="V397" s="267">
        <v>-3.04E-2</v>
      </c>
      <c r="W397" s="267">
        <v>-0.14749999999999999</v>
      </c>
      <c r="X397" s="267">
        <v>4.5199999999999997E-2</v>
      </c>
      <c r="Y397" s="267">
        <v>7.1099999999999997E-2</v>
      </c>
      <c r="Z397" s="267">
        <v>-0.11509999999999999</v>
      </c>
      <c r="AA397" s="267">
        <v>0.1779</v>
      </c>
      <c r="AB397" s="267">
        <v>0.1336</v>
      </c>
      <c r="AC397" s="267">
        <v>0.12659999999999999</v>
      </c>
      <c r="AD397" s="267">
        <v>-0.2001</v>
      </c>
      <c r="AE397" s="267">
        <v>6.5799999999999997E-2</v>
      </c>
      <c r="AF397" s="267">
        <v>-1.1900000000000001E-2</v>
      </c>
      <c r="AG397" s="267">
        <v>7.7999999999999996E-3</v>
      </c>
      <c r="AH397" s="267">
        <v>-6.5799999999999997E-2</v>
      </c>
      <c r="AI397" s="267">
        <v>2.4199999999999999E-2</v>
      </c>
      <c r="AJ397" s="267">
        <v>0.26790000000000003</v>
      </c>
      <c r="AK397" s="267">
        <v>0.1179</v>
      </c>
      <c r="AL397" s="267">
        <v>-0.1118</v>
      </c>
      <c r="AM397" s="267">
        <v>1.15E-2</v>
      </c>
      <c r="AN397" s="267">
        <v>0.12859999999999999</v>
      </c>
      <c r="AO397" s="267">
        <v>0.17510000000000001</v>
      </c>
      <c r="AP397" s="268">
        <v>9.9900000000000003E-2</v>
      </c>
      <c r="AQ397" s="210"/>
      <c r="AR397" s="213">
        <f t="shared" ca="1" si="59"/>
        <v>-0.32154560409999999</v>
      </c>
      <c r="AS397" s="214" t="str">
        <f t="shared" si="62"/>
        <v>Verbascum Thapsus</v>
      </c>
      <c r="AT397" s="232">
        <f t="shared" ca="1" si="60"/>
        <v>-0.33336998944775009</v>
      </c>
      <c r="AU397" s="219">
        <f t="shared" ca="1" si="61"/>
        <v>0.111135549864393</v>
      </c>
      <c r="AV397" s="203"/>
      <c r="AW397" s="203"/>
      <c r="AX397" s="203"/>
      <c r="AY397" s="203"/>
    </row>
    <row r="398" spans="1:51">
      <c r="A398" s="232" t="s">
        <v>3947</v>
      </c>
      <c r="B398" s="482" t="s">
        <v>2579</v>
      </c>
      <c r="C398" s="482"/>
      <c r="D398" s="483"/>
      <c r="E398" s="267">
        <v>0.1988</v>
      </c>
      <c r="F398" s="267">
        <v>-0.20660000000000001</v>
      </c>
      <c r="G398" s="267">
        <v>-3.2800000000000003E-2</v>
      </c>
      <c r="H398" s="267">
        <v>0.1346</v>
      </c>
      <c r="I398" s="267">
        <v>-0.12970000000000001</v>
      </c>
      <c r="J398" s="267">
        <v>0.35610000000000003</v>
      </c>
      <c r="K398" s="267">
        <v>-0.23569999999999999</v>
      </c>
      <c r="L398" s="267">
        <v>3.8600000000000002E-2</v>
      </c>
      <c r="M398" s="267">
        <v>-0.2185</v>
      </c>
      <c r="N398" s="267">
        <v>3.5900000000000001E-2</v>
      </c>
      <c r="O398" s="267">
        <v>3.2500000000000001E-2</v>
      </c>
      <c r="P398" s="267">
        <v>-1.3599999999999999E-2</v>
      </c>
      <c r="Q398" s="267">
        <v>-2.3E-3</v>
      </c>
      <c r="R398" s="267">
        <v>-2.64E-2</v>
      </c>
      <c r="S398" s="267">
        <v>-8.7300000000000003E-2</v>
      </c>
      <c r="T398" s="267">
        <v>-0.1023</v>
      </c>
      <c r="U398" s="267">
        <v>0.1867</v>
      </c>
      <c r="V398" s="267">
        <v>-0.12470000000000001</v>
      </c>
      <c r="W398" s="267">
        <v>-0.20430000000000001</v>
      </c>
      <c r="X398" s="267">
        <v>3.95E-2</v>
      </c>
      <c r="Y398" s="267">
        <v>6.3399999999999998E-2</v>
      </c>
      <c r="Z398" s="267">
        <v>0.1164</v>
      </c>
      <c r="AA398" s="267">
        <v>-0.1273</v>
      </c>
      <c r="AB398" s="267">
        <v>-0.1671</v>
      </c>
      <c r="AC398" s="267">
        <v>6.4199999999999993E-2</v>
      </c>
      <c r="AD398" s="267">
        <v>5.7599999999999998E-2</v>
      </c>
      <c r="AE398" s="267">
        <v>8.4099999999999994E-2</v>
      </c>
      <c r="AF398" s="267">
        <v>-4.9200000000000001E-2</v>
      </c>
      <c r="AG398" s="267">
        <v>-0.2175</v>
      </c>
      <c r="AH398" s="267">
        <v>0.45229999999999998</v>
      </c>
      <c r="AI398" s="267">
        <v>-0.1221</v>
      </c>
      <c r="AJ398" s="267">
        <v>5.6300000000000003E-2</v>
      </c>
      <c r="AK398" s="267">
        <v>0.17899999999999999</v>
      </c>
      <c r="AL398" s="267">
        <v>-9.5200000000000007E-2</v>
      </c>
      <c r="AM398" s="267">
        <v>5.57E-2</v>
      </c>
      <c r="AN398" s="267">
        <v>0.308</v>
      </c>
      <c r="AO398" s="267">
        <v>-0.1832</v>
      </c>
      <c r="AP398" s="268">
        <v>-0.1178</v>
      </c>
      <c r="AQ398" s="210"/>
      <c r="AR398" s="213">
        <f t="shared" ca="1" si="59"/>
        <v>-0.1452095702</v>
      </c>
      <c r="AS398" s="214" t="str">
        <f t="shared" si="62"/>
        <v>Vespa Crabro(Frelon)</v>
      </c>
      <c r="AT398" s="232">
        <f t="shared" ca="1" si="60"/>
        <v>-0.14624330121778992</v>
      </c>
      <c r="AU398" s="219">
        <f t="shared" ca="1" si="61"/>
        <v>2.1387103151077235E-2</v>
      </c>
      <c r="AV398" s="203"/>
      <c r="AW398" s="203"/>
      <c r="AX398" s="203"/>
      <c r="AY398" s="203"/>
    </row>
    <row r="399" spans="1:51">
      <c r="A399" s="232" t="s">
        <v>3935</v>
      </c>
      <c r="B399" s="482" t="s">
        <v>660</v>
      </c>
      <c r="C399" s="482"/>
      <c r="D399" s="483"/>
      <c r="E399" s="267">
        <v>-0.1244</v>
      </c>
      <c r="F399" s="267">
        <v>0.1086</v>
      </c>
      <c r="G399" s="267">
        <v>0.30380000000000001</v>
      </c>
      <c r="H399" s="267">
        <v>-2.8799999999999999E-2</v>
      </c>
      <c r="I399" s="267">
        <v>-0.35759999999999997</v>
      </c>
      <c r="J399" s="267">
        <v>8.2400000000000001E-2</v>
      </c>
      <c r="K399" s="267">
        <v>8.3000000000000004E-2</v>
      </c>
      <c r="L399" s="267">
        <v>-0.501</v>
      </c>
      <c r="M399" s="267">
        <v>-0.18149999999999999</v>
      </c>
      <c r="N399" s="267">
        <v>9.3299999999999994E-2</v>
      </c>
      <c r="O399" s="267">
        <v>-0.1313</v>
      </c>
      <c r="P399" s="267">
        <v>0.16159999999999999</v>
      </c>
      <c r="Q399" s="267">
        <v>-2.2200000000000001E-2</v>
      </c>
      <c r="R399" s="267">
        <v>0.1018</v>
      </c>
      <c r="S399" s="267">
        <v>9.0899999999999995E-2</v>
      </c>
      <c r="T399" s="267">
        <v>-0.2722</v>
      </c>
      <c r="U399" s="267">
        <v>4.9099999999999998E-2</v>
      </c>
      <c r="V399" s="267">
        <v>-5.7799999999999997E-2</v>
      </c>
      <c r="W399" s="267">
        <v>-0.1089</v>
      </c>
      <c r="X399" s="267">
        <v>2.0999999999999999E-3</v>
      </c>
      <c r="Y399" s="267">
        <v>-2.3999999999999998E-3</v>
      </c>
      <c r="Z399" s="267">
        <v>-0.2056</v>
      </c>
      <c r="AA399" s="267">
        <v>6.6199999999999995E-2</v>
      </c>
      <c r="AB399" s="267">
        <v>4.0099999999999997E-2</v>
      </c>
      <c r="AC399" s="267">
        <v>-3.1800000000000002E-2</v>
      </c>
      <c r="AD399" s="267">
        <v>7.8299999999999995E-2</v>
      </c>
      <c r="AE399" s="267">
        <v>4.3E-3</v>
      </c>
      <c r="AF399" s="267">
        <v>0.105</v>
      </c>
      <c r="AG399" s="267">
        <v>0.23330000000000001</v>
      </c>
      <c r="AH399" s="267">
        <v>0.12870000000000001</v>
      </c>
      <c r="AI399" s="267">
        <v>-0.23380000000000001</v>
      </c>
      <c r="AJ399" s="267">
        <v>0.17380000000000001</v>
      </c>
      <c r="AK399" s="267">
        <v>0.12189999999999999</v>
      </c>
      <c r="AL399" s="267">
        <v>0.1648</v>
      </c>
      <c r="AM399" s="267">
        <v>1.35E-2</v>
      </c>
      <c r="AN399" s="267">
        <v>1.17E-2</v>
      </c>
      <c r="AO399" s="267">
        <v>-9.0899999999999995E-2</v>
      </c>
      <c r="AP399" s="268">
        <v>0.1351</v>
      </c>
      <c r="AQ399" s="210"/>
      <c r="AR399" s="213">
        <f t="shared" ca="1" si="59"/>
        <v>-3.1176704100000001E-2</v>
      </c>
      <c r="AS399" s="214" t="str">
        <f t="shared" si="62"/>
        <v>Viburnum(Opul./Prun)</v>
      </c>
      <c r="AT399" s="232">
        <f t="shared" ca="1" si="60"/>
        <v>-3.1186811110751247E-2</v>
      </c>
      <c r="AU399" s="219">
        <f t="shared" ca="1" si="61"/>
        <v>9.7261718725767741E-4</v>
      </c>
      <c r="AV399" s="203"/>
      <c r="AW399" s="203"/>
      <c r="AX399" s="203"/>
      <c r="AY399" s="203"/>
    </row>
    <row r="400" spans="1:51">
      <c r="A400" s="232" t="s">
        <v>3936</v>
      </c>
      <c r="B400" s="482" t="s">
        <v>2093</v>
      </c>
      <c r="C400" s="482"/>
      <c r="D400" s="483"/>
      <c r="E400" s="267">
        <v>0.38080000000000003</v>
      </c>
      <c r="F400" s="267">
        <v>0.12690000000000001</v>
      </c>
      <c r="G400" s="267">
        <v>-0.34789999999999999</v>
      </c>
      <c r="H400" s="267">
        <v>0.12559999999999999</v>
      </c>
      <c r="I400" s="267">
        <v>0.4113</v>
      </c>
      <c r="J400" s="267">
        <v>4.1700000000000001E-2</v>
      </c>
      <c r="K400" s="267">
        <v>0.13950000000000001</v>
      </c>
      <c r="L400" s="267">
        <v>-6.7900000000000002E-2</v>
      </c>
      <c r="M400" s="267">
        <v>-0.1212</v>
      </c>
      <c r="N400" s="267">
        <v>0.17380000000000001</v>
      </c>
      <c r="O400" s="267">
        <v>-0.20799999999999999</v>
      </c>
      <c r="P400" s="267">
        <v>4.1000000000000003E-3</v>
      </c>
      <c r="Q400" s="267">
        <v>4.1000000000000003E-3</v>
      </c>
      <c r="R400" s="267">
        <v>-0.2152</v>
      </c>
      <c r="S400" s="267">
        <v>0.1079</v>
      </c>
      <c r="T400" s="267">
        <v>-1.66E-2</v>
      </c>
      <c r="U400" s="267">
        <v>6.1100000000000002E-2</v>
      </c>
      <c r="V400" s="267">
        <v>-0.26369999999999999</v>
      </c>
      <c r="W400" s="267">
        <v>0.1744</v>
      </c>
      <c r="X400" s="267">
        <v>-2.3999999999999998E-3</v>
      </c>
      <c r="Y400" s="267">
        <v>0.12559999999999999</v>
      </c>
      <c r="Z400" s="267">
        <v>2.9999999999999997E-4</v>
      </c>
      <c r="AA400" s="267">
        <v>2.41E-2</v>
      </c>
      <c r="AB400" s="267">
        <v>6.5199999999999994E-2</v>
      </c>
      <c r="AC400" s="267">
        <v>-0.14319999999999999</v>
      </c>
      <c r="AD400" s="267">
        <v>-0.23350000000000001</v>
      </c>
      <c r="AE400" s="267">
        <v>3.73E-2</v>
      </c>
      <c r="AF400" s="267">
        <v>1.7000000000000001E-2</v>
      </c>
      <c r="AG400" s="267">
        <v>5.4300000000000001E-2</v>
      </c>
      <c r="AH400" s="267">
        <v>0.1069</v>
      </c>
      <c r="AI400" s="267">
        <v>-0.10829999999999999</v>
      </c>
      <c r="AJ400" s="267">
        <v>-0.1293</v>
      </c>
      <c r="AK400" s="267">
        <v>-0.10349999999999999</v>
      </c>
      <c r="AL400" s="267">
        <v>-0.17100000000000001</v>
      </c>
      <c r="AM400" s="267">
        <v>-0.23649999999999999</v>
      </c>
      <c r="AN400" s="267">
        <v>-8.0999999999999996E-3</v>
      </c>
      <c r="AO400" s="267">
        <v>9.5000000000000001E-2</v>
      </c>
      <c r="AP400" s="268">
        <v>0.1089</v>
      </c>
      <c r="AQ400" s="210"/>
      <c r="AR400" s="213">
        <f t="shared" ca="1" si="59"/>
        <v>-0.20563882629999999</v>
      </c>
      <c r="AS400" s="214" t="str">
        <f t="shared" si="62"/>
        <v>Vinca Minor</v>
      </c>
      <c r="AT400" s="232">
        <f t="shared" ca="1" si="60"/>
        <v>-0.20861330760868085</v>
      </c>
      <c r="AU400" s="219">
        <f t="shared" ca="1" si="61"/>
        <v>4.3519512111434101E-2</v>
      </c>
      <c r="AV400" s="203"/>
      <c r="AW400" s="203"/>
      <c r="AX400" s="203"/>
      <c r="AY400" s="203"/>
    </row>
    <row r="401" spans="1:55">
      <c r="A401" s="232" t="s">
        <v>2199</v>
      </c>
      <c r="B401" s="482" t="s">
        <v>3367</v>
      </c>
      <c r="C401" s="482"/>
      <c r="D401" s="483"/>
      <c r="E401" s="267">
        <v>0.32379999999999998</v>
      </c>
      <c r="F401" s="267">
        <v>-9.5899999999999999E-2</v>
      </c>
      <c r="G401" s="267">
        <v>2.3300000000000001E-2</v>
      </c>
      <c r="H401" s="267">
        <v>-0.28249999999999997</v>
      </c>
      <c r="I401" s="267">
        <v>-3.2899999999999999E-2</v>
      </c>
      <c r="J401" s="267">
        <v>-7.22E-2</v>
      </c>
      <c r="K401" s="267">
        <v>-6.54E-2</v>
      </c>
      <c r="L401" s="267">
        <v>-8.8000000000000005E-3</v>
      </c>
      <c r="M401" s="267">
        <v>0.2223</v>
      </c>
      <c r="N401" s="267">
        <v>0.2424</v>
      </c>
      <c r="O401" s="267">
        <v>9.6699999999999994E-2</v>
      </c>
      <c r="P401" s="267">
        <v>-3.6499999999999998E-2</v>
      </c>
      <c r="Q401" s="267">
        <v>0.17660000000000001</v>
      </c>
      <c r="R401" s="267">
        <v>-9.5500000000000002E-2</v>
      </c>
      <c r="S401" s="267">
        <v>-7.1999999999999998E-3</v>
      </c>
      <c r="T401" s="267">
        <v>-0.28489999999999999</v>
      </c>
      <c r="U401" s="267">
        <v>-0.26450000000000001</v>
      </c>
      <c r="V401" s="267">
        <v>0.1055</v>
      </c>
      <c r="W401" s="267">
        <v>7.0999999999999994E-2</v>
      </c>
      <c r="X401" s="267">
        <v>-8.1500000000000003E-2</v>
      </c>
      <c r="Y401" s="267">
        <v>7.0999999999999994E-2</v>
      </c>
      <c r="Z401" s="267">
        <v>-4.53E-2</v>
      </c>
      <c r="AA401" s="267">
        <v>-2.6499999999999999E-2</v>
      </c>
      <c r="AB401" s="267">
        <v>0.22189999999999999</v>
      </c>
      <c r="AC401" s="267">
        <v>0.36320000000000002</v>
      </c>
      <c r="AD401" s="267">
        <v>-0.17499999999999999</v>
      </c>
      <c r="AE401" s="267">
        <v>0</v>
      </c>
      <c r="AF401" s="267">
        <v>-1.7299999999999999E-2</v>
      </c>
      <c r="AG401" s="267">
        <v>4.53E-2</v>
      </c>
      <c r="AH401" s="267">
        <v>-0.30580000000000002</v>
      </c>
      <c r="AI401" s="267">
        <v>-3.3300000000000003E-2</v>
      </c>
      <c r="AJ401" s="267">
        <v>8.9899999999999994E-2</v>
      </c>
      <c r="AK401" s="267">
        <v>1.32E-2</v>
      </c>
      <c r="AL401" s="267">
        <v>3.2500000000000001E-2</v>
      </c>
      <c r="AM401" s="267">
        <v>-3.3300000000000003E-2</v>
      </c>
      <c r="AN401" s="267">
        <v>6.9400000000000003E-2</v>
      </c>
      <c r="AO401" s="267">
        <v>0.1401</v>
      </c>
      <c r="AP401" s="268">
        <v>-0.33229999999999998</v>
      </c>
      <c r="AQ401" s="210"/>
      <c r="AR401" s="213">
        <f t="shared" ca="1" si="59"/>
        <v>-0.1406221533</v>
      </c>
      <c r="AS401" s="214" t="str">
        <f t="shared" si="62"/>
        <v>Viola Odorata</v>
      </c>
      <c r="AT401" s="232">
        <f t="shared" ca="1" si="60"/>
        <v>-0.14156022382883485</v>
      </c>
      <c r="AU401" s="219">
        <f t="shared" ca="1" si="61"/>
        <v>2.0039296970469821E-2</v>
      </c>
      <c r="AV401" s="203"/>
      <c r="AW401" s="203"/>
      <c r="AX401" s="203"/>
      <c r="AY401" s="203"/>
    </row>
    <row r="402" spans="1:55">
      <c r="A402" s="232" t="s">
        <v>2200</v>
      </c>
      <c r="B402" s="482" t="s">
        <v>3368</v>
      </c>
      <c r="C402" s="482"/>
      <c r="D402" s="483"/>
      <c r="E402" s="267">
        <v>0.55110000000000003</v>
      </c>
      <c r="F402" s="267">
        <v>-8.5599999999999996E-2</v>
      </c>
      <c r="G402" s="267">
        <v>-0.39439999999999997</v>
      </c>
      <c r="H402" s="267">
        <v>-5.9200000000000003E-2</v>
      </c>
      <c r="I402" s="267">
        <v>0.13950000000000001</v>
      </c>
      <c r="J402" s="267">
        <v>3.4700000000000002E-2</v>
      </c>
      <c r="K402" s="267">
        <v>-1.3299999999999999E-2</v>
      </c>
      <c r="L402" s="267">
        <v>-0.1411</v>
      </c>
      <c r="M402" s="267">
        <v>-4.5900000000000003E-2</v>
      </c>
      <c r="N402" s="267">
        <v>0.25740000000000002</v>
      </c>
      <c r="O402" s="267">
        <v>-0.19939999999999999</v>
      </c>
      <c r="P402" s="267">
        <v>3.7199999999999997E-2</v>
      </c>
      <c r="Q402" s="267">
        <v>4.53E-2</v>
      </c>
      <c r="R402" s="267">
        <v>-0.25609999999999999</v>
      </c>
      <c r="S402" s="267">
        <v>0.11940000000000001</v>
      </c>
      <c r="T402" s="267">
        <v>-0.107</v>
      </c>
      <c r="U402" s="267">
        <v>-0.1231</v>
      </c>
      <c r="V402" s="267">
        <v>-4.8099999999999997E-2</v>
      </c>
      <c r="W402" s="267">
        <v>0.1135</v>
      </c>
      <c r="X402" s="267">
        <v>3.6299999999999999E-2</v>
      </c>
      <c r="Y402" s="267">
        <v>1.61E-2</v>
      </c>
      <c r="Z402" s="267">
        <v>-1.89E-2</v>
      </c>
      <c r="AA402" s="267">
        <v>7.3499999999999996E-2</v>
      </c>
      <c r="AB402" s="267">
        <v>6.7999999999999996E-3</v>
      </c>
      <c r="AC402" s="267">
        <v>-1.77E-2</v>
      </c>
      <c r="AD402" s="267">
        <v>-0.34079999999999999</v>
      </c>
      <c r="AE402" s="267">
        <v>3.5000000000000003E-2</v>
      </c>
      <c r="AF402" s="267">
        <v>6.8500000000000005E-2</v>
      </c>
      <c r="AG402" s="267">
        <v>5.1499999999999997E-2</v>
      </c>
      <c r="AH402" s="267">
        <v>0.1938</v>
      </c>
      <c r="AI402" s="267">
        <v>0.14019999999999999</v>
      </c>
      <c r="AJ402" s="267">
        <v>-0.14510000000000001</v>
      </c>
      <c r="AK402" s="267">
        <v>-7.85E-2</v>
      </c>
      <c r="AL402" s="267">
        <v>-3.6900000000000002E-2</v>
      </c>
      <c r="AM402" s="267">
        <v>-9.3700000000000006E-2</v>
      </c>
      <c r="AN402" s="267">
        <v>8.09E-2</v>
      </c>
      <c r="AO402" s="267">
        <v>0.1002</v>
      </c>
      <c r="AP402" s="268">
        <v>0.1113</v>
      </c>
      <c r="AQ402" s="210"/>
      <c r="AR402" s="213">
        <f t="shared" ca="1" si="59"/>
        <v>-0.24498659440000001</v>
      </c>
      <c r="AS402" s="214" t="str">
        <f t="shared" si="62"/>
        <v>Viola Tricolor</v>
      </c>
      <c r="AT402" s="232">
        <f t="shared" ca="1" si="60"/>
        <v>-0.25007226821882717</v>
      </c>
      <c r="AU402" s="219">
        <f t="shared" ca="1" si="61"/>
        <v>6.2536139332109039E-2</v>
      </c>
      <c r="AV402" s="203"/>
      <c r="AW402" s="203"/>
      <c r="AX402" s="203"/>
      <c r="AY402" s="203"/>
    </row>
    <row r="403" spans="1:55">
      <c r="A403" s="232" t="s">
        <v>2201</v>
      </c>
      <c r="B403" s="482" t="s">
        <v>3182</v>
      </c>
      <c r="C403" s="482"/>
      <c r="D403" s="483"/>
      <c r="E403" s="267">
        <v>0.1653</v>
      </c>
      <c r="F403" s="267">
        <v>-0.41199999999999998</v>
      </c>
      <c r="G403" s="267">
        <v>0.38009999999999999</v>
      </c>
      <c r="H403" s="267">
        <v>0.3155</v>
      </c>
      <c r="I403" s="267">
        <v>0.1817</v>
      </c>
      <c r="J403" s="267">
        <v>8.2199999999999995E-2</v>
      </c>
      <c r="K403" s="267">
        <v>-0.14280000000000001</v>
      </c>
      <c r="L403" s="267">
        <v>0.13300000000000001</v>
      </c>
      <c r="M403" s="267">
        <v>-4.5400000000000003E-2</v>
      </c>
      <c r="N403" s="267">
        <v>0.15629999999999999</v>
      </c>
      <c r="O403" s="267">
        <v>-0.1227</v>
      </c>
      <c r="P403" s="267">
        <v>6.83E-2</v>
      </c>
      <c r="Q403" s="267">
        <v>-0.187</v>
      </c>
      <c r="R403" s="267">
        <v>-0.11210000000000001</v>
      </c>
      <c r="S403" s="267">
        <v>-0.1862</v>
      </c>
      <c r="T403" s="267">
        <v>-6.0999999999999999E-2</v>
      </c>
      <c r="U403" s="267">
        <v>-0.35020000000000001</v>
      </c>
      <c r="V403" s="267">
        <v>-3.1099999999999999E-2</v>
      </c>
      <c r="W403" s="267">
        <v>9.74E-2</v>
      </c>
      <c r="X403" s="267">
        <v>-0.13420000000000001</v>
      </c>
      <c r="Y403" s="267">
        <v>3.1099999999999999E-2</v>
      </c>
      <c r="Z403" s="267">
        <v>6.7900000000000002E-2</v>
      </c>
      <c r="AA403" s="267">
        <v>7.9000000000000001E-2</v>
      </c>
      <c r="AB403" s="267">
        <v>0.18079999999999999</v>
      </c>
      <c r="AC403" s="267">
        <v>-1.0200000000000001E-2</v>
      </c>
      <c r="AD403" s="267">
        <v>-5.8099999999999999E-2</v>
      </c>
      <c r="AE403" s="267">
        <v>-0.15709999999999999</v>
      </c>
      <c r="AF403" s="267">
        <v>-0.1203</v>
      </c>
      <c r="AG403" s="267">
        <v>8.3500000000000005E-2</v>
      </c>
      <c r="AH403" s="267">
        <v>-4.9500000000000002E-2</v>
      </c>
      <c r="AI403" s="267">
        <v>-0.1158</v>
      </c>
      <c r="AJ403" s="267">
        <v>0.13789999999999999</v>
      </c>
      <c r="AK403" s="267">
        <v>8.1000000000000003E-2</v>
      </c>
      <c r="AL403" s="267">
        <v>-0.1358</v>
      </c>
      <c r="AM403" s="267">
        <v>9.4000000000000004E-3</v>
      </c>
      <c r="AN403" s="267">
        <v>-2.8199999999999999E-2</v>
      </c>
      <c r="AO403" s="267">
        <v>0.20699999999999999</v>
      </c>
      <c r="AP403" s="268">
        <v>7.0000000000000001E-3</v>
      </c>
      <c r="AQ403" s="210"/>
      <c r="AR403" s="213">
        <f t="shared" ca="1" si="59"/>
        <v>-0.16979827710000001</v>
      </c>
      <c r="AS403" s="214" t="str">
        <f t="shared" si="62"/>
        <v>Vipera (Redii/Torva)</v>
      </c>
      <c r="AT403" s="232">
        <f t="shared" ca="1" si="60"/>
        <v>-0.17145894464606268</v>
      </c>
      <c r="AU403" s="219">
        <f t="shared" ca="1" si="61"/>
        <v>2.9398169699141587E-2</v>
      </c>
      <c r="AV403" s="203"/>
      <c r="AW403" s="203"/>
      <c r="AX403" s="203"/>
      <c r="AY403" s="203"/>
    </row>
    <row r="404" spans="1:55">
      <c r="A404" s="232" t="s">
        <v>2202</v>
      </c>
      <c r="B404" s="482" t="s">
        <v>3369</v>
      </c>
      <c r="C404" s="482"/>
      <c r="D404" s="483"/>
      <c r="E404" s="267">
        <v>-0.41070000000000001</v>
      </c>
      <c r="F404" s="267">
        <v>5.7299999999999997E-2</v>
      </c>
      <c r="G404" s="267">
        <v>2.7400000000000001E-2</v>
      </c>
      <c r="H404" s="267">
        <v>-5.5399999999999998E-2</v>
      </c>
      <c r="I404" s="267">
        <v>-8.5000000000000006E-3</v>
      </c>
      <c r="J404" s="267">
        <v>0.15529999999999999</v>
      </c>
      <c r="K404" s="267">
        <v>-0.10050000000000001</v>
      </c>
      <c r="L404" s="267">
        <v>-0.2485</v>
      </c>
      <c r="M404" s="267">
        <v>0.14330000000000001</v>
      </c>
      <c r="N404" s="267">
        <v>0.14460000000000001</v>
      </c>
      <c r="O404" s="267">
        <v>-0.28089999999999998</v>
      </c>
      <c r="P404" s="267">
        <v>0.34770000000000001</v>
      </c>
      <c r="Q404" s="267">
        <v>0.19589999999999999</v>
      </c>
      <c r="R404" s="267">
        <v>-0.2031</v>
      </c>
      <c r="S404" s="267">
        <v>-9.7999999999999997E-3</v>
      </c>
      <c r="T404" s="267">
        <v>3.09E-2</v>
      </c>
      <c r="U404" s="267">
        <v>-1.01E-2</v>
      </c>
      <c r="V404" s="267">
        <v>0.2097</v>
      </c>
      <c r="W404" s="267">
        <v>0.18679999999999999</v>
      </c>
      <c r="X404" s="267">
        <v>-7.8700000000000006E-2</v>
      </c>
      <c r="Y404" s="267">
        <v>0.26390000000000002</v>
      </c>
      <c r="Z404" s="267">
        <v>0.1105</v>
      </c>
      <c r="AA404" s="267">
        <v>-0.1386</v>
      </c>
      <c r="AB404" s="267">
        <v>0.14419999999999999</v>
      </c>
      <c r="AC404" s="267">
        <v>1.0699999999999999E-2</v>
      </c>
      <c r="AD404" s="267">
        <v>3.1800000000000002E-2</v>
      </c>
      <c r="AE404" s="267">
        <v>9.5100000000000004E-2</v>
      </c>
      <c r="AF404" s="267">
        <v>-7.8700000000000006E-2</v>
      </c>
      <c r="AG404" s="267">
        <v>-0.1855</v>
      </c>
      <c r="AH404" s="267">
        <v>2.0799999999999999E-2</v>
      </c>
      <c r="AI404" s="267">
        <v>-0.1968</v>
      </c>
      <c r="AJ404" s="267">
        <v>-0.27179999999999999</v>
      </c>
      <c r="AK404" s="267">
        <v>-0.12790000000000001</v>
      </c>
      <c r="AL404" s="267">
        <v>3.2099999999999997E-2</v>
      </c>
      <c r="AM404" s="267">
        <v>9.8599999999999993E-2</v>
      </c>
      <c r="AN404" s="267">
        <v>-2.0500000000000001E-2</v>
      </c>
      <c r="AO404" s="267">
        <v>2.1999999999999999E-2</v>
      </c>
      <c r="AP404" s="268">
        <v>8.6300000000000002E-2</v>
      </c>
      <c r="AQ404" s="210"/>
      <c r="AR404" s="213">
        <f t="shared" ca="1" si="59"/>
        <v>-9.6880053800000004E-2</v>
      </c>
      <c r="AS404" s="214" t="str">
        <f t="shared" si="62"/>
        <v>Viscum Album</v>
      </c>
      <c r="AT404" s="232">
        <f t="shared" ca="1" si="60"/>
        <v>-9.7184869357291065E-2</v>
      </c>
      <c r="AU404" s="219">
        <f t="shared" ca="1" si="61"/>
        <v>9.444898831993731E-3</v>
      </c>
      <c r="AV404" s="203"/>
      <c r="AW404" s="203"/>
      <c r="AX404" s="203"/>
      <c r="AY404" s="203"/>
    </row>
    <row r="405" spans="1:55">
      <c r="A405" s="232" t="s">
        <v>2203</v>
      </c>
      <c r="B405" s="482" t="s">
        <v>3183</v>
      </c>
      <c r="C405" s="482"/>
      <c r="D405" s="483"/>
      <c r="E405" s="267">
        <v>1.2500000000000001E-2</v>
      </c>
      <c r="F405" s="267">
        <v>-4.7399999999999998E-2</v>
      </c>
      <c r="G405" s="267">
        <v>0.23730000000000001</v>
      </c>
      <c r="H405" s="267">
        <v>-4.6600000000000003E-2</v>
      </c>
      <c r="I405" s="267">
        <v>-0.41339999999999999</v>
      </c>
      <c r="J405" s="267">
        <v>-3.3799999999999997E-2</v>
      </c>
      <c r="K405" s="267">
        <v>6.4000000000000003E-3</v>
      </c>
      <c r="L405" s="267">
        <v>-0.43659999999999999</v>
      </c>
      <c r="M405" s="267">
        <v>3.9699999999999999E-2</v>
      </c>
      <c r="N405" s="267">
        <v>0.25919999999999999</v>
      </c>
      <c r="O405" s="267">
        <v>-0.20619999999999999</v>
      </c>
      <c r="P405" s="267">
        <v>0.14699999999999999</v>
      </c>
      <c r="Q405" s="267">
        <v>-4.3900000000000002E-2</v>
      </c>
      <c r="R405" s="267">
        <v>0.32740000000000002</v>
      </c>
      <c r="S405" s="267">
        <v>-0.13500000000000001</v>
      </c>
      <c r="T405" s="267">
        <v>-6.8699999999999997E-2</v>
      </c>
      <c r="U405" s="267">
        <v>7.46E-2</v>
      </c>
      <c r="V405" s="267">
        <v>-3.6799999999999999E-2</v>
      </c>
      <c r="W405" s="267">
        <v>-9.2399999999999996E-2</v>
      </c>
      <c r="X405" s="267">
        <v>0.1225</v>
      </c>
      <c r="Y405" s="267">
        <v>-2.0500000000000001E-2</v>
      </c>
      <c r="Z405" s="267">
        <v>-7.7499999999999999E-2</v>
      </c>
      <c r="AA405" s="267">
        <v>5.8900000000000001E-2</v>
      </c>
      <c r="AB405" s="267">
        <v>-5.2499999999999998E-2</v>
      </c>
      <c r="AC405" s="267">
        <v>5.5399999999999998E-2</v>
      </c>
      <c r="AD405" s="267">
        <v>-4.2099999999999999E-2</v>
      </c>
      <c r="AE405" s="267">
        <v>-3.6999999999999998E-2</v>
      </c>
      <c r="AF405" s="267">
        <v>-5.7000000000000002E-2</v>
      </c>
      <c r="AG405" s="267">
        <v>-2.8999999999999998E-3</v>
      </c>
      <c r="AH405" s="267">
        <v>0.27700000000000002</v>
      </c>
      <c r="AI405" s="267">
        <v>-0.1502</v>
      </c>
      <c r="AJ405" s="267">
        <v>0.10680000000000001</v>
      </c>
      <c r="AK405" s="267">
        <v>8.1199999999999994E-2</v>
      </c>
      <c r="AL405" s="267">
        <v>-2.8000000000000001E-2</v>
      </c>
      <c r="AM405" s="267">
        <v>2.69E-2</v>
      </c>
      <c r="AN405" s="267">
        <v>0.3513</v>
      </c>
      <c r="AO405" s="267">
        <v>-3.1199999999999999E-2</v>
      </c>
      <c r="AP405" s="268">
        <v>-0.1255</v>
      </c>
      <c r="AQ405" s="210"/>
      <c r="AR405" s="213">
        <f t="shared" ca="1" si="59"/>
        <v>-0.12930000010000001</v>
      </c>
      <c r="AS405" s="214" t="str">
        <f t="shared" si="62"/>
        <v>Xanthoxylum  Fraxin.</v>
      </c>
      <c r="AT405" s="232">
        <f t="shared" ca="1" si="60"/>
        <v>-0.13002788254922756</v>
      </c>
      <c r="AU405" s="219">
        <f t="shared" ca="1" si="61"/>
        <v>1.6907250240235719E-2</v>
      </c>
      <c r="AV405" s="203"/>
      <c r="AW405" s="203"/>
      <c r="AX405" s="203"/>
      <c r="AY405" s="203"/>
    </row>
    <row r="406" spans="1:55">
      <c r="A406" s="232" t="s">
        <v>2204</v>
      </c>
      <c r="B406" s="482" t="s">
        <v>2171</v>
      </c>
      <c r="C406" s="482"/>
      <c r="D406" s="483"/>
      <c r="E406" s="267">
        <v>-0.33150000000000002</v>
      </c>
      <c r="F406" s="267">
        <v>0.35980000000000001</v>
      </c>
      <c r="G406" s="267">
        <v>-0.16</v>
      </c>
      <c r="H406" s="267">
        <v>2.4199999999999999E-2</v>
      </c>
      <c r="I406" s="267">
        <v>3.3500000000000002E-2</v>
      </c>
      <c r="J406" s="267">
        <v>-0.22209999999999999</v>
      </c>
      <c r="K406" s="267">
        <v>0.12230000000000001</v>
      </c>
      <c r="L406" s="267">
        <v>0.10780000000000001</v>
      </c>
      <c r="M406" s="267">
        <v>1.8800000000000001E-2</v>
      </c>
      <c r="N406" s="267">
        <v>-1.23E-2</v>
      </c>
      <c r="O406" s="267">
        <v>-1.55E-2</v>
      </c>
      <c r="P406" s="267">
        <v>6.1999999999999998E-3</v>
      </c>
      <c r="Q406" s="267">
        <v>0.1231</v>
      </c>
      <c r="R406" s="267">
        <v>2.9999999999999997E-4</v>
      </c>
      <c r="S406" s="267">
        <v>-0.2135</v>
      </c>
      <c r="T406" s="267">
        <v>0.18840000000000001</v>
      </c>
      <c r="U406" s="267">
        <v>-8.0699999999999994E-2</v>
      </c>
      <c r="V406" s="267">
        <v>-4.4200000000000003E-2</v>
      </c>
      <c r="W406" s="267">
        <v>-0.25340000000000001</v>
      </c>
      <c r="X406" s="267">
        <v>-0.1593</v>
      </c>
      <c r="Y406" s="267">
        <v>-0.24959999999999999</v>
      </c>
      <c r="Z406" s="267">
        <v>0.33029999999999998</v>
      </c>
      <c r="AA406" s="267">
        <v>-0.11219999999999999</v>
      </c>
      <c r="AB406" s="267">
        <v>-0.17349999999999999</v>
      </c>
      <c r="AC406" s="267">
        <v>-0.1033</v>
      </c>
      <c r="AD406" s="267">
        <v>-8.9999999999999998E-4</v>
      </c>
      <c r="AE406" s="267">
        <v>0.22889999999999999</v>
      </c>
      <c r="AF406" s="267">
        <v>0.1229</v>
      </c>
      <c r="AG406" s="267">
        <v>4.8399999999999999E-2</v>
      </c>
      <c r="AH406" s="267">
        <v>0.20219999999999999</v>
      </c>
      <c r="AI406" s="267">
        <v>0.14219999999999999</v>
      </c>
      <c r="AJ406" s="267">
        <v>8.9700000000000002E-2</v>
      </c>
      <c r="AK406" s="267">
        <v>6.4100000000000004E-2</v>
      </c>
      <c r="AL406" s="267">
        <v>-0.18790000000000001</v>
      </c>
      <c r="AM406" s="267">
        <v>9.8599999999999993E-2</v>
      </c>
      <c r="AN406" s="267">
        <v>0.18210000000000001</v>
      </c>
      <c r="AO406" s="267">
        <v>-0.11219999999999999</v>
      </c>
      <c r="AP406" s="268">
        <v>-6.1499999999999999E-2</v>
      </c>
      <c r="AQ406" s="210"/>
      <c r="AR406" s="213">
        <f t="shared" ca="1" si="59"/>
        <v>0.25080902820000001</v>
      </c>
      <c r="AS406" s="214" t="str">
        <f t="shared" si="62"/>
        <v>Zincum Metallicum</v>
      </c>
      <c r="AT406" s="232">
        <f t="shared" ca="1" si="60"/>
        <v>0.25627596172732314</v>
      </c>
      <c r="AU406" s="219" t="str">
        <f t="shared" ca="1" si="61"/>
        <v/>
      </c>
      <c r="AV406" s="203"/>
      <c r="AW406" s="203"/>
      <c r="AX406" s="203"/>
      <c r="AY406" s="203"/>
    </row>
    <row r="407" spans="1:55">
      <c r="A407" s="232" t="s">
        <v>2287</v>
      </c>
      <c r="B407" s="482" t="s">
        <v>2605</v>
      </c>
      <c r="C407" s="482"/>
      <c r="D407" s="483"/>
      <c r="E407" s="267">
        <v>0.29099999999999998</v>
      </c>
      <c r="F407" s="267">
        <v>-0.16139999999999999</v>
      </c>
      <c r="G407" s="267">
        <v>0.2742</v>
      </c>
      <c r="H407" s="267">
        <v>-8.3999999999999995E-3</v>
      </c>
      <c r="I407" s="267">
        <v>4.2999999999999997E-2</v>
      </c>
      <c r="J407" s="267">
        <v>-3.27E-2</v>
      </c>
      <c r="K407" s="267">
        <v>0.30830000000000002</v>
      </c>
      <c r="L407" s="267">
        <v>-9.4100000000000003E-2</v>
      </c>
      <c r="M407" s="267">
        <v>-0.13400000000000001</v>
      </c>
      <c r="N407" s="267">
        <v>-9.8900000000000002E-2</v>
      </c>
      <c r="O407" s="267">
        <v>0.13320000000000001</v>
      </c>
      <c r="P407" s="267">
        <v>-0.17979999999999999</v>
      </c>
      <c r="Q407" s="267">
        <v>9.7999999999999997E-3</v>
      </c>
      <c r="R407" s="267">
        <v>-0.17369999999999999</v>
      </c>
      <c r="S407" s="267">
        <v>0.1474</v>
      </c>
      <c r="T407" s="267">
        <v>-1.2800000000000001E-2</v>
      </c>
      <c r="U407" s="267">
        <v>2.46E-2</v>
      </c>
      <c r="V407" s="267">
        <v>0.13489999999999999</v>
      </c>
      <c r="W407" s="267">
        <v>-4.8899999999999999E-2</v>
      </c>
      <c r="X407" s="267">
        <v>0.25269999999999998</v>
      </c>
      <c r="Y407" s="267">
        <v>0.19439999999999999</v>
      </c>
      <c r="Z407" s="267">
        <v>0.1145</v>
      </c>
      <c r="AA407" s="267">
        <v>2.7900000000000001E-2</v>
      </c>
      <c r="AB407" s="267">
        <v>-0.22869999999999999</v>
      </c>
      <c r="AC407" s="267">
        <v>-6.7000000000000002E-3</v>
      </c>
      <c r="AD407" s="267">
        <v>-0.16700000000000001</v>
      </c>
      <c r="AE407" s="267">
        <v>-0.30549999999999999</v>
      </c>
      <c r="AF407" s="267">
        <v>-8.3799999999999999E-2</v>
      </c>
      <c r="AG407" s="267">
        <v>9.1899999999999996E-2</v>
      </c>
      <c r="AH407" s="267">
        <v>-0.20250000000000001</v>
      </c>
      <c r="AI407" s="267">
        <v>9.2700000000000005E-2</v>
      </c>
      <c r="AJ407" s="267">
        <v>-1.4800000000000001E-2</v>
      </c>
      <c r="AK407" s="267">
        <v>-0.1103</v>
      </c>
      <c r="AL407" s="267">
        <v>-8.4900000000000003E-2</v>
      </c>
      <c r="AM407" s="267">
        <v>5.9999999999999995E-4</v>
      </c>
      <c r="AN407" s="267">
        <v>0.33539999999999998</v>
      </c>
      <c r="AO407" s="267">
        <v>-6.2E-2</v>
      </c>
      <c r="AP407" s="268">
        <v>-0.25690000000000002</v>
      </c>
      <c r="AQ407" s="210"/>
      <c r="AR407" s="213">
        <f t="shared" ca="1" si="59"/>
        <v>-1.1492394100000001E-2</v>
      </c>
      <c r="AS407" s="214" t="str">
        <f t="shared" si="62"/>
        <v>Zingiber Officinale</v>
      </c>
      <c r="AT407" s="232">
        <f t="shared" ca="1" si="60"/>
        <v>-1.149290009321626E-2</v>
      </c>
      <c r="AU407" s="219">
        <f t="shared" ca="1" si="61"/>
        <v>1.320867525526503E-4</v>
      </c>
      <c r="AV407" s="203"/>
      <c r="AW407" s="203"/>
      <c r="AX407" s="203"/>
      <c r="AY407" s="203"/>
    </row>
    <row r="408" spans="1:55" ht="12.75" thickBot="1">
      <c r="A408" s="286" t="s">
        <v>4538</v>
      </c>
      <c r="B408" s="484" t="s">
        <v>3370</v>
      </c>
      <c r="C408" s="484"/>
      <c r="D408" s="485"/>
      <c r="E408" s="290">
        <v>-0.1825</v>
      </c>
      <c r="F408" s="290">
        <v>0.1384</v>
      </c>
      <c r="G408" s="290">
        <v>-0.21609999999999999</v>
      </c>
      <c r="H408" s="290">
        <v>-0.17929999999999999</v>
      </c>
      <c r="I408" s="290">
        <v>-0.15160000000000001</v>
      </c>
      <c r="J408" s="290">
        <v>0.28689999999999999</v>
      </c>
      <c r="K408" s="290">
        <v>8.6400000000000005E-2</v>
      </c>
      <c r="L408" s="290">
        <v>0.10059999999999999</v>
      </c>
      <c r="M408" s="290">
        <v>-0.15820000000000001</v>
      </c>
      <c r="N408" s="290">
        <v>-3.8899999999999997E-2</v>
      </c>
      <c r="O408" s="290">
        <v>1.9099999999999999E-2</v>
      </c>
      <c r="P408" s="290">
        <v>5.2699999999999997E-2</v>
      </c>
      <c r="Q408" s="290">
        <v>7.3499999999999996E-2</v>
      </c>
      <c r="R408" s="290">
        <v>-4.8599999999999997E-2</v>
      </c>
      <c r="S408" s="290">
        <v>4.4999999999999997E-3</v>
      </c>
      <c r="T408" s="290">
        <v>2.5999999999999999E-2</v>
      </c>
      <c r="U408" s="290">
        <v>-0.35</v>
      </c>
      <c r="V408" s="290">
        <v>0.1759</v>
      </c>
      <c r="W408" s="290">
        <v>6.5600000000000006E-2</v>
      </c>
      <c r="X408" s="290">
        <v>6.8999999999999999E-3</v>
      </c>
      <c r="Y408" s="290">
        <v>0.15959999999999999</v>
      </c>
      <c r="Z408" s="290">
        <v>-5.0299999999999997E-2</v>
      </c>
      <c r="AA408" s="290">
        <v>2.5999999999999999E-2</v>
      </c>
      <c r="AB408" s="290">
        <v>0.17100000000000001</v>
      </c>
      <c r="AC408" s="290">
        <v>-1.2500000000000001E-2</v>
      </c>
      <c r="AD408" s="290">
        <v>-6.7299999999999999E-2</v>
      </c>
      <c r="AE408" s="290">
        <v>-0.188</v>
      </c>
      <c r="AF408" s="290">
        <v>5.6500000000000002E-2</v>
      </c>
      <c r="AG408" s="290">
        <v>-7.46E-2</v>
      </c>
      <c r="AH408" s="290">
        <v>-0.27060000000000001</v>
      </c>
      <c r="AI408" s="290">
        <v>0.2397</v>
      </c>
      <c r="AJ408" s="290">
        <v>-0.25700000000000001</v>
      </c>
      <c r="AK408" s="290">
        <v>-1.4200000000000001E-2</v>
      </c>
      <c r="AL408" s="290">
        <v>0.1079</v>
      </c>
      <c r="AM408" s="290">
        <v>0.47589999999999999</v>
      </c>
      <c r="AN408" s="290">
        <v>-7.4200000000000002E-2</v>
      </c>
      <c r="AO408" s="290">
        <v>2.8799999999999999E-2</v>
      </c>
      <c r="AP408" s="229">
        <v>4.2299999999999997E-2</v>
      </c>
      <c r="AQ408" s="210"/>
      <c r="AR408" s="226">
        <f t="shared" ca="1" si="59"/>
        <v>0.17465392769999999</v>
      </c>
      <c r="AS408" s="291" t="str">
        <f t="shared" si="62"/>
        <v>Zizia Aurea</v>
      </c>
      <c r="AT408" s="286">
        <f t="shared" ca="1" si="60"/>
        <v>0.17646303681311637</v>
      </c>
      <c r="AU408" s="219" t="str">
        <f t="shared" ca="1" si="61"/>
        <v/>
      </c>
      <c r="AV408" s="203"/>
      <c r="AW408" s="203"/>
      <c r="AX408" s="203"/>
      <c r="AY408" s="203"/>
    </row>
    <row r="409" spans="1:55">
      <c r="A409" s="283"/>
      <c r="B409" s="249"/>
      <c r="C409" s="249"/>
      <c r="D409" s="292"/>
      <c r="E409" s="249"/>
      <c r="F409" s="249"/>
      <c r="G409" s="249"/>
      <c r="H409" s="249"/>
      <c r="I409" s="249"/>
      <c r="J409" s="249"/>
      <c r="K409" s="249"/>
      <c r="L409" s="249"/>
      <c r="M409" s="249"/>
      <c r="N409" s="249"/>
      <c r="O409" s="249"/>
      <c r="P409" s="249"/>
      <c r="Q409" s="249"/>
      <c r="R409" s="249"/>
      <c r="S409" s="249"/>
      <c r="T409" s="249"/>
      <c r="U409" s="249"/>
      <c r="V409" s="249"/>
      <c r="W409" s="249"/>
      <c r="X409" s="249"/>
      <c r="Y409" s="249"/>
      <c r="Z409" s="249"/>
      <c r="AA409" s="249"/>
      <c r="AB409" s="249"/>
      <c r="AC409" s="249"/>
      <c r="AD409" s="249"/>
      <c r="AE409" s="249"/>
      <c r="AF409" s="249"/>
      <c r="AG409" s="249"/>
      <c r="AH409" s="249"/>
      <c r="AI409" s="249"/>
      <c r="AJ409" s="249"/>
      <c r="AK409" s="249"/>
      <c r="AL409" s="249"/>
      <c r="AM409" s="249"/>
      <c r="AN409" s="249"/>
      <c r="AO409" s="249"/>
      <c r="AP409" s="250"/>
      <c r="AQ409" s="210"/>
      <c r="AX409" s="293"/>
      <c r="BC409" s="294"/>
    </row>
    <row r="410" spans="1:55">
      <c r="A410" s="295" t="s">
        <v>1232</v>
      </c>
      <c r="B410" s="252"/>
      <c r="C410" s="252"/>
      <c r="D410" s="266"/>
      <c r="E410" s="252"/>
      <c r="F410" s="252"/>
      <c r="G410" s="252"/>
      <c r="H410" s="252"/>
      <c r="I410" s="252"/>
      <c r="J410" s="252"/>
      <c r="K410" s="203"/>
      <c r="L410" s="203"/>
      <c r="M410" s="203"/>
      <c r="N410" s="203"/>
      <c r="O410" s="203"/>
      <c r="P410" s="203"/>
      <c r="Q410" s="203"/>
      <c r="R410" s="203"/>
      <c r="S410" s="203"/>
      <c r="T410" s="203"/>
      <c r="U410" s="203"/>
      <c r="V410" s="203"/>
      <c r="W410" s="203"/>
      <c r="X410" s="203"/>
      <c r="Y410" s="203"/>
      <c r="Z410" s="203"/>
      <c r="AA410" s="203"/>
      <c r="AB410" s="203"/>
      <c r="AC410" s="203"/>
      <c r="AD410" s="203"/>
      <c r="AE410" s="203"/>
      <c r="AF410" s="203"/>
      <c r="AG410" s="203"/>
      <c r="AH410" s="203"/>
      <c r="AI410" s="203"/>
      <c r="AJ410" s="203"/>
      <c r="AK410" s="203"/>
      <c r="AL410" s="203"/>
      <c r="AM410" s="203"/>
      <c r="AN410" s="203"/>
      <c r="AO410" s="203"/>
      <c r="AP410" s="219"/>
      <c r="AQ410" s="210"/>
      <c r="AX410" s="293"/>
      <c r="BC410" s="294"/>
    </row>
    <row r="411" spans="1:55" ht="12.75" thickBot="1">
      <c r="A411" s="286"/>
      <c r="B411" s="296" t="str">
        <f ca="1">BF11</f>
        <v>Medorrhinum</v>
      </c>
      <c r="C411" s="288"/>
      <c r="D411" s="297"/>
      <c r="E411" s="288">
        <f ca="1">LOOKUP($B$411,$AS11:$AS408,E11:E408)</f>
        <v>-5.4899999999999997E-2</v>
      </c>
      <c r="F411" s="288">
        <f t="shared" ref="F411:AP411" ca="1" si="63">LOOKUP($B$411,$AS11:$AS408,F11:F408)</f>
        <v>0.1575</v>
      </c>
      <c r="G411" s="288">
        <f t="shared" ca="1" si="63"/>
        <v>-0.15620000000000001</v>
      </c>
      <c r="H411" s="288">
        <f t="shared" ca="1" si="63"/>
        <v>-5.6399999999999999E-2</v>
      </c>
      <c r="I411" s="288">
        <f t="shared" ca="1" si="63"/>
        <v>-0.36330000000000001</v>
      </c>
      <c r="J411" s="288">
        <f t="shared" ca="1" si="63"/>
        <v>4.3499999999999997E-2</v>
      </c>
      <c r="K411" s="288">
        <f t="shared" ca="1" si="63"/>
        <v>7.1300000000000002E-2</v>
      </c>
      <c r="L411" s="288">
        <f t="shared" ca="1" si="63"/>
        <v>0.192</v>
      </c>
      <c r="M411" s="288">
        <f t="shared" ca="1" si="63"/>
        <v>0.24979999999999999</v>
      </c>
      <c r="N411" s="288">
        <f t="shared" ca="1" si="63"/>
        <v>-0.183</v>
      </c>
      <c r="O411" s="288">
        <f t="shared" ca="1" si="63"/>
        <v>-2.9600000000000001E-2</v>
      </c>
      <c r="P411" s="288">
        <f t="shared" ca="1" si="63"/>
        <v>-6.7500000000000004E-2</v>
      </c>
      <c r="Q411" s="288">
        <f t="shared" ca="1" si="63"/>
        <v>0.18679999999999999</v>
      </c>
      <c r="R411" s="288">
        <f t="shared" ca="1" si="63"/>
        <v>0.1802</v>
      </c>
      <c r="S411" s="288">
        <f t="shared" ca="1" si="63"/>
        <v>-0.2356</v>
      </c>
      <c r="T411" s="288">
        <f t="shared" ca="1" si="63"/>
        <v>6.7999999999999996E-3</v>
      </c>
      <c r="U411" s="288">
        <f t="shared" ca="1" si="63"/>
        <v>-9.1200000000000003E-2</v>
      </c>
      <c r="V411" s="288">
        <f t="shared" ca="1" si="63"/>
        <v>0.3659</v>
      </c>
      <c r="W411" s="288">
        <f t="shared" ca="1" si="63"/>
        <v>-4.3099999999999999E-2</v>
      </c>
      <c r="X411" s="288">
        <f t="shared" ca="1" si="63"/>
        <v>0.20710000000000001</v>
      </c>
      <c r="Y411" s="288">
        <f t="shared" ca="1" si="63"/>
        <v>0.1623</v>
      </c>
      <c r="Z411" s="288">
        <f t="shared" ca="1" si="63"/>
        <v>-0.1303</v>
      </c>
      <c r="AA411" s="288">
        <f t="shared" ca="1" si="63"/>
        <v>0.2243</v>
      </c>
      <c r="AB411" s="288">
        <f t="shared" ca="1" si="63"/>
        <v>5.8500000000000003E-2</v>
      </c>
      <c r="AC411" s="288">
        <f t="shared" ca="1" si="63"/>
        <v>-0.21879999999999999</v>
      </c>
      <c r="AD411" s="288">
        <f t="shared" ca="1" si="63"/>
        <v>3.3599999999999998E-2</v>
      </c>
      <c r="AE411" s="288">
        <f t="shared" ca="1" si="63"/>
        <v>-5.6599999999999998E-2</v>
      </c>
      <c r="AF411" s="288">
        <f t="shared" ca="1" si="63"/>
        <v>0.1696</v>
      </c>
      <c r="AG411" s="288">
        <f t="shared" ca="1" si="63"/>
        <v>4.2099999999999999E-2</v>
      </c>
      <c r="AH411" s="288">
        <f t="shared" ca="1" si="63"/>
        <v>-8.2600000000000007E-2</v>
      </c>
      <c r="AI411" s="288">
        <f t="shared" ca="1" si="63"/>
        <v>-0.25419999999999998</v>
      </c>
      <c r="AJ411" s="288">
        <f t="shared" ca="1" si="63"/>
        <v>-0.21329999999999999</v>
      </c>
      <c r="AK411" s="288">
        <f t="shared" ca="1" si="63"/>
        <v>-1.54E-2</v>
      </c>
      <c r="AL411" s="288">
        <f t="shared" ca="1" si="63"/>
        <v>-0.20150000000000001</v>
      </c>
      <c r="AM411" s="288">
        <f t="shared" ca="1" si="63"/>
        <v>0.1027</v>
      </c>
      <c r="AN411" s="288">
        <f t="shared" ca="1" si="63"/>
        <v>6.8099999999999994E-2</v>
      </c>
      <c r="AO411" s="288">
        <f t="shared" ca="1" si="63"/>
        <v>4.1999999999999997E-3</v>
      </c>
      <c r="AP411" s="288">
        <f t="shared" ca="1" si="63"/>
        <v>-6.9400000000000003E-2</v>
      </c>
      <c r="AQ411" s="210"/>
      <c r="AX411" s="293"/>
    </row>
  </sheetData>
  <mergeCells count="2">
    <mergeCell ref="AT1:AU1"/>
    <mergeCell ref="AW1:BB1"/>
  </mergeCells>
  <pageMargins left="0.75" right="0.75" top="1" bottom="1" header="0.4921259845" footer="0.4921259845"/>
  <pageSetup paperSize="9"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MAIN</vt:lpstr>
      <vt:lpstr>Anwendung DIAGNOSE</vt:lpstr>
      <vt:lpstr>Consult. MMH</vt:lpstr>
      <vt:lpstr>teste_app</vt:lpstr>
      <vt:lpstr>texte_fragen</vt:lpstr>
      <vt:lpstr>datenbank_heilmittel_effekte</vt:lpstr>
      <vt:lpstr>Calcul_Profil</vt:lpstr>
      <vt:lpstr>Calcul_correl</vt:lpstr>
      <vt:lpstr>AppLanguage</vt:lpstr>
      <vt:lpstr>hauteur_histo</vt:lpstr>
      <vt:lpstr>la_moyenne</vt:lpstr>
      <vt:lpstr>largeur_classes</vt:lpstr>
      <vt:lpstr>largeur_histo</vt:lpstr>
      <vt:lpstr>le_module</vt:lpstr>
      <vt:lpstr>max_ath</vt:lpstr>
      <vt:lpstr>max_correl</vt:lpstr>
      <vt:lpstr>min_ath</vt:lpstr>
      <vt:lpstr>nb_classes</vt:lpstr>
      <vt:lpstr>non_reponse</vt:lpstr>
      <vt:lpstr>'Anwendung DIAGNOSE'!Print_Area</vt:lpstr>
    </vt:vector>
  </TitlesOfParts>
  <Company>Lasim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Jérôme Kasparian</dc:creator>
  <cp:lastModifiedBy>-</cp:lastModifiedBy>
  <dcterms:created xsi:type="dcterms:W3CDTF">2002-09-12T09:28:37Z</dcterms:created>
  <dcterms:modified xsi:type="dcterms:W3CDTF">2015-01-10T21:31:46Z</dcterms:modified>
</cp:coreProperties>
</file>